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13_ncr:1_{6299A8D3-8C6B-9A4F-BCD8-B9B7853A7F37}" xr6:coauthVersionLast="47" xr6:coauthVersionMax="47" xr10:uidLastSave="{00000000-0000-0000-0000-000000000000}"/>
  <bookViews>
    <workbookView xWindow="19040" yWindow="17820" windowWidth="52040" windowHeight="22740" activeTab="2" xr2:uid="{FDD2B5AD-8C9F-C940-A737-C661D3C2DF6A}"/>
  </bookViews>
  <sheets>
    <sheet name="EDis1" sheetId="1" r:id="rId1"/>
    <sheet name="EDis2" sheetId="2" r:id="rId2"/>
    <sheet name="EDis3" sheetId="5" r:id="rId3"/>
    <sheet name="ED B Teo" sheetId="3" r:id="rId4"/>
    <sheet name="OpOp1" sheetId="6" r:id="rId5"/>
    <sheet name="OpOp2" sheetId="7" r:id="rId6"/>
    <sheet name="OpOp Teo" sheetId="4" r:id="rId7"/>
    <sheet name="Hoja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8" l="1"/>
  <c r="C2" i="8"/>
  <c r="E1" i="8"/>
  <c r="C1" i="8"/>
  <c r="I9" i="7" l="1"/>
  <c r="I3" i="6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E45" i="4"/>
  <c r="E44" i="4"/>
  <c r="E43" i="4"/>
  <c r="G95" i="3"/>
  <c r="G94" i="3"/>
  <c r="G93" i="3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6" i="1"/>
  <c r="L24" i="2"/>
  <c r="L23" i="2"/>
  <c r="L22" i="2"/>
  <c r="L21" i="2"/>
  <c r="L20" i="2"/>
  <c r="L19" i="2"/>
  <c r="L18" i="2"/>
  <c r="L17" i="2"/>
  <c r="L16" i="2"/>
  <c r="L14" i="2"/>
  <c r="L13" i="2"/>
  <c r="L12" i="2"/>
  <c r="L11" i="2"/>
  <c r="L10" i="2"/>
  <c r="L9" i="2"/>
  <c r="L8" i="2"/>
  <c r="L7" i="2"/>
  <c r="L6" i="2"/>
  <c r="L5" i="2"/>
  <c r="L4" i="2"/>
  <c r="L3" i="2"/>
  <c r="L15" i="2"/>
  <c r="I20" i="7"/>
  <c r="I19" i="7"/>
  <c r="I18" i="7"/>
  <c r="I17" i="7"/>
  <c r="I16" i="7"/>
  <c r="I15" i="7"/>
  <c r="I14" i="7"/>
  <c r="I13" i="7"/>
  <c r="I12" i="7"/>
  <c r="I11" i="7"/>
  <c r="I10" i="7"/>
  <c r="I8" i="7"/>
  <c r="I7" i="7"/>
  <c r="I6" i="7"/>
  <c r="I5" i="7"/>
  <c r="I4" i="7"/>
  <c r="I3" i="7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3" i="4"/>
  <c r="W25" i="5" l="1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V20" i="2"/>
  <c r="V24" i="2"/>
  <c r="V18" i="2"/>
  <c r="V21" i="2"/>
  <c r="V22" i="2"/>
  <c r="V23" i="2"/>
  <c r="V19" i="2"/>
  <c r="V13" i="2"/>
  <c r="V15" i="2"/>
  <c r="V12" i="2"/>
  <c r="V14" i="2"/>
  <c r="V17" i="2"/>
  <c r="V7" i="2"/>
  <c r="V6" i="2"/>
  <c r="V3" i="2"/>
  <c r="V4" i="2"/>
  <c r="V8" i="2"/>
  <c r="V10" i="2"/>
  <c r="V9" i="2"/>
  <c r="V5" i="2"/>
  <c r="X25" i="1"/>
  <c r="X23" i="1"/>
  <c r="X22" i="1"/>
  <c r="X21" i="1"/>
  <c r="X20" i="1"/>
  <c r="X19" i="1"/>
  <c r="X18" i="1"/>
  <c r="X17" i="1"/>
  <c r="X16" i="1"/>
  <c r="X15" i="1"/>
  <c r="X14" i="1"/>
  <c r="X13" i="1"/>
  <c r="X11" i="1"/>
  <c r="X10" i="1"/>
  <c r="X9" i="1"/>
  <c r="X8" i="1"/>
  <c r="X7" i="1"/>
  <c r="X6" i="1"/>
  <c r="X5" i="1"/>
  <c r="X4" i="1"/>
  <c r="X3" i="1"/>
  <c r="F90" i="3"/>
  <c r="F89" i="3"/>
  <c r="F88" i="3"/>
  <c r="F87" i="3"/>
  <c r="F86" i="3"/>
  <c r="F85" i="3"/>
  <c r="F84" i="3"/>
  <c r="F83" i="3"/>
  <c r="F82" i="3"/>
  <c r="F81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Q89" i="3"/>
  <c r="Q88" i="3"/>
  <c r="Q87" i="3"/>
  <c r="Q86" i="3"/>
  <c r="Q85" i="3"/>
  <c r="Q84" i="3"/>
  <c r="Q83" i="3"/>
  <c r="Q82" i="3"/>
  <c r="Q81" i="3"/>
  <c r="Q80" i="3"/>
  <c r="Q79" i="3"/>
  <c r="Q78" i="3"/>
  <c r="Q76" i="3"/>
  <c r="Q75" i="3"/>
  <c r="Q74" i="3"/>
  <c r="Q73" i="3"/>
  <c r="Q72" i="3"/>
  <c r="Q71" i="3"/>
  <c r="Q70" i="3"/>
  <c r="Q69" i="3"/>
  <c r="Q68" i="3"/>
  <c r="Q67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7" i="3"/>
  <c r="Q26" i="3"/>
  <c r="Q25" i="3"/>
  <c r="Q24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7" i="3"/>
  <c r="Q5" i="3"/>
  <c r="Q4" i="3"/>
  <c r="Q3" i="3"/>
</calcChain>
</file>

<file path=xl/sharedStrings.xml><?xml version="1.0" encoding="utf-8"?>
<sst xmlns="http://schemas.openxmlformats.org/spreadsheetml/2006/main" count="1216" uniqueCount="669">
  <si>
    <t>FLOREZ CRUZ, GONZALO GILMAR</t>
  </si>
  <si>
    <t>HUAMÁN MEDINA, GUILLERMO FRANCISCO</t>
  </si>
  <si>
    <t>MALDONADO MILLA, DIEGO ISHYAN</t>
  </si>
  <si>
    <t>OSORIO VARGAS, JUAN CARLOS</t>
  </si>
  <si>
    <t>QUIROZ CALDERON, ERNESTO ALONSO</t>
  </si>
  <si>
    <t>ALVAREZ CHIRINOS, KEVIN AUGUSTO</t>
  </si>
  <si>
    <t>APAZA MAMANI, ANHELY JULISA</t>
  </si>
  <si>
    <t>APAZA MARCE, FERNANDO GABRIEL</t>
  </si>
  <si>
    <t>ARI PARI, RICHARD CRISTIAN</t>
  </si>
  <si>
    <t>ARIAS ARIAS, FIDEL REYNALDO</t>
  </si>
  <si>
    <t>ARMAZA ARENCIO, JORGE ADRIÁN</t>
  </si>
  <si>
    <t>AVILÉS CÓRDOVA, SANTIAGO ALONSO</t>
  </si>
  <si>
    <t>AYALA ARCE, SERGIO DANIEL</t>
  </si>
  <si>
    <t>AYAQUE CALLA, RODRIGO PERCY</t>
  </si>
  <si>
    <t>BALDÁRRAGO SAMATELO, PIERO FERNANDI</t>
  </si>
  <si>
    <t>BARAHONA CAHUANA, FRANZ JONATHAN</t>
  </si>
  <si>
    <t>BARRIOS UMERES, DANIELA</t>
  </si>
  <si>
    <t>BELISARIO FERNANDEZ, ALDAIR MAURICIO</t>
  </si>
  <si>
    <t>BRAVO ARREDONDO, CRISTHIAN MATIAS</t>
  </si>
  <si>
    <t>BULEJE BRAVO, SALET DANIELA</t>
  </si>
  <si>
    <t>CAHUANA CABRERA, PIERO ANTHONY</t>
  </si>
  <si>
    <t>CAHUANA UTANI, BRAYAN ALEXANDRO</t>
  </si>
  <si>
    <t>CAJA CCAPA, ABDIEL JOAQUIN</t>
  </si>
  <si>
    <t>CALVO TICONA, CARLOS ANDRES</t>
  </si>
  <si>
    <t>CARBAJAL LOZA, JAMES LIZARDO</t>
  </si>
  <si>
    <t>CAYLLAHUA CCAMA, ROBERT ALEXANDER</t>
  </si>
  <si>
    <t>CAZORLA MACEDO, IRVIN ESTUARDO</t>
  </si>
  <si>
    <t>CHAIÑA CAHUAPAZA, JOEL JOSUE</t>
  </si>
  <si>
    <t>CHAMBI LOAIZA, CESAR ALEXANDER</t>
  </si>
  <si>
    <t>CHAMPI HUAMANI, BRALY CARLO ANDRE</t>
  </si>
  <si>
    <t>CHARREZ CERPA, ALESSANDRO JOSUE</t>
  </si>
  <si>
    <t>COILA CENTENO, SERGIO DANIEL</t>
  </si>
  <si>
    <t>CRUZ LIMA, FLORMARIA DE LOS ANGELES</t>
  </si>
  <si>
    <t>DEL ARROYO CALLA, RAFAEL RAUL</t>
  </si>
  <si>
    <t>DELGADO GUILLEN, MAURICIO GABRIEL</t>
  </si>
  <si>
    <t>ESPINOZA HUAMANI, THIERRY ADAN</t>
  </si>
  <si>
    <t>GARZÓN MENDOZA, ANA PAULA VIVIANA</t>
  </si>
  <si>
    <t>GOMEZ FERNANDEZ, RODRIGO SEBASTIAN</t>
  </si>
  <si>
    <t>HINOJOSA CCUNO, BRYAN STEVE</t>
  </si>
  <si>
    <t>HUACASI ROMERO, KEVIN</t>
  </si>
  <si>
    <t>HUALPA PACHECO, HUMBERTO ANTONIO</t>
  </si>
  <si>
    <t>HUANCA HUARICALLO, STEFFANY AIDA</t>
  </si>
  <si>
    <t>HUANCA MEDINA, JHAROL MARTIN</t>
  </si>
  <si>
    <t>HUAROC CONDORI, ANDRE NICOLAS</t>
  </si>
  <si>
    <t>HUAYLLANI CARRASCO, VLADIMIR CESAR</t>
  </si>
  <si>
    <t>HUERTA FABIAN, GIANCARLO</t>
  </si>
  <si>
    <t>INFA CASAPERALTA, GIUSSEPPE PAÚL</t>
  </si>
  <si>
    <t>LAUREANO TUPAC YUPANQUI, NATTY JIMENA</t>
  </si>
  <si>
    <t>LUDEÑA TACO, ARMANDO DANIEL</t>
  </si>
  <si>
    <t>LUJAN BIAMONTE, PERCY AARON</t>
  </si>
  <si>
    <t>MAMANI GUTIERREZ, MIGUEL ANGEL</t>
  </si>
  <si>
    <t>MANCHEGO PUMA, ARMANDO JESÚS</t>
  </si>
  <si>
    <t>MANRIQUE SILVA, RICARDO GABRIEL</t>
  </si>
  <si>
    <t>MANSILLA TTITO, PAOLO JESUS</t>
  </si>
  <si>
    <t>MENDOZA QUISPE, OLIVER YAMPIERO</t>
  </si>
  <si>
    <t>MONTOYA MAMANI, JEAN PIERRE</t>
  </si>
  <si>
    <t>NUÑEZ DEL PRADO FLOREZ, GIOVANNI AMIR</t>
  </si>
  <si>
    <t>ORE OBREGON, FABIAN JONAS</t>
  </si>
  <si>
    <t>PAREDES ROJAS, KEVIN JOAQUIN</t>
  </si>
  <si>
    <t>PAUCARA TICONA, JAMIR GERARDO</t>
  </si>
  <si>
    <t>PAZ CLAVERÍAS, ISMAEL NELSON</t>
  </si>
  <si>
    <t>PEREZ ARACA, EMERSON AMILKAR</t>
  </si>
  <si>
    <t>PORTUGAL TACCA, DYLAN JORGE</t>
  </si>
  <si>
    <t>QUISPE RIOS, CRISTIAN OMAR</t>
  </si>
  <si>
    <t>RAMOS COAYLA, PAOLO ENZO FRANSHESCO</t>
  </si>
  <si>
    <t>RIVERO CALLOHUANCA, EDGARDO ALFREDO</t>
  </si>
  <si>
    <t>ROMERO BEJARANO, CHRISTIAN JOAQUIN</t>
  </si>
  <si>
    <t>ROMERO CORNEJO, FREDD ANDRE</t>
  </si>
  <si>
    <t>ROSAS VERA, ANYALI GUADALUPE</t>
  </si>
  <si>
    <t>SÁNCHEZ TORRES, EDSON JUNIOR YVAN</t>
  </si>
  <si>
    <t>SAYRITUPAC ASQUI, JEAMPIER</t>
  </si>
  <si>
    <t>SOTO LAVI, FREDDY DAVID</t>
  </si>
  <si>
    <t>TACO CHIPANA, EBER JARDEL</t>
  </si>
  <si>
    <t>TEJADA MEZA, JOSE MIGUEL ELIAS</t>
  </si>
  <si>
    <t>THOLA GÓMEZ, ALEXANDER ROLANDINO</t>
  </si>
  <si>
    <t>TORRES QUISPE, LUIS ENRIQUE</t>
  </si>
  <si>
    <t>TREVIÑO TICLAVILCA, JUAN DIEGO</t>
  </si>
  <si>
    <t>VALENCIA FLORES, CRISTHIAN HENRRY</t>
  </si>
  <si>
    <t>VALERIANO ARAPA, ALLISON ANTONELLA</t>
  </si>
  <si>
    <t>VELARDE ZEGARRA, JOAQUIN NICOLAY</t>
  </si>
  <si>
    <t>VELASQUEZ PUMA, FERNANDO SEBASTIAN</t>
  </si>
  <si>
    <t>VELAZCO CARPIO, RODMAN BRAD</t>
  </si>
  <si>
    <t>VIZCARRA GAINZA, JAIR ANDRE</t>
  </si>
  <si>
    <t>YUCRA LLASA, RICHARD OCTAVIO</t>
  </si>
  <si>
    <t>ZAPANA MESCO, GONZALO JEFFERSON</t>
  </si>
  <si>
    <t>ZAPATA RIOS, PRISCILLA ALEXIA</t>
  </si>
  <si>
    <t>Nombre</t>
  </si>
  <si>
    <t>ACUÑA RAMIREZ, ALEXANDER</t>
  </si>
  <si>
    <t>ALE CHOQUE, ALEXANDER MARIO</t>
  </si>
  <si>
    <t>APAZA OCHOA, IAN LUIS FELIPE</t>
  </si>
  <si>
    <t>CALLE DAVIES, MARY ANNE</t>
  </si>
  <si>
    <t>CAYTUIRO SILVA, NICOLAS SLEYDER</t>
  </si>
  <si>
    <t>CHOQUE LINARES, MARCO ANTONIO</t>
  </si>
  <si>
    <t>CORNEJO GONZALES, JOSUE VADIR</t>
  </si>
  <si>
    <t>GONZALES MANCHEGO, FERNANDO ANDRE</t>
  </si>
  <si>
    <t>MENDOZA LLAZA, CLAUDIA SOFIA</t>
  </si>
  <si>
    <t>PEÑA ZAIRA, JORGE MAURICIO</t>
  </si>
  <si>
    <t>PORTILLO DEL CARPIO, FABIAN</t>
  </si>
  <si>
    <t>QUINTANILLA RIVERA, HEBER FREDLET</t>
  </si>
  <si>
    <t>UGARTE RODRIGUEZ, EDUARDO MIGUEL</t>
  </si>
  <si>
    <t>VILCA QUISCA, YORKS YENSYNC</t>
  </si>
  <si>
    <t>VILLAFUERTE PEREZ, ALAN JOSUE</t>
  </si>
  <si>
    <t>ZEVALLOS BARRIENTOS, ADRIAN JOSHUA</t>
  </si>
  <si>
    <t>ALCCA VIZCARRA, FERNANDO RENATO</t>
  </si>
  <si>
    <t>ARAGON TORRES, LENIN PERCY</t>
  </si>
  <si>
    <t>CABANA HEREDIA, SANDRO JESUS</t>
  </si>
  <si>
    <t>CORNEJO PEREZ, FABRICIO JAVIER</t>
  </si>
  <si>
    <t>CURASI MAMANI, OMAR TEOFILO</t>
  </si>
  <si>
    <t>GUILLEN PUMA, ANGEL FABRIZIO</t>
  </si>
  <si>
    <t>LLERENA SARCCO, PAOLA ALEXANDRA</t>
  </si>
  <si>
    <t>MAMANI LOAYZA, ANYHELO VICENTE</t>
  </si>
  <si>
    <t>MANRIQUE MORANTE, RODRIGO RICHARD</t>
  </si>
  <si>
    <t>MENDOZA SALDIVAR, FABRIZIO JOSUE</t>
  </si>
  <si>
    <t>MONROE JARUFE, JAMES AARON</t>
  </si>
  <si>
    <t>ORTIZ PUMA, XIOMARA MIRVANE AMBAR</t>
  </si>
  <si>
    <t>OVIEDO MONROY, GONZALO ESTEPHANO</t>
  </si>
  <si>
    <t>OVIEDO TURPO, FERNANDO ANDRE</t>
  </si>
  <si>
    <t>PAREDES ROMERO, WILMAR ARMANDO</t>
  </si>
  <si>
    <t>QUISPE TACO, GIANCARLO</t>
  </si>
  <si>
    <t>ROJAS REYMER, FRANCOIS RAUL</t>
  </si>
  <si>
    <t>SAMANEZ PUNTACA, GIANMARCO ENRIQUE</t>
  </si>
  <si>
    <t>VARGAS PAREJA, FREDY FRANS</t>
  </si>
  <si>
    <t>VILCA MEDINA, MILAGROS KATHERINE</t>
  </si>
  <si>
    <t>VILLA FLORES, BRIAN PABLO</t>
  </si>
  <si>
    <t>Intervenciones</t>
  </si>
  <si>
    <t>GALVAN TELLEZ, JESUS PAUL PASCUAL</t>
  </si>
  <si>
    <t>ROSAS AROSQUIPA, JESUS ANTONIO</t>
  </si>
  <si>
    <t>ALAGON CUTIRI, DANIEL ALEJANDRO</t>
  </si>
  <si>
    <t>ARENAS ICHOCAN, RODRIGO MIJAEL</t>
  </si>
  <si>
    <t>COAGUILA COAGUILA, DAYANA MABEL</t>
  </si>
  <si>
    <t>MORENO AVELLANEDA, GABRIELA</t>
  </si>
  <si>
    <t>QUISPE CUTIPA, MARCELO OMAR</t>
  </si>
  <si>
    <t>TORRES FLORES, JOAQUIN ALFONSO</t>
  </si>
  <si>
    <t>TEJADA PRESBITERO, SERGIO F CARLOS</t>
  </si>
  <si>
    <t>PINTO CALDERON, MIGUEL ABRAHAM</t>
  </si>
  <si>
    <t>CACERES CHAMBI, JORGE ALONSO</t>
  </si>
  <si>
    <t>CHARAHUA SANCHEZ, RICARDO VALENTIN</t>
  </si>
  <si>
    <t>ESPINOZA BELLIDO, LUIS FABRIZIO</t>
  </si>
  <si>
    <t>GARCIA CHAVEZ, GONZALO EMILIO</t>
  </si>
  <si>
    <t>HUARANCA APAZA, RODRIGO SALVADOR</t>
  </si>
  <si>
    <t>MERCADO CCASO, RODRIGO ALESSANDRO</t>
  </si>
  <si>
    <t>PALOMINO CHUQUIRAY, ANGEL LUIS</t>
  </si>
  <si>
    <t>SARMIENTO CCARI, REGY WILLIAMS</t>
  </si>
  <si>
    <t>TAZA QUISPE, CARLOS DANIEL</t>
  </si>
  <si>
    <t>VARGAS ARISPE, JONATHAN SNAYDER</t>
  </si>
  <si>
    <t>CALDERON CABRERA, CESAR A GONZALO</t>
  </si>
  <si>
    <t>CHAMBI FLORES, MELISSA KRISTEL</t>
  </si>
  <si>
    <t>PARICAHUA QUISPE, CARLOS GABRIEL</t>
  </si>
  <si>
    <t>RODRIGUEZ ZEA, CRISTHIAN JESUS</t>
  </si>
  <si>
    <t>SALINAS SALAS, SANTIAGO ALONSO</t>
  </si>
  <si>
    <t>RIVERO CALLOHUANCA, EDGARDO ALF</t>
  </si>
  <si>
    <t>CALDERON CABRERA, CESAR A. GONZALO</t>
  </si>
  <si>
    <t>HUAMAN VLADIMIR</t>
  </si>
  <si>
    <t>CABRERA FUENTES, GIANCARLO</t>
  </si>
  <si>
    <t>Apellido(s)</t>
  </si>
  <si>
    <t>Dirección de correo</t>
  </si>
  <si>
    <t>Calificación/20,00</t>
  </si>
  <si>
    <t>ALVAREZ CHIRINOS</t>
  </si>
  <si>
    <t>KEVIN AUGUSTO</t>
  </si>
  <si>
    <t>kevin.alvarezch@ucsm.edu.pe</t>
  </si>
  <si>
    <t>1,00</t>
  </si>
  <si>
    <t>APAZA MAMANI</t>
  </si>
  <si>
    <t>ANHELY JULISA</t>
  </si>
  <si>
    <t>anhely.apaza@ucsm.edu.pe</t>
  </si>
  <si>
    <t>4,00</t>
  </si>
  <si>
    <t>APAZA MARCE</t>
  </si>
  <si>
    <t>FERNANDO GABRIEL</t>
  </si>
  <si>
    <t>fernando.apaza@ucsm.edu.pe</t>
  </si>
  <si>
    <t>13,00</t>
  </si>
  <si>
    <t>ARIAS ARIAS</t>
  </si>
  <si>
    <t>FIDEL REYNALDO</t>
  </si>
  <si>
    <t>fidel.arias@ucsm.edu.pe</t>
  </si>
  <si>
    <t>6,00</t>
  </si>
  <si>
    <t>AVILÉS CÓRDOVA</t>
  </si>
  <si>
    <t>SANTIAGO ALONSO</t>
  </si>
  <si>
    <t>santiago.aviles@ucsm.edu.pe</t>
  </si>
  <si>
    <t>3,50</t>
  </si>
  <si>
    <t>AYALA ARCE</t>
  </si>
  <si>
    <t>SERGIO DANIEL</t>
  </si>
  <si>
    <t>sergio.ayala@ucsm.edu.pe</t>
  </si>
  <si>
    <t>AYAQUE CALLA</t>
  </si>
  <si>
    <t>RODRIGO PERCY</t>
  </si>
  <si>
    <t>rodrigo.ayaque@ucsm.edu.pe</t>
  </si>
  <si>
    <t>4,50</t>
  </si>
  <si>
    <t>BALDÁRRAGO SAMATELO</t>
  </si>
  <si>
    <t>PIERO FERNANDI</t>
  </si>
  <si>
    <t>piero.baldarrago@ucsm.edu.pe</t>
  </si>
  <si>
    <t>3,00</t>
  </si>
  <si>
    <t>BARAHONA CAHUANA</t>
  </si>
  <si>
    <t>FRANZ JONATHAN</t>
  </si>
  <si>
    <t>franz.barahona@ucsm.edu.pe</t>
  </si>
  <si>
    <t>9,50</t>
  </si>
  <si>
    <t>BARRIOS UMERES</t>
  </si>
  <si>
    <t>DANIELA</t>
  </si>
  <si>
    <t>daniela.barrios@ucsm.edu.pe</t>
  </si>
  <si>
    <t>5,00</t>
  </si>
  <si>
    <t>BELISARIO FERNANDEZ</t>
  </si>
  <si>
    <t>ALDAIR MAURICIO</t>
  </si>
  <si>
    <t>aldair.belisario@ucsm.edu.pe</t>
  </si>
  <si>
    <t>9,00</t>
  </si>
  <si>
    <t>BRAVO ARREDONDO</t>
  </si>
  <si>
    <t>CRISTHIAN MATIAS</t>
  </si>
  <si>
    <t>cristhian.bravo@ucsm.edu.pe</t>
  </si>
  <si>
    <t>5,50</t>
  </si>
  <si>
    <t>BULEJE BRAVO</t>
  </si>
  <si>
    <t>SALET DANIELA</t>
  </si>
  <si>
    <t>salet.buleje@ucsm.edu.pe</t>
  </si>
  <si>
    <t>0,50</t>
  </si>
  <si>
    <t>CAHUANA CABRERA</t>
  </si>
  <si>
    <t>PIERO ANTHONY</t>
  </si>
  <si>
    <t>piero.cahuana@ucsm.edu.pe</t>
  </si>
  <si>
    <t>CAHUANA UTANI</t>
  </si>
  <si>
    <t>BRAYAN ALEXANDRO</t>
  </si>
  <si>
    <t>brayan.cahuana@ucsm.edu.pe</t>
  </si>
  <si>
    <t>CAJA CCAPA</t>
  </si>
  <si>
    <t>ABDIEL JOAQUIN</t>
  </si>
  <si>
    <t>abdiel.caja@ucsm.edu.pe</t>
  </si>
  <si>
    <t>CALDERON CABRERA</t>
  </si>
  <si>
    <t>CESAR ANDRE GONZALO</t>
  </si>
  <si>
    <t>cesar.calderon@ucsm.edu.pe</t>
  </si>
  <si>
    <t>CALVO TICONA</t>
  </si>
  <si>
    <t>CARLOS ANDRES</t>
  </si>
  <si>
    <t>carlos.calvo@ucsm.edu.pe</t>
  </si>
  <si>
    <t>8,50</t>
  </si>
  <si>
    <t>CAYLLAHUA CCAMA</t>
  </si>
  <si>
    <t>ROBERT ALEXANDER</t>
  </si>
  <si>
    <t>robert.cayllahua@ucsm.edu.pe</t>
  </si>
  <si>
    <t>CAZORLA MACEDO</t>
  </si>
  <si>
    <t>IRVIN ESTUARDO</t>
  </si>
  <si>
    <t>irvin.cazorla@ucsm.edu.pe</t>
  </si>
  <si>
    <t>CHAIÑA CAHUAPAZA</t>
  </si>
  <si>
    <t>JOEL JOSUE</t>
  </si>
  <si>
    <t>joel.chaina@ucsm.edu.pe</t>
  </si>
  <si>
    <t>7,50</t>
  </si>
  <si>
    <t>CHAMBI LOAIZA</t>
  </si>
  <si>
    <t>CESAR ALEXANDER</t>
  </si>
  <si>
    <t>cesar.chambil@ucsm.edu.pe</t>
  </si>
  <si>
    <t>CHARREZ CERPA</t>
  </si>
  <si>
    <t>ALESSANDRO JOSUE</t>
  </si>
  <si>
    <t>alessandro.charrez@ucsm.edu.pe</t>
  </si>
  <si>
    <t>COILA CENTENO</t>
  </si>
  <si>
    <t>sergio.coila@ucsm.edu.pe</t>
  </si>
  <si>
    <t>CRUZ LIMA</t>
  </si>
  <si>
    <t>FLORMARIA DE LOS ANGELES</t>
  </si>
  <si>
    <t>flormaria.cruz@ucsm.edu.pe</t>
  </si>
  <si>
    <t>DEL ARROYO CALLA</t>
  </si>
  <si>
    <t>RAFAEL RAUL</t>
  </si>
  <si>
    <t>rafael.delarroyo@ucsm.edu.pe</t>
  </si>
  <si>
    <t>6,50</t>
  </si>
  <si>
    <t>DELGADO GUILLEN</t>
  </si>
  <si>
    <t>MAURICIO GABRIEL</t>
  </si>
  <si>
    <t>mauricio.delgadog@ucsm.edu.pe</t>
  </si>
  <si>
    <t>ESPINOZA HUAMANI</t>
  </si>
  <si>
    <t>THIERRY ADAN</t>
  </si>
  <si>
    <t>thierry.espinoza@ucsm.edu.pe</t>
  </si>
  <si>
    <t>2,00</t>
  </si>
  <si>
    <t>FLOREZ CRUZ</t>
  </si>
  <si>
    <t>GONZALO GILMAR</t>
  </si>
  <si>
    <t>gonzalo.florez@ucsm.edu.pe</t>
  </si>
  <si>
    <t>8,00</t>
  </si>
  <si>
    <t>GARZÓN MENDOZA</t>
  </si>
  <si>
    <t>ANA PAULA VIVIANA</t>
  </si>
  <si>
    <t>ana.garzon@ucsm.edu.pe</t>
  </si>
  <si>
    <t>GOMEZ FERNANDEZ</t>
  </si>
  <si>
    <t>RODRIGO SEBASTIAN</t>
  </si>
  <si>
    <t>rodrigo.gomez@ucsm.edu.pe</t>
  </si>
  <si>
    <t>HINOJOSA CCUNO</t>
  </si>
  <si>
    <t>BRYAN STEVE</t>
  </si>
  <si>
    <t>bryan.hinojosa@ucsm.edu.pe</t>
  </si>
  <si>
    <t>HUACASI ROMERO</t>
  </si>
  <si>
    <t>KEVIN</t>
  </si>
  <si>
    <t>kevin.huacasi@ucsm.edu.pe</t>
  </si>
  <si>
    <t>HUALPA PACHECO</t>
  </si>
  <si>
    <t>HUMBERTO ANTONIO</t>
  </si>
  <si>
    <t>73118917@ucsm.edu.pe</t>
  </si>
  <si>
    <t>11,50</t>
  </si>
  <si>
    <t>HUAMÁN MEDINA</t>
  </si>
  <si>
    <t>GUILLERMO FRANCISCO</t>
  </si>
  <si>
    <t>guillermo.huaman@ucsm.edu.pe</t>
  </si>
  <si>
    <t>14,00</t>
  </si>
  <si>
    <t>HUANCA HUARICALLO</t>
  </si>
  <si>
    <t>STEFFANY AIDA</t>
  </si>
  <si>
    <t>steffany.huanca@ucsm.edu.pe</t>
  </si>
  <si>
    <t>HUANCA MEDINA</t>
  </si>
  <si>
    <t>JHAROL MARTIN</t>
  </si>
  <si>
    <t>jharol.huanca@ucsm.edu.pe</t>
  </si>
  <si>
    <t>HUAROC CONDORI</t>
  </si>
  <si>
    <t>ANDRE NICOLAS</t>
  </si>
  <si>
    <t>andre.huaroc@ucsm.edu.pe</t>
  </si>
  <si>
    <t>HUAYLLANI CARRASCO</t>
  </si>
  <si>
    <t>VLADIMIR CESAR</t>
  </si>
  <si>
    <t>vladimir.huayllani@ucsm.edu.pe</t>
  </si>
  <si>
    <t>INFA CASAPERALTA</t>
  </si>
  <si>
    <t>GIUSSEPPE PAÚL</t>
  </si>
  <si>
    <t>giusseppe.infa@ucsm.edu.pe</t>
  </si>
  <si>
    <t>0,00</t>
  </si>
  <si>
    <t>LAUREANO TUPAC YUPANQUI</t>
  </si>
  <si>
    <t>NATTY JIMENA</t>
  </si>
  <si>
    <t>natty.laureano@ucsm.edu.pe</t>
  </si>
  <si>
    <t>LUDEÑA TACO</t>
  </si>
  <si>
    <t>ARMANDO DANIEL</t>
  </si>
  <si>
    <t>armando.ludena@ucsm.edu.pe</t>
  </si>
  <si>
    <t>LUJAN BIAMONTE</t>
  </si>
  <si>
    <t>PERCY AARON</t>
  </si>
  <si>
    <t>percy.lujan@ucsm.edu.pe</t>
  </si>
  <si>
    <t>MALDONADO MILLA</t>
  </si>
  <si>
    <t>DIEGO ISHYAN</t>
  </si>
  <si>
    <t>77487861@ucsm.edu.pe</t>
  </si>
  <si>
    <t>10,00</t>
  </si>
  <si>
    <t>MAMANI GUTIERREZ</t>
  </si>
  <si>
    <t>MIGUEL ANGEL</t>
  </si>
  <si>
    <t>miguel.mamanig@ucsm.edu.pe</t>
  </si>
  <si>
    <t>MANCHEGO PUMA</t>
  </si>
  <si>
    <t>ARMANDO JESÚS</t>
  </si>
  <si>
    <t>armando.manchego@ucsm.edu.pe</t>
  </si>
  <si>
    <t>MANRIQUE SILVA</t>
  </si>
  <si>
    <t>RICARDO GABRIEL</t>
  </si>
  <si>
    <t>ricardo.manrique@ucsm.edu.pe</t>
  </si>
  <si>
    <t>MANSILLA TTITO</t>
  </si>
  <si>
    <t>PAOLO JESUS</t>
  </si>
  <si>
    <t>paolo.mansilla@ucsm.edu.pe</t>
  </si>
  <si>
    <t>MENDOZA QUISPE</t>
  </si>
  <si>
    <t>OLIVER YAMPIERO</t>
  </si>
  <si>
    <t>oliver.mendoza@ucsm.edu.pe</t>
  </si>
  <si>
    <t>MONTOYA MAMANI</t>
  </si>
  <si>
    <t>JEAN PIERRE</t>
  </si>
  <si>
    <t>jean.montoya@ucsm.edu.pe</t>
  </si>
  <si>
    <t>NUÑEZ DEL PRADO FLOREZ</t>
  </si>
  <si>
    <t>GIOVANNI AMIR</t>
  </si>
  <si>
    <t>giovanni.nunezdelprado@ucsm.edu.pe</t>
  </si>
  <si>
    <t>ORE OBREGON</t>
  </si>
  <si>
    <t>FABIAN JONAS</t>
  </si>
  <si>
    <t>fabian.ore@ucsm.edu.pe</t>
  </si>
  <si>
    <t>OSORIO VARGAS</t>
  </si>
  <si>
    <t>JUAN CARLOS</t>
  </si>
  <si>
    <t>72416957@ucsm.edu.pe</t>
  </si>
  <si>
    <t>12,00</t>
  </si>
  <si>
    <t>PAREDES ROJAS</t>
  </si>
  <si>
    <t>KEVIN JOAQUIN</t>
  </si>
  <si>
    <t>kevin.paredesr@ucsm.edu.pe</t>
  </si>
  <si>
    <t>PAUCARA TICONA</t>
  </si>
  <si>
    <t>JAMIR GERARDO</t>
  </si>
  <si>
    <t>jamir.paucara@ucsm.edu.pe</t>
  </si>
  <si>
    <t>PAZ CLAVERÍAS</t>
  </si>
  <si>
    <t>ISMAEL NELSON</t>
  </si>
  <si>
    <t>ismael.paz@ucsm.edu.pe</t>
  </si>
  <si>
    <t>PEREZ ARACA</t>
  </si>
  <si>
    <t>EMERSON AMILKAR</t>
  </si>
  <si>
    <t>emerson.perez@ucsm.edu.pe</t>
  </si>
  <si>
    <t>PORTUGAL TACCA</t>
  </si>
  <si>
    <t>DYLAN JORGE</t>
  </si>
  <si>
    <t>dylan.portugal@ucsm.edu.pe</t>
  </si>
  <si>
    <t>QUISPE RIOS</t>
  </si>
  <si>
    <t>CRISTIAN OMAR</t>
  </si>
  <si>
    <t>cristian.quisper@ucsm.edu.pe</t>
  </si>
  <si>
    <t>RAMOS COAYLA</t>
  </si>
  <si>
    <t>PAOLO ENZO FRANSHESCO</t>
  </si>
  <si>
    <t>paolo.ramos@ucsm.edu.pe</t>
  </si>
  <si>
    <t>RIVERO CALLOHUANCA</t>
  </si>
  <si>
    <t>EDGARDO ALFREDO</t>
  </si>
  <si>
    <t>edgardo.rivero@ucsm.edu.pe</t>
  </si>
  <si>
    <t>ROMERO BEJARANO</t>
  </si>
  <si>
    <t>CHRISTIAN JOAQUIN</t>
  </si>
  <si>
    <t>christian.romero@ucsm.edu.pe</t>
  </si>
  <si>
    <t>ROMERO CORNEJO</t>
  </si>
  <si>
    <t>FREDD ANDRE</t>
  </si>
  <si>
    <t>fredd.romero@ucsm.edu.pe</t>
  </si>
  <si>
    <t>ROSAS VERA</t>
  </si>
  <si>
    <t>ANYALI GUADALUPE</t>
  </si>
  <si>
    <t>anyali.rosas@ucsm.edu.pe</t>
  </si>
  <si>
    <t>SÁNCHEZ TORRES</t>
  </si>
  <si>
    <t>EDSON JUNIOR YVAN</t>
  </si>
  <si>
    <t>edson.sanchez@ucsm.edu.pe</t>
  </si>
  <si>
    <t>SAYRITUPAC ASQUI</t>
  </si>
  <si>
    <t>JEAMPIER</t>
  </si>
  <si>
    <t>jeampier.sayritupac@ucsm.edu.pe</t>
  </si>
  <si>
    <t>SOTO LAVI</t>
  </si>
  <si>
    <t>FREDDY DAVID</t>
  </si>
  <si>
    <t>freddy.soto@ucsm.edu.pe</t>
  </si>
  <si>
    <t>13,50</t>
  </si>
  <si>
    <t>TACO CHIPANA</t>
  </si>
  <si>
    <t>EBER JARDEL</t>
  </si>
  <si>
    <t>eber.taco@ucsm.edu.pe</t>
  </si>
  <si>
    <t>12,50</t>
  </si>
  <si>
    <t>TEJADA MEZA</t>
  </si>
  <si>
    <t>JOSE MIGUEL ELIAS</t>
  </si>
  <si>
    <t>jose.tejadam@ucsm.edu.pe</t>
  </si>
  <si>
    <t>-</t>
  </si>
  <si>
    <t>THOLA GÓMEZ</t>
  </si>
  <si>
    <t>ALEXANDER ROLANDINO</t>
  </si>
  <si>
    <t>alexander.thola@ucsm.edu.pe</t>
  </si>
  <si>
    <t>TORRES QUISPE</t>
  </si>
  <si>
    <t>LUIS ENRIQUE</t>
  </si>
  <si>
    <t>luis.torresq@ucsm.edu.pe</t>
  </si>
  <si>
    <t>TREVIÑO TICLAVILCA</t>
  </si>
  <si>
    <t>JUAN DIEGO</t>
  </si>
  <si>
    <t>juan.trevino@ucsm.edu.pe</t>
  </si>
  <si>
    <t>VALENCIA FLORES</t>
  </si>
  <si>
    <t>CRISTHIAN HENRRY</t>
  </si>
  <si>
    <t>cristhian.valencia@ucsm.edu.pe</t>
  </si>
  <si>
    <t>VALERIANO ARAPA</t>
  </si>
  <si>
    <t>ALLISON ANTONELLA</t>
  </si>
  <si>
    <t>allison.valeriano@ucsm.edu.pe</t>
  </si>
  <si>
    <t>VELARDE ZEGARRA</t>
  </si>
  <si>
    <t>JOAQUIN NICOLAY</t>
  </si>
  <si>
    <t>joaquin.velardez@ucsm.edu.pe</t>
  </si>
  <si>
    <t>VELASQUEZ PUMA</t>
  </si>
  <si>
    <t>FERNANDO SEBASTIAN</t>
  </si>
  <si>
    <t>fernando.velasquezp@ucsm.edu.pe</t>
  </si>
  <si>
    <t>VELAZCO CARPIO</t>
  </si>
  <si>
    <t>RODMAN BRAD</t>
  </si>
  <si>
    <t>rodman.velazco@ucsm.edu.pe</t>
  </si>
  <si>
    <t>VIZCARRA GAINZA</t>
  </si>
  <si>
    <t>JAIR ANDRE</t>
  </si>
  <si>
    <t>jair.vizcarra@ucsm.edu.pe</t>
  </si>
  <si>
    <t>YUCRA LLASA</t>
  </si>
  <si>
    <t>RICHARD OCTAVIO</t>
  </si>
  <si>
    <t>richard.yucra@ucsm.edu.pe</t>
  </si>
  <si>
    <t>ZAPANA MESCO</t>
  </si>
  <si>
    <t>GONZALO JEFFERSON</t>
  </si>
  <si>
    <t>gonzalo.zapana@ucsm.edu.pe</t>
  </si>
  <si>
    <t>ZAPATA RIOS</t>
  </si>
  <si>
    <t>PRISCILLA ALEXIA</t>
  </si>
  <si>
    <t>priscilla.zapata@ucsm.edu.pe</t>
  </si>
  <si>
    <t>16,00</t>
  </si>
  <si>
    <t>Nota Clase</t>
  </si>
  <si>
    <t>Exam1</t>
  </si>
  <si>
    <t>PROM1</t>
  </si>
  <si>
    <t>ALAGON CUTIRI</t>
  </si>
  <si>
    <t>DANIEL ALEJANDRO</t>
  </si>
  <si>
    <t>daniel.alagon@ucsm.edu.pe</t>
  </si>
  <si>
    <t>7,00</t>
  </si>
  <si>
    <t>ARENAS ICHOCAN</t>
  </si>
  <si>
    <t>RODRIGO MIJAEL</t>
  </si>
  <si>
    <t>rodrigo.arenas@ucsm.edu.pe</t>
  </si>
  <si>
    <t>COAGUILA COAGUILA</t>
  </si>
  <si>
    <t>DAYANA MABEL</t>
  </si>
  <si>
    <t>dayana.coaguila@ucsm.edu.pe</t>
  </si>
  <si>
    <t>MORENO AVELLANEDA</t>
  </si>
  <si>
    <t>GABRIELA</t>
  </si>
  <si>
    <t>gabriela.morenoa@ucsm.edu.pe</t>
  </si>
  <si>
    <t>11,00</t>
  </si>
  <si>
    <t>QUISPE CUTIPA</t>
  </si>
  <si>
    <t>MARCELO OMAR</t>
  </si>
  <si>
    <t>marcelo.quispe@ucsm.edu.pe</t>
  </si>
  <si>
    <t>ROSAS AROSQUIPA</t>
  </si>
  <si>
    <t>JESUS ANTONIO</t>
  </si>
  <si>
    <t>jesus.rosas@ucsm.edu.pe</t>
  </si>
  <si>
    <t>TEJADA PRESBITERO</t>
  </si>
  <si>
    <t>SERGIO FABIAN CARLOS</t>
  </si>
  <si>
    <t>sergio.tejada@ucsm.edu.pe</t>
  </si>
  <si>
    <t>PCal1</t>
  </si>
  <si>
    <t>EC1</t>
  </si>
  <si>
    <t>CABRERA FUENTES</t>
  </si>
  <si>
    <t>GIANCARLO MAURISIO</t>
  </si>
  <si>
    <t>giancarlo.cabrera@ucsm.edu.pe</t>
  </si>
  <si>
    <t>18,00</t>
  </si>
  <si>
    <t>CHARAHUA SANCHEZ</t>
  </si>
  <si>
    <t>RICARDO VALENTIN</t>
  </si>
  <si>
    <t>ricardo.charahua@ucsm.edu.pe</t>
  </si>
  <si>
    <t>ESPINOZA BELLIDO</t>
  </si>
  <si>
    <t>LUIS FABRIZIO</t>
  </si>
  <si>
    <t>luis.espinozab@ucsm.edu.pe</t>
  </si>
  <si>
    <t>CACERES CHAMBI</t>
  </si>
  <si>
    <t>JORGE ALONSO</t>
  </si>
  <si>
    <t>jorge.caceresch@ucsm.edu.pe</t>
  </si>
  <si>
    <t>PALOMINO CHUQUIRAY</t>
  </si>
  <si>
    <t>ANGEL LUIS</t>
  </si>
  <si>
    <t>angel.palomino@ucsm.edu.pe</t>
  </si>
  <si>
    <t>10,50</t>
  </si>
  <si>
    <t>HUARANCA APAZA</t>
  </si>
  <si>
    <t>RODRIGO SALVADOR</t>
  </si>
  <si>
    <t>rodrigo.huaranca@ucsm.edu.pe</t>
  </si>
  <si>
    <t>17,00</t>
  </si>
  <si>
    <t>GARCIA CHAVEZ</t>
  </si>
  <si>
    <t>GONZALO EMILIO</t>
  </si>
  <si>
    <t>gonzalo.garciach@ucsm.edu.pe</t>
  </si>
  <si>
    <t>VARGAS ARISPE</t>
  </si>
  <si>
    <t>JONATHAN SNAYDER</t>
  </si>
  <si>
    <t>jonathan.vargas@ucsm.edu.pe</t>
  </si>
  <si>
    <t>TAZA QUISPE</t>
  </si>
  <si>
    <t>CARLOS DANIEL</t>
  </si>
  <si>
    <t>carlos.taza@ucsm.edu.pe</t>
  </si>
  <si>
    <t>PINTO CALDERON</t>
  </si>
  <si>
    <t>MIGUEL ABRAHAM</t>
  </si>
  <si>
    <t>miguel.pintoc@ucsm.edu.pe</t>
  </si>
  <si>
    <t>SARMIENTO CCARI</t>
  </si>
  <si>
    <t>REGY WILLIAMS</t>
  </si>
  <si>
    <t>regy.sarmiento@ucsm.edu.pe</t>
  </si>
  <si>
    <t>ARI PARI</t>
  </si>
  <si>
    <t>RICHARD CRISTIAN</t>
  </si>
  <si>
    <t>72650095@ucsm.edu.pe</t>
  </si>
  <si>
    <t>15,00</t>
  </si>
  <si>
    <t>CHAMBI FLORES</t>
  </si>
  <si>
    <t>MELISSA KRISTEL</t>
  </si>
  <si>
    <t>melissa.chambi@ucsm.edu.pe</t>
  </si>
  <si>
    <t>19,00</t>
  </si>
  <si>
    <t>RODRIGUEZ ZEA</t>
  </si>
  <si>
    <t>CRISTHIAN JESUS</t>
  </si>
  <si>
    <t>cristhian.rodriguez@ucsm.edu.pe</t>
  </si>
  <si>
    <t>PARICAHUA QUISPE</t>
  </si>
  <si>
    <t>CARLOS GABRIEL</t>
  </si>
  <si>
    <t>carlos.paricahua@ucsm.edu.pe</t>
  </si>
  <si>
    <t>SALINAS SALAS</t>
  </si>
  <si>
    <t>santiago.salinas@ucsm.edu.pe</t>
  </si>
  <si>
    <t>OVIEDO MONROY</t>
  </si>
  <si>
    <t>GONZALO ESTEPHANO</t>
  </si>
  <si>
    <t>goviedo@ucsm.edu.pe</t>
  </si>
  <si>
    <t>8,89</t>
  </si>
  <si>
    <t>CORNEJO GONZALES</t>
  </si>
  <si>
    <t>JOSUE VADIR</t>
  </si>
  <si>
    <t>josue.cornejo@ucsm.edu.pe</t>
  </si>
  <si>
    <t>ZEVALLOS BARRIENTOS</t>
  </si>
  <si>
    <t>ADRIAN JOSHUA</t>
  </si>
  <si>
    <t>70779893@ucsm.edu.pe</t>
  </si>
  <si>
    <t>13,33</t>
  </si>
  <si>
    <t>ACUÑA RAMIREZ</t>
  </si>
  <si>
    <t>ALEXANDER</t>
  </si>
  <si>
    <t>alexander.acuna@ucsm.edu.pe</t>
  </si>
  <si>
    <t>15,56</t>
  </si>
  <si>
    <t>PEÑA ZAIRA</t>
  </si>
  <si>
    <t>JORGE MAURICIO</t>
  </si>
  <si>
    <t>72025465@ucsm.edu.pe</t>
  </si>
  <si>
    <t>7,78</t>
  </si>
  <si>
    <t>APAZA OCHOA</t>
  </si>
  <si>
    <t>IAN LUIS FELIPE</t>
  </si>
  <si>
    <t>ian.apaza@ucsm.edu.pe</t>
  </si>
  <si>
    <t>PORTILLO DEL CARPIO</t>
  </si>
  <si>
    <t>FABIAN</t>
  </si>
  <si>
    <t>72370904@ucsm.edu.pe</t>
  </si>
  <si>
    <t>11,11</t>
  </si>
  <si>
    <t>VILLAFUERTE PEREZ</t>
  </si>
  <si>
    <t>ALAN JOSUE</t>
  </si>
  <si>
    <t>72876486@ucsm.edu.pe</t>
  </si>
  <si>
    <t>8,75</t>
  </si>
  <si>
    <t>PAREDES ROMERO</t>
  </si>
  <si>
    <t>WILMAR ARMANDO</t>
  </si>
  <si>
    <t>wilmar.paredes@ucsm.edu.pe</t>
  </si>
  <si>
    <t>6,25</t>
  </si>
  <si>
    <t>MENDOZA LLAZA</t>
  </si>
  <si>
    <t>CLAUDIA SOFIA</t>
  </si>
  <si>
    <t>74986271@ucsm.edu.pe</t>
  </si>
  <si>
    <t>ARAGON TORRES</t>
  </si>
  <si>
    <t>LENIN PERCY</t>
  </si>
  <si>
    <t>73010704@ucsm.edu.pe</t>
  </si>
  <si>
    <t>MENDOZA SALDIVAR</t>
  </si>
  <si>
    <t>FABRIZIO JOSUE</t>
  </si>
  <si>
    <t>72478667@ucsm.edu.pe</t>
  </si>
  <si>
    <t>2,50</t>
  </si>
  <si>
    <t>CALLE DAVIES</t>
  </si>
  <si>
    <t>MARY ANNE</t>
  </si>
  <si>
    <t>72812452@ucsm.edu.pe</t>
  </si>
  <si>
    <t>VILCA QUISCA</t>
  </si>
  <si>
    <t>YORKS YENSYNC</t>
  </si>
  <si>
    <t>yorks.vilca@ucsm.edu.pe</t>
  </si>
  <si>
    <t>GUILLEN PUMA</t>
  </si>
  <si>
    <t>ANGEL FABRIZIO</t>
  </si>
  <si>
    <t>angel.guillen@ucsm.edu.pe</t>
  </si>
  <si>
    <t>CAYTUIRO SILVA</t>
  </si>
  <si>
    <t>NICOLAS SLEYDER</t>
  </si>
  <si>
    <t>nicolas.caytuiro@ucsm.edu.pe</t>
  </si>
  <si>
    <t>CURASI MAMANI</t>
  </si>
  <si>
    <t>OMAR TEOFILO</t>
  </si>
  <si>
    <t>72629617@ucsm.edu.pe</t>
  </si>
  <si>
    <t>MAMANI LOAYZA</t>
  </si>
  <si>
    <t>ANYHELO VICENTE</t>
  </si>
  <si>
    <t>76183301@ucsm.edu.pe</t>
  </si>
  <si>
    <t>4,44</t>
  </si>
  <si>
    <t>MONROE JARUFE</t>
  </si>
  <si>
    <t>JAMES AARON</t>
  </si>
  <si>
    <t>74050946@ucsm.edu.pe</t>
  </si>
  <si>
    <t>6,67</t>
  </si>
  <si>
    <t>OVIEDO TURPO</t>
  </si>
  <si>
    <t>FERNANDO ANDRE</t>
  </si>
  <si>
    <t>70430479@ucsm.edu.pe</t>
  </si>
  <si>
    <t>VARGAS PAREJA</t>
  </si>
  <si>
    <t>FREDY FRANS</t>
  </si>
  <si>
    <t>73217938@ucsm.edu.pe</t>
  </si>
  <si>
    <t>14,44</t>
  </si>
  <si>
    <t>QUINTANILLA RIVERA</t>
  </si>
  <si>
    <t>HEBER FREDLET</t>
  </si>
  <si>
    <t>75846609@ucsm.edu.pe</t>
  </si>
  <si>
    <t>VILCA MEDINA</t>
  </si>
  <si>
    <t>MILAGROS KATHERINE</t>
  </si>
  <si>
    <t>milagros.vilcam@ucsm.edu.pe</t>
  </si>
  <si>
    <t>GONZALES MANCHEGO</t>
  </si>
  <si>
    <t>72006099@ucsm.edu.pe</t>
  </si>
  <si>
    <t>CHOQUE LINARES</t>
  </si>
  <si>
    <t>MARCO ANTONIO</t>
  </si>
  <si>
    <t>73959244@ucsm.edu.pe</t>
  </si>
  <si>
    <t>12,22</t>
  </si>
  <si>
    <t>CABANA HEREDIA</t>
  </si>
  <si>
    <t>SANDRO JESUS</t>
  </si>
  <si>
    <t>76570947@ucsm.edu.pe</t>
  </si>
  <si>
    <t>VILLA FLORES</t>
  </si>
  <si>
    <t>BRIAN PABLO</t>
  </si>
  <si>
    <t>brian.villa@ucsm.edu.pe</t>
  </si>
  <si>
    <t>QUISPE TACO</t>
  </si>
  <si>
    <t>GIANCARLO</t>
  </si>
  <si>
    <t>giancarlo.quispe@ucsm.edu.pe</t>
  </si>
  <si>
    <t>EX1</t>
  </si>
  <si>
    <t>Asist</t>
  </si>
  <si>
    <t>ALEXANDER ACUÑA RAMIREZ</t>
  </si>
  <si>
    <t>Presente</t>
  </si>
  <si>
    <t>FERNANDO RENATO ALCCA VIZCARRA</t>
  </si>
  <si>
    <t>Sin calificación</t>
  </si>
  <si>
    <t>IAN LUIS FELIPE APAZA OCHOA</t>
  </si>
  <si>
    <t>LENIN PERCY ARAGON TORRES</t>
  </si>
  <si>
    <t>SANDRO JESUS CABANA HEREDIA</t>
  </si>
  <si>
    <t>MARY ANNE CALLE DAVIES</t>
  </si>
  <si>
    <t>NICOLAS SLEYDER CAYTUIRO SILVA</t>
  </si>
  <si>
    <t>MARCO ANTONIO CHOQUE LINARES</t>
  </si>
  <si>
    <t>JOSUE VADIR CORNEJO GONZALES</t>
  </si>
  <si>
    <t>FABRICIO JAVIER CORNEJO PEREZ</t>
  </si>
  <si>
    <t>OMAR TEOFILO CURASI MAMANI</t>
  </si>
  <si>
    <t>FERNANDO ANDRE GONZALES MANCHEGO</t>
  </si>
  <si>
    <t>ANGEL FABRIZIO GUILLEN PUMA</t>
  </si>
  <si>
    <t>ANYHELO VICENTE MAMANI LOAYZA</t>
  </si>
  <si>
    <t>RODRIGO RICHARD MANRIQUE MORANTE</t>
  </si>
  <si>
    <t>CLAUDIA SOFIA MENDOZA LLAZA</t>
  </si>
  <si>
    <t>FABRIZIO JOSUE MENDOZA SALDIVAR</t>
  </si>
  <si>
    <t>JAMES AARON MONROE JARUFE</t>
  </si>
  <si>
    <t>GONZALO ESTEPHANO OVIEDO MONROY</t>
  </si>
  <si>
    <t>FERNANDO ANDRE OVIEDO TURPO</t>
  </si>
  <si>
    <t>WILMAR ARMANDO PAREDES ROMERO</t>
  </si>
  <si>
    <t>JORGE MAURICIO PEÑA ZAIRA</t>
  </si>
  <si>
    <t>FABIAN PORTILLO DEL CARPIO</t>
  </si>
  <si>
    <t>HEBER FREDLET QUINTANILLA RIVERA</t>
  </si>
  <si>
    <t>GIANCARLO QUISPE TACO</t>
  </si>
  <si>
    <t>FRANCOIS RAUL ROJAS REYMER</t>
  </si>
  <si>
    <t>GIANMARCO ENRIQUE SAMANEZ PUNTACA</t>
  </si>
  <si>
    <t>EDUARDO MIGUEL UGARTE RODRIGUEZ</t>
  </si>
  <si>
    <t>FREDY FRANS VARGAS PAREJA</t>
  </si>
  <si>
    <t>MILAGROS KATHERINE VILCA MEDINA</t>
  </si>
  <si>
    <t>YORKS YENSYNC VILCA QUISCA</t>
  </si>
  <si>
    <t>BRIAN PABLO VILLA FLORES</t>
  </si>
  <si>
    <t>ALAN JOSUE VILLAFUERTE PEREZ</t>
  </si>
  <si>
    <t>ADRIAN JOSHUA ZEVALLOS BARRIENTOS</t>
  </si>
  <si>
    <t>Copia Exam</t>
  </si>
  <si>
    <t>Prom1</t>
  </si>
  <si>
    <t>Act Lab1</t>
  </si>
  <si>
    <t>Eje Lab1</t>
  </si>
  <si>
    <t>MetSimplex Lab1</t>
  </si>
  <si>
    <t>Ej Lab1</t>
  </si>
  <si>
    <t>EDIS 1</t>
  </si>
  <si>
    <t>EDIS 2</t>
  </si>
  <si>
    <t>EDIS 3</t>
  </si>
  <si>
    <t>OP 1</t>
  </si>
  <si>
    <t>OP 2</t>
  </si>
  <si>
    <t>MAYOR</t>
  </si>
  <si>
    <t>PROM</t>
  </si>
  <si>
    <t>MENOR</t>
  </si>
  <si>
    <t>Codingbat1</t>
  </si>
  <si>
    <t>Recursividad</t>
  </si>
  <si>
    <t>Codingbat</t>
  </si>
  <si>
    <t>Temas de Exposición Fase3</t>
  </si>
  <si>
    <t>Software aplicativo: ARENA</t>
  </si>
  <si>
    <t>Problema del vendedor ambulante, Problema de reparación de máquinas, Problema del depósito</t>
  </si>
  <si>
    <t>Problema de restaurante, problema de parada de autobuses 1 y 2, Problema de los Barcos</t>
  </si>
  <si>
    <t>Problema del teléfono, problema del hospital1 y 2, Problema del grifo</t>
  </si>
  <si>
    <t>Estudio de variables exògenas: Distribución de probabilidad,  La prueba de Kolmogorov-Smirnov y del Chi cuadrado.  Distribución de frecuencias</t>
  </si>
  <si>
    <t>Números aleatórios. Distribución Uniforme, Exponencial, Normal, Chi cuadrado, de Erlang,Distribución T y F, método de rechazo</t>
  </si>
  <si>
    <t>Generación de variables aleatorias discretas, Distribuciones empíricas, geométrica, Pascal, Binomial, Hipergeométrica y Poisson</t>
  </si>
  <si>
    <t>Problema de semáforo, Problema de lote de estacionamiento, Problema del control de calidad</t>
  </si>
  <si>
    <t>Problema de inventario, Problemas de líneas de espera, Problema de la Oficina</t>
  </si>
  <si>
    <t>Problema de las estaciones en paralelo 1 y 2, serie y paralelo</t>
  </si>
  <si>
    <t>Complejidad</t>
  </si>
  <si>
    <t>Scotiabank</t>
  </si>
  <si>
    <t>Complejdad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</si>
</sst>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Microsoft Sans Serif"/>
    </font>
    <font>
      <sz val="9"/>
      <color rgb="FF000000"/>
      <name val="Microsoft Sans Serif"/>
      <family val="2"/>
    </font>
    <font>
      <sz val="9"/>
      <color theme="1"/>
      <name val="Microsoft Sans Serif"/>
      <family val="2"/>
    </font>
    <font>
      <b/>
      <sz val="9"/>
      <color theme="1"/>
      <name val="Microsoft Sans Serif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49" fontId="2" fillId="0" borderId="1" xfId="0" applyNumberFormat="1" applyFont="1" applyBorder="1" applyAlignment="1">
      <alignment vertical="center" wrapText="1" shrinkToFit="1" readingOrder="1"/>
    </xf>
    <xf numFmtId="0" fontId="1" fillId="0" borderId="0" xfId="0" applyFont="1"/>
    <xf numFmtId="0" fontId="1" fillId="0" borderId="0" xfId="0" applyFont="1" applyAlignment="1"/>
    <xf numFmtId="49" fontId="3" fillId="0" borderId="1" xfId="0" applyNumberFormat="1" applyFont="1" applyBorder="1" applyAlignment="1">
      <alignment vertical="center" wrapText="1" shrinkToFit="1" readingOrder="1"/>
    </xf>
    <xf numFmtId="0" fontId="1" fillId="0" borderId="1" xfId="0" applyFont="1" applyBorder="1"/>
    <xf numFmtId="1" fontId="1" fillId="0" borderId="0" xfId="0" applyNumberFormat="1" applyFont="1"/>
    <xf numFmtId="1" fontId="2" fillId="0" borderId="1" xfId="0" applyNumberFormat="1" applyFont="1" applyBorder="1" applyAlignment="1">
      <alignment vertical="center" wrapText="1" shrinkToFit="1" readingOrder="1"/>
    </xf>
    <xf numFmtId="1" fontId="0" fillId="0" borderId="1" xfId="0" applyNumberFormat="1" applyBorder="1"/>
    <xf numFmtId="1" fontId="0" fillId="0" borderId="0" xfId="0" applyNumberFormat="1"/>
    <xf numFmtId="1" fontId="3" fillId="0" borderId="1" xfId="0" applyNumberFormat="1" applyFont="1" applyBorder="1" applyAlignment="1">
      <alignment vertical="center" wrapText="1" shrinkToFit="1" readingOrder="1"/>
    </xf>
    <xf numFmtId="1" fontId="1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164" fontId="0" fillId="0" borderId="0" xfId="0" applyNumberFormat="1"/>
    <xf numFmtId="1" fontId="1" fillId="2" borderId="0" xfId="0" applyNumberFormat="1" applyFont="1" applyFill="1"/>
    <xf numFmtId="1" fontId="0" fillId="2" borderId="1" xfId="0" applyNumberFormat="1" applyFill="1" applyBorder="1"/>
    <xf numFmtId="1" fontId="0" fillId="2" borderId="0" xfId="0" applyNumberFormat="1" applyFill="1"/>
    <xf numFmtId="164" fontId="0" fillId="0" borderId="1" xfId="0" applyNumberFormat="1" applyBorder="1"/>
    <xf numFmtId="1" fontId="1" fillId="2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164" fontId="1" fillId="0" borderId="1" xfId="0" applyNumberFormat="1" applyFont="1" applyBorder="1"/>
    <xf numFmtId="164" fontId="4" fillId="0" borderId="1" xfId="0" applyNumberFormat="1" applyFont="1" applyBorder="1"/>
    <xf numFmtId="164" fontId="1" fillId="0" borderId="0" xfId="0" applyNumberFormat="1" applyFont="1"/>
    <xf numFmtId="164" fontId="3" fillId="0" borderId="1" xfId="0" applyNumberFormat="1" applyFont="1" applyBorder="1" applyAlignment="1">
      <alignment vertical="center" wrapText="1" shrinkToFit="1" readingOrder="1"/>
    </xf>
    <xf numFmtId="0" fontId="1" fillId="2" borderId="1" xfId="0" applyFont="1" applyFill="1" applyBorder="1"/>
    <xf numFmtId="0" fontId="7" fillId="0" borderId="0" xfId="0" applyFont="1"/>
    <xf numFmtId="0" fontId="6" fillId="0" borderId="0" xfId="0" applyFont="1"/>
    <xf numFmtId="164" fontId="1" fillId="2" borderId="1" xfId="0" applyNumberFormat="1" applyFont="1" applyFill="1" applyBorder="1"/>
    <xf numFmtId="164" fontId="3" fillId="2" borderId="1" xfId="0" applyNumberFormat="1" applyFont="1" applyFill="1" applyBorder="1" applyAlignment="1">
      <alignment vertical="center" wrapText="1" shrinkToFit="1" readingOrder="1"/>
    </xf>
    <xf numFmtId="164" fontId="0" fillId="2" borderId="1" xfId="0" applyNumberFormat="1" applyFill="1" applyBorder="1"/>
    <xf numFmtId="164" fontId="0" fillId="2" borderId="0" xfId="0" applyNumberFormat="1" applyFill="1"/>
    <xf numFmtId="1" fontId="3" fillId="2" borderId="1" xfId="0" applyNumberFormat="1" applyFont="1" applyFill="1" applyBorder="1" applyAlignment="1">
      <alignment vertical="center" wrapText="1" shrinkToFit="1" readingOrder="1"/>
    </xf>
    <xf numFmtId="0" fontId="1" fillId="0" borderId="0" xfId="0" applyFont="1" applyBorder="1"/>
    <xf numFmtId="0" fontId="0" fillId="0" borderId="0" xfId="0" applyBorder="1"/>
    <xf numFmtId="0" fontId="4" fillId="0" borderId="0" xfId="0" applyFont="1" applyBorder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9101-4AF1-6540-BE9B-FACDC34136DA}">
  <dimension ref="A1:X27"/>
  <sheetViews>
    <sheetView topLeftCell="A7" zoomScale="130" zoomScaleNormal="130" workbookViewId="0">
      <selection activeCell="O10" sqref="O10"/>
    </sheetView>
  </sheetViews>
  <sheetFormatPr baseColWidth="10" defaultRowHeight="16" x14ac:dyDescent="0.2"/>
  <cols>
    <col min="1" max="1" width="3.1640625" bestFit="1" customWidth="1"/>
    <col min="2" max="2" width="36" customWidth="1"/>
    <col min="3" max="7" width="3.5" style="10" customWidth="1"/>
    <col min="8" max="8" width="4.1640625" style="10" customWidth="1"/>
    <col min="9" max="9" width="4.5" style="10" customWidth="1"/>
    <col min="10" max="10" width="8.83203125" style="10" customWidth="1"/>
    <col min="11" max="11" width="10.83203125" style="10"/>
    <col min="12" max="12" width="10.83203125" style="19"/>
    <col min="13" max="13" width="10.83203125" style="10"/>
    <col min="20" max="20" width="23.83203125" bestFit="1" customWidth="1"/>
  </cols>
  <sheetData>
    <row r="1" spans="1:24" x14ac:dyDescent="0.2">
      <c r="B1" t="s">
        <v>644</v>
      </c>
    </row>
    <row r="2" spans="1:24" s="3" customFormat="1" x14ac:dyDescent="0.2">
      <c r="A2" s="6"/>
      <c r="B2" s="6" t="s">
        <v>86</v>
      </c>
      <c r="C2" s="12" t="s">
        <v>124</v>
      </c>
      <c r="D2" s="12"/>
      <c r="E2" s="12"/>
      <c r="F2" s="12"/>
      <c r="G2" s="12"/>
      <c r="H2" s="12"/>
      <c r="I2" s="12"/>
      <c r="J2" s="14" t="s">
        <v>643</v>
      </c>
      <c r="K2" s="12" t="s">
        <v>451</v>
      </c>
      <c r="L2" s="21" t="s">
        <v>452</v>
      </c>
      <c r="M2" s="12" t="s">
        <v>652</v>
      </c>
      <c r="N2" s="6" t="s">
        <v>653</v>
      </c>
      <c r="O2" s="6" t="s">
        <v>666</v>
      </c>
      <c r="P2" s="6"/>
      <c r="Q2" s="6"/>
      <c r="R2" s="6"/>
      <c r="T2" t="s">
        <v>154</v>
      </c>
      <c r="U2" t="s">
        <v>86</v>
      </c>
      <c r="V2" t="s">
        <v>155</v>
      </c>
      <c r="W2" t="s">
        <v>156</v>
      </c>
      <c r="X2"/>
    </row>
    <row r="3" spans="1:24" ht="17" customHeight="1" x14ac:dyDescent="0.2">
      <c r="A3" s="1">
        <v>1</v>
      </c>
      <c r="B3" s="5" t="s">
        <v>127</v>
      </c>
      <c r="C3" s="11">
        <v>3</v>
      </c>
      <c r="D3" s="11"/>
      <c r="E3" s="11"/>
      <c r="F3" s="11"/>
      <c r="G3" s="11"/>
      <c r="H3" s="9"/>
      <c r="I3" s="9"/>
      <c r="J3" s="9"/>
      <c r="K3" s="20">
        <v>7</v>
      </c>
      <c r="L3" s="33">
        <f t="shared" ref="L3:L15" si="0">+K3*0.5+J3*0.15+SUM(C3:I3)*0.35*1.2</f>
        <v>4.76</v>
      </c>
      <c r="M3" s="9">
        <v>1</v>
      </c>
      <c r="N3" s="1"/>
      <c r="O3" s="1"/>
      <c r="P3" s="1"/>
      <c r="Q3" s="1"/>
      <c r="R3" s="1"/>
      <c r="T3" t="s">
        <v>428</v>
      </c>
      <c r="U3" t="s">
        <v>429</v>
      </c>
      <c r="V3" t="s">
        <v>430</v>
      </c>
      <c r="W3" t="s">
        <v>431</v>
      </c>
      <c r="X3">
        <f>_xlfn.NUMBERVALUE(W3)/100</f>
        <v>7</v>
      </c>
    </row>
    <row r="4" spans="1:24" ht="18" customHeight="1" x14ac:dyDescent="0.2">
      <c r="A4" s="1">
        <v>2</v>
      </c>
      <c r="B4" s="5" t="s">
        <v>128</v>
      </c>
      <c r="C4" s="11">
        <v>1</v>
      </c>
      <c r="D4" s="11"/>
      <c r="E4" s="11">
        <v>2</v>
      </c>
      <c r="F4" s="11">
        <v>3</v>
      </c>
      <c r="G4" s="11"/>
      <c r="H4" s="9"/>
      <c r="I4" s="9"/>
      <c r="J4" s="9">
        <v>20</v>
      </c>
      <c r="K4" s="20">
        <v>8</v>
      </c>
      <c r="L4" s="33">
        <f t="shared" si="0"/>
        <v>9.52</v>
      </c>
      <c r="M4" s="9">
        <v>1</v>
      </c>
      <c r="N4" s="1"/>
      <c r="O4" s="1">
        <v>1</v>
      </c>
      <c r="P4" s="1"/>
      <c r="Q4" s="1"/>
      <c r="R4" s="1"/>
      <c r="T4" t="s">
        <v>432</v>
      </c>
      <c r="U4" t="s">
        <v>433</v>
      </c>
      <c r="V4" t="s">
        <v>434</v>
      </c>
      <c r="W4" t="s">
        <v>259</v>
      </c>
      <c r="X4" s="16">
        <f t="shared" ref="X4:X23" si="1">_xlfn.NUMBERVALUE(W4)/100</f>
        <v>8</v>
      </c>
    </row>
    <row r="5" spans="1:24" ht="18" customHeight="1" x14ac:dyDescent="0.2">
      <c r="A5" s="1">
        <v>3</v>
      </c>
      <c r="B5" s="5" t="s">
        <v>9</v>
      </c>
      <c r="C5" s="11">
        <v>3</v>
      </c>
      <c r="D5" s="11">
        <v>3</v>
      </c>
      <c r="E5" s="11">
        <v>6</v>
      </c>
      <c r="F5" s="11">
        <v>3</v>
      </c>
      <c r="G5" s="11">
        <v>2</v>
      </c>
      <c r="H5" s="9">
        <v>3</v>
      </c>
      <c r="I5" s="9">
        <v>3</v>
      </c>
      <c r="J5" s="9">
        <v>14</v>
      </c>
      <c r="K5" s="20">
        <v>10</v>
      </c>
      <c r="L5" s="33">
        <f t="shared" si="0"/>
        <v>16.759999999999998</v>
      </c>
      <c r="M5" s="9">
        <v>1</v>
      </c>
      <c r="N5" s="1">
        <v>3</v>
      </c>
      <c r="O5" s="1">
        <v>3</v>
      </c>
      <c r="P5" s="1"/>
      <c r="Q5" s="1"/>
      <c r="R5" s="1"/>
      <c r="T5" t="s">
        <v>169</v>
      </c>
      <c r="U5" t="s">
        <v>170</v>
      </c>
      <c r="V5" t="s">
        <v>171</v>
      </c>
      <c r="W5" t="s">
        <v>308</v>
      </c>
      <c r="X5" s="16">
        <f t="shared" si="1"/>
        <v>10</v>
      </c>
    </row>
    <row r="6" spans="1:24" ht="18" customHeight="1" x14ac:dyDescent="0.2">
      <c r="A6" s="1">
        <v>4</v>
      </c>
      <c r="B6" s="5" t="s">
        <v>14</v>
      </c>
      <c r="C6" s="11"/>
      <c r="D6" s="11"/>
      <c r="E6" s="11"/>
      <c r="F6" s="11">
        <v>3</v>
      </c>
      <c r="G6" s="11"/>
      <c r="H6" s="9"/>
      <c r="I6" s="9"/>
      <c r="J6" s="9">
        <v>14</v>
      </c>
      <c r="K6" s="20">
        <v>12</v>
      </c>
      <c r="L6" s="33">
        <f t="shared" si="0"/>
        <v>9.36</v>
      </c>
      <c r="M6" s="9">
        <v>-1</v>
      </c>
      <c r="N6" s="1"/>
      <c r="O6" s="1"/>
      <c r="P6" s="1"/>
      <c r="Q6" s="1"/>
      <c r="R6" s="1"/>
      <c r="T6" t="s">
        <v>184</v>
      </c>
      <c r="U6" t="s">
        <v>185</v>
      </c>
      <c r="V6" t="s">
        <v>186</v>
      </c>
      <c r="W6" t="s">
        <v>336</v>
      </c>
      <c r="X6" s="16">
        <f t="shared" si="1"/>
        <v>12</v>
      </c>
    </row>
    <row r="7" spans="1:24" ht="18" customHeight="1" x14ac:dyDescent="0.2">
      <c r="A7" s="1">
        <v>5</v>
      </c>
      <c r="B7" s="5" t="s">
        <v>16</v>
      </c>
      <c r="C7" s="11">
        <v>1</v>
      </c>
      <c r="D7" s="11"/>
      <c r="E7" s="11">
        <v>1</v>
      </c>
      <c r="F7" s="11"/>
      <c r="G7" s="11"/>
      <c r="H7" s="9"/>
      <c r="I7" s="9"/>
      <c r="J7" s="9">
        <v>14</v>
      </c>
      <c r="K7" s="20">
        <v>1</v>
      </c>
      <c r="L7" s="33">
        <f t="shared" si="0"/>
        <v>3.44</v>
      </c>
      <c r="M7" s="9"/>
      <c r="N7" s="1"/>
      <c r="O7" s="1"/>
      <c r="P7" s="1"/>
      <c r="Q7" s="1"/>
      <c r="R7" s="1"/>
      <c r="T7" t="s">
        <v>192</v>
      </c>
      <c r="U7" t="s">
        <v>193</v>
      </c>
      <c r="V7" t="s">
        <v>194</v>
      </c>
      <c r="W7" t="s">
        <v>160</v>
      </c>
      <c r="X7" s="16">
        <f t="shared" si="1"/>
        <v>1</v>
      </c>
    </row>
    <row r="8" spans="1:24" ht="18" customHeight="1" x14ac:dyDescent="0.2">
      <c r="A8" s="1">
        <v>6</v>
      </c>
      <c r="B8" s="5" t="s">
        <v>23</v>
      </c>
      <c r="C8" s="11"/>
      <c r="D8" s="11"/>
      <c r="E8" s="11"/>
      <c r="F8" s="11"/>
      <c r="G8" s="11"/>
      <c r="H8" s="9"/>
      <c r="I8" s="9"/>
      <c r="J8" s="9">
        <v>14</v>
      </c>
      <c r="K8" s="20">
        <v>4</v>
      </c>
      <c r="L8" s="33">
        <f t="shared" si="0"/>
        <v>4.0999999999999996</v>
      </c>
      <c r="M8" s="9">
        <v>1</v>
      </c>
      <c r="N8" s="1">
        <v>2</v>
      </c>
      <c r="O8" s="1">
        <v>1</v>
      </c>
      <c r="P8" s="1"/>
      <c r="Q8" s="1"/>
      <c r="R8" s="1"/>
      <c r="T8" t="s">
        <v>220</v>
      </c>
      <c r="U8" t="s">
        <v>221</v>
      </c>
      <c r="V8" t="s">
        <v>222</v>
      </c>
      <c r="W8" t="s">
        <v>164</v>
      </c>
      <c r="X8" s="16">
        <f t="shared" si="1"/>
        <v>4</v>
      </c>
    </row>
    <row r="9" spans="1:24" ht="18" customHeight="1" x14ac:dyDescent="0.2">
      <c r="A9" s="1">
        <v>7</v>
      </c>
      <c r="B9" s="5" t="s">
        <v>129</v>
      </c>
      <c r="C9" s="11"/>
      <c r="D9" s="11">
        <v>2</v>
      </c>
      <c r="E9" s="11">
        <v>3</v>
      </c>
      <c r="F9" s="11"/>
      <c r="G9" s="11"/>
      <c r="H9" s="9">
        <v>2</v>
      </c>
      <c r="I9" s="9">
        <v>1</v>
      </c>
      <c r="J9" s="9">
        <v>16</v>
      </c>
      <c r="K9" s="20">
        <v>6</v>
      </c>
      <c r="L9" s="33">
        <f t="shared" si="0"/>
        <v>8.76</v>
      </c>
      <c r="M9" s="9">
        <v>1</v>
      </c>
      <c r="N9" s="1">
        <v>1</v>
      </c>
      <c r="O9" s="1">
        <v>1</v>
      </c>
      <c r="P9" s="1"/>
      <c r="Q9" s="1"/>
      <c r="R9" s="1"/>
      <c r="T9" t="s">
        <v>435</v>
      </c>
      <c r="U9" t="s">
        <v>436</v>
      </c>
      <c r="V9" t="s">
        <v>437</v>
      </c>
      <c r="W9" t="s">
        <v>172</v>
      </c>
      <c r="X9" s="16">
        <f t="shared" si="1"/>
        <v>6</v>
      </c>
    </row>
    <row r="10" spans="1:24" ht="18" customHeight="1" x14ac:dyDescent="0.2">
      <c r="A10" s="1">
        <v>8</v>
      </c>
      <c r="B10" s="5" t="s">
        <v>32</v>
      </c>
      <c r="C10" s="11"/>
      <c r="D10" s="11"/>
      <c r="E10" s="11"/>
      <c r="F10" s="11"/>
      <c r="G10" s="11"/>
      <c r="H10" s="9"/>
      <c r="I10" s="9"/>
      <c r="J10" s="9">
        <v>14</v>
      </c>
      <c r="K10" s="20">
        <v>5</v>
      </c>
      <c r="L10" s="33">
        <f t="shared" si="0"/>
        <v>4.5999999999999996</v>
      </c>
      <c r="M10" s="9"/>
      <c r="N10" s="1"/>
      <c r="O10" s="1"/>
      <c r="P10" s="1"/>
      <c r="Q10" s="1"/>
      <c r="R10" s="1"/>
      <c r="T10" t="s">
        <v>242</v>
      </c>
      <c r="U10" t="s">
        <v>243</v>
      </c>
      <c r="V10" t="s">
        <v>244</v>
      </c>
      <c r="W10" t="s">
        <v>195</v>
      </c>
      <c r="X10" s="16">
        <f t="shared" si="1"/>
        <v>5</v>
      </c>
    </row>
    <row r="11" spans="1:24" ht="18" customHeight="1" x14ac:dyDescent="0.2">
      <c r="A11" s="1">
        <v>9</v>
      </c>
      <c r="B11" s="5" t="s">
        <v>33</v>
      </c>
      <c r="C11" s="11">
        <v>2</v>
      </c>
      <c r="D11" s="11">
        <v>1</v>
      </c>
      <c r="E11" s="11">
        <v>3</v>
      </c>
      <c r="F11" s="11">
        <v>3</v>
      </c>
      <c r="G11" s="11"/>
      <c r="H11" s="9"/>
      <c r="I11" s="9"/>
      <c r="J11" s="9">
        <v>14</v>
      </c>
      <c r="K11" s="20">
        <v>9</v>
      </c>
      <c r="L11" s="33">
        <f t="shared" si="0"/>
        <v>10.379999999999999</v>
      </c>
      <c r="M11" s="9">
        <v>1</v>
      </c>
      <c r="N11" s="1">
        <v>1</v>
      </c>
      <c r="O11" s="1">
        <v>1</v>
      </c>
      <c r="P11" s="1"/>
      <c r="Q11" s="1"/>
      <c r="R11" s="1"/>
      <c r="T11" t="s">
        <v>245</v>
      </c>
      <c r="U11" t="s">
        <v>246</v>
      </c>
      <c r="V11" t="s">
        <v>247</v>
      </c>
      <c r="W11" t="s">
        <v>199</v>
      </c>
      <c r="X11" s="16">
        <f t="shared" si="1"/>
        <v>9</v>
      </c>
    </row>
    <row r="12" spans="1:24" ht="18" customHeight="1" x14ac:dyDescent="0.2">
      <c r="A12" s="1">
        <v>10</v>
      </c>
      <c r="B12" s="5" t="s">
        <v>125</v>
      </c>
      <c r="C12" s="11"/>
      <c r="D12" s="11"/>
      <c r="E12" s="11"/>
      <c r="F12" s="11"/>
      <c r="G12" s="11"/>
      <c r="H12" s="9"/>
      <c r="I12" s="9"/>
      <c r="J12" s="9"/>
      <c r="K12" s="20"/>
      <c r="L12" s="33">
        <f t="shared" si="0"/>
        <v>0</v>
      </c>
      <c r="M12" s="9"/>
      <c r="N12" s="1"/>
      <c r="O12" s="1"/>
      <c r="P12" s="1"/>
      <c r="Q12" s="1"/>
      <c r="R12" s="1"/>
    </row>
    <row r="13" spans="1:24" ht="18" customHeight="1" x14ac:dyDescent="0.2">
      <c r="A13" s="1">
        <v>11</v>
      </c>
      <c r="B13" s="5" t="s">
        <v>36</v>
      </c>
      <c r="C13" s="11">
        <v>3</v>
      </c>
      <c r="D13" s="11">
        <v>1</v>
      </c>
      <c r="E13" s="11">
        <v>9</v>
      </c>
      <c r="F13" s="11"/>
      <c r="G13" s="11"/>
      <c r="H13" s="9"/>
      <c r="I13" s="9">
        <v>2</v>
      </c>
      <c r="J13" s="9">
        <v>16</v>
      </c>
      <c r="K13" s="20">
        <v>10</v>
      </c>
      <c r="L13" s="33">
        <f t="shared" si="0"/>
        <v>13.7</v>
      </c>
      <c r="M13" s="9">
        <v>1</v>
      </c>
      <c r="N13" s="1">
        <v>2</v>
      </c>
      <c r="O13" s="1"/>
      <c r="P13" s="1"/>
      <c r="Q13" s="1"/>
      <c r="R13" s="1"/>
      <c r="T13" t="s">
        <v>260</v>
      </c>
      <c r="U13" t="s">
        <v>261</v>
      </c>
      <c r="V13" t="s">
        <v>262</v>
      </c>
      <c r="W13" t="s">
        <v>308</v>
      </c>
      <c r="X13" s="16">
        <f>_xlfn.NUMBERVALUE(W13)/100</f>
        <v>10</v>
      </c>
    </row>
    <row r="14" spans="1:24" ht="18" customHeight="1" x14ac:dyDescent="0.2">
      <c r="A14" s="1">
        <v>12</v>
      </c>
      <c r="B14" s="5" t="s">
        <v>51</v>
      </c>
      <c r="C14" s="11">
        <v>2</v>
      </c>
      <c r="D14" s="11">
        <v>1</v>
      </c>
      <c r="E14" s="11">
        <v>3</v>
      </c>
      <c r="F14" s="11"/>
      <c r="G14" s="11"/>
      <c r="H14" s="9">
        <v>1</v>
      </c>
      <c r="I14" s="9"/>
      <c r="J14" s="9">
        <v>20</v>
      </c>
      <c r="K14" s="20">
        <v>8</v>
      </c>
      <c r="L14" s="33">
        <f t="shared" si="0"/>
        <v>9.94</v>
      </c>
      <c r="M14" s="9"/>
      <c r="N14" s="1">
        <v>2</v>
      </c>
      <c r="O14" s="1"/>
      <c r="P14" s="1"/>
      <c r="Q14" s="1"/>
      <c r="R14" s="1"/>
      <c r="T14" t="s">
        <v>312</v>
      </c>
      <c r="U14" t="s">
        <v>313</v>
      </c>
      <c r="V14" t="s">
        <v>314</v>
      </c>
      <c r="W14" t="s">
        <v>259</v>
      </c>
      <c r="X14" s="16">
        <f>_xlfn.NUMBERVALUE(W14)/100</f>
        <v>8</v>
      </c>
    </row>
    <row r="15" spans="1:24" ht="18" customHeight="1" x14ac:dyDescent="0.2">
      <c r="A15" s="1">
        <v>13</v>
      </c>
      <c r="B15" s="5" t="s">
        <v>130</v>
      </c>
      <c r="C15" s="11"/>
      <c r="D15" s="11">
        <v>1</v>
      </c>
      <c r="E15" s="11">
        <v>3</v>
      </c>
      <c r="F15" s="11"/>
      <c r="G15" s="11"/>
      <c r="H15" s="9">
        <v>1</v>
      </c>
      <c r="I15" s="9">
        <v>1</v>
      </c>
      <c r="J15" s="9">
        <v>20</v>
      </c>
      <c r="K15" s="20">
        <v>9</v>
      </c>
      <c r="L15" s="33">
        <f t="shared" si="0"/>
        <v>10.02</v>
      </c>
      <c r="M15" s="9">
        <v>1</v>
      </c>
      <c r="N15" s="1"/>
      <c r="O15" s="1"/>
      <c r="P15" s="1"/>
      <c r="Q15" s="1"/>
      <c r="R15" s="1"/>
      <c r="T15" t="s">
        <v>438</v>
      </c>
      <c r="U15" t="s">
        <v>439</v>
      </c>
      <c r="V15" t="s">
        <v>440</v>
      </c>
      <c r="W15" t="s">
        <v>199</v>
      </c>
      <c r="X15" s="16">
        <f>_xlfn.NUMBERVALUE(W15)/100</f>
        <v>9</v>
      </c>
    </row>
    <row r="16" spans="1:24" ht="18" customHeight="1" x14ac:dyDescent="0.2">
      <c r="A16" s="1">
        <v>14</v>
      </c>
      <c r="B16" s="5" t="s">
        <v>56</v>
      </c>
      <c r="C16" s="11">
        <v>2</v>
      </c>
      <c r="D16" s="11">
        <v>1</v>
      </c>
      <c r="E16" s="11"/>
      <c r="F16" s="11"/>
      <c r="G16" s="11"/>
      <c r="H16" s="9">
        <v>1</v>
      </c>
      <c r="I16" s="9"/>
      <c r="J16" s="9">
        <v>14</v>
      </c>
      <c r="K16" s="20">
        <v>11</v>
      </c>
      <c r="L16" s="33">
        <f>+K16*0.5+J16*0.15+SUM(C16:I16)*0.35*1.2</f>
        <v>9.2799999999999994</v>
      </c>
      <c r="M16" s="9">
        <v>1</v>
      </c>
      <c r="N16" s="1"/>
      <c r="O16" s="1"/>
      <c r="P16" s="1"/>
      <c r="Q16" s="1"/>
      <c r="R16" s="1"/>
      <c r="T16" t="s">
        <v>327</v>
      </c>
      <c r="U16" t="s">
        <v>328</v>
      </c>
      <c r="V16" t="s">
        <v>329</v>
      </c>
      <c r="W16" t="s">
        <v>441</v>
      </c>
      <c r="X16" s="16">
        <f>_xlfn.NUMBERVALUE(W16)/100</f>
        <v>11</v>
      </c>
    </row>
    <row r="17" spans="1:24" ht="18" customHeight="1" x14ac:dyDescent="0.2">
      <c r="A17" s="1">
        <v>15</v>
      </c>
      <c r="B17" s="5" t="s">
        <v>131</v>
      </c>
      <c r="C17" s="11"/>
      <c r="D17" s="11"/>
      <c r="E17" s="11"/>
      <c r="F17" s="11">
        <v>2</v>
      </c>
      <c r="G17" s="11"/>
      <c r="H17" s="9"/>
      <c r="I17" s="9"/>
      <c r="J17" s="9">
        <v>20</v>
      </c>
      <c r="K17" s="20">
        <v>3</v>
      </c>
      <c r="L17" s="33">
        <f t="shared" ref="L17:L25" si="2">+K17*0.5+J17*0.15+SUM(C17:I17)*0.35*1.2</f>
        <v>5.34</v>
      </c>
      <c r="M17" s="9">
        <v>1</v>
      </c>
      <c r="N17" s="1">
        <v>1</v>
      </c>
      <c r="O17" s="1"/>
      <c r="P17" s="1"/>
      <c r="Q17" s="1"/>
      <c r="R17" s="1"/>
      <c r="T17" t="s">
        <v>442</v>
      </c>
      <c r="U17" t="s">
        <v>443</v>
      </c>
      <c r="V17" t="s">
        <v>444</v>
      </c>
      <c r="W17" t="s">
        <v>187</v>
      </c>
      <c r="X17" s="16">
        <f>_xlfn.NUMBERVALUE(W17)/100</f>
        <v>3</v>
      </c>
    </row>
    <row r="18" spans="1:24" ht="18" customHeight="1" x14ac:dyDescent="0.2">
      <c r="A18" s="1">
        <v>16</v>
      </c>
      <c r="B18" s="5" t="s">
        <v>63</v>
      </c>
      <c r="C18" s="11"/>
      <c r="D18" s="11"/>
      <c r="E18" s="11"/>
      <c r="F18" s="11"/>
      <c r="G18" s="11"/>
      <c r="H18" s="9"/>
      <c r="I18" s="9"/>
      <c r="J18" s="9"/>
      <c r="K18" s="20">
        <v>0</v>
      </c>
      <c r="L18" s="33">
        <f t="shared" si="2"/>
        <v>0</v>
      </c>
      <c r="M18" s="9">
        <v>0.5</v>
      </c>
      <c r="N18" s="1"/>
      <c r="O18" s="1"/>
      <c r="P18" s="1"/>
      <c r="Q18" s="1"/>
      <c r="R18" s="1"/>
      <c r="T18" t="s">
        <v>352</v>
      </c>
      <c r="U18" t="s">
        <v>353</v>
      </c>
      <c r="V18" t="s">
        <v>354</v>
      </c>
      <c r="W18" t="s">
        <v>295</v>
      </c>
      <c r="X18" s="16">
        <f>_xlfn.NUMBERVALUE(W18)/100</f>
        <v>0</v>
      </c>
    </row>
    <row r="19" spans="1:24" ht="18" customHeight="1" x14ac:dyDescent="0.2">
      <c r="A19" s="1">
        <v>17</v>
      </c>
      <c r="B19" s="5" t="s">
        <v>64</v>
      </c>
      <c r="C19" s="11"/>
      <c r="D19" s="11"/>
      <c r="E19" s="11"/>
      <c r="F19" s="11"/>
      <c r="G19" s="11"/>
      <c r="H19" s="9"/>
      <c r="I19" s="9"/>
      <c r="J19" s="9"/>
      <c r="K19" s="20">
        <v>5</v>
      </c>
      <c r="L19" s="33">
        <f t="shared" si="2"/>
        <v>2.5</v>
      </c>
      <c r="M19" s="9">
        <v>1</v>
      </c>
      <c r="N19" s="1"/>
      <c r="O19" s="1"/>
      <c r="P19" s="1"/>
      <c r="Q19" s="1"/>
      <c r="R19" s="1"/>
      <c r="T19" t="s">
        <v>355</v>
      </c>
      <c r="U19" t="s">
        <v>356</v>
      </c>
      <c r="V19" t="s">
        <v>357</v>
      </c>
      <c r="W19" t="s">
        <v>195</v>
      </c>
      <c r="X19" s="16">
        <f>_xlfn.NUMBERVALUE(W19)/100</f>
        <v>5</v>
      </c>
    </row>
    <row r="20" spans="1:24" ht="18" customHeight="1" x14ac:dyDescent="0.2">
      <c r="A20" s="1">
        <v>18</v>
      </c>
      <c r="B20" s="5" t="s">
        <v>126</v>
      </c>
      <c r="C20" s="11"/>
      <c r="D20" s="11">
        <v>1</v>
      </c>
      <c r="E20" s="11">
        <v>2</v>
      </c>
      <c r="F20" s="11"/>
      <c r="G20" s="11"/>
      <c r="H20" s="9"/>
      <c r="I20" s="9"/>
      <c r="J20" s="9">
        <v>20</v>
      </c>
      <c r="K20" s="20">
        <v>7</v>
      </c>
      <c r="L20" s="33">
        <f t="shared" si="2"/>
        <v>7.76</v>
      </c>
      <c r="M20" s="9"/>
      <c r="N20" s="1"/>
      <c r="O20" s="1"/>
      <c r="P20" s="1"/>
      <c r="Q20" s="1"/>
      <c r="R20" s="1"/>
      <c r="T20" t="s">
        <v>445</v>
      </c>
      <c r="U20" t="s">
        <v>446</v>
      </c>
      <c r="V20" t="s">
        <v>447</v>
      </c>
      <c r="W20" t="s">
        <v>431</v>
      </c>
      <c r="X20" s="16">
        <f>_xlfn.NUMBERVALUE(W20)/100</f>
        <v>7</v>
      </c>
    </row>
    <row r="21" spans="1:24" ht="18" customHeight="1" x14ac:dyDescent="0.2">
      <c r="A21" s="1">
        <v>19</v>
      </c>
      <c r="B21" s="5" t="s">
        <v>73</v>
      </c>
      <c r="C21" s="11"/>
      <c r="D21" s="11"/>
      <c r="E21" s="11"/>
      <c r="F21" s="11"/>
      <c r="G21" s="11"/>
      <c r="H21" s="9"/>
      <c r="I21" s="9"/>
      <c r="J21" s="9"/>
      <c r="K21" s="20">
        <v>0</v>
      </c>
      <c r="L21" s="33">
        <f t="shared" si="2"/>
        <v>0</v>
      </c>
      <c r="M21" s="9">
        <v>1</v>
      </c>
      <c r="N21" s="1"/>
      <c r="O21" s="1"/>
      <c r="P21" s="1"/>
      <c r="Q21" s="1"/>
      <c r="R21" s="1"/>
      <c r="T21" t="s">
        <v>384</v>
      </c>
      <c r="U21" t="s">
        <v>385</v>
      </c>
      <c r="V21" t="s">
        <v>386</v>
      </c>
      <c r="W21" t="s">
        <v>295</v>
      </c>
      <c r="X21" s="16">
        <f>_xlfn.NUMBERVALUE(W21)/100</f>
        <v>0</v>
      </c>
    </row>
    <row r="22" spans="1:24" ht="18" customHeight="1" x14ac:dyDescent="0.2">
      <c r="A22" s="1">
        <v>20</v>
      </c>
      <c r="B22" s="5" t="s">
        <v>133</v>
      </c>
      <c r="C22" s="11">
        <v>3</v>
      </c>
      <c r="D22" s="11">
        <v>3</v>
      </c>
      <c r="E22" s="11">
        <v>3</v>
      </c>
      <c r="F22" s="11">
        <v>2</v>
      </c>
      <c r="G22" s="11"/>
      <c r="H22" s="9">
        <v>1</v>
      </c>
      <c r="I22" s="9">
        <v>1</v>
      </c>
      <c r="J22" s="9">
        <v>10</v>
      </c>
      <c r="K22" s="20">
        <v>0</v>
      </c>
      <c r="L22" s="33">
        <f t="shared" si="2"/>
        <v>6.96</v>
      </c>
      <c r="M22" s="9">
        <v>1</v>
      </c>
      <c r="N22" s="1">
        <v>1</v>
      </c>
      <c r="O22" s="1">
        <v>1</v>
      </c>
      <c r="P22" s="1"/>
      <c r="Q22" s="1"/>
      <c r="R22" s="1"/>
      <c r="T22" t="s">
        <v>448</v>
      </c>
      <c r="U22" t="s">
        <v>449</v>
      </c>
      <c r="V22" t="s">
        <v>450</v>
      </c>
      <c r="W22" t="s">
        <v>295</v>
      </c>
      <c r="X22" s="16">
        <f>_xlfn.NUMBERVALUE(W22)/100</f>
        <v>0</v>
      </c>
    </row>
    <row r="23" spans="1:24" ht="18" customHeight="1" x14ac:dyDescent="0.2">
      <c r="A23" s="1">
        <v>21</v>
      </c>
      <c r="B23" s="5" t="s">
        <v>74</v>
      </c>
      <c r="C23" s="11">
        <v>1</v>
      </c>
      <c r="D23" s="11">
        <v>3</v>
      </c>
      <c r="E23" s="11">
        <v>3</v>
      </c>
      <c r="F23" s="11">
        <v>3</v>
      </c>
      <c r="G23" s="11">
        <v>3</v>
      </c>
      <c r="H23" s="9"/>
      <c r="I23" s="9">
        <v>2</v>
      </c>
      <c r="J23" s="9">
        <v>14</v>
      </c>
      <c r="K23" s="20">
        <v>6</v>
      </c>
      <c r="L23" s="33">
        <f t="shared" si="2"/>
        <v>11.399999999999999</v>
      </c>
      <c r="M23" s="9">
        <v>1</v>
      </c>
      <c r="N23" s="1"/>
      <c r="O23" s="1">
        <v>1</v>
      </c>
      <c r="P23" s="1"/>
      <c r="Q23" s="1"/>
      <c r="R23" s="1"/>
      <c r="T23" t="s">
        <v>388</v>
      </c>
      <c r="U23" t="s">
        <v>389</v>
      </c>
      <c r="V23" t="s">
        <v>390</v>
      </c>
      <c r="W23" t="s">
        <v>172</v>
      </c>
      <c r="X23" s="16">
        <f>_xlfn.NUMBERVALUE(W23)/100</f>
        <v>6</v>
      </c>
    </row>
    <row r="24" spans="1:24" ht="18" customHeight="1" x14ac:dyDescent="0.2">
      <c r="A24" s="1">
        <v>22</v>
      </c>
      <c r="B24" s="5" t="s">
        <v>132</v>
      </c>
      <c r="C24" s="11"/>
      <c r="D24" s="11"/>
      <c r="E24" s="11"/>
      <c r="F24" s="11"/>
      <c r="G24" s="11"/>
      <c r="H24" s="9"/>
      <c r="I24" s="9"/>
      <c r="J24" s="9"/>
      <c r="K24" s="20"/>
      <c r="L24" s="33">
        <f t="shared" si="2"/>
        <v>0</v>
      </c>
      <c r="M24" s="9"/>
      <c r="N24" s="1"/>
      <c r="O24" s="1"/>
      <c r="P24" s="1"/>
      <c r="Q24" s="1"/>
      <c r="R24" s="1"/>
    </row>
    <row r="25" spans="1:24" ht="18" customHeight="1" x14ac:dyDescent="0.2">
      <c r="A25" s="1">
        <v>23</v>
      </c>
      <c r="B25" s="5" t="s">
        <v>75</v>
      </c>
      <c r="C25" s="11">
        <v>2</v>
      </c>
      <c r="D25" s="11"/>
      <c r="E25" s="11"/>
      <c r="F25" s="11">
        <v>2</v>
      </c>
      <c r="G25" s="11">
        <v>1</v>
      </c>
      <c r="H25" s="9">
        <v>1</v>
      </c>
      <c r="I25" s="9"/>
      <c r="J25" s="9">
        <v>10</v>
      </c>
      <c r="K25" s="20">
        <v>6</v>
      </c>
      <c r="L25" s="33">
        <f t="shared" si="2"/>
        <v>7.02</v>
      </c>
      <c r="M25" s="9">
        <v>1</v>
      </c>
      <c r="N25" s="1">
        <v>1</v>
      </c>
      <c r="O25" s="1">
        <v>1</v>
      </c>
      <c r="P25" s="1"/>
      <c r="Q25" s="1"/>
      <c r="R25" s="1"/>
      <c r="T25" t="s">
        <v>391</v>
      </c>
      <c r="U25" t="s">
        <v>392</v>
      </c>
      <c r="V25" t="s">
        <v>393</v>
      </c>
      <c r="W25" t="s">
        <v>172</v>
      </c>
      <c r="X25" s="16">
        <f>_xlfn.NUMBERVALUE(W25)/100</f>
        <v>6</v>
      </c>
    </row>
    <row r="26" spans="1:24" x14ac:dyDescent="0.2">
      <c r="A26" s="1">
        <v>24</v>
      </c>
      <c r="B26" s="1"/>
      <c r="C26" s="9"/>
      <c r="D26" s="9"/>
      <c r="E26" s="9"/>
      <c r="F26" s="9"/>
      <c r="G26" s="9"/>
      <c r="H26" s="9"/>
      <c r="I26" s="9"/>
      <c r="J26" s="9"/>
      <c r="K26" s="9"/>
      <c r="L26" s="18"/>
      <c r="M26" s="9"/>
      <c r="N26" s="1"/>
      <c r="O26" s="1"/>
      <c r="P26" s="1"/>
      <c r="Q26" s="1"/>
      <c r="R26" s="1"/>
    </row>
    <row r="27" spans="1:24" x14ac:dyDescent="0.2">
      <c r="A27" s="1">
        <v>25</v>
      </c>
      <c r="B27" s="1"/>
      <c r="C27" s="9"/>
      <c r="D27" s="9"/>
      <c r="E27" s="9"/>
      <c r="F27" s="9"/>
      <c r="G27" s="9"/>
      <c r="H27" s="9"/>
      <c r="I27" s="9"/>
      <c r="J27" s="9"/>
      <c r="K27" s="9"/>
      <c r="L27" s="18"/>
      <c r="M27" s="9"/>
      <c r="N27" s="1"/>
      <c r="O27" s="1"/>
      <c r="P27" s="1"/>
      <c r="Q27" s="1"/>
      <c r="R27" s="1"/>
    </row>
  </sheetData>
  <sortState xmlns:xlrd2="http://schemas.microsoft.com/office/spreadsheetml/2017/richdata2" ref="B3:B25">
    <sortCondition ref="B3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CA06-2DA1-F240-A817-2A459478BC72}">
  <dimension ref="A1:V24"/>
  <sheetViews>
    <sheetView topLeftCell="A2" zoomScale="150" zoomScaleNormal="150" workbookViewId="0">
      <selection activeCell="O10" sqref="O10"/>
    </sheetView>
  </sheetViews>
  <sheetFormatPr baseColWidth="10" defaultRowHeight="16" x14ac:dyDescent="0.2"/>
  <cols>
    <col min="1" max="1" width="3.1640625" bestFit="1" customWidth="1"/>
    <col min="2" max="2" width="33.6640625" customWidth="1"/>
    <col min="3" max="6" width="5" customWidth="1"/>
    <col min="7" max="7" width="4.6640625" customWidth="1"/>
    <col min="8" max="8" width="5" customWidth="1"/>
    <col min="9" max="9" width="4.5" customWidth="1"/>
    <col min="11" max="11" width="10.83203125" style="16"/>
    <col min="12" max="12" width="10.83203125" style="23"/>
    <col min="13" max="13" width="6.6640625" customWidth="1"/>
    <col min="14" max="16" width="6" customWidth="1"/>
    <col min="18" max="18" width="21.33203125" bestFit="1" customWidth="1"/>
  </cols>
  <sheetData>
    <row r="1" spans="1:22" x14ac:dyDescent="0.2">
      <c r="B1" t="s">
        <v>645</v>
      </c>
    </row>
    <row r="2" spans="1:22" s="3" customFormat="1" x14ac:dyDescent="0.2">
      <c r="A2" s="6"/>
      <c r="B2" s="6" t="s">
        <v>86</v>
      </c>
      <c r="C2" s="6" t="s">
        <v>124</v>
      </c>
      <c r="D2" s="6"/>
      <c r="E2" s="6"/>
      <c r="F2" s="6"/>
      <c r="G2" s="6"/>
      <c r="H2" s="6"/>
      <c r="I2" s="6"/>
      <c r="J2" s="14" t="s">
        <v>643</v>
      </c>
      <c r="K2" s="24" t="s">
        <v>451</v>
      </c>
      <c r="L2" s="21" t="s">
        <v>452</v>
      </c>
      <c r="M2" s="6" t="s">
        <v>652</v>
      </c>
      <c r="N2" s="6" t="s">
        <v>653</v>
      </c>
      <c r="O2" s="36" t="s">
        <v>666</v>
      </c>
      <c r="P2" s="36"/>
      <c r="R2" t="s">
        <v>154</v>
      </c>
      <c r="S2" t="s">
        <v>86</v>
      </c>
      <c r="T2" t="s">
        <v>155</v>
      </c>
      <c r="U2" t="s">
        <v>156</v>
      </c>
      <c r="V2"/>
    </row>
    <row r="3" spans="1:22" ht="17" customHeight="1" x14ac:dyDescent="0.2">
      <c r="A3" s="1">
        <v>1</v>
      </c>
      <c r="B3" s="11" t="s">
        <v>12</v>
      </c>
      <c r="C3" s="11">
        <v>3</v>
      </c>
      <c r="D3" s="11"/>
      <c r="E3" s="11">
        <v>3</v>
      </c>
      <c r="F3" s="11">
        <v>3</v>
      </c>
      <c r="G3" s="11">
        <v>1</v>
      </c>
      <c r="H3" s="1"/>
      <c r="I3" s="1"/>
      <c r="J3" s="1">
        <v>14</v>
      </c>
      <c r="K3" s="20">
        <v>9</v>
      </c>
      <c r="L3" s="33">
        <f t="shared" ref="L3:L14" si="0">+K3*0.5+J3*0.15+SUM(C3:I3)*0.35*1.2</f>
        <v>10.8</v>
      </c>
      <c r="M3" s="1">
        <v>-1</v>
      </c>
      <c r="N3" s="1"/>
      <c r="O3" s="37"/>
      <c r="P3" s="37"/>
      <c r="R3" t="s">
        <v>177</v>
      </c>
      <c r="S3" t="s">
        <v>178</v>
      </c>
      <c r="T3" t="s">
        <v>179</v>
      </c>
      <c r="U3" t="s">
        <v>199</v>
      </c>
      <c r="V3" s="16">
        <f>_xlfn.NUMBERVALUE(U3)/100</f>
        <v>9</v>
      </c>
    </row>
    <row r="4" spans="1:22" ht="18" customHeight="1" x14ac:dyDescent="0.2">
      <c r="A4" s="1">
        <v>2</v>
      </c>
      <c r="B4" s="11" t="s">
        <v>19</v>
      </c>
      <c r="C4" s="11"/>
      <c r="D4" s="11">
        <v>3</v>
      </c>
      <c r="E4" s="11"/>
      <c r="F4" s="11"/>
      <c r="G4" s="11">
        <v>2</v>
      </c>
      <c r="H4" s="1"/>
      <c r="I4" s="1"/>
      <c r="J4" s="1">
        <v>14</v>
      </c>
      <c r="K4" s="20">
        <v>14</v>
      </c>
      <c r="L4" s="33">
        <f t="shared" si="0"/>
        <v>11.2</v>
      </c>
      <c r="M4" s="1">
        <v>1</v>
      </c>
      <c r="N4" s="1"/>
      <c r="O4" s="41">
        <v>1</v>
      </c>
      <c r="P4" s="37"/>
      <c r="R4" t="s">
        <v>204</v>
      </c>
      <c r="S4" t="s">
        <v>205</v>
      </c>
      <c r="T4" t="s">
        <v>206</v>
      </c>
      <c r="U4" t="s">
        <v>279</v>
      </c>
      <c r="V4" s="16">
        <f>_xlfn.NUMBERVALUE(U4)/100</f>
        <v>14</v>
      </c>
    </row>
    <row r="5" spans="1:22" ht="18" customHeight="1" x14ac:dyDescent="0.2">
      <c r="A5" s="1">
        <v>3</v>
      </c>
      <c r="B5" s="13" t="s">
        <v>153</v>
      </c>
      <c r="C5" s="13"/>
      <c r="D5" s="13"/>
      <c r="E5" s="13">
        <v>3</v>
      </c>
      <c r="F5" s="13"/>
      <c r="G5" s="13"/>
      <c r="H5" s="13">
        <v>2</v>
      </c>
      <c r="I5" s="13">
        <v>1</v>
      </c>
      <c r="J5" s="1">
        <v>14</v>
      </c>
      <c r="K5" s="25">
        <v>18</v>
      </c>
      <c r="L5" s="33">
        <f t="shared" si="0"/>
        <v>13.62</v>
      </c>
      <c r="M5" s="1">
        <v>0.5</v>
      </c>
      <c r="N5" s="1"/>
      <c r="O5" s="37"/>
      <c r="P5" s="37"/>
      <c r="R5" t="s">
        <v>453</v>
      </c>
      <c r="S5" t="s">
        <v>454</v>
      </c>
      <c r="T5" t="s">
        <v>455</v>
      </c>
      <c r="U5" t="s">
        <v>456</v>
      </c>
      <c r="V5" s="16">
        <f>_xlfn.NUMBERVALUE(U5)/100</f>
        <v>18</v>
      </c>
    </row>
    <row r="6" spans="1:22" ht="18" customHeight="1" x14ac:dyDescent="0.2">
      <c r="A6" s="1">
        <v>4</v>
      </c>
      <c r="B6" s="11" t="s">
        <v>135</v>
      </c>
      <c r="C6" s="11"/>
      <c r="D6" s="11">
        <v>1</v>
      </c>
      <c r="E6" s="11"/>
      <c r="F6" s="11"/>
      <c r="G6" s="11"/>
      <c r="H6" s="1"/>
      <c r="I6" s="1"/>
      <c r="J6" s="1">
        <v>14</v>
      </c>
      <c r="K6" s="20">
        <v>4</v>
      </c>
      <c r="L6" s="33">
        <f t="shared" si="0"/>
        <v>4.5199999999999996</v>
      </c>
      <c r="M6" s="1">
        <v>0.5</v>
      </c>
      <c r="N6" s="1"/>
      <c r="O6" s="37"/>
      <c r="P6" s="37"/>
      <c r="R6" t="s">
        <v>463</v>
      </c>
      <c r="S6" t="s">
        <v>464</v>
      </c>
      <c r="T6" t="s">
        <v>465</v>
      </c>
      <c r="U6" t="s">
        <v>164</v>
      </c>
      <c r="V6" s="16">
        <f>_xlfn.NUMBERVALUE(U6)/100</f>
        <v>4</v>
      </c>
    </row>
    <row r="7" spans="1:22" ht="18" customHeight="1" x14ac:dyDescent="0.2">
      <c r="A7" s="1">
        <v>5</v>
      </c>
      <c r="B7" s="11" t="s">
        <v>145</v>
      </c>
      <c r="C7" s="11"/>
      <c r="D7" s="11"/>
      <c r="E7" s="11"/>
      <c r="F7" s="11"/>
      <c r="G7" s="11"/>
      <c r="H7" s="1"/>
      <c r="I7" s="1"/>
      <c r="J7" s="14"/>
      <c r="K7" s="20" t="e">
        <v>#VALUE!</v>
      </c>
      <c r="L7" s="33" t="e">
        <f t="shared" si="0"/>
        <v>#VALUE!</v>
      </c>
      <c r="M7" s="1"/>
      <c r="N7" s="1"/>
      <c r="O7" s="37"/>
      <c r="P7" s="37"/>
      <c r="R7" t="s">
        <v>217</v>
      </c>
      <c r="S7" t="s">
        <v>218</v>
      </c>
      <c r="T7" t="s">
        <v>219</v>
      </c>
      <c r="U7" t="s">
        <v>387</v>
      </c>
      <c r="V7" s="16" t="e">
        <f>_xlfn.NUMBERVALUE(U7)/100</f>
        <v>#VALUE!</v>
      </c>
    </row>
    <row r="8" spans="1:22" ht="18" customHeight="1" x14ac:dyDescent="0.2">
      <c r="A8" s="1">
        <v>6</v>
      </c>
      <c r="B8" s="11" t="s">
        <v>25</v>
      </c>
      <c r="C8" s="11"/>
      <c r="D8" s="11"/>
      <c r="E8" s="11"/>
      <c r="F8" s="11"/>
      <c r="G8" s="11"/>
      <c r="H8" s="1"/>
      <c r="I8" s="1"/>
      <c r="J8" s="1">
        <v>20</v>
      </c>
      <c r="K8" s="20">
        <v>0</v>
      </c>
      <c r="L8" s="33">
        <f t="shared" si="0"/>
        <v>3</v>
      </c>
      <c r="M8" s="1">
        <v>1</v>
      </c>
      <c r="N8" s="1"/>
      <c r="O8" s="37"/>
      <c r="P8" s="37"/>
      <c r="R8" t="s">
        <v>224</v>
      </c>
      <c r="S8" t="s">
        <v>225</v>
      </c>
      <c r="T8" t="s">
        <v>226</v>
      </c>
      <c r="U8" t="s">
        <v>295</v>
      </c>
      <c r="V8" s="16">
        <f>_xlfn.NUMBERVALUE(U8)/100</f>
        <v>0</v>
      </c>
    </row>
    <row r="9" spans="1:22" ht="18" customHeight="1" x14ac:dyDescent="0.2">
      <c r="A9" s="1">
        <v>7</v>
      </c>
      <c r="B9" s="11" t="s">
        <v>136</v>
      </c>
      <c r="C9" s="11">
        <v>3</v>
      </c>
      <c r="D9" s="11">
        <v>3</v>
      </c>
      <c r="E9" s="11">
        <v>6</v>
      </c>
      <c r="F9" s="11"/>
      <c r="G9" s="11"/>
      <c r="H9" s="1">
        <v>1</v>
      </c>
      <c r="I9" s="1">
        <v>2</v>
      </c>
      <c r="J9" s="1">
        <v>14</v>
      </c>
      <c r="K9" s="20">
        <v>9</v>
      </c>
      <c r="L9" s="33">
        <f t="shared" si="0"/>
        <v>12.899999999999999</v>
      </c>
      <c r="M9" s="1"/>
      <c r="N9" s="1">
        <v>2</v>
      </c>
      <c r="O9" s="41">
        <v>3</v>
      </c>
      <c r="P9" s="37"/>
      <c r="R9" t="s">
        <v>457</v>
      </c>
      <c r="S9" t="s">
        <v>458</v>
      </c>
      <c r="T9" t="s">
        <v>459</v>
      </c>
      <c r="U9" t="s">
        <v>199</v>
      </c>
      <c r="V9" s="16">
        <f>_xlfn.NUMBERVALUE(U9)/100</f>
        <v>9</v>
      </c>
    </row>
    <row r="10" spans="1:22" ht="18" customHeight="1" x14ac:dyDescent="0.2">
      <c r="A10" s="1">
        <v>8</v>
      </c>
      <c r="B10" s="11" t="s">
        <v>137</v>
      </c>
      <c r="C10" s="11"/>
      <c r="D10" s="11"/>
      <c r="E10" s="11"/>
      <c r="F10" s="11"/>
      <c r="G10" s="11"/>
      <c r="H10" s="1"/>
      <c r="I10" s="1"/>
      <c r="J10" s="1">
        <v>10</v>
      </c>
      <c r="K10" s="20">
        <v>9</v>
      </c>
      <c r="L10" s="33">
        <f t="shared" si="0"/>
        <v>6</v>
      </c>
      <c r="M10" s="1">
        <v>0</v>
      </c>
      <c r="N10" s="1"/>
      <c r="O10" s="37"/>
      <c r="P10" s="37"/>
      <c r="R10" t="s">
        <v>460</v>
      </c>
      <c r="S10" t="s">
        <v>461</v>
      </c>
      <c r="T10" t="s">
        <v>462</v>
      </c>
      <c r="U10" t="s">
        <v>199</v>
      </c>
      <c r="V10" s="16">
        <f>_xlfn.NUMBERVALUE(U10)/100</f>
        <v>9</v>
      </c>
    </row>
    <row r="11" spans="1:22" ht="18" customHeight="1" x14ac:dyDescent="0.2">
      <c r="A11" s="1">
        <v>9</v>
      </c>
      <c r="B11" s="11" t="s">
        <v>35</v>
      </c>
      <c r="C11" s="11"/>
      <c r="D11" s="11"/>
      <c r="E11" s="11"/>
      <c r="F11" s="11"/>
      <c r="G11" s="11"/>
      <c r="H11" s="1"/>
      <c r="I11" s="1"/>
      <c r="J11" s="1"/>
      <c r="K11" s="20"/>
      <c r="L11" s="33">
        <f t="shared" si="0"/>
        <v>0</v>
      </c>
      <c r="M11" s="1"/>
      <c r="N11" s="1"/>
      <c r="O11" s="37"/>
      <c r="P11" s="37"/>
    </row>
    <row r="12" spans="1:22" ht="18" customHeight="1" x14ac:dyDescent="0.2">
      <c r="A12" s="1">
        <v>10</v>
      </c>
      <c r="B12" s="11" t="s">
        <v>138</v>
      </c>
      <c r="C12" s="11">
        <v>3</v>
      </c>
      <c r="D12" s="11">
        <v>3</v>
      </c>
      <c r="E12" s="11">
        <v>1</v>
      </c>
      <c r="F12" s="11">
        <v>3</v>
      </c>
      <c r="G12" s="11"/>
      <c r="H12" s="1">
        <v>2</v>
      </c>
      <c r="I12" s="1"/>
      <c r="J12" s="1">
        <v>14</v>
      </c>
      <c r="K12" s="20">
        <v>6</v>
      </c>
      <c r="L12" s="33">
        <f t="shared" si="0"/>
        <v>10.139999999999999</v>
      </c>
      <c r="M12" s="1">
        <v>1</v>
      </c>
      <c r="N12" s="1">
        <v>1</v>
      </c>
      <c r="O12" s="37"/>
      <c r="P12" s="37"/>
      <c r="R12" t="s">
        <v>474</v>
      </c>
      <c r="S12" t="s">
        <v>475</v>
      </c>
      <c r="T12" t="s">
        <v>476</v>
      </c>
      <c r="U12" t="s">
        <v>172</v>
      </c>
      <c r="V12" s="16">
        <f>_xlfn.NUMBERVALUE(U12)/100</f>
        <v>6</v>
      </c>
    </row>
    <row r="13" spans="1:22" ht="18" customHeight="1" x14ac:dyDescent="0.2">
      <c r="A13" s="1">
        <v>11</v>
      </c>
      <c r="B13" s="11" t="s">
        <v>41</v>
      </c>
      <c r="C13" s="11"/>
      <c r="D13" s="11"/>
      <c r="E13" s="11">
        <v>3</v>
      </c>
      <c r="F13" s="11"/>
      <c r="G13" s="11">
        <v>2</v>
      </c>
      <c r="H13" s="1">
        <v>1</v>
      </c>
      <c r="I13" s="1"/>
      <c r="J13" s="1">
        <v>14</v>
      </c>
      <c r="K13" s="20">
        <v>12</v>
      </c>
      <c r="L13" s="33">
        <f t="shared" si="0"/>
        <v>10.62</v>
      </c>
      <c r="M13" s="1">
        <v>1</v>
      </c>
      <c r="N13" s="1">
        <v>2</v>
      </c>
      <c r="O13" s="41">
        <v>1</v>
      </c>
      <c r="P13" s="37"/>
      <c r="R13" t="s">
        <v>280</v>
      </c>
      <c r="S13" t="s">
        <v>281</v>
      </c>
      <c r="T13" t="s">
        <v>282</v>
      </c>
      <c r="U13" t="s">
        <v>336</v>
      </c>
      <c r="V13" s="16">
        <f>_xlfn.NUMBERVALUE(U13)/100</f>
        <v>12</v>
      </c>
    </row>
    <row r="14" spans="1:22" ht="18" customHeight="1" x14ac:dyDescent="0.2">
      <c r="A14" s="1">
        <v>12</v>
      </c>
      <c r="B14" s="11" t="s">
        <v>139</v>
      </c>
      <c r="C14" s="11">
        <v>1</v>
      </c>
      <c r="D14" s="11">
        <v>3</v>
      </c>
      <c r="E14" s="11">
        <v>3</v>
      </c>
      <c r="F14" s="11">
        <v>3</v>
      </c>
      <c r="G14" s="11"/>
      <c r="H14" s="1"/>
      <c r="I14" s="1">
        <v>1</v>
      </c>
      <c r="J14" s="1">
        <v>14</v>
      </c>
      <c r="K14" s="20">
        <v>17</v>
      </c>
      <c r="L14" s="33">
        <f t="shared" si="0"/>
        <v>15.219999999999999</v>
      </c>
      <c r="M14" s="1">
        <v>1</v>
      </c>
      <c r="N14" s="1"/>
      <c r="O14" s="41">
        <v>2</v>
      </c>
      <c r="P14" s="37"/>
      <c r="R14" t="s">
        <v>470</v>
      </c>
      <c r="S14" t="s">
        <v>471</v>
      </c>
      <c r="T14" t="s">
        <v>472</v>
      </c>
      <c r="U14" t="s">
        <v>473</v>
      </c>
      <c r="V14" s="16">
        <f>_xlfn.NUMBERVALUE(U14)/100</f>
        <v>17</v>
      </c>
    </row>
    <row r="15" spans="1:22" ht="18" customHeight="1" x14ac:dyDescent="0.2">
      <c r="A15" s="1">
        <v>13</v>
      </c>
      <c r="B15" s="11" t="s">
        <v>46</v>
      </c>
      <c r="C15" s="11">
        <v>3</v>
      </c>
      <c r="D15" s="11">
        <v>3</v>
      </c>
      <c r="E15" s="11">
        <v>9</v>
      </c>
      <c r="F15" s="11">
        <v>3</v>
      </c>
      <c r="G15" s="11">
        <v>3</v>
      </c>
      <c r="H15" s="1">
        <v>2</v>
      </c>
      <c r="I15" s="1">
        <v>3</v>
      </c>
      <c r="J15" s="1">
        <v>14</v>
      </c>
      <c r="K15" s="20">
        <v>10</v>
      </c>
      <c r="L15" s="33">
        <f>+K15*0.5+J15*0.15+SUM(C15:I15)*0.35*1.2</f>
        <v>18.02</v>
      </c>
      <c r="M15" s="1">
        <v>1</v>
      </c>
      <c r="N15" s="1">
        <v>1</v>
      </c>
      <c r="O15" s="37"/>
      <c r="P15" s="37"/>
      <c r="R15" t="s">
        <v>292</v>
      </c>
      <c r="S15" t="s">
        <v>293</v>
      </c>
      <c r="T15" t="s">
        <v>294</v>
      </c>
      <c r="U15" t="s">
        <v>308</v>
      </c>
      <c r="V15" s="16">
        <f>_xlfn.NUMBERVALUE(U15)/100</f>
        <v>10</v>
      </c>
    </row>
    <row r="16" spans="1:22" ht="18" customHeight="1" x14ac:dyDescent="0.2">
      <c r="A16" s="1">
        <v>14</v>
      </c>
      <c r="B16" s="11" t="s">
        <v>140</v>
      </c>
      <c r="C16" s="11"/>
      <c r="D16" s="11"/>
      <c r="E16" s="11"/>
      <c r="F16" s="11"/>
      <c r="G16" s="11"/>
      <c r="H16" s="1"/>
      <c r="I16" s="1"/>
      <c r="J16" s="1"/>
      <c r="K16" s="20"/>
      <c r="L16" s="33">
        <f t="shared" ref="L16:L24" si="1">+K16*0.5+J16*0.15+SUM(C16:I16)*0.35*1.2</f>
        <v>0</v>
      </c>
      <c r="M16" s="1"/>
      <c r="N16" s="1"/>
      <c r="O16" s="37"/>
      <c r="P16" s="37"/>
    </row>
    <row r="17" spans="1:22" ht="18" customHeight="1" x14ac:dyDescent="0.2">
      <c r="A17" s="1">
        <v>15</v>
      </c>
      <c r="B17" s="11" t="s">
        <v>141</v>
      </c>
      <c r="C17" s="11">
        <v>3</v>
      </c>
      <c r="D17" s="11">
        <v>1</v>
      </c>
      <c r="E17" s="11">
        <v>1</v>
      </c>
      <c r="F17" s="11"/>
      <c r="G17" s="11"/>
      <c r="H17" s="1"/>
      <c r="I17" s="1"/>
      <c r="J17" s="1">
        <v>20</v>
      </c>
      <c r="K17" s="20">
        <v>10.5</v>
      </c>
      <c r="L17" s="33">
        <f t="shared" si="1"/>
        <v>10.35</v>
      </c>
      <c r="M17" s="1">
        <v>0</v>
      </c>
      <c r="N17" s="1"/>
      <c r="O17" s="37"/>
      <c r="P17" s="37"/>
      <c r="R17" t="s">
        <v>466</v>
      </c>
      <c r="S17" t="s">
        <v>467</v>
      </c>
      <c r="T17" t="s">
        <v>468</v>
      </c>
      <c r="U17" t="s">
        <v>469</v>
      </c>
      <c r="V17" s="16">
        <f>_xlfn.NUMBERVALUE(U17)/100</f>
        <v>10.5</v>
      </c>
    </row>
    <row r="18" spans="1:22" ht="18" customHeight="1" x14ac:dyDescent="0.2">
      <c r="A18" s="1">
        <v>16</v>
      </c>
      <c r="B18" s="11" t="s">
        <v>134</v>
      </c>
      <c r="C18" s="11"/>
      <c r="D18" s="11"/>
      <c r="E18" s="11">
        <v>1</v>
      </c>
      <c r="F18" s="11"/>
      <c r="G18" s="11"/>
      <c r="H18" s="1"/>
      <c r="I18" s="1">
        <v>1</v>
      </c>
      <c r="J18" s="1"/>
      <c r="K18" s="20">
        <v>6</v>
      </c>
      <c r="L18" s="33">
        <f t="shared" si="1"/>
        <v>3.84</v>
      </c>
      <c r="M18" s="1">
        <v>0.5</v>
      </c>
      <c r="N18" s="1"/>
      <c r="O18" s="37">
        <v>2</v>
      </c>
      <c r="P18" s="37"/>
      <c r="R18" t="s">
        <v>483</v>
      </c>
      <c r="S18" t="s">
        <v>484</v>
      </c>
      <c r="T18" t="s">
        <v>485</v>
      </c>
      <c r="U18" t="s">
        <v>172</v>
      </c>
      <c r="V18" s="16">
        <f>_xlfn.NUMBERVALUE(U18)/100</f>
        <v>6</v>
      </c>
    </row>
    <row r="19" spans="1:22" ht="18" customHeight="1" x14ac:dyDescent="0.2">
      <c r="A19" s="1">
        <v>17</v>
      </c>
      <c r="B19" s="11" t="s">
        <v>66</v>
      </c>
      <c r="C19" s="11">
        <v>3</v>
      </c>
      <c r="D19" s="11">
        <v>3</v>
      </c>
      <c r="E19" s="11">
        <v>1</v>
      </c>
      <c r="F19" s="11"/>
      <c r="G19" s="11"/>
      <c r="H19" s="1"/>
      <c r="I19" s="1"/>
      <c r="J19" s="1">
        <v>14</v>
      </c>
      <c r="K19" s="20">
        <v>9</v>
      </c>
      <c r="L19" s="33">
        <f t="shared" si="1"/>
        <v>9.5399999999999991</v>
      </c>
      <c r="M19" s="1"/>
      <c r="N19" s="1">
        <v>1</v>
      </c>
      <c r="O19" s="37"/>
      <c r="P19" s="37"/>
      <c r="R19" t="s">
        <v>361</v>
      </c>
      <c r="S19" t="s">
        <v>362</v>
      </c>
      <c r="T19" t="s">
        <v>363</v>
      </c>
      <c r="U19" t="s">
        <v>199</v>
      </c>
      <c r="V19" s="16">
        <f>_xlfn.NUMBERVALUE(U19)/100</f>
        <v>9</v>
      </c>
    </row>
    <row r="20" spans="1:22" ht="18" customHeight="1" x14ac:dyDescent="0.2">
      <c r="A20" s="1">
        <v>18</v>
      </c>
      <c r="B20" s="11" t="s">
        <v>142</v>
      </c>
      <c r="C20" s="11">
        <v>1</v>
      </c>
      <c r="D20" s="11">
        <v>3</v>
      </c>
      <c r="E20" s="11">
        <v>3</v>
      </c>
      <c r="F20" s="11">
        <v>1</v>
      </c>
      <c r="G20" s="11"/>
      <c r="H20" s="1"/>
      <c r="I20" s="1"/>
      <c r="J20" s="1">
        <v>14</v>
      </c>
      <c r="K20" s="20">
        <v>10</v>
      </c>
      <c r="L20" s="33">
        <f t="shared" si="1"/>
        <v>10.459999999999999</v>
      </c>
      <c r="M20" s="1"/>
      <c r="N20" s="1"/>
      <c r="O20" s="37"/>
      <c r="P20" s="37"/>
      <c r="R20" t="s">
        <v>486</v>
      </c>
      <c r="S20" t="s">
        <v>487</v>
      </c>
      <c r="T20" t="s">
        <v>488</v>
      </c>
      <c r="U20" t="s">
        <v>308</v>
      </c>
      <c r="V20" s="16">
        <f>_xlfn.NUMBERVALUE(U20)/100</f>
        <v>10</v>
      </c>
    </row>
    <row r="21" spans="1:22" ht="18" customHeight="1" x14ac:dyDescent="0.2">
      <c r="A21" s="1">
        <v>19</v>
      </c>
      <c r="B21" s="11" t="s">
        <v>70</v>
      </c>
      <c r="C21" s="11"/>
      <c r="D21" s="11"/>
      <c r="E21" s="11"/>
      <c r="F21" s="11"/>
      <c r="G21" s="11"/>
      <c r="H21" s="1"/>
      <c r="I21" s="1"/>
      <c r="J21" s="1">
        <v>14</v>
      </c>
      <c r="K21" s="20">
        <v>5</v>
      </c>
      <c r="L21" s="33">
        <f t="shared" si="1"/>
        <v>4.5999999999999996</v>
      </c>
      <c r="M21" s="1">
        <v>1</v>
      </c>
      <c r="N21" s="1"/>
      <c r="O21" s="37"/>
      <c r="P21" s="37"/>
      <c r="R21" t="s">
        <v>373</v>
      </c>
      <c r="S21" t="s">
        <v>374</v>
      </c>
      <c r="T21" t="s">
        <v>375</v>
      </c>
      <c r="U21" t="s">
        <v>195</v>
      </c>
      <c r="V21" s="16">
        <f>_xlfn.NUMBERVALUE(U21)/100</f>
        <v>5</v>
      </c>
    </row>
    <row r="22" spans="1:22" ht="18" customHeight="1" x14ac:dyDescent="0.2">
      <c r="A22" s="1">
        <v>20</v>
      </c>
      <c r="B22" s="11" t="s">
        <v>143</v>
      </c>
      <c r="C22" s="11"/>
      <c r="D22" s="11"/>
      <c r="E22" s="11">
        <v>1</v>
      </c>
      <c r="F22" s="11"/>
      <c r="G22" s="11"/>
      <c r="H22" s="1"/>
      <c r="I22" s="1"/>
      <c r="J22" s="1">
        <v>14</v>
      </c>
      <c r="K22" s="20">
        <v>4</v>
      </c>
      <c r="L22" s="33">
        <f t="shared" si="1"/>
        <v>4.5199999999999996</v>
      </c>
      <c r="M22" s="1">
        <v>-1</v>
      </c>
      <c r="N22" s="1"/>
      <c r="O22" s="37"/>
      <c r="P22" s="37"/>
      <c r="R22" t="s">
        <v>480</v>
      </c>
      <c r="S22" t="s">
        <v>481</v>
      </c>
      <c r="T22" t="s">
        <v>482</v>
      </c>
      <c r="U22" t="s">
        <v>164</v>
      </c>
      <c r="V22" s="16">
        <f>_xlfn.NUMBERVALUE(U22)/100</f>
        <v>4</v>
      </c>
    </row>
    <row r="23" spans="1:22" ht="18" customHeight="1" x14ac:dyDescent="0.2">
      <c r="A23" s="1">
        <v>21</v>
      </c>
      <c r="B23" s="11" t="s">
        <v>144</v>
      </c>
      <c r="C23" s="11"/>
      <c r="D23" s="11">
        <v>1</v>
      </c>
      <c r="E23" s="11"/>
      <c r="F23" s="11"/>
      <c r="G23" s="11"/>
      <c r="H23" s="1"/>
      <c r="I23" s="1"/>
      <c r="J23" s="1">
        <v>20</v>
      </c>
      <c r="K23" s="20">
        <v>6</v>
      </c>
      <c r="L23" s="33">
        <f t="shared" si="1"/>
        <v>6.42</v>
      </c>
      <c r="M23" s="1">
        <v>1</v>
      </c>
      <c r="N23" s="1">
        <v>0.5</v>
      </c>
      <c r="O23" s="37"/>
      <c r="P23" s="37"/>
      <c r="R23" t="s">
        <v>477</v>
      </c>
      <c r="S23" t="s">
        <v>478</v>
      </c>
      <c r="T23" t="s">
        <v>479</v>
      </c>
      <c r="U23" t="s">
        <v>172</v>
      </c>
      <c r="V23" s="16">
        <f>_xlfn.NUMBERVALUE(U23)/100</f>
        <v>6</v>
      </c>
    </row>
    <row r="24" spans="1:22" x14ac:dyDescent="0.2">
      <c r="A24" s="1">
        <v>22</v>
      </c>
      <c r="B24" s="11" t="s">
        <v>80</v>
      </c>
      <c r="C24" s="11">
        <v>3</v>
      </c>
      <c r="D24" s="11">
        <v>3</v>
      </c>
      <c r="E24" s="11">
        <v>3</v>
      </c>
      <c r="F24" s="11">
        <v>3</v>
      </c>
      <c r="G24" s="11"/>
      <c r="H24" s="1"/>
      <c r="I24" s="1"/>
      <c r="J24" s="1">
        <v>14</v>
      </c>
      <c r="K24" s="20">
        <v>4</v>
      </c>
      <c r="L24" s="33">
        <f t="shared" si="1"/>
        <v>9.1399999999999988</v>
      </c>
      <c r="M24" s="13"/>
      <c r="N24" s="13"/>
      <c r="O24" s="38"/>
      <c r="P24" s="38"/>
      <c r="R24" t="s">
        <v>406</v>
      </c>
      <c r="S24" t="s">
        <v>407</v>
      </c>
      <c r="T24" t="s">
        <v>408</v>
      </c>
      <c r="U24" t="s">
        <v>164</v>
      </c>
      <c r="V24" s="16">
        <f>_xlfn.NUMBERVALUE(U24)/100</f>
        <v>4</v>
      </c>
    </row>
  </sheetData>
  <sortState xmlns:xlrd2="http://schemas.microsoft.com/office/spreadsheetml/2017/richdata2" ref="B3:K24">
    <sortCondition ref="B3:B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CACE-6B48-5243-AB86-D6DEC2B10933}">
  <dimension ref="A1:W26"/>
  <sheetViews>
    <sheetView tabSelected="1" topLeftCell="A5" zoomScale="130" zoomScaleNormal="130" workbookViewId="0">
      <selection activeCell="P8" sqref="P8"/>
    </sheetView>
  </sheetViews>
  <sheetFormatPr baseColWidth="10" defaultRowHeight="16" x14ac:dyDescent="0.2"/>
  <cols>
    <col min="1" max="1" width="3.1640625" bestFit="1" customWidth="1"/>
    <col min="2" max="2" width="34" customWidth="1"/>
    <col min="3" max="10" width="4.1640625" style="15" customWidth="1"/>
    <col min="11" max="11" width="5" style="15" customWidth="1"/>
    <col min="12" max="12" width="7.83203125" customWidth="1"/>
    <col min="13" max="13" width="7.83203125" style="34" customWidth="1"/>
    <col min="14" max="14" width="4.5" customWidth="1"/>
    <col min="15" max="15" width="5" customWidth="1"/>
    <col min="16" max="16" width="6.33203125" customWidth="1"/>
    <col min="19" max="19" width="20.83203125" bestFit="1" customWidth="1"/>
  </cols>
  <sheetData>
    <row r="1" spans="1:23" x14ac:dyDescent="0.2">
      <c r="B1" t="s">
        <v>646</v>
      </c>
    </row>
    <row r="2" spans="1:23" x14ac:dyDescent="0.2">
      <c r="A2" s="6"/>
      <c r="B2" s="6" t="s">
        <v>86</v>
      </c>
      <c r="C2" s="14" t="s">
        <v>124</v>
      </c>
      <c r="D2" s="13"/>
      <c r="E2" s="13"/>
      <c r="F2" s="13"/>
      <c r="G2" s="13"/>
      <c r="H2" s="13"/>
      <c r="I2" s="13"/>
      <c r="J2" s="13"/>
      <c r="K2" s="14" t="s">
        <v>643</v>
      </c>
      <c r="L2" s="12" t="s">
        <v>451</v>
      </c>
      <c r="M2" s="31" t="s">
        <v>452</v>
      </c>
      <c r="N2" s="1" t="s">
        <v>654</v>
      </c>
      <c r="O2" s="6" t="s">
        <v>653</v>
      </c>
      <c r="P2" s="1" t="s">
        <v>668</v>
      </c>
      <c r="Q2" s="1"/>
      <c r="S2" t="s">
        <v>154</v>
      </c>
      <c r="T2" t="s">
        <v>86</v>
      </c>
      <c r="U2" t="s">
        <v>155</v>
      </c>
      <c r="V2" t="s">
        <v>156</v>
      </c>
    </row>
    <row r="3" spans="1:23" ht="17" customHeight="1" x14ac:dyDescent="0.2">
      <c r="A3" s="1">
        <v>1</v>
      </c>
      <c r="B3" s="11" t="s">
        <v>6</v>
      </c>
      <c r="C3" s="11"/>
      <c r="D3" s="11"/>
      <c r="E3" s="11"/>
      <c r="F3" s="11"/>
      <c r="G3" s="11"/>
      <c r="H3" s="13"/>
      <c r="I3" s="13"/>
      <c r="J3" s="13"/>
      <c r="K3" s="13">
        <v>12</v>
      </c>
      <c r="L3" s="20">
        <v>5</v>
      </c>
      <c r="M3" s="33">
        <f>+L3*0.5+K3*0.15+SUM(C3:J3)*0.35*1.2</f>
        <v>4.3</v>
      </c>
      <c r="N3" s="1"/>
      <c r="O3" s="1"/>
      <c r="P3" s="1"/>
      <c r="Q3" s="1"/>
      <c r="S3" t="s">
        <v>161</v>
      </c>
      <c r="T3" t="s">
        <v>162</v>
      </c>
      <c r="U3" t="s">
        <v>163</v>
      </c>
      <c r="V3" t="s">
        <v>195</v>
      </c>
      <c r="W3" s="16">
        <f t="shared" ref="W3:W25" si="0">_xlfn.NUMBERVALUE(V3)/100</f>
        <v>5</v>
      </c>
    </row>
    <row r="4" spans="1:23" x14ac:dyDescent="0.2">
      <c r="A4" s="1">
        <v>2</v>
      </c>
      <c r="B4" s="11" t="s">
        <v>8</v>
      </c>
      <c r="C4" s="11"/>
      <c r="D4" s="11"/>
      <c r="E4" s="11"/>
      <c r="F4" s="11"/>
      <c r="G4" s="11"/>
      <c r="H4" s="13"/>
      <c r="I4" s="13"/>
      <c r="J4" s="13"/>
      <c r="K4" s="13"/>
      <c r="L4" s="20">
        <v>9</v>
      </c>
      <c r="M4" s="33">
        <f t="shared" ref="M4:M25" si="1">+L4*0.5+K4*0.15+SUM(C4:J4)*0.35*1.2</f>
        <v>4.5</v>
      </c>
      <c r="N4" s="1"/>
      <c r="O4" s="1"/>
      <c r="P4" s="1"/>
      <c r="Q4" s="1"/>
      <c r="S4" t="s">
        <v>489</v>
      </c>
      <c r="T4" t="s">
        <v>490</v>
      </c>
      <c r="U4" t="s">
        <v>491</v>
      </c>
      <c r="V4" t="s">
        <v>199</v>
      </c>
      <c r="W4" s="16">
        <f t="shared" si="0"/>
        <v>9</v>
      </c>
    </row>
    <row r="5" spans="1:23" x14ac:dyDescent="0.2">
      <c r="A5" s="1">
        <v>3</v>
      </c>
      <c r="B5" s="11" t="s">
        <v>15</v>
      </c>
      <c r="C5" s="11">
        <v>1</v>
      </c>
      <c r="D5" s="11">
        <v>3</v>
      </c>
      <c r="E5" s="11"/>
      <c r="F5" s="11"/>
      <c r="G5" s="11">
        <v>1</v>
      </c>
      <c r="H5" s="13"/>
      <c r="I5" s="13"/>
      <c r="J5" s="13"/>
      <c r="K5" s="13">
        <v>17</v>
      </c>
      <c r="L5" s="20">
        <v>15</v>
      </c>
      <c r="M5" s="33">
        <f t="shared" si="1"/>
        <v>12.15</v>
      </c>
      <c r="N5" s="1"/>
      <c r="O5" s="1"/>
      <c r="P5" s="1"/>
      <c r="Q5" s="1"/>
      <c r="S5" t="s">
        <v>188</v>
      </c>
      <c r="T5" t="s">
        <v>189</v>
      </c>
      <c r="U5" t="s">
        <v>190</v>
      </c>
      <c r="V5" t="s">
        <v>492</v>
      </c>
      <c r="W5" s="16">
        <f t="shared" si="0"/>
        <v>15</v>
      </c>
    </row>
    <row r="6" spans="1:23" ht="18" customHeight="1" x14ac:dyDescent="0.2">
      <c r="A6" s="1">
        <v>4</v>
      </c>
      <c r="B6" s="11" t="s">
        <v>18</v>
      </c>
      <c r="C6" s="11">
        <v>1</v>
      </c>
      <c r="D6" s="11">
        <v>3</v>
      </c>
      <c r="E6" s="11"/>
      <c r="F6" s="11">
        <v>4</v>
      </c>
      <c r="G6" s="11">
        <v>1</v>
      </c>
      <c r="H6" s="13">
        <v>1</v>
      </c>
      <c r="I6" s="13">
        <v>3</v>
      </c>
      <c r="J6" s="13">
        <v>2</v>
      </c>
      <c r="K6" s="13">
        <v>18</v>
      </c>
      <c r="L6" s="20">
        <v>16</v>
      </c>
      <c r="M6" s="33">
        <f t="shared" si="1"/>
        <v>17</v>
      </c>
      <c r="N6" s="1">
        <v>1</v>
      </c>
      <c r="O6" s="1">
        <v>1</v>
      </c>
      <c r="P6" s="1">
        <v>1</v>
      </c>
      <c r="Q6" s="1"/>
      <c r="S6" t="s">
        <v>200</v>
      </c>
      <c r="T6" t="s">
        <v>201</v>
      </c>
      <c r="U6" t="s">
        <v>202</v>
      </c>
      <c r="V6" t="s">
        <v>424</v>
      </c>
      <c r="W6" s="16">
        <f t="shared" si="0"/>
        <v>16</v>
      </c>
    </row>
    <row r="7" spans="1:23" ht="18" customHeight="1" x14ac:dyDescent="0.2">
      <c r="A7" s="1">
        <v>5</v>
      </c>
      <c r="B7" s="11" t="s">
        <v>20</v>
      </c>
      <c r="C7" s="11">
        <v>3</v>
      </c>
      <c r="D7" s="11"/>
      <c r="E7" s="11"/>
      <c r="F7" s="11">
        <v>4</v>
      </c>
      <c r="G7" s="11">
        <v>1</v>
      </c>
      <c r="H7" s="13">
        <v>2</v>
      </c>
      <c r="I7" s="13">
        <v>1</v>
      </c>
      <c r="J7" s="13">
        <v>1</v>
      </c>
      <c r="K7" s="13">
        <v>12</v>
      </c>
      <c r="L7" s="20">
        <v>5</v>
      </c>
      <c r="M7" s="33">
        <f t="shared" si="1"/>
        <v>9.34</v>
      </c>
      <c r="N7" s="1"/>
      <c r="O7" s="1"/>
      <c r="P7" s="1">
        <v>3</v>
      </c>
      <c r="Q7" s="1"/>
      <c r="S7" t="s">
        <v>208</v>
      </c>
      <c r="T7" t="s">
        <v>209</v>
      </c>
      <c r="U7" t="s">
        <v>210</v>
      </c>
      <c r="V7" t="s">
        <v>195</v>
      </c>
      <c r="W7" s="16">
        <f t="shared" si="0"/>
        <v>5</v>
      </c>
    </row>
    <row r="8" spans="1:23" x14ac:dyDescent="0.2">
      <c r="A8" s="1">
        <v>6</v>
      </c>
      <c r="B8" s="11" t="s">
        <v>22</v>
      </c>
      <c r="C8" s="11">
        <v>3</v>
      </c>
      <c r="D8" s="11">
        <v>3</v>
      </c>
      <c r="E8" s="11"/>
      <c r="F8" s="11"/>
      <c r="G8" s="11">
        <v>1</v>
      </c>
      <c r="H8" s="13"/>
      <c r="I8" s="13"/>
      <c r="J8" s="13"/>
      <c r="K8" s="13">
        <v>12</v>
      </c>
      <c r="L8" s="20">
        <v>8</v>
      </c>
      <c r="M8" s="33">
        <f t="shared" si="1"/>
        <v>8.7399999999999984</v>
      </c>
      <c r="N8" s="1"/>
      <c r="O8" s="1"/>
      <c r="P8" s="1"/>
      <c r="Q8" s="1"/>
      <c r="S8" t="s">
        <v>214</v>
      </c>
      <c r="T8" t="s">
        <v>215</v>
      </c>
      <c r="U8" t="s">
        <v>216</v>
      </c>
      <c r="V8" t="s">
        <v>259</v>
      </c>
      <c r="W8" s="16">
        <f t="shared" si="0"/>
        <v>8</v>
      </c>
    </row>
    <row r="9" spans="1:23" x14ac:dyDescent="0.2">
      <c r="A9" s="1">
        <v>7</v>
      </c>
      <c r="B9" s="11" t="s">
        <v>26</v>
      </c>
      <c r="C9" s="11">
        <v>3</v>
      </c>
      <c r="D9" s="11">
        <v>3</v>
      </c>
      <c r="E9" s="11">
        <v>4</v>
      </c>
      <c r="F9" s="11"/>
      <c r="G9" s="11"/>
      <c r="H9" s="13">
        <v>2</v>
      </c>
      <c r="I9" s="13">
        <v>2</v>
      </c>
      <c r="J9" s="13"/>
      <c r="K9" s="13">
        <v>16</v>
      </c>
      <c r="L9" s="20">
        <v>11</v>
      </c>
      <c r="M9" s="33">
        <f t="shared" si="1"/>
        <v>13.78</v>
      </c>
      <c r="N9" s="1">
        <v>1</v>
      </c>
      <c r="O9" s="1"/>
      <c r="P9" s="1">
        <v>1</v>
      </c>
      <c r="Q9" s="1"/>
      <c r="S9" t="s">
        <v>227</v>
      </c>
      <c r="T9" t="s">
        <v>228</v>
      </c>
      <c r="U9" t="s">
        <v>229</v>
      </c>
      <c r="V9" t="s">
        <v>441</v>
      </c>
      <c r="W9" s="16">
        <f t="shared" si="0"/>
        <v>11</v>
      </c>
    </row>
    <row r="10" spans="1:23" x14ac:dyDescent="0.2">
      <c r="A10" s="1">
        <v>8</v>
      </c>
      <c r="B10" s="11" t="s">
        <v>146</v>
      </c>
      <c r="C10" s="11">
        <v>3</v>
      </c>
      <c r="D10" s="11">
        <v>3</v>
      </c>
      <c r="E10" s="11">
        <v>1</v>
      </c>
      <c r="F10" s="11"/>
      <c r="G10" s="11">
        <v>2</v>
      </c>
      <c r="H10" s="13">
        <v>3</v>
      </c>
      <c r="I10" s="13">
        <v>2</v>
      </c>
      <c r="J10" s="13"/>
      <c r="K10" s="13">
        <v>12</v>
      </c>
      <c r="L10" s="20">
        <v>14</v>
      </c>
      <c r="M10" s="33">
        <f t="shared" si="1"/>
        <v>14.68</v>
      </c>
      <c r="N10" s="1"/>
      <c r="O10" s="1">
        <v>2</v>
      </c>
      <c r="P10" s="1"/>
      <c r="Q10" s="1"/>
      <c r="S10" t="s">
        <v>493</v>
      </c>
      <c r="T10" t="s">
        <v>494</v>
      </c>
      <c r="U10" t="s">
        <v>495</v>
      </c>
      <c r="V10" t="s">
        <v>279</v>
      </c>
      <c r="W10" s="16">
        <f t="shared" si="0"/>
        <v>14</v>
      </c>
    </row>
    <row r="11" spans="1:23" x14ac:dyDescent="0.2">
      <c r="A11" s="1">
        <v>9</v>
      </c>
      <c r="B11" s="11" t="s">
        <v>28</v>
      </c>
      <c r="C11" s="11">
        <v>3</v>
      </c>
      <c r="D11" s="11"/>
      <c r="E11" s="11">
        <v>1</v>
      </c>
      <c r="F11" s="11"/>
      <c r="G11" s="11"/>
      <c r="H11" s="13"/>
      <c r="I11" s="13">
        <v>1</v>
      </c>
      <c r="J11" s="13"/>
      <c r="K11" s="13">
        <v>20</v>
      </c>
      <c r="L11" s="20">
        <v>19</v>
      </c>
      <c r="M11" s="33">
        <f t="shared" si="1"/>
        <v>14.6</v>
      </c>
      <c r="N11" s="1"/>
      <c r="O11" s="1">
        <v>1</v>
      </c>
      <c r="P11" s="1">
        <v>3</v>
      </c>
      <c r="Q11" s="1"/>
      <c r="S11" t="s">
        <v>234</v>
      </c>
      <c r="T11" t="s">
        <v>235</v>
      </c>
      <c r="U11" t="s">
        <v>236</v>
      </c>
      <c r="V11" t="s">
        <v>496</v>
      </c>
      <c r="W11" s="16">
        <f t="shared" si="0"/>
        <v>19</v>
      </c>
    </row>
    <row r="12" spans="1:23" x14ac:dyDescent="0.2">
      <c r="A12" s="1">
        <v>10</v>
      </c>
      <c r="B12" s="11" t="s">
        <v>29</v>
      </c>
      <c r="C12" s="11"/>
      <c r="D12" s="11"/>
      <c r="E12" s="11"/>
      <c r="F12" s="11"/>
      <c r="G12" s="11"/>
      <c r="H12" s="13"/>
      <c r="I12" s="13"/>
      <c r="J12" s="13"/>
      <c r="K12" s="13"/>
      <c r="L12" s="20">
        <v>0</v>
      </c>
      <c r="M12" s="33">
        <f t="shared" si="1"/>
        <v>0</v>
      </c>
      <c r="N12" s="1"/>
      <c r="O12" s="1"/>
      <c r="P12" s="1"/>
      <c r="Q12" s="1"/>
      <c r="W12" s="16">
        <f t="shared" si="0"/>
        <v>0</v>
      </c>
    </row>
    <row r="13" spans="1:23" ht="18" customHeight="1" x14ac:dyDescent="0.2">
      <c r="A13" s="1">
        <v>11</v>
      </c>
      <c r="B13" s="11" t="s">
        <v>38</v>
      </c>
      <c r="C13" s="11">
        <v>3</v>
      </c>
      <c r="D13" s="11">
        <v>3</v>
      </c>
      <c r="E13" s="11"/>
      <c r="F13" s="11">
        <v>3</v>
      </c>
      <c r="G13" s="11"/>
      <c r="H13" s="13"/>
      <c r="I13" s="13"/>
      <c r="J13" s="13"/>
      <c r="K13" s="13">
        <v>16</v>
      </c>
      <c r="L13" s="20">
        <v>12</v>
      </c>
      <c r="M13" s="33">
        <f t="shared" si="1"/>
        <v>12.18</v>
      </c>
      <c r="N13" s="1"/>
      <c r="O13" s="1"/>
      <c r="P13" s="1"/>
      <c r="Q13" s="1"/>
      <c r="S13" t="s">
        <v>266</v>
      </c>
      <c r="T13" t="s">
        <v>267</v>
      </c>
      <c r="U13" t="s">
        <v>268</v>
      </c>
      <c r="V13" t="s">
        <v>336</v>
      </c>
      <c r="W13" s="16">
        <f t="shared" si="0"/>
        <v>12</v>
      </c>
    </row>
    <row r="14" spans="1:23" ht="19" customHeight="1" x14ac:dyDescent="0.2">
      <c r="A14" s="1">
        <v>12</v>
      </c>
      <c r="B14" s="11" t="s">
        <v>1</v>
      </c>
      <c r="C14" s="11"/>
      <c r="D14" s="11">
        <v>2</v>
      </c>
      <c r="E14" s="11"/>
      <c r="F14" s="11">
        <v>3</v>
      </c>
      <c r="G14" s="11">
        <v>1</v>
      </c>
      <c r="H14" s="13">
        <v>1</v>
      </c>
      <c r="I14" s="13">
        <v>1</v>
      </c>
      <c r="J14" s="13">
        <v>1</v>
      </c>
      <c r="K14" s="13">
        <v>20</v>
      </c>
      <c r="L14" s="20">
        <v>15</v>
      </c>
      <c r="M14" s="33">
        <f t="shared" si="1"/>
        <v>14.28</v>
      </c>
      <c r="N14" s="1"/>
      <c r="O14" s="1"/>
      <c r="P14" s="1">
        <v>1</v>
      </c>
      <c r="Q14" s="1"/>
      <c r="S14" t="s">
        <v>276</v>
      </c>
      <c r="T14" t="s">
        <v>277</v>
      </c>
      <c r="U14" t="s">
        <v>278</v>
      </c>
      <c r="V14" t="s">
        <v>492</v>
      </c>
      <c r="W14" s="16">
        <f t="shared" si="0"/>
        <v>15</v>
      </c>
    </row>
    <row r="15" spans="1:23" x14ac:dyDescent="0.2">
      <c r="A15" s="1">
        <v>13</v>
      </c>
      <c r="B15" s="11" t="s">
        <v>50</v>
      </c>
      <c r="C15" s="11">
        <v>3</v>
      </c>
      <c r="D15" s="11">
        <v>3</v>
      </c>
      <c r="E15" s="11">
        <v>1</v>
      </c>
      <c r="F15" s="11">
        <v>3</v>
      </c>
      <c r="G15" s="11">
        <v>1</v>
      </c>
      <c r="H15" s="13">
        <v>3</v>
      </c>
      <c r="I15" s="13">
        <v>2</v>
      </c>
      <c r="J15" s="13">
        <v>1</v>
      </c>
      <c r="K15" s="13">
        <v>12</v>
      </c>
      <c r="L15" s="20">
        <v>17</v>
      </c>
      <c r="M15" s="33">
        <f t="shared" si="1"/>
        <v>17.439999999999998</v>
      </c>
      <c r="N15" s="1">
        <v>1</v>
      </c>
      <c r="O15" s="1">
        <v>1</v>
      </c>
      <c r="P15" s="1">
        <v>3</v>
      </c>
      <c r="Q15" s="1"/>
      <c r="S15" t="s">
        <v>309</v>
      </c>
      <c r="T15" t="s">
        <v>310</v>
      </c>
      <c r="U15" t="s">
        <v>311</v>
      </c>
      <c r="V15" t="s">
        <v>473</v>
      </c>
      <c r="W15" s="16">
        <f t="shared" si="0"/>
        <v>17</v>
      </c>
    </row>
    <row r="16" spans="1:23" x14ac:dyDescent="0.2">
      <c r="A16" s="1">
        <v>14</v>
      </c>
      <c r="B16" s="11" t="s">
        <v>54</v>
      </c>
      <c r="C16" s="11"/>
      <c r="D16" s="11"/>
      <c r="E16" s="11"/>
      <c r="F16" s="11"/>
      <c r="G16" s="11"/>
      <c r="H16" s="13"/>
      <c r="I16" s="13"/>
      <c r="J16" s="13"/>
      <c r="K16" s="13">
        <v>12</v>
      </c>
      <c r="L16" s="20">
        <v>0</v>
      </c>
      <c r="M16" s="33">
        <f t="shared" si="1"/>
        <v>1.7999999999999998</v>
      </c>
      <c r="N16" s="1"/>
      <c r="O16" s="1"/>
      <c r="P16" s="1"/>
      <c r="Q16" s="1"/>
      <c r="S16" t="s">
        <v>321</v>
      </c>
      <c r="T16" t="s">
        <v>322</v>
      </c>
      <c r="U16" t="s">
        <v>323</v>
      </c>
      <c r="V16" t="s">
        <v>295</v>
      </c>
      <c r="W16" s="16">
        <f t="shared" si="0"/>
        <v>0</v>
      </c>
    </row>
    <row r="17" spans="1:23" x14ac:dyDescent="0.2">
      <c r="A17" s="1">
        <v>15</v>
      </c>
      <c r="B17" s="11" t="s">
        <v>55</v>
      </c>
      <c r="C17" s="11">
        <v>3</v>
      </c>
      <c r="D17" s="11">
        <v>3</v>
      </c>
      <c r="E17" s="11"/>
      <c r="F17" s="11"/>
      <c r="G17" s="11">
        <v>1</v>
      </c>
      <c r="H17" s="13">
        <v>2</v>
      </c>
      <c r="I17" s="13">
        <v>2</v>
      </c>
      <c r="J17" s="13"/>
      <c r="K17" s="13">
        <v>12</v>
      </c>
      <c r="L17" s="20">
        <v>17</v>
      </c>
      <c r="M17" s="33">
        <f t="shared" si="1"/>
        <v>14.92</v>
      </c>
      <c r="N17" s="1"/>
      <c r="O17" s="1">
        <v>2</v>
      </c>
      <c r="P17" s="1"/>
      <c r="Q17" s="1"/>
      <c r="S17" t="s">
        <v>324</v>
      </c>
      <c r="T17" t="s">
        <v>325</v>
      </c>
      <c r="U17" t="s">
        <v>326</v>
      </c>
      <c r="V17" t="s">
        <v>473</v>
      </c>
      <c r="W17" s="16">
        <f t="shared" si="0"/>
        <v>17</v>
      </c>
    </row>
    <row r="18" spans="1:23" x14ac:dyDescent="0.2">
      <c r="A18" s="1">
        <v>16</v>
      </c>
      <c r="B18" s="11" t="s">
        <v>147</v>
      </c>
      <c r="C18" s="11"/>
      <c r="D18" s="11"/>
      <c r="E18" s="11"/>
      <c r="F18" s="11"/>
      <c r="G18" s="11"/>
      <c r="H18" s="13"/>
      <c r="I18" s="13"/>
      <c r="J18" s="13"/>
      <c r="K18" s="13">
        <v>14</v>
      </c>
      <c r="L18" s="20">
        <v>6</v>
      </c>
      <c r="M18" s="33">
        <f t="shared" si="1"/>
        <v>5.0999999999999996</v>
      </c>
      <c r="N18" s="1"/>
      <c r="O18" s="1"/>
      <c r="P18" s="1"/>
      <c r="Q18" s="1"/>
      <c r="S18" t="s">
        <v>500</v>
      </c>
      <c r="T18" t="s">
        <v>501</v>
      </c>
      <c r="U18" t="s">
        <v>502</v>
      </c>
      <c r="V18" t="s">
        <v>172</v>
      </c>
      <c r="W18" s="16">
        <f t="shared" si="0"/>
        <v>6</v>
      </c>
    </row>
    <row r="19" spans="1:23" ht="18" customHeight="1" x14ac:dyDescent="0.2">
      <c r="A19" s="1">
        <v>17</v>
      </c>
      <c r="B19" s="11" t="s">
        <v>150</v>
      </c>
      <c r="C19" s="11">
        <v>1</v>
      </c>
      <c r="D19" s="11">
        <v>3</v>
      </c>
      <c r="E19" s="11">
        <v>3</v>
      </c>
      <c r="F19" s="11"/>
      <c r="G19" s="11"/>
      <c r="H19" s="13"/>
      <c r="I19" s="13">
        <v>1</v>
      </c>
      <c r="J19" s="13"/>
      <c r="K19" s="13">
        <v>12</v>
      </c>
      <c r="L19" s="20">
        <v>10</v>
      </c>
      <c r="M19" s="33">
        <f t="shared" si="1"/>
        <v>10.16</v>
      </c>
      <c r="N19" s="1"/>
      <c r="O19" s="1"/>
      <c r="P19" s="1"/>
      <c r="Q19" s="1"/>
      <c r="S19" t="s">
        <v>358</v>
      </c>
      <c r="T19" t="s">
        <v>359</v>
      </c>
      <c r="U19" t="s">
        <v>360</v>
      </c>
      <c r="V19" t="s">
        <v>308</v>
      </c>
      <c r="W19" s="16">
        <f t="shared" si="0"/>
        <v>10</v>
      </c>
    </row>
    <row r="20" spans="1:23" x14ac:dyDescent="0.2">
      <c r="A20" s="1">
        <v>18</v>
      </c>
      <c r="B20" s="11" t="s">
        <v>148</v>
      </c>
      <c r="C20" s="11"/>
      <c r="D20" s="11"/>
      <c r="E20" s="11"/>
      <c r="F20" s="11"/>
      <c r="G20" s="11"/>
      <c r="H20" s="13"/>
      <c r="I20" s="13"/>
      <c r="J20" s="13"/>
      <c r="K20" s="13"/>
      <c r="L20" s="20">
        <v>0</v>
      </c>
      <c r="M20" s="33">
        <f t="shared" si="1"/>
        <v>0</v>
      </c>
      <c r="N20" s="1"/>
      <c r="O20" s="1"/>
      <c r="P20" s="1"/>
      <c r="Q20" s="1"/>
      <c r="S20" t="s">
        <v>497</v>
      </c>
      <c r="T20" t="s">
        <v>498</v>
      </c>
      <c r="U20" t="s">
        <v>499</v>
      </c>
      <c r="V20" t="s">
        <v>295</v>
      </c>
      <c r="W20" s="16">
        <f t="shared" si="0"/>
        <v>0</v>
      </c>
    </row>
    <row r="21" spans="1:23" x14ac:dyDescent="0.2">
      <c r="A21" s="1">
        <v>19</v>
      </c>
      <c r="B21" s="11" t="s">
        <v>149</v>
      </c>
      <c r="C21" s="11"/>
      <c r="D21" s="11"/>
      <c r="E21" s="11">
        <v>2</v>
      </c>
      <c r="F21" s="11"/>
      <c r="G21" s="11"/>
      <c r="H21" s="13"/>
      <c r="I21" s="13"/>
      <c r="J21" s="13"/>
      <c r="K21" s="13">
        <v>12</v>
      </c>
      <c r="L21" s="20">
        <v>5</v>
      </c>
      <c r="M21" s="33">
        <f t="shared" si="1"/>
        <v>5.14</v>
      </c>
      <c r="N21" s="1"/>
      <c r="O21" s="1"/>
      <c r="P21" s="1"/>
      <c r="Q21" s="1"/>
      <c r="S21" t="s">
        <v>503</v>
      </c>
      <c r="T21" t="s">
        <v>174</v>
      </c>
      <c r="U21" t="s">
        <v>504</v>
      </c>
      <c r="V21" t="s">
        <v>195</v>
      </c>
      <c r="W21" s="16">
        <f t="shared" si="0"/>
        <v>5</v>
      </c>
    </row>
    <row r="22" spans="1:23" x14ac:dyDescent="0.2">
      <c r="A22" s="1">
        <v>20</v>
      </c>
      <c r="B22" s="11" t="s">
        <v>71</v>
      </c>
      <c r="C22" s="11">
        <v>3</v>
      </c>
      <c r="D22" s="11">
        <v>2</v>
      </c>
      <c r="E22" s="11">
        <v>5</v>
      </c>
      <c r="F22" s="11"/>
      <c r="G22" s="11">
        <v>1</v>
      </c>
      <c r="H22" s="13">
        <v>2</v>
      </c>
      <c r="I22" s="13">
        <v>1</v>
      </c>
      <c r="J22" s="13">
        <v>1</v>
      </c>
      <c r="K22" s="13">
        <v>12</v>
      </c>
      <c r="L22" s="20">
        <v>17</v>
      </c>
      <c r="M22" s="33">
        <f t="shared" si="1"/>
        <v>16.600000000000001</v>
      </c>
      <c r="N22" s="1">
        <v>1</v>
      </c>
      <c r="O22" s="1">
        <v>1</v>
      </c>
      <c r="P22" s="1">
        <v>1</v>
      </c>
      <c r="Q22" s="1"/>
      <c r="S22" t="s">
        <v>376</v>
      </c>
      <c r="T22" t="s">
        <v>377</v>
      </c>
      <c r="U22" t="s">
        <v>378</v>
      </c>
      <c r="V22" t="s">
        <v>473</v>
      </c>
      <c r="W22" s="16">
        <f t="shared" si="0"/>
        <v>17</v>
      </c>
    </row>
    <row r="23" spans="1:23" x14ac:dyDescent="0.2">
      <c r="A23" s="1">
        <v>21</v>
      </c>
      <c r="B23" s="11" t="s">
        <v>76</v>
      </c>
      <c r="C23" s="11">
        <v>3</v>
      </c>
      <c r="D23" s="11">
        <v>3</v>
      </c>
      <c r="E23" s="11">
        <v>6</v>
      </c>
      <c r="F23" s="11"/>
      <c r="G23" s="11">
        <v>3</v>
      </c>
      <c r="H23" s="13">
        <v>2</v>
      </c>
      <c r="I23" s="13">
        <v>3</v>
      </c>
      <c r="J23" s="13">
        <v>2</v>
      </c>
      <c r="K23" s="13">
        <v>12</v>
      </c>
      <c r="L23" s="20">
        <v>15</v>
      </c>
      <c r="M23" s="33">
        <f t="shared" si="1"/>
        <v>18.54</v>
      </c>
      <c r="N23" s="1">
        <v>2</v>
      </c>
      <c r="O23" s="1">
        <v>2</v>
      </c>
      <c r="P23" s="1">
        <v>2</v>
      </c>
      <c r="Q23" s="1"/>
      <c r="S23" t="s">
        <v>394</v>
      </c>
      <c r="T23" t="s">
        <v>395</v>
      </c>
      <c r="U23" t="s">
        <v>396</v>
      </c>
      <c r="V23" t="s">
        <v>492</v>
      </c>
      <c r="W23" s="16">
        <f t="shared" si="0"/>
        <v>15</v>
      </c>
    </row>
    <row r="24" spans="1:23" ht="18" customHeight="1" x14ac:dyDescent="0.2">
      <c r="A24" s="1">
        <v>22</v>
      </c>
      <c r="B24" s="11" t="s">
        <v>78</v>
      </c>
      <c r="C24" s="11"/>
      <c r="D24" s="11">
        <v>3</v>
      </c>
      <c r="E24" s="11"/>
      <c r="F24" s="11"/>
      <c r="G24" s="11"/>
      <c r="H24" s="13"/>
      <c r="I24" s="13"/>
      <c r="J24" s="13"/>
      <c r="K24" s="13"/>
      <c r="L24" s="20">
        <v>8</v>
      </c>
      <c r="M24" s="33">
        <f t="shared" si="1"/>
        <v>5.26</v>
      </c>
      <c r="N24" s="1">
        <v>1</v>
      </c>
      <c r="O24" s="1"/>
      <c r="P24" s="1"/>
      <c r="Q24" s="1"/>
      <c r="S24" t="s">
        <v>400</v>
      </c>
      <c r="T24" t="s">
        <v>401</v>
      </c>
      <c r="U24" t="s">
        <v>402</v>
      </c>
      <c r="V24" t="s">
        <v>259</v>
      </c>
      <c r="W24" s="16">
        <f t="shared" si="0"/>
        <v>8</v>
      </c>
    </row>
    <row r="25" spans="1:23" x14ac:dyDescent="0.2">
      <c r="A25" s="1">
        <v>23</v>
      </c>
      <c r="B25" s="11" t="s">
        <v>82</v>
      </c>
      <c r="C25" s="11"/>
      <c r="D25" s="11">
        <v>1</v>
      </c>
      <c r="E25" s="11"/>
      <c r="F25" s="11"/>
      <c r="G25" s="11"/>
      <c r="H25" s="13"/>
      <c r="I25" s="13"/>
      <c r="J25" s="13"/>
      <c r="K25" s="13">
        <v>12</v>
      </c>
      <c r="L25" s="20">
        <v>6</v>
      </c>
      <c r="M25" s="33">
        <f t="shared" si="1"/>
        <v>5.22</v>
      </c>
      <c r="N25" s="1"/>
      <c r="O25" s="1"/>
      <c r="P25" s="1"/>
      <c r="Q25" s="1"/>
      <c r="S25" t="s">
        <v>412</v>
      </c>
      <c r="T25" t="s">
        <v>413</v>
      </c>
      <c r="U25" t="s">
        <v>414</v>
      </c>
      <c r="V25" t="s">
        <v>172</v>
      </c>
      <c r="W25" s="16">
        <f t="shared" si="0"/>
        <v>6</v>
      </c>
    </row>
    <row r="26" spans="1:23" x14ac:dyDescent="0.2">
      <c r="A26" s="1">
        <v>24</v>
      </c>
      <c r="B26" s="1"/>
      <c r="C26" s="13"/>
      <c r="D26" s="13"/>
      <c r="E26" s="13"/>
      <c r="F26" s="13"/>
      <c r="G26" s="13"/>
      <c r="H26" s="13"/>
      <c r="I26" s="13"/>
      <c r="J26" s="13"/>
      <c r="K26" s="13"/>
      <c r="L26" s="1"/>
      <c r="M26" s="33"/>
      <c r="N26" s="1"/>
      <c r="O26" s="1"/>
      <c r="P26" s="1"/>
      <c r="Q26" s="1"/>
    </row>
  </sheetData>
  <sortState xmlns:xlrd2="http://schemas.microsoft.com/office/spreadsheetml/2017/richdata2" ref="S3:V24">
    <sortCondition ref="S3:S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8360-B92C-2D4E-9DF5-148675821A72}">
  <dimension ref="A1:Q95"/>
  <sheetViews>
    <sheetView zoomScale="130" zoomScaleNormal="130"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F81" sqref="F81"/>
    </sheetView>
  </sheetViews>
  <sheetFormatPr baseColWidth="10" defaultRowHeight="16" x14ac:dyDescent="0.2"/>
  <cols>
    <col min="1" max="1" width="3.1640625" bestFit="1" customWidth="1"/>
    <col min="2" max="2" width="37.83203125" customWidth="1"/>
    <col min="3" max="5" width="4.33203125" style="10" customWidth="1"/>
    <col min="6" max="6" width="7.1640625" style="10" customWidth="1"/>
    <col min="7" max="7" width="6.83203125" style="10" bestFit="1" customWidth="1"/>
    <col min="8" max="8" width="7.5" style="19" bestFit="1" customWidth="1"/>
    <col min="9" max="11" width="10.83203125" style="10"/>
    <col min="13" max="13" width="26.33203125" bestFit="1" customWidth="1"/>
    <col min="14" max="14" width="26" bestFit="1" customWidth="1"/>
  </cols>
  <sheetData>
    <row r="1" spans="1:17" x14ac:dyDescent="0.2">
      <c r="F1" s="16">
        <v>0.3</v>
      </c>
      <c r="G1" s="16">
        <v>0.7</v>
      </c>
    </row>
    <row r="2" spans="1:17" s="3" customFormat="1" x14ac:dyDescent="0.2">
      <c r="B2" s="4" t="s">
        <v>86</v>
      </c>
      <c r="C2" s="7" t="s">
        <v>124</v>
      </c>
      <c r="D2" s="7"/>
      <c r="E2" s="7"/>
      <c r="F2" s="7" t="s">
        <v>425</v>
      </c>
      <c r="G2" s="7" t="s">
        <v>426</v>
      </c>
      <c r="H2" s="17" t="s">
        <v>427</v>
      </c>
      <c r="I2" s="7"/>
      <c r="J2" s="7"/>
      <c r="K2" s="7"/>
      <c r="M2" t="s">
        <v>154</v>
      </c>
      <c r="N2" t="s">
        <v>86</v>
      </c>
      <c r="O2" t="s">
        <v>155</v>
      </c>
      <c r="P2" t="s">
        <v>156</v>
      </c>
      <c r="Q2"/>
    </row>
    <row r="3" spans="1:17" ht="17" customHeight="1" x14ac:dyDescent="0.2">
      <c r="A3" s="1">
        <v>1</v>
      </c>
      <c r="B3" s="2" t="s">
        <v>5</v>
      </c>
      <c r="C3" s="8"/>
      <c r="D3" s="8"/>
      <c r="E3" s="8"/>
      <c r="F3" s="8">
        <f>SUM(C3:E3)*5</f>
        <v>0</v>
      </c>
      <c r="G3" s="16">
        <v>1</v>
      </c>
      <c r="H3" s="18">
        <f>+G3*0.7+F3*0.3</f>
        <v>0.7</v>
      </c>
      <c r="I3" s="9"/>
      <c r="J3" s="9"/>
      <c r="K3" s="9"/>
      <c r="M3" t="s">
        <v>157</v>
      </c>
      <c r="N3" t="s">
        <v>158</v>
      </c>
      <c r="O3" t="s">
        <v>159</v>
      </c>
      <c r="P3" t="s">
        <v>160</v>
      </c>
      <c r="Q3" s="16">
        <f t="shared" ref="Q3:Q5" si="0">_xlfn.NUMBERVALUE(P3)/100</f>
        <v>1</v>
      </c>
    </row>
    <row r="4" spans="1:17" ht="18" customHeight="1" x14ac:dyDescent="0.2">
      <c r="A4" s="1">
        <v>2</v>
      </c>
      <c r="B4" s="2" t="s">
        <v>6</v>
      </c>
      <c r="C4" s="8"/>
      <c r="D4" s="8"/>
      <c r="E4" s="8"/>
      <c r="F4" s="8">
        <f t="shared" ref="F4:F67" si="1">SUM(C4:E4)*5</f>
        <v>0</v>
      </c>
      <c r="G4" s="16">
        <v>4</v>
      </c>
      <c r="H4" s="18">
        <f t="shared" ref="H4:H67" si="2">+G4*0.7+F4*0.3</f>
        <v>2.8</v>
      </c>
      <c r="I4" s="9"/>
      <c r="J4" s="9"/>
      <c r="K4" s="9"/>
      <c r="M4" t="s">
        <v>161</v>
      </c>
      <c r="N4" t="s">
        <v>162</v>
      </c>
      <c r="O4" t="s">
        <v>163</v>
      </c>
      <c r="P4" t="s">
        <v>164</v>
      </c>
      <c r="Q4" s="16">
        <f t="shared" si="0"/>
        <v>4</v>
      </c>
    </row>
    <row r="5" spans="1:17" ht="18" customHeight="1" x14ac:dyDescent="0.2">
      <c r="A5" s="1">
        <v>3</v>
      </c>
      <c r="B5" s="2" t="s">
        <v>7</v>
      </c>
      <c r="C5" s="8"/>
      <c r="D5" s="8">
        <v>3</v>
      </c>
      <c r="E5" s="8">
        <v>1</v>
      </c>
      <c r="F5" s="8">
        <f t="shared" si="1"/>
        <v>20</v>
      </c>
      <c r="G5" s="16">
        <v>13</v>
      </c>
      <c r="H5" s="18">
        <f t="shared" si="2"/>
        <v>15.1</v>
      </c>
      <c r="I5" s="9"/>
      <c r="J5" s="9"/>
      <c r="K5" s="9"/>
      <c r="M5" t="s">
        <v>165</v>
      </c>
      <c r="N5" t="s">
        <v>166</v>
      </c>
      <c r="O5" t="s">
        <v>167</v>
      </c>
      <c r="P5" t="s">
        <v>168</v>
      </c>
      <c r="Q5" s="16">
        <f t="shared" si="0"/>
        <v>13</v>
      </c>
    </row>
    <row r="6" spans="1:17" ht="18" customHeight="1" x14ac:dyDescent="0.2">
      <c r="A6" s="1">
        <v>4</v>
      </c>
      <c r="B6" s="2" t="s">
        <v>8</v>
      </c>
      <c r="C6" s="8"/>
      <c r="D6" s="8"/>
      <c r="E6" s="8"/>
      <c r="F6" s="8">
        <f t="shared" si="1"/>
        <v>0</v>
      </c>
      <c r="G6"/>
      <c r="H6" s="18">
        <f t="shared" si="2"/>
        <v>0</v>
      </c>
      <c r="I6" s="9"/>
      <c r="J6" s="9"/>
      <c r="K6" s="9"/>
    </row>
    <row r="7" spans="1:17" ht="18" customHeight="1" x14ac:dyDescent="0.2">
      <c r="A7" s="1">
        <v>5</v>
      </c>
      <c r="B7" s="2" t="s">
        <v>9</v>
      </c>
      <c r="C7" s="8">
        <v>1</v>
      </c>
      <c r="D7" s="8"/>
      <c r="E7" s="8">
        <v>1</v>
      </c>
      <c r="F7" s="8">
        <f t="shared" si="1"/>
        <v>10</v>
      </c>
      <c r="G7" s="16">
        <v>6</v>
      </c>
      <c r="H7" s="18">
        <f t="shared" si="2"/>
        <v>7.1999999999999993</v>
      </c>
      <c r="I7" s="9"/>
      <c r="J7" s="9"/>
      <c r="K7" s="9"/>
      <c r="M7" t="s">
        <v>169</v>
      </c>
      <c r="N7" t="s">
        <v>170</v>
      </c>
      <c r="O7" t="s">
        <v>171</v>
      </c>
      <c r="P7" t="s">
        <v>172</v>
      </c>
      <c r="Q7" s="16">
        <f>_xlfn.NUMBERVALUE(P7)/100</f>
        <v>6</v>
      </c>
    </row>
    <row r="8" spans="1:17" ht="18" customHeight="1" x14ac:dyDescent="0.2">
      <c r="A8" s="1">
        <v>6</v>
      </c>
      <c r="B8" s="2" t="s">
        <v>10</v>
      </c>
      <c r="C8" s="8"/>
      <c r="D8" s="8"/>
      <c r="E8" s="8"/>
      <c r="F8" s="8">
        <f t="shared" si="1"/>
        <v>0</v>
      </c>
      <c r="G8"/>
      <c r="H8" s="18">
        <f t="shared" si="2"/>
        <v>0</v>
      </c>
      <c r="I8" s="9"/>
      <c r="J8" s="9"/>
      <c r="K8" s="9"/>
    </row>
    <row r="9" spans="1:17" ht="18" customHeight="1" x14ac:dyDescent="0.2">
      <c r="A9" s="1">
        <v>7</v>
      </c>
      <c r="B9" s="2" t="s">
        <v>11</v>
      </c>
      <c r="C9" s="8"/>
      <c r="D9" s="8"/>
      <c r="E9" s="8"/>
      <c r="F9" s="8">
        <f t="shared" si="1"/>
        <v>0</v>
      </c>
      <c r="G9" s="16">
        <v>3.5</v>
      </c>
      <c r="H9" s="18">
        <f t="shared" si="2"/>
        <v>2.4499999999999997</v>
      </c>
      <c r="I9" s="9"/>
      <c r="J9" s="9"/>
      <c r="K9" s="9"/>
      <c r="M9" t="s">
        <v>173</v>
      </c>
      <c r="N9" t="s">
        <v>174</v>
      </c>
      <c r="O9" t="s">
        <v>175</v>
      </c>
      <c r="P9" t="s">
        <v>176</v>
      </c>
      <c r="Q9" s="16">
        <f>_xlfn.NUMBERVALUE(P9)/100</f>
        <v>3.5</v>
      </c>
    </row>
    <row r="10" spans="1:17" ht="18" customHeight="1" x14ac:dyDescent="0.2">
      <c r="A10" s="1">
        <v>8</v>
      </c>
      <c r="B10" s="2" t="s">
        <v>12</v>
      </c>
      <c r="C10" s="8"/>
      <c r="D10" s="8"/>
      <c r="E10" s="8"/>
      <c r="F10" s="8">
        <f t="shared" si="1"/>
        <v>0</v>
      </c>
      <c r="G10" s="16">
        <v>4</v>
      </c>
      <c r="H10" s="18">
        <f t="shared" si="2"/>
        <v>2.8</v>
      </c>
      <c r="I10" s="9"/>
      <c r="J10" s="9"/>
      <c r="K10" s="9"/>
      <c r="M10" t="s">
        <v>177</v>
      </c>
      <c r="N10" t="s">
        <v>178</v>
      </c>
      <c r="O10" t="s">
        <v>179</v>
      </c>
      <c r="P10" t="s">
        <v>164</v>
      </c>
      <c r="Q10" s="16">
        <f>_xlfn.NUMBERVALUE(P10)/100</f>
        <v>4</v>
      </c>
    </row>
    <row r="11" spans="1:17" ht="18" customHeight="1" x14ac:dyDescent="0.2">
      <c r="A11" s="1">
        <v>9</v>
      </c>
      <c r="B11" s="2" t="s">
        <v>13</v>
      </c>
      <c r="C11" s="8"/>
      <c r="D11" s="8"/>
      <c r="E11" s="8"/>
      <c r="F11" s="8">
        <f t="shared" si="1"/>
        <v>0</v>
      </c>
      <c r="G11" s="16">
        <v>4.5</v>
      </c>
      <c r="H11" s="18">
        <f t="shared" si="2"/>
        <v>3.15</v>
      </c>
      <c r="I11" s="9"/>
      <c r="J11" s="9"/>
      <c r="K11" s="9"/>
      <c r="M11" t="s">
        <v>180</v>
      </c>
      <c r="N11" t="s">
        <v>181</v>
      </c>
      <c r="O11" t="s">
        <v>182</v>
      </c>
      <c r="P11" t="s">
        <v>183</v>
      </c>
      <c r="Q11" s="16">
        <f>_xlfn.NUMBERVALUE(P11)/100</f>
        <v>4.5</v>
      </c>
    </row>
    <row r="12" spans="1:17" ht="18" customHeight="1" x14ac:dyDescent="0.2">
      <c r="A12" s="1">
        <v>10</v>
      </c>
      <c r="B12" s="2" t="s">
        <v>14</v>
      </c>
      <c r="C12" s="8"/>
      <c r="D12" s="8"/>
      <c r="E12" s="8"/>
      <c r="F12" s="8">
        <f t="shared" si="1"/>
        <v>0</v>
      </c>
      <c r="G12" s="16">
        <v>3</v>
      </c>
      <c r="H12" s="18">
        <f t="shared" si="2"/>
        <v>2.0999999999999996</v>
      </c>
      <c r="I12" s="9"/>
      <c r="J12" s="9"/>
      <c r="K12" s="9"/>
      <c r="M12" t="s">
        <v>184</v>
      </c>
      <c r="N12" t="s">
        <v>185</v>
      </c>
      <c r="O12" t="s">
        <v>186</v>
      </c>
      <c r="P12" t="s">
        <v>187</v>
      </c>
      <c r="Q12" s="16">
        <f>_xlfn.NUMBERVALUE(P12)/100</f>
        <v>3</v>
      </c>
    </row>
    <row r="13" spans="1:17" ht="18" customHeight="1" x14ac:dyDescent="0.2">
      <c r="A13" s="1">
        <v>11</v>
      </c>
      <c r="B13" s="2" t="s">
        <v>15</v>
      </c>
      <c r="C13" s="8"/>
      <c r="D13" s="8"/>
      <c r="E13" s="8">
        <v>2</v>
      </c>
      <c r="F13" s="8">
        <f t="shared" si="1"/>
        <v>10</v>
      </c>
      <c r="G13" s="16">
        <v>9.5</v>
      </c>
      <c r="H13" s="18">
        <f t="shared" si="2"/>
        <v>9.6499999999999986</v>
      </c>
      <c r="I13" s="9"/>
      <c r="J13" s="9"/>
      <c r="K13" s="9"/>
      <c r="M13" t="s">
        <v>188</v>
      </c>
      <c r="N13" t="s">
        <v>189</v>
      </c>
      <c r="O13" t="s">
        <v>190</v>
      </c>
      <c r="P13" t="s">
        <v>191</v>
      </c>
      <c r="Q13" s="16">
        <f>_xlfn.NUMBERVALUE(P13)/100</f>
        <v>9.5</v>
      </c>
    </row>
    <row r="14" spans="1:17" ht="18" customHeight="1" x14ac:dyDescent="0.2">
      <c r="A14" s="1">
        <v>12</v>
      </c>
      <c r="B14" s="2" t="s">
        <v>16</v>
      </c>
      <c r="C14" s="8"/>
      <c r="D14" s="8"/>
      <c r="E14" s="8"/>
      <c r="F14" s="8">
        <f t="shared" si="1"/>
        <v>0</v>
      </c>
      <c r="G14" s="16">
        <v>5</v>
      </c>
      <c r="H14" s="18">
        <f t="shared" si="2"/>
        <v>3.5</v>
      </c>
      <c r="I14" s="9"/>
      <c r="J14" s="9"/>
      <c r="K14" s="9"/>
      <c r="M14" t="s">
        <v>192</v>
      </c>
      <c r="N14" t="s">
        <v>193</v>
      </c>
      <c r="O14" t="s">
        <v>194</v>
      </c>
      <c r="P14" t="s">
        <v>195</v>
      </c>
      <c r="Q14" s="16">
        <f>_xlfn.NUMBERVALUE(P14)/100</f>
        <v>5</v>
      </c>
    </row>
    <row r="15" spans="1:17" ht="18" customHeight="1" x14ac:dyDescent="0.2">
      <c r="A15" s="1">
        <v>13</v>
      </c>
      <c r="B15" s="2" t="s">
        <v>17</v>
      </c>
      <c r="C15" s="8"/>
      <c r="D15" s="8">
        <v>1</v>
      </c>
      <c r="E15" s="8"/>
      <c r="F15" s="8">
        <f t="shared" si="1"/>
        <v>5</v>
      </c>
      <c r="G15" s="16">
        <v>9</v>
      </c>
      <c r="H15" s="18">
        <f t="shared" si="2"/>
        <v>7.8</v>
      </c>
      <c r="I15" s="9"/>
      <c r="J15" s="9"/>
      <c r="K15" s="9"/>
      <c r="M15" t="s">
        <v>196</v>
      </c>
      <c r="N15" t="s">
        <v>197</v>
      </c>
      <c r="O15" t="s">
        <v>198</v>
      </c>
      <c r="P15" t="s">
        <v>199</v>
      </c>
      <c r="Q15" s="16">
        <f>_xlfn.NUMBERVALUE(P15)/100</f>
        <v>9</v>
      </c>
    </row>
    <row r="16" spans="1:17" ht="18" customHeight="1" x14ac:dyDescent="0.2">
      <c r="A16" s="1">
        <v>14</v>
      </c>
      <c r="B16" s="2" t="s">
        <v>18</v>
      </c>
      <c r="C16" s="8">
        <v>1</v>
      </c>
      <c r="D16" s="8"/>
      <c r="E16" s="8">
        <v>2</v>
      </c>
      <c r="F16" s="8">
        <f t="shared" si="1"/>
        <v>15</v>
      </c>
      <c r="G16" s="16">
        <v>5.5</v>
      </c>
      <c r="H16" s="18">
        <f t="shared" si="2"/>
        <v>8.35</v>
      </c>
      <c r="I16" s="9"/>
      <c r="J16" s="9"/>
      <c r="K16" s="9"/>
      <c r="M16" t="s">
        <v>200</v>
      </c>
      <c r="N16" t="s">
        <v>201</v>
      </c>
      <c r="O16" t="s">
        <v>202</v>
      </c>
      <c r="P16" t="s">
        <v>203</v>
      </c>
      <c r="Q16" s="16">
        <f>_xlfn.NUMBERVALUE(P16)/100</f>
        <v>5.5</v>
      </c>
    </row>
    <row r="17" spans="1:17" ht="18" customHeight="1" x14ac:dyDescent="0.2">
      <c r="A17" s="1">
        <v>15</v>
      </c>
      <c r="B17" s="2" t="s">
        <v>19</v>
      </c>
      <c r="C17" s="8"/>
      <c r="D17" s="8"/>
      <c r="E17" s="8"/>
      <c r="F17" s="8">
        <f t="shared" si="1"/>
        <v>0</v>
      </c>
      <c r="G17" s="16">
        <v>0.5</v>
      </c>
      <c r="H17" s="18">
        <f t="shared" si="2"/>
        <v>0.35</v>
      </c>
      <c r="I17" s="9"/>
      <c r="J17" s="9"/>
      <c r="K17" s="9"/>
      <c r="M17" t="s">
        <v>204</v>
      </c>
      <c r="N17" t="s">
        <v>205</v>
      </c>
      <c r="O17" t="s">
        <v>206</v>
      </c>
      <c r="P17" t="s">
        <v>207</v>
      </c>
      <c r="Q17" s="16">
        <f>_xlfn.NUMBERVALUE(P17)/100</f>
        <v>0.5</v>
      </c>
    </row>
    <row r="18" spans="1:17" ht="18" customHeight="1" x14ac:dyDescent="0.2">
      <c r="A18" s="1">
        <v>16</v>
      </c>
      <c r="B18" s="2" t="s">
        <v>20</v>
      </c>
      <c r="C18" s="8"/>
      <c r="D18" s="8"/>
      <c r="E18" s="8">
        <v>1</v>
      </c>
      <c r="F18" s="8">
        <f t="shared" si="1"/>
        <v>5</v>
      </c>
      <c r="G18" s="16">
        <v>6</v>
      </c>
      <c r="H18" s="18">
        <f t="shared" si="2"/>
        <v>5.6999999999999993</v>
      </c>
      <c r="I18" s="9"/>
      <c r="J18" s="9"/>
      <c r="K18" s="9"/>
      <c r="M18" t="s">
        <v>208</v>
      </c>
      <c r="N18" t="s">
        <v>209</v>
      </c>
      <c r="O18" t="s">
        <v>210</v>
      </c>
      <c r="P18" t="s">
        <v>172</v>
      </c>
      <c r="Q18" s="16">
        <f>_xlfn.NUMBERVALUE(P18)/100</f>
        <v>6</v>
      </c>
    </row>
    <row r="19" spans="1:17" ht="18" customHeight="1" x14ac:dyDescent="0.2">
      <c r="A19" s="1">
        <v>17</v>
      </c>
      <c r="B19" s="2" t="s">
        <v>21</v>
      </c>
      <c r="C19" s="8"/>
      <c r="D19" s="8"/>
      <c r="E19" s="8"/>
      <c r="F19" s="8">
        <f t="shared" si="1"/>
        <v>0</v>
      </c>
      <c r="G19" s="16">
        <v>3</v>
      </c>
      <c r="H19" s="18">
        <f t="shared" si="2"/>
        <v>2.0999999999999996</v>
      </c>
      <c r="I19" s="9"/>
      <c r="J19" s="9"/>
      <c r="K19" s="9"/>
      <c r="M19" t="s">
        <v>211</v>
      </c>
      <c r="N19" t="s">
        <v>212</v>
      </c>
      <c r="O19" t="s">
        <v>213</v>
      </c>
      <c r="P19" t="s">
        <v>187</v>
      </c>
      <c r="Q19" s="16">
        <f>_xlfn.NUMBERVALUE(P19)/100</f>
        <v>3</v>
      </c>
    </row>
    <row r="20" spans="1:17" ht="18" customHeight="1" x14ac:dyDescent="0.2">
      <c r="A20" s="1">
        <v>18</v>
      </c>
      <c r="B20" s="2" t="s">
        <v>22</v>
      </c>
      <c r="C20" s="11">
        <v>3</v>
      </c>
      <c r="D20" s="8"/>
      <c r="E20" s="8">
        <v>1</v>
      </c>
      <c r="F20" s="8">
        <f t="shared" si="1"/>
        <v>20</v>
      </c>
      <c r="G20" s="16">
        <v>9</v>
      </c>
      <c r="H20" s="18">
        <f t="shared" si="2"/>
        <v>12.3</v>
      </c>
      <c r="I20" s="9"/>
      <c r="J20" s="9"/>
      <c r="K20" s="9"/>
      <c r="M20" t="s">
        <v>214</v>
      </c>
      <c r="N20" t="s">
        <v>215</v>
      </c>
      <c r="O20" t="s">
        <v>216</v>
      </c>
      <c r="P20" t="s">
        <v>199</v>
      </c>
      <c r="Q20" s="16">
        <f>_xlfn.NUMBERVALUE(P20)/100</f>
        <v>9</v>
      </c>
    </row>
    <row r="21" spans="1:17" ht="18" customHeight="1" x14ac:dyDescent="0.2">
      <c r="A21" s="1">
        <v>19</v>
      </c>
      <c r="B21" s="2" t="s">
        <v>151</v>
      </c>
      <c r="C21" s="8"/>
      <c r="D21" s="8"/>
      <c r="E21" s="8"/>
      <c r="F21" s="8">
        <f t="shared" si="1"/>
        <v>0</v>
      </c>
      <c r="G21" s="16">
        <v>4</v>
      </c>
      <c r="H21" s="18">
        <f t="shared" si="2"/>
        <v>2.8</v>
      </c>
      <c r="I21" s="9"/>
      <c r="J21" s="9"/>
      <c r="K21" s="9"/>
      <c r="M21" t="s">
        <v>217</v>
      </c>
      <c r="N21" t="s">
        <v>218</v>
      </c>
      <c r="O21" t="s">
        <v>219</v>
      </c>
      <c r="P21" t="s">
        <v>164</v>
      </c>
      <c r="Q21" s="16">
        <f>_xlfn.NUMBERVALUE(P21)/100</f>
        <v>4</v>
      </c>
    </row>
    <row r="22" spans="1:17" ht="18" customHeight="1" x14ac:dyDescent="0.2">
      <c r="A22" s="1">
        <v>20</v>
      </c>
      <c r="B22" s="2" t="s">
        <v>23</v>
      </c>
      <c r="C22" s="8">
        <v>1</v>
      </c>
      <c r="D22" s="8"/>
      <c r="E22" s="8">
        <v>1</v>
      </c>
      <c r="F22" s="8">
        <f t="shared" si="1"/>
        <v>10</v>
      </c>
      <c r="G22" s="16">
        <v>8.5</v>
      </c>
      <c r="H22" s="18">
        <f t="shared" si="2"/>
        <v>8.9499999999999993</v>
      </c>
      <c r="I22" s="9"/>
      <c r="J22" s="9"/>
      <c r="K22" s="9"/>
      <c r="M22" t="s">
        <v>220</v>
      </c>
      <c r="N22" t="s">
        <v>221</v>
      </c>
      <c r="O22" t="s">
        <v>222</v>
      </c>
      <c r="P22" t="s">
        <v>223</v>
      </c>
      <c r="Q22" s="16">
        <f>_xlfn.NUMBERVALUE(P22)/100</f>
        <v>8.5</v>
      </c>
    </row>
    <row r="23" spans="1:17" ht="18" customHeight="1" x14ac:dyDescent="0.2">
      <c r="A23" s="1">
        <v>21</v>
      </c>
      <c r="B23" s="2" t="s">
        <v>24</v>
      </c>
      <c r="C23" s="8"/>
      <c r="D23" s="8"/>
      <c r="E23" s="8"/>
      <c r="F23" s="8">
        <f t="shared" si="1"/>
        <v>0</v>
      </c>
      <c r="G23"/>
      <c r="H23" s="18">
        <f t="shared" si="2"/>
        <v>0</v>
      </c>
      <c r="I23" s="9"/>
      <c r="J23" s="9"/>
      <c r="K23" s="9"/>
    </row>
    <row r="24" spans="1:17" ht="18" customHeight="1" x14ac:dyDescent="0.2">
      <c r="A24" s="1">
        <v>22</v>
      </c>
      <c r="B24" s="2" t="s">
        <v>25</v>
      </c>
      <c r="C24" s="8"/>
      <c r="D24" s="8"/>
      <c r="E24" s="8"/>
      <c r="F24" s="8">
        <f t="shared" si="1"/>
        <v>0</v>
      </c>
      <c r="G24" s="16">
        <v>3</v>
      </c>
      <c r="H24" s="18">
        <f t="shared" si="2"/>
        <v>2.0999999999999996</v>
      </c>
      <c r="I24" s="9"/>
      <c r="J24" s="9"/>
      <c r="K24" s="9"/>
      <c r="M24" t="s">
        <v>224</v>
      </c>
      <c r="N24" t="s">
        <v>225</v>
      </c>
      <c r="O24" t="s">
        <v>226</v>
      </c>
      <c r="P24" t="s">
        <v>187</v>
      </c>
      <c r="Q24" s="16">
        <f>_xlfn.NUMBERVALUE(P24)/100</f>
        <v>3</v>
      </c>
    </row>
    <row r="25" spans="1:17" ht="18" customHeight="1" x14ac:dyDescent="0.2">
      <c r="A25" s="1">
        <v>23</v>
      </c>
      <c r="B25" s="2" t="s">
        <v>26</v>
      </c>
      <c r="C25" s="8"/>
      <c r="D25" s="8"/>
      <c r="E25" s="8"/>
      <c r="F25" s="8">
        <f t="shared" si="1"/>
        <v>0</v>
      </c>
      <c r="G25" s="16">
        <v>3.5</v>
      </c>
      <c r="H25" s="18">
        <f t="shared" si="2"/>
        <v>2.4499999999999997</v>
      </c>
      <c r="I25" s="9"/>
      <c r="J25" s="9"/>
      <c r="K25" s="9"/>
      <c r="M25" t="s">
        <v>227</v>
      </c>
      <c r="N25" t="s">
        <v>228</v>
      </c>
      <c r="O25" t="s">
        <v>229</v>
      </c>
      <c r="P25" t="s">
        <v>176</v>
      </c>
      <c r="Q25" s="16">
        <f>_xlfn.NUMBERVALUE(P25)/100</f>
        <v>3.5</v>
      </c>
    </row>
    <row r="26" spans="1:17" ht="18" customHeight="1" x14ac:dyDescent="0.2">
      <c r="A26" s="1">
        <v>24</v>
      </c>
      <c r="B26" s="2" t="s">
        <v>27</v>
      </c>
      <c r="C26" s="8"/>
      <c r="D26" s="8"/>
      <c r="E26" s="8"/>
      <c r="F26" s="8">
        <f t="shared" si="1"/>
        <v>0</v>
      </c>
      <c r="G26" s="16">
        <v>7.5</v>
      </c>
      <c r="H26" s="18">
        <f t="shared" si="2"/>
        <v>5.25</v>
      </c>
      <c r="I26" s="9"/>
      <c r="J26" s="9"/>
      <c r="K26" s="9"/>
      <c r="M26" t="s">
        <v>230</v>
      </c>
      <c r="N26" t="s">
        <v>231</v>
      </c>
      <c r="O26" t="s">
        <v>232</v>
      </c>
      <c r="P26" t="s">
        <v>233</v>
      </c>
      <c r="Q26" s="16">
        <f>_xlfn.NUMBERVALUE(P26)/100</f>
        <v>7.5</v>
      </c>
    </row>
    <row r="27" spans="1:17" ht="18" customHeight="1" x14ac:dyDescent="0.2">
      <c r="A27" s="1">
        <v>25</v>
      </c>
      <c r="B27" s="2" t="s">
        <v>28</v>
      </c>
      <c r="C27" s="8"/>
      <c r="D27" s="8"/>
      <c r="E27" s="8"/>
      <c r="F27" s="8">
        <f t="shared" si="1"/>
        <v>0</v>
      </c>
      <c r="G27" s="16">
        <v>8.5</v>
      </c>
      <c r="H27" s="18">
        <f t="shared" si="2"/>
        <v>5.9499999999999993</v>
      </c>
      <c r="I27" s="9"/>
      <c r="J27" s="9"/>
      <c r="K27" s="9"/>
      <c r="M27" t="s">
        <v>234</v>
      </c>
      <c r="N27" t="s">
        <v>235</v>
      </c>
      <c r="O27" t="s">
        <v>236</v>
      </c>
      <c r="P27" t="s">
        <v>223</v>
      </c>
      <c r="Q27" s="16">
        <f>_xlfn.NUMBERVALUE(P27)/100</f>
        <v>8.5</v>
      </c>
    </row>
    <row r="28" spans="1:17" ht="18" customHeight="1" x14ac:dyDescent="0.2">
      <c r="A28" s="1">
        <v>26</v>
      </c>
      <c r="B28" s="2" t="s">
        <v>29</v>
      </c>
      <c r="C28" s="8"/>
      <c r="D28" s="8"/>
      <c r="E28" s="8"/>
      <c r="F28" s="8">
        <f t="shared" si="1"/>
        <v>0</v>
      </c>
      <c r="G28"/>
      <c r="H28" s="18">
        <f t="shared" si="2"/>
        <v>0</v>
      </c>
      <c r="I28" s="9"/>
      <c r="J28" s="9"/>
      <c r="K28" s="9"/>
    </row>
    <row r="29" spans="1:17" ht="18" customHeight="1" x14ac:dyDescent="0.2">
      <c r="A29" s="1">
        <v>27</v>
      </c>
      <c r="B29" s="2" t="s">
        <v>30</v>
      </c>
      <c r="C29" s="8"/>
      <c r="D29" s="8"/>
      <c r="E29" s="8"/>
      <c r="F29" s="8">
        <f t="shared" si="1"/>
        <v>0</v>
      </c>
      <c r="G29" s="16">
        <v>4.5</v>
      </c>
      <c r="H29" s="18">
        <f t="shared" si="2"/>
        <v>3.15</v>
      </c>
      <c r="I29" s="9"/>
      <c r="J29" s="9"/>
      <c r="K29" s="9"/>
      <c r="M29" t="s">
        <v>237</v>
      </c>
      <c r="N29" t="s">
        <v>238</v>
      </c>
      <c r="O29" t="s">
        <v>239</v>
      </c>
      <c r="P29" t="s">
        <v>183</v>
      </c>
      <c r="Q29" s="16">
        <f>_xlfn.NUMBERVALUE(P29)/100</f>
        <v>4.5</v>
      </c>
    </row>
    <row r="30" spans="1:17" ht="18" customHeight="1" x14ac:dyDescent="0.2">
      <c r="A30" s="1">
        <v>28</v>
      </c>
      <c r="B30" s="2" t="s">
        <v>31</v>
      </c>
      <c r="C30" s="8"/>
      <c r="D30" s="8"/>
      <c r="E30" s="8">
        <v>1</v>
      </c>
      <c r="F30" s="8">
        <f t="shared" si="1"/>
        <v>5</v>
      </c>
      <c r="G30" s="16">
        <v>5.5</v>
      </c>
      <c r="H30" s="18">
        <f t="shared" si="2"/>
        <v>5.35</v>
      </c>
      <c r="I30" s="9"/>
      <c r="J30" s="9"/>
      <c r="K30" s="9"/>
      <c r="M30" t="s">
        <v>240</v>
      </c>
      <c r="N30" t="s">
        <v>178</v>
      </c>
      <c r="O30" t="s">
        <v>241</v>
      </c>
      <c r="P30" t="s">
        <v>203</v>
      </c>
      <c r="Q30" s="16">
        <f t="shared" ref="Q30:Q87" si="3">_xlfn.NUMBERVALUE(P30)/100</f>
        <v>5.5</v>
      </c>
    </row>
    <row r="31" spans="1:17" ht="18" customHeight="1" x14ac:dyDescent="0.2">
      <c r="A31" s="1">
        <v>29</v>
      </c>
      <c r="B31" s="2" t="s">
        <v>32</v>
      </c>
      <c r="C31" s="8"/>
      <c r="D31" s="8"/>
      <c r="E31" s="8"/>
      <c r="F31" s="8">
        <f t="shared" si="1"/>
        <v>0</v>
      </c>
      <c r="G31" s="16">
        <v>3.5</v>
      </c>
      <c r="H31" s="18">
        <f t="shared" si="2"/>
        <v>2.4499999999999997</v>
      </c>
      <c r="I31" s="9"/>
      <c r="J31" s="9"/>
      <c r="K31" s="9"/>
      <c r="M31" t="s">
        <v>242</v>
      </c>
      <c r="N31" t="s">
        <v>243</v>
      </c>
      <c r="O31" t="s">
        <v>244</v>
      </c>
      <c r="P31" t="s">
        <v>176</v>
      </c>
      <c r="Q31" s="16">
        <f t="shared" si="3"/>
        <v>3.5</v>
      </c>
    </row>
    <row r="32" spans="1:17" ht="18" customHeight="1" x14ac:dyDescent="0.2">
      <c r="A32" s="1">
        <v>30</v>
      </c>
      <c r="B32" s="2" t="s">
        <v>33</v>
      </c>
      <c r="C32" s="8"/>
      <c r="D32" s="8"/>
      <c r="E32" s="8"/>
      <c r="F32" s="8">
        <f t="shared" si="1"/>
        <v>0</v>
      </c>
      <c r="G32" s="16">
        <v>6.5</v>
      </c>
      <c r="H32" s="18">
        <f t="shared" si="2"/>
        <v>4.55</v>
      </c>
      <c r="I32" s="9"/>
      <c r="J32" s="9"/>
      <c r="K32" s="9"/>
      <c r="M32" t="s">
        <v>245</v>
      </c>
      <c r="N32" t="s">
        <v>246</v>
      </c>
      <c r="O32" t="s">
        <v>247</v>
      </c>
      <c r="P32" t="s">
        <v>248</v>
      </c>
      <c r="Q32" s="16">
        <f t="shared" si="3"/>
        <v>6.5</v>
      </c>
    </row>
    <row r="33" spans="1:17" ht="18" customHeight="1" x14ac:dyDescent="0.2">
      <c r="A33" s="1">
        <v>31</v>
      </c>
      <c r="B33" s="2" t="s">
        <v>34</v>
      </c>
      <c r="C33" s="8"/>
      <c r="D33" s="8"/>
      <c r="E33" s="8"/>
      <c r="F33" s="8">
        <f t="shared" si="1"/>
        <v>0</v>
      </c>
      <c r="G33" s="16">
        <v>5.5</v>
      </c>
      <c r="H33" s="18">
        <f t="shared" si="2"/>
        <v>3.8499999999999996</v>
      </c>
      <c r="I33" s="9"/>
      <c r="J33" s="9"/>
      <c r="K33" s="9"/>
      <c r="M33" t="s">
        <v>249</v>
      </c>
      <c r="N33" t="s">
        <v>250</v>
      </c>
      <c r="O33" t="s">
        <v>251</v>
      </c>
      <c r="P33" t="s">
        <v>203</v>
      </c>
      <c r="Q33" s="16">
        <f t="shared" si="3"/>
        <v>5.5</v>
      </c>
    </row>
    <row r="34" spans="1:17" ht="18" customHeight="1" x14ac:dyDescent="0.2">
      <c r="A34" s="1">
        <v>32</v>
      </c>
      <c r="B34" s="2" t="s">
        <v>35</v>
      </c>
      <c r="C34" s="8"/>
      <c r="D34" s="8"/>
      <c r="E34" s="8"/>
      <c r="F34" s="8">
        <f t="shared" si="1"/>
        <v>0</v>
      </c>
      <c r="G34" s="16">
        <v>2</v>
      </c>
      <c r="H34" s="18">
        <f t="shared" si="2"/>
        <v>1.4</v>
      </c>
      <c r="I34" s="9"/>
      <c r="J34" s="9"/>
      <c r="K34" s="9"/>
      <c r="M34" t="s">
        <v>252</v>
      </c>
      <c r="N34" t="s">
        <v>253</v>
      </c>
      <c r="O34" t="s">
        <v>254</v>
      </c>
      <c r="P34" t="s">
        <v>255</v>
      </c>
      <c r="Q34" s="16">
        <f t="shared" si="3"/>
        <v>2</v>
      </c>
    </row>
    <row r="35" spans="1:17" ht="18" customHeight="1" x14ac:dyDescent="0.2">
      <c r="A35" s="1">
        <v>33</v>
      </c>
      <c r="B35" s="2" t="s">
        <v>0</v>
      </c>
      <c r="C35" s="8"/>
      <c r="D35" s="8"/>
      <c r="E35" s="8"/>
      <c r="F35" s="8">
        <f t="shared" si="1"/>
        <v>0</v>
      </c>
      <c r="G35" s="16">
        <v>8</v>
      </c>
      <c r="H35" s="18">
        <f t="shared" si="2"/>
        <v>5.6</v>
      </c>
      <c r="I35" s="9"/>
      <c r="J35" s="9"/>
      <c r="K35" s="9"/>
      <c r="M35" t="s">
        <v>256</v>
      </c>
      <c r="N35" t="s">
        <v>257</v>
      </c>
      <c r="O35" t="s">
        <v>258</v>
      </c>
      <c r="P35" t="s">
        <v>259</v>
      </c>
      <c r="Q35" s="16">
        <f t="shared" si="3"/>
        <v>8</v>
      </c>
    </row>
    <row r="36" spans="1:17" ht="18" customHeight="1" x14ac:dyDescent="0.2">
      <c r="A36" s="1">
        <v>34</v>
      </c>
      <c r="B36" s="2" t="s">
        <v>36</v>
      </c>
      <c r="C36" s="8"/>
      <c r="D36" s="8"/>
      <c r="E36" s="8"/>
      <c r="F36" s="8">
        <f t="shared" si="1"/>
        <v>0</v>
      </c>
      <c r="G36" s="16">
        <v>1</v>
      </c>
      <c r="H36" s="18">
        <f t="shared" si="2"/>
        <v>0.7</v>
      </c>
      <c r="I36" s="9"/>
      <c r="J36" s="9"/>
      <c r="K36" s="9"/>
      <c r="M36" t="s">
        <v>260</v>
      </c>
      <c r="N36" t="s">
        <v>261</v>
      </c>
      <c r="O36" t="s">
        <v>262</v>
      </c>
      <c r="P36" t="s">
        <v>160</v>
      </c>
      <c r="Q36" s="16">
        <f t="shared" si="3"/>
        <v>1</v>
      </c>
    </row>
    <row r="37" spans="1:17" ht="18" customHeight="1" x14ac:dyDescent="0.2">
      <c r="A37" s="1">
        <v>35</v>
      </c>
      <c r="B37" s="2" t="s">
        <v>37</v>
      </c>
      <c r="C37" s="8"/>
      <c r="D37" s="8"/>
      <c r="E37" s="8"/>
      <c r="F37" s="8">
        <f t="shared" si="1"/>
        <v>0</v>
      </c>
      <c r="G37" s="16">
        <v>9</v>
      </c>
      <c r="H37" s="18">
        <f t="shared" si="2"/>
        <v>6.3</v>
      </c>
      <c r="I37" s="9"/>
      <c r="J37" s="9"/>
      <c r="K37" s="9"/>
      <c r="M37" t="s">
        <v>263</v>
      </c>
      <c r="N37" t="s">
        <v>264</v>
      </c>
      <c r="O37" t="s">
        <v>265</v>
      </c>
      <c r="P37" t="s">
        <v>199</v>
      </c>
      <c r="Q37" s="16">
        <f t="shared" si="3"/>
        <v>9</v>
      </c>
    </row>
    <row r="38" spans="1:17" ht="18" customHeight="1" x14ac:dyDescent="0.2">
      <c r="A38" s="1">
        <v>36</v>
      </c>
      <c r="B38" s="2" t="s">
        <v>38</v>
      </c>
      <c r="C38" s="8"/>
      <c r="D38" s="8"/>
      <c r="E38" s="8"/>
      <c r="F38" s="8">
        <f t="shared" si="1"/>
        <v>0</v>
      </c>
      <c r="G38" s="16">
        <v>6</v>
      </c>
      <c r="H38" s="18">
        <f t="shared" si="2"/>
        <v>4.1999999999999993</v>
      </c>
      <c r="I38" s="9"/>
      <c r="J38" s="9"/>
      <c r="K38" s="9"/>
      <c r="M38" t="s">
        <v>266</v>
      </c>
      <c r="N38" t="s">
        <v>267</v>
      </c>
      <c r="O38" t="s">
        <v>268</v>
      </c>
      <c r="P38" t="s">
        <v>172</v>
      </c>
      <c r="Q38" s="16">
        <f t="shared" si="3"/>
        <v>6</v>
      </c>
    </row>
    <row r="39" spans="1:17" ht="18" customHeight="1" x14ac:dyDescent="0.2">
      <c r="A39" s="1">
        <v>37</v>
      </c>
      <c r="B39" s="2" t="s">
        <v>39</v>
      </c>
      <c r="C39" s="8"/>
      <c r="D39" s="8"/>
      <c r="E39" s="8"/>
      <c r="F39" s="8">
        <f t="shared" si="1"/>
        <v>0</v>
      </c>
      <c r="G39" s="16">
        <v>4.5</v>
      </c>
      <c r="H39" s="18">
        <f t="shared" si="2"/>
        <v>3.15</v>
      </c>
      <c r="I39" s="9"/>
      <c r="J39" s="9"/>
      <c r="K39" s="9"/>
      <c r="M39" t="s">
        <v>269</v>
      </c>
      <c r="N39" t="s">
        <v>270</v>
      </c>
      <c r="O39" t="s">
        <v>271</v>
      </c>
      <c r="P39" t="s">
        <v>183</v>
      </c>
      <c r="Q39" s="16">
        <f t="shared" si="3"/>
        <v>4.5</v>
      </c>
    </row>
    <row r="40" spans="1:17" ht="18" customHeight="1" x14ac:dyDescent="0.2">
      <c r="A40" s="1">
        <v>38</v>
      </c>
      <c r="B40" s="2" t="s">
        <v>40</v>
      </c>
      <c r="C40" s="8"/>
      <c r="D40" s="8"/>
      <c r="E40" s="8"/>
      <c r="F40" s="8">
        <f t="shared" si="1"/>
        <v>0</v>
      </c>
      <c r="G40" s="16">
        <v>11.5</v>
      </c>
      <c r="H40" s="18">
        <f t="shared" si="2"/>
        <v>8.0499999999999989</v>
      </c>
      <c r="I40" s="9"/>
      <c r="J40" s="9"/>
      <c r="K40" s="9"/>
      <c r="M40" t="s">
        <v>272</v>
      </c>
      <c r="N40" t="s">
        <v>273</v>
      </c>
      <c r="O40" t="s">
        <v>274</v>
      </c>
      <c r="P40" t="s">
        <v>275</v>
      </c>
      <c r="Q40" s="16">
        <f t="shared" si="3"/>
        <v>11.5</v>
      </c>
    </row>
    <row r="41" spans="1:17" ht="18" customHeight="1" x14ac:dyDescent="0.2">
      <c r="A41" s="1">
        <v>39</v>
      </c>
      <c r="B41" s="2" t="s">
        <v>1</v>
      </c>
      <c r="C41" s="8">
        <v>1</v>
      </c>
      <c r="D41" s="8"/>
      <c r="E41" s="8"/>
      <c r="F41" s="8">
        <f t="shared" si="1"/>
        <v>5</v>
      </c>
      <c r="G41" s="16">
        <v>14</v>
      </c>
      <c r="H41" s="18">
        <f t="shared" si="2"/>
        <v>11.299999999999999</v>
      </c>
      <c r="I41" s="9"/>
      <c r="J41" s="9"/>
      <c r="K41" s="9"/>
      <c r="M41" t="s">
        <v>276</v>
      </c>
      <c r="N41" t="s">
        <v>277</v>
      </c>
      <c r="O41" t="s">
        <v>278</v>
      </c>
      <c r="P41" t="s">
        <v>279</v>
      </c>
      <c r="Q41" s="16">
        <f t="shared" si="3"/>
        <v>14</v>
      </c>
    </row>
    <row r="42" spans="1:17" ht="18" customHeight="1" x14ac:dyDescent="0.2">
      <c r="A42" s="1">
        <v>40</v>
      </c>
      <c r="B42" s="2" t="s">
        <v>41</v>
      </c>
      <c r="C42" s="8"/>
      <c r="D42" s="8"/>
      <c r="E42" s="8"/>
      <c r="F42" s="8">
        <f t="shared" si="1"/>
        <v>0</v>
      </c>
      <c r="G42" s="16">
        <v>7.5</v>
      </c>
      <c r="H42" s="18">
        <f t="shared" si="2"/>
        <v>5.25</v>
      </c>
      <c r="I42" s="9"/>
      <c r="J42" s="9"/>
      <c r="K42" s="9"/>
      <c r="M42" t="s">
        <v>280</v>
      </c>
      <c r="N42" t="s">
        <v>281</v>
      </c>
      <c r="O42" t="s">
        <v>282</v>
      </c>
      <c r="P42" t="s">
        <v>233</v>
      </c>
      <c r="Q42" s="16">
        <f t="shared" si="3"/>
        <v>7.5</v>
      </c>
    </row>
    <row r="43" spans="1:17" ht="18" customHeight="1" x14ac:dyDescent="0.2">
      <c r="A43" s="1">
        <v>41</v>
      </c>
      <c r="B43" s="2" t="s">
        <v>42</v>
      </c>
      <c r="C43" s="8"/>
      <c r="D43" s="8"/>
      <c r="E43" s="8"/>
      <c r="F43" s="8">
        <f t="shared" si="1"/>
        <v>0</v>
      </c>
      <c r="G43" s="16">
        <v>2</v>
      </c>
      <c r="H43" s="18">
        <f t="shared" si="2"/>
        <v>1.4</v>
      </c>
      <c r="I43" s="9"/>
      <c r="J43" s="9"/>
      <c r="K43" s="9"/>
      <c r="M43" t="s">
        <v>283</v>
      </c>
      <c r="N43" t="s">
        <v>284</v>
      </c>
      <c r="O43" t="s">
        <v>285</v>
      </c>
      <c r="P43" t="s">
        <v>255</v>
      </c>
      <c r="Q43" s="16">
        <f t="shared" si="3"/>
        <v>2</v>
      </c>
    </row>
    <row r="44" spans="1:17" ht="18" customHeight="1" x14ac:dyDescent="0.2">
      <c r="A44" s="1">
        <v>42</v>
      </c>
      <c r="B44" s="2" t="s">
        <v>43</v>
      </c>
      <c r="C44" s="8"/>
      <c r="D44" s="8"/>
      <c r="E44" s="8"/>
      <c r="F44" s="8">
        <f t="shared" si="1"/>
        <v>0</v>
      </c>
      <c r="G44" s="16">
        <v>8</v>
      </c>
      <c r="H44" s="18">
        <f t="shared" si="2"/>
        <v>5.6</v>
      </c>
      <c r="I44" s="9"/>
      <c r="J44" s="9"/>
      <c r="K44" s="9"/>
      <c r="M44" t="s">
        <v>286</v>
      </c>
      <c r="N44" t="s">
        <v>287</v>
      </c>
      <c r="O44" t="s">
        <v>288</v>
      </c>
      <c r="P44" t="s">
        <v>259</v>
      </c>
      <c r="Q44" s="16">
        <f t="shared" si="3"/>
        <v>8</v>
      </c>
    </row>
    <row r="45" spans="1:17" ht="18" customHeight="1" x14ac:dyDescent="0.2">
      <c r="A45" s="1">
        <v>43</v>
      </c>
      <c r="B45" s="2" t="s">
        <v>44</v>
      </c>
      <c r="C45" s="8"/>
      <c r="D45" s="8"/>
      <c r="E45" s="8"/>
      <c r="F45" s="8">
        <f t="shared" si="1"/>
        <v>0</v>
      </c>
      <c r="G45" s="16">
        <v>8</v>
      </c>
      <c r="H45" s="18">
        <f t="shared" si="2"/>
        <v>5.6</v>
      </c>
      <c r="I45" s="9"/>
      <c r="J45" s="9"/>
      <c r="K45" s="9"/>
      <c r="M45" t="s">
        <v>289</v>
      </c>
      <c r="N45" t="s">
        <v>290</v>
      </c>
      <c r="O45" t="s">
        <v>291</v>
      </c>
      <c r="P45" t="s">
        <v>259</v>
      </c>
      <c r="Q45" s="16">
        <f t="shared" si="3"/>
        <v>8</v>
      </c>
    </row>
    <row r="46" spans="1:17" ht="18" customHeight="1" x14ac:dyDescent="0.2">
      <c r="A46" s="1">
        <v>44</v>
      </c>
      <c r="B46" s="2" t="s">
        <v>45</v>
      </c>
      <c r="C46" s="8"/>
      <c r="D46" s="8"/>
      <c r="E46" s="8"/>
      <c r="F46" s="8">
        <f t="shared" si="1"/>
        <v>0</v>
      </c>
      <c r="G46"/>
      <c r="H46" s="18">
        <f t="shared" si="2"/>
        <v>0</v>
      </c>
      <c r="I46" s="9"/>
      <c r="J46" s="9"/>
      <c r="K46" s="9"/>
    </row>
    <row r="47" spans="1:17" ht="18" customHeight="1" x14ac:dyDescent="0.2">
      <c r="A47" s="1">
        <v>45</v>
      </c>
      <c r="B47" s="2" t="s">
        <v>46</v>
      </c>
      <c r="C47" s="8">
        <v>3</v>
      </c>
      <c r="D47" s="8">
        <v>1</v>
      </c>
      <c r="E47" s="8">
        <v>1</v>
      </c>
      <c r="F47" s="8">
        <v>20</v>
      </c>
      <c r="G47" s="16">
        <v>0</v>
      </c>
      <c r="H47" s="18">
        <f t="shared" si="2"/>
        <v>6</v>
      </c>
      <c r="I47" s="9"/>
      <c r="J47" s="9"/>
      <c r="K47" s="9"/>
      <c r="M47" t="s">
        <v>292</v>
      </c>
      <c r="N47" t="s">
        <v>293</v>
      </c>
      <c r="O47" t="s">
        <v>294</v>
      </c>
      <c r="P47" t="s">
        <v>295</v>
      </c>
      <c r="Q47" s="16">
        <f>_xlfn.NUMBERVALUE(P47)/100</f>
        <v>0</v>
      </c>
    </row>
    <row r="48" spans="1:17" ht="18" customHeight="1" x14ac:dyDescent="0.2">
      <c r="A48" s="1">
        <v>46</v>
      </c>
      <c r="B48" s="2" t="s">
        <v>47</v>
      </c>
      <c r="C48" s="8"/>
      <c r="D48" s="8"/>
      <c r="E48" s="8"/>
      <c r="F48" s="8">
        <f t="shared" si="1"/>
        <v>0</v>
      </c>
      <c r="G48" s="16">
        <v>6.5</v>
      </c>
      <c r="H48" s="18">
        <f t="shared" si="2"/>
        <v>4.55</v>
      </c>
      <c r="I48" s="9"/>
      <c r="J48" s="9"/>
      <c r="K48" s="9"/>
      <c r="M48" t="s">
        <v>296</v>
      </c>
      <c r="N48" t="s">
        <v>297</v>
      </c>
      <c r="O48" t="s">
        <v>298</v>
      </c>
      <c r="P48" t="s">
        <v>248</v>
      </c>
      <c r="Q48" s="16">
        <f>_xlfn.NUMBERVALUE(P48)/100</f>
        <v>6.5</v>
      </c>
    </row>
    <row r="49" spans="1:17" ht="18" customHeight="1" x14ac:dyDescent="0.2">
      <c r="A49" s="1">
        <v>47</v>
      </c>
      <c r="B49" s="2" t="s">
        <v>48</v>
      </c>
      <c r="C49" s="8"/>
      <c r="D49" s="8"/>
      <c r="E49" s="8"/>
      <c r="F49" s="8">
        <f t="shared" si="1"/>
        <v>0</v>
      </c>
      <c r="G49" s="16">
        <v>9</v>
      </c>
      <c r="H49" s="18">
        <f t="shared" si="2"/>
        <v>6.3</v>
      </c>
      <c r="I49" s="9"/>
      <c r="J49" s="9"/>
      <c r="K49" s="9"/>
      <c r="M49" t="s">
        <v>299</v>
      </c>
      <c r="N49" t="s">
        <v>300</v>
      </c>
      <c r="O49" t="s">
        <v>301</v>
      </c>
      <c r="P49" t="s">
        <v>199</v>
      </c>
      <c r="Q49" s="16">
        <f>_xlfn.NUMBERVALUE(P49)/100</f>
        <v>9</v>
      </c>
    </row>
    <row r="50" spans="1:17" ht="18" customHeight="1" x14ac:dyDescent="0.2">
      <c r="A50" s="1">
        <v>48</v>
      </c>
      <c r="B50" s="2" t="s">
        <v>49</v>
      </c>
      <c r="C50" s="8"/>
      <c r="D50" s="8"/>
      <c r="E50" s="8"/>
      <c r="F50" s="8">
        <f t="shared" si="1"/>
        <v>0</v>
      </c>
      <c r="G50" s="16">
        <v>9.5</v>
      </c>
      <c r="H50" s="18">
        <f t="shared" si="2"/>
        <v>6.6499999999999995</v>
      </c>
      <c r="I50" s="9"/>
      <c r="J50" s="9"/>
      <c r="K50" s="9"/>
      <c r="M50" t="s">
        <v>302</v>
      </c>
      <c r="N50" t="s">
        <v>303</v>
      </c>
      <c r="O50" t="s">
        <v>304</v>
      </c>
      <c r="P50" t="s">
        <v>191</v>
      </c>
      <c r="Q50" s="16">
        <f>_xlfn.NUMBERVALUE(P50)/100</f>
        <v>9.5</v>
      </c>
    </row>
    <row r="51" spans="1:17" ht="18" customHeight="1" x14ac:dyDescent="0.2">
      <c r="A51" s="1">
        <v>49</v>
      </c>
      <c r="B51" s="2" t="s">
        <v>2</v>
      </c>
      <c r="C51" s="8"/>
      <c r="D51" s="8"/>
      <c r="E51" s="8"/>
      <c r="F51" s="8">
        <f t="shared" si="1"/>
        <v>0</v>
      </c>
      <c r="G51" s="16">
        <v>10</v>
      </c>
      <c r="H51" s="18">
        <f t="shared" si="2"/>
        <v>7</v>
      </c>
      <c r="I51" s="9"/>
      <c r="J51" s="9"/>
      <c r="K51" s="9"/>
      <c r="M51" t="s">
        <v>305</v>
      </c>
      <c r="N51" t="s">
        <v>306</v>
      </c>
      <c r="O51" t="s">
        <v>307</v>
      </c>
      <c r="P51" t="s">
        <v>308</v>
      </c>
      <c r="Q51" s="16">
        <f>_xlfn.NUMBERVALUE(P51)/100</f>
        <v>10</v>
      </c>
    </row>
    <row r="52" spans="1:17" ht="18" customHeight="1" x14ac:dyDescent="0.2">
      <c r="A52" s="1">
        <v>50</v>
      </c>
      <c r="B52" s="2" t="s">
        <v>50</v>
      </c>
      <c r="C52" s="8">
        <v>1</v>
      </c>
      <c r="D52" s="8"/>
      <c r="E52" s="8">
        <v>2</v>
      </c>
      <c r="F52" s="8">
        <f t="shared" si="1"/>
        <v>15</v>
      </c>
      <c r="G52" s="16">
        <v>9</v>
      </c>
      <c r="H52" s="18">
        <f t="shared" si="2"/>
        <v>10.8</v>
      </c>
      <c r="I52" s="9"/>
      <c r="J52" s="9"/>
      <c r="K52" s="9"/>
      <c r="M52" t="s">
        <v>309</v>
      </c>
      <c r="N52" t="s">
        <v>310</v>
      </c>
      <c r="O52" t="s">
        <v>311</v>
      </c>
      <c r="P52" t="s">
        <v>199</v>
      </c>
      <c r="Q52" s="16">
        <f>_xlfn.NUMBERVALUE(P52)/100</f>
        <v>9</v>
      </c>
    </row>
    <row r="53" spans="1:17" ht="18" customHeight="1" x14ac:dyDescent="0.2">
      <c r="A53" s="1">
        <v>51</v>
      </c>
      <c r="B53" s="2" t="s">
        <v>51</v>
      </c>
      <c r="C53" s="8"/>
      <c r="D53" s="8"/>
      <c r="E53" s="8"/>
      <c r="F53" s="8">
        <f t="shared" si="1"/>
        <v>0</v>
      </c>
      <c r="G53" s="16">
        <v>5.5</v>
      </c>
      <c r="H53" s="18">
        <f t="shared" si="2"/>
        <v>3.8499999999999996</v>
      </c>
      <c r="I53" s="9"/>
      <c r="J53" s="9"/>
      <c r="K53" s="9"/>
      <c r="M53" t="s">
        <v>312</v>
      </c>
      <c r="N53" t="s">
        <v>313</v>
      </c>
      <c r="O53" t="s">
        <v>314</v>
      </c>
      <c r="P53" t="s">
        <v>203</v>
      </c>
      <c r="Q53" s="16">
        <f>_xlfn.NUMBERVALUE(P53)/100</f>
        <v>5.5</v>
      </c>
    </row>
    <row r="54" spans="1:17" ht="18" customHeight="1" x14ac:dyDescent="0.2">
      <c r="A54" s="1">
        <v>52</v>
      </c>
      <c r="B54" s="2" t="s">
        <v>52</v>
      </c>
      <c r="C54" s="8"/>
      <c r="D54" s="8"/>
      <c r="E54" s="8"/>
      <c r="F54" s="8">
        <f t="shared" si="1"/>
        <v>0</v>
      </c>
      <c r="G54" s="16">
        <v>7.5</v>
      </c>
      <c r="H54" s="18">
        <f t="shared" si="2"/>
        <v>5.25</v>
      </c>
      <c r="I54" s="9"/>
      <c r="J54" s="9"/>
      <c r="K54" s="9"/>
      <c r="M54" t="s">
        <v>315</v>
      </c>
      <c r="N54" t="s">
        <v>316</v>
      </c>
      <c r="O54" t="s">
        <v>317</v>
      </c>
      <c r="P54" t="s">
        <v>233</v>
      </c>
      <c r="Q54" s="16">
        <f>_xlfn.NUMBERVALUE(P54)/100</f>
        <v>7.5</v>
      </c>
    </row>
    <row r="55" spans="1:17" ht="18" customHeight="1" x14ac:dyDescent="0.2">
      <c r="A55" s="1">
        <v>53</v>
      </c>
      <c r="B55" s="2" t="s">
        <v>53</v>
      </c>
      <c r="C55" s="8"/>
      <c r="D55" s="8">
        <v>3</v>
      </c>
      <c r="E55" s="8"/>
      <c r="F55" s="8">
        <f t="shared" si="1"/>
        <v>15</v>
      </c>
      <c r="G55" s="16">
        <v>3</v>
      </c>
      <c r="H55" s="18">
        <f t="shared" si="2"/>
        <v>6.6</v>
      </c>
      <c r="I55" s="9"/>
      <c r="J55" s="9"/>
      <c r="K55" s="9"/>
      <c r="M55" t="s">
        <v>318</v>
      </c>
      <c r="N55" t="s">
        <v>319</v>
      </c>
      <c r="O55" t="s">
        <v>320</v>
      </c>
      <c r="P55" t="s">
        <v>187</v>
      </c>
      <c r="Q55" s="16">
        <f>_xlfn.NUMBERVALUE(P55)/100</f>
        <v>3</v>
      </c>
    </row>
    <row r="56" spans="1:17" ht="18" customHeight="1" x14ac:dyDescent="0.2">
      <c r="A56" s="1">
        <v>54</v>
      </c>
      <c r="B56" s="2" t="s">
        <v>54</v>
      </c>
      <c r="C56" s="8"/>
      <c r="D56" s="8"/>
      <c r="E56" s="8"/>
      <c r="F56" s="8">
        <f t="shared" si="1"/>
        <v>0</v>
      </c>
      <c r="G56" s="16">
        <v>3</v>
      </c>
      <c r="H56" s="18">
        <f t="shared" si="2"/>
        <v>2.0999999999999996</v>
      </c>
      <c r="I56" s="9"/>
      <c r="J56" s="9"/>
      <c r="K56" s="9"/>
      <c r="M56" t="s">
        <v>321</v>
      </c>
      <c r="N56" t="s">
        <v>322</v>
      </c>
      <c r="O56" t="s">
        <v>323</v>
      </c>
      <c r="P56" t="s">
        <v>187</v>
      </c>
      <c r="Q56" s="16">
        <f>_xlfn.NUMBERVALUE(P56)/100</f>
        <v>3</v>
      </c>
    </row>
    <row r="57" spans="1:17" ht="18" customHeight="1" x14ac:dyDescent="0.2">
      <c r="A57" s="1">
        <v>55</v>
      </c>
      <c r="B57" s="2" t="s">
        <v>55</v>
      </c>
      <c r="C57" s="8"/>
      <c r="D57" s="8"/>
      <c r="E57" s="8"/>
      <c r="F57" s="8">
        <f t="shared" si="1"/>
        <v>0</v>
      </c>
      <c r="G57" s="16">
        <v>4.5</v>
      </c>
      <c r="H57" s="18">
        <f t="shared" si="2"/>
        <v>3.15</v>
      </c>
      <c r="I57" s="9"/>
      <c r="J57" s="9"/>
      <c r="K57" s="9"/>
      <c r="M57" t="s">
        <v>324</v>
      </c>
      <c r="N57" t="s">
        <v>325</v>
      </c>
      <c r="O57" t="s">
        <v>326</v>
      </c>
      <c r="P57" t="s">
        <v>183</v>
      </c>
      <c r="Q57" s="16">
        <f>_xlfn.NUMBERVALUE(P57)/100</f>
        <v>4.5</v>
      </c>
    </row>
    <row r="58" spans="1:17" ht="18" customHeight="1" x14ac:dyDescent="0.2">
      <c r="A58" s="1">
        <v>56</v>
      </c>
      <c r="B58" s="2" t="s">
        <v>56</v>
      </c>
      <c r="C58" s="8"/>
      <c r="D58" s="8"/>
      <c r="E58" s="8"/>
      <c r="F58" s="8">
        <f t="shared" si="1"/>
        <v>0</v>
      </c>
      <c r="G58" s="16">
        <v>5</v>
      </c>
      <c r="H58" s="18">
        <f t="shared" si="2"/>
        <v>3.5</v>
      </c>
      <c r="I58" s="9"/>
      <c r="J58" s="9"/>
      <c r="K58" s="9"/>
      <c r="M58" t="s">
        <v>327</v>
      </c>
      <c r="N58" t="s">
        <v>328</v>
      </c>
      <c r="O58" t="s">
        <v>329</v>
      </c>
      <c r="P58" t="s">
        <v>195</v>
      </c>
      <c r="Q58" s="16">
        <f>_xlfn.NUMBERVALUE(P58)/100</f>
        <v>5</v>
      </c>
    </row>
    <row r="59" spans="1:17" ht="18" customHeight="1" x14ac:dyDescent="0.2">
      <c r="A59" s="1">
        <v>57</v>
      </c>
      <c r="B59" s="2" t="s">
        <v>57</v>
      </c>
      <c r="C59" s="8"/>
      <c r="D59" s="8"/>
      <c r="E59" s="8"/>
      <c r="F59" s="8">
        <f t="shared" si="1"/>
        <v>0</v>
      </c>
      <c r="G59" s="16">
        <v>3</v>
      </c>
      <c r="H59" s="18">
        <f t="shared" si="2"/>
        <v>2.0999999999999996</v>
      </c>
      <c r="I59" s="9"/>
      <c r="J59" s="9"/>
      <c r="K59" s="9"/>
      <c r="M59" t="s">
        <v>330</v>
      </c>
      <c r="N59" t="s">
        <v>331</v>
      </c>
      <c r="O59" t="s">
        <v>332</v>
      </c>
      <c r="P59" t="s">
        <v>187</v>
      </c>
      <c r="Q59" s="16">
        <f>_xlfn.NUMBERVALUE(P59)/100</f>
        <v>3</v>
      </c>
    </row>
    <row r="60" spans="1:17" ht="18" customHeight="1" x14ac:dyDescent="0.2">
      <c r="A60" s="1">
        <v>58</v>
      </c>
      <c r="B60" s="2" t="s">
        <v>3</v>
      </c>
      <c r="C60" s="8"/>
      <c r="D60" s="8"/>
      <c r="E60" s="8"/>
      <c r="F60" s="8">
        <f t="shared" si="1"/>
        <v>0</v>
      </c>
      <c r="G60" s="16">
        <v>12</v>
      </c>
      <c r="H60" s="18">
        <f t="shared" si="2"/>
        <v>8.3999999999999986</v>
      </c>
      <c r="I60" s="9"/>
      <c r="J60" s="9"/>
      <c r="K60" s="9"/>
      <c r="M60" t="s">
        <v>333</v>
      </c>
      <c r="N60" t="s">
        <v>334</v>
      </c>
      <c r="O60" t="s">
        <v>335</v>
      </c>
      <c r="P60" t="s">
        <v>336</v>
      </c>
      <c r="Q60" s="16">
        <f>_xlfn.NUMBERVALUE(P60)/100</f>
        <v>12</v>
      </c>
    </row>
    <row r="61" spans="1:17" ht="18" customHeight="1" x14ac:dyDescent="0.2">
      <c r="A61" s="1">
        <v>59</v>
      </c>
      <c r="B61" s="2" t="s">
        <v>58</v>
      </c>
      <c r="C61" s="8"/>
      <c r="D61" s="8"/>
      <c r="E61" s="8"/>
      <c r="F61" s="8">
        <f t="shared" si="1"/>
        <v>0</v>
      </c>
      <c r="G61" s="16">
        <v>4</v>
      </c>
      <c r="H61" s="18">
        <f t="shared" si="2"/>
        <v>2.8</v>
      </c>
      <c r="I61" s="9"/>
      <c r="J61" s="9"/>
      <c r="K61" s="9"/>
      <c r="M61" t="s">
        <v>337</v>
      </c>
      <c r="N61" t="s">
        <v>338</v>
      </c>
      <c r="O61" t="s">
        <v>339</v>
      </c>
      <c r="P61" t="s">
        <v>164</v>
      </c>
      <c r="Q61" s="16">
        <f>_xlfn.NUMBERVALUE(P61)/100</f>
        <v>4</v>
      </c>
    </row>
    <row r="62" spans="1:17" ht="18" customHeight="1" x14ac:dyDescent="0.2">
      <c r="A62" s="1">
        <v>60</v>
      </c>
      <c r="B62" s="2" t="s">
        <v>59</v>
      </c>
      <c r="C62" s="8"/>
      <c r="D62" s="8"/>
      <c r="E62" s="8"/>
      <c r="F62" s="8">
        <f t="shared" si="1"/>
        <v>0</v>
      </c>
      <c r="G62" s="16">
        <v>4</v>
      </c>
      <c r="H62" s="18">
        <f t="shared" si="2"/>
        <v>2.8</v>
      </c>
      <c r="I62" s="9"/>
      <c r="J62" s="9"/>
      <c r="K62" s="9"/>
      <c r="M62" t="s">
        <v>340</v>
      </c>
      <c r="N62" t="s">
        <v>341</v>
      </c>
      <c r="O62" t="s">
        <v>342</v>
      </c>
      <c r="P62" t="s">
        <v>164</v>
      </c>
      <c r="Q62" s="16">
        <f>_xlfn.NUMBERVALUE(P62)/100</f>
        <v>4</v>
      </c>
    </row>
    <row r="63" spans="1:17" ht="18" customHeight="1" x14ac:dyDescent="0.2">
      <c r="A63" s="1">
        <v>61</v>
      </c>
      <c r="B63" s="2" t="s">
        <v>60</v>
      </c>
      <c r="C63" s="8"/>
      <c r="D63" s="8"/>
      <c r="E63" s="8"/>
      <c r="F63" s="8">
        <f t="shared" si="1"/>
        <v>0</v>
      </c>
      <c r="G63" s="16">
        <v>1</v>
      </c>
      <c r="H63" s="18">
        <f t="shared" si="2"/>
        <v>0.7</v>
      </c>
      <c r="I63" s="9"/>
      <c r="J63" s="9"/>
      <c r="K63" s="9"/>
      <c r="M63" t="s">
        <v>343</v>
      </c>
      <c r="N63" t="s">
        <v>344</v>
      </c>
      <c r="O63" t="s">
        <v>345</v>
      </c>
      <c r="P63" t="s">
        <v>160</v>
      </c>
      <c r="Q63" s="16">
        <f>_xlfn.NUMBERVALUE(P63)/100</f>
        <v>1</v>
      </c>
    </row>
    <row r="64" spans="1:17" ht="18" customHeight="1" x14ac:dyDescent="0.2">
      <c r="A64" s="1">
        <v>62</v>
      </c>
      <c r="B64" s="2" t="s">
        <v>61</v>
      </c>
      <c r="C64" s="8"/>
      <c r="D64" s="8"/>
      <c r="E64" s="8"/>
      <c r="F64" s="8">
        <f t="shared" si="1"/>
        <v>0</v>
      </c>
      <c r="G64" s="16">
        <v>2</v>
      </c>
      <c r="H64" s="18">
        <f t="shared" si="2"/>
        <v>1.4</v>
      </c>
      <c r="I64" s="9"/>
      <c r="J64" s="9"/>
      <c r="K64" s="9"/>
      <c r="M64" t="s">
        <v>346</v>
      </c>
      <c r="N64" t="s">
        <v>347</v>
      </c>
      <c r="O64" t="s">
        <v>348</v>
      </c>
      <c r="P64" t="s">
        <v>255</v>
      </c>
      <c r="Q64" s="16">
        <f>_xlfn.NUMBERVALUE(P64)/100</f>
        <v>2</v>
      </c>
    </row>
    <row r="65" spans="1:17" ht="18" customHeight="1" x14ac:dyDescent="0.2">
      <c r="A65" s="1">
        <v>63</v>
      </c>
      <c r="B65" s="2" t="s">
        <v>62</v>
      </c>
      <c r="C65" s="8"/>
      <c r="D65" s="8"/>
      <c r="E65" s="8"/>
      <c r="F65" s="8">
        <f t="shared" si="1"/>
        <v>0</v>
      </c>
      <c r="G65" s="16">
        <v>1</v>
      </c>
      <c r="H65" s="18">
        <f t="shared" si="2"/>
        <v>0.7</v>
      </c>
      <c r="I65" s="9"/>
      <c r="J65" s="9"/>
      <c r="K65" s="9"/>
      <c r="M65" t="s">
        <v>349</v>
      </c>
      <c r="N65" t="s">
        <v>350</v>
      </c>
      <c r="O65" t="s">
        <v>351</v>
      </c>
      <c r="P65" t="s">
        <v>160</v>
      </c>
      <c r="Q65" s="16">
        <f>_xlfn.NUMBERVALUE(P65)/100</f>
        <v>1</v>
      </c>
    </row>
    <row r="66" spans="1:17" ht="18" customHeight="1" x14ac:dyDescent="0.2">
      <c r="A66" s="1">
        <v>64</v>
      </c>
      <c r="B66" s="2" t="s">
        <v>4</v>
      </c>
      <c r="C66" s="8"/>
      <c r="D66" s="8"/>
      <c r="E66" s="8"/>
      <c r="F66" s="8">
        <f t="shared" si="1"/>
        <v>0</v>
      </c>
      <c r="G66"/>
      <c r="H66" s="18">
        <f t="shared" si="2"/>
        <v>0</v>
      </c>
      <c r="I66" s="9"/>
      <c r="J66" s="9"/>
      <c r="K66" s="9"/>
    </row>
    <row r="67" spans="1:17" ht="18" customHeight="1" x14ac:dyDescent="0.2">
      <c r="A67" s="1">
        <v>65</v>
      </c>
      <c r="B67" s="2" t="s">
        <v>63</v>
      </c>
      <c r="C67" s="8"/>
      <c r="D67" s="8"/>
      <c r="E67" s="8"/>
      <c r="F67" s="8">
        <f t="shared" si="1"/>
        <v>0</v>
      </c>
      <c r="G67" s="16">
        <v>3</v>
      </c>
      <c r="H67" s="18">
        <f t="shared" si="2"/>
        <v>2.0999999999999996</v>
      </c>
      <c r="I67" s="9"/>
      <c r="J67" s="9"/>
      <c r="K67" s="9"/>
      <c r="M67" t="s">
        <v>352</v>
      </c>
      <c r="N67" t="s">
        <v>353</v>
      </c>
      <c r="O67" t="s">
        <v>354</v>
      </c>
      <c r="P67" t="s">
        <v>187</v>
      </c>
      <c r="Q67" s="16">
        <f>_xlfn.NUMBERVALUE(P67)/100</f>
        <v>3</v>
      </c>
    </row>
    <row r="68" spans="1:17" ht="18" customHeight="1" x14ac:dyDescent="0.2">
      <c r="A68" s="1">
        <v>66</v>
      </c>
      <c r="B68" s="2" t="s">
        <v>64</v>
      </c>
      <c r="C68" s="8"/>
      <c r="D68" s="8"/>
      <c r="E68" s="8"/>
      <c r="F68" s="8">
        <f t="shared" ref="F68:F90" si="4">SUM(C68:E68)*5</f>
        <v>0</v>
      </c>
      <c r="G68" s="16">
        <v>7.5</v>
      </c>
      <c r="H68" s="18">
        <f t="shared" ref="H68:H90" si="5">+G68*0.7+F68*0.3</f>
        <v>5.25</v>
      </c>
      <c r="I68" s="9"/>
      <c r="J68" s="9"/>
      <c r="K68" s="9"/>
      <c r="M68" t="s">
        <v>355</v>
      </c>
      <c r="N68" t="s">
        <v>356</v>
      </c>
      <c r="O68" t="s">
        <v>357</v>
      </c>
      <c r="P68" t="s">
        <v>233</v>
      </c>
      <c r="Q68" s="16">
        <f>_xlfn.NUMBERVALUE(P68)/100</f>
        <v>7.5</v>
      </c>
    </row>
    <row r="69" spans="1:17" ht="18" customHeight="1" x14ac:dyDescent="0.2">
      <c r="A69" s="1">
        <v>67</v>
      </c>
      <c r="B69" s="2" t="s">
        <v>65</v>
      </c>
      <c r="C69" s="8"/>
      <c r="D69" s="8"/>
      <c r="E69" s="8"/>
      <c r="F69" s="8">
        <f t="shared" si="4"/>
        <v>0</v>
      </c>
      <c r="G69" s="16">
        <v>14</v>
      </c>
      <c r="H69" s="18">
        <f t="shared" si="5"/>
        <v>9.7999999999999989</v>
      </c>
      <c r="I69" s="9"/>
      <c r="J69" s="9"/>
      <c r="K69" s="9"/>
      <c r="M69" t="s">
        <v>358</v>
      </c>
      <c r="N69" t="s">
        <v>359</v>
      </c>
      <c r="O69" t="s">
        <v>360</v>
      </c>
      <c r="P69" t="s">
        <v>279</v>
      </c>
      <c r="Q69" s="16">
        <f>_xlfn.NUMBERVALUE(P69)/100</f>
        <v>14</v>
      </c>
    </row>
    <row r="70" spans="1:17" ht="18" customHeight="1" x14ac:dyDescent="0.2">
      <c r="A70" s="1">
        <v>68</v>
      </c>
      <c r="B70" s="2" t="s">
        <v>66</v>
      </c>
      <c r="C70" s="8"/>
      <c r="D70" s="8"/>
      <c r="E70" s="8"/>
      <c r="F70" s="8">
        <f t="shared" si="4"/>
        <v>0</v>
      </c>
      <c r="G70" s="16">
        <v>8.5</v>
      </c>
      <c r="H70" s="18">
        <f t="shared" si="5"/>
        <v>5.9499999999999993</v>
      </c>
      <c r="I70" s="9"/>
      <c r="J70" s="9"/>
      <c r="K70" s="9"/>
      <c r="M70" t="s">
        <v>361</v>
      </c>
      <c r="N70" t="s">
        <v>362</v>
      </c>
      <c r="O70" t="s">
        <v>363</v>
      </c>
      <c r="P70" t="s">
        <v>223</v>
      </c>
      <c r="Q70" s="16">
        <f>_xlfn.NUMBERVALUE(P70)/100</f>
        <v>8.5</v>
      </c>
    </row>
    <row r="71" spans="1:17" ht="18" customHeight="1" x14ac:dyDescent="0.2">
      <c r="A71" s="1">
        <v>69</v>
      </c>
      <c r="B71" s="2" t="s">
        <v>67</v>
      </c>
      <c r="C71" s="8"/>
      <c r="D71" s="8"/>
      <c r="E71" s="8"/>
      <c r="F71" s="8">
        <f t="shared" si="4"/>
        <v>0</v>
      </c>
      <c r="G71" s="16">
        <v>3</v>
      </c>
      <c r="H71" s="18">
        <f t="shared" si="5"/>
        <v>2.0999999999999996</v>
      </c>
      <c r="I71" s="9"/>
      <c r="J71" s="9"/>
      <c r="K71" s="9"/>
      <c r="M71" t="s">
        <v>364</v>
      </c>
      <c r="N71" t="s">
        <v>365</v>
      </c>
      <c r="O71" t="s">
        <v>366</v>
      </c>
      <c r="P71" t="s">
        <v>187</v>
      </c>
      <c r="Q71" s="16">
        <f>_xlfn.NUMBERVALUE(P71)/100</f>
        <v>3</v>
      </c>
    </row>
    <row r="72" spans="1:17" ht="18" customHeight="1" x14ac:dyDescent="0.2">
      <c r="A72" s="1">
        <v>70</v>
      </c>
      <c r="B72" s="2" t="s">
        <v>68</v>
      </c>
      <c r="C72" s="8"/>
      <c r="D72" s="8"/>
      <c r="E72" s="8"/>
      <c r="F72" s="8">
        <f t="shared" si="4"/>
        <v>0</v>
      </c>
      <c r="G72" s="16">
        <v>8</v>
      </c>
      <c r="H72" s="18">
        <f t="shared" si="5"/>
        <v>5.6</v>
      </c>
      <c r="I72" s="9"/>
      <c r="J72" s="9"/>
      <c r="K72" s="9"/>
      <c r="M72" t="s">
        <v>367</v>
      </c>
      <c r="N72" t="s">
        <v>368</v>
      </c>
      <c r="O72" t="s">
        <v>369</v>
      </c>
      <c r="P72" t="s">
        <v>259</v>
      </c>
      <c r="Q72" s="16">
        <f>_xlfn.NUMBERVALUE(P72)/100</f>
        <v>8</v>
      </c>
    </row>
    <row r="73" spans="1:17" ht="18" customHeight="1" x14ac:dyDescent="0.2">
      <c r="A73" s="1">
        <v>71</v>
      </c>
      <c r="B73" s="2" t="s">
        <v>69</v>
      </c>
      <c r="C73" s="8"/>
      <c r="D73" s="8"/>
      <c r="E73" s="8"/>
      <c r="F73" s="8">
        <f t="shared" si="4"/>
        <v>0</v>
      </c>
      <c r="G73" s="16">
        <v>2</v>
      </c>
      <c r="H73" s="18">
        <f t="shared" si="5"/>
        <v>1.4</v>
      </c>
      <c r="I73" s="9"/>
      <c r="J73" s="9"/>
      <c r="K73" s="9"/>
      <c r="M73" t="s">
        <v>370</v>
      </c>
      <c r="N73" t="s">
        <v>371</v>
      </c>
      <c r="O73" t="s">
        <v>372</v>
      </c>
      <c r="P73" t="s">
        <v>255</v>
      </c>
      <c r="Q73" s="16">
        <f>_xlfn.NUMBERVALUE(P73)/100</f>
        <v>2</v>
      </c>
    </row>
    <row r="74" spans="1:17" ht="18" customHeight="1" x14ac:dyDescent="0.2">
      <c r="A74" s="1">
        <v>72</v>
      </c>
      <c r="B74" s="2" t="s">
        <v>70</v>
      </c>
      <c r="C74" s="8">
        <v>1</v>
      </c>
      <c r="D74" s="8"/>
      <c r="E74" s="8"/>
      <c r="F74" s="8">
        <f t="shared" si="4"/>
        <v>5</v>
      </c>
      <c r="G74" s="16">
        <v>8</v>
      </c>
      <c r="H74" s="18">
        <f t="shared" si="5"/>
        <v>7.1</v>
      </c>
      <c r="I74" s="9"/>
      <c r="J74" s="9"/>
      <c r="K74" s="9"/>
      <c r="M74" t="s">
        <v>373</v>
      </c>
      <c r="N74" t="s">
        <v>374</v>
      </c>
      <c r="O74" t="s">
        <v>375</v>
      </c>
      <c r="P74" t="s">
        <v>259</v>
      </c>
      <c r="Q74" s="16">
        <f>_xlfn.NUMBERVALUE(P74)/100</f>
        <v>8</v>
      </c>
    </row>
    <row r="75" spans="1:17" ht="18" customHeight="1" x14ac:dyDescent="0.2">
      <c r="A75" s="1">
        <v>73</v>
      </c>
      <c r="B75" s="2" t="s">
        <v>71</v>
      </c>
      <c r="C75" s="8"/>
      <c r="D75" s="8">
        <v>1</v>
      </c>
      <c r="E75" s="8">
        <v>1</v>
      </c>
      <c r="F75" s="8">
        <f t="shared" si="4"/>
        <v>10</v>
      </c>
      <c r="G75" s="16">
        <v>13.5</v>
      </c>
      <c r="H75" s="18">
        <f t="shared" si="5"/>
        <v>12.45</v>
      </c>
      <c r="I75" s="9"/>
      <c r="J75" s="9"/>
      <c r="K75" s="9"/>
      <c r="M75" t="s">
        <v>376</v>
      </c>
      <c r="N75" t="s">
        <v>377</v>
      </c>
      <c r="O75" t="s">
        <v>378</v>
      </c>
      <c r="P75" t="s">
        <v>379</v>
      </c>
      <c r="Q75" s="16">
        <f>_xlfn.NUMBERVALUE(P75)/100</f>
        <v>13.5</v>
      </c>
    </row>
    <row r="76" spans="1:17" ht="18" customHeight="1" x14ac:dyDescent="0.2">
      <c r="A76" s="1">
        <v>74</v>
      </c>
      <c r="B76" s="2" t="s">
        <v>72</v>
      </c>
      <c r="C76" s="11">
        <v>2</v>
      </c>
      <c r="D76" s="8"/>
      <c r="E76" s="8">
        <v>2</v>
      </c>
      <c r="F76" s="8">
        <f t="shared" si="4"/>
        <v>20</v>
      </c>
      <c r="G76" s="16">
        <v>12.5</v>
      </c>
      <c r="H76" s="18">
        <f t="shared" si="5"/>
        <v>14.75</v>
      </c>
      <c r="I76" s="9"/>
      <c r="J76" s="9"/>
      <c r="K76" s="9"/>
      <c r="M76" t="s">
        <v>380</v>
      </c>
      <c r="N76" t="s">
        <v>381</v>
      </c>
      <c r="O76" t="s">
        <v>382</v>
      </c>
      <c r="P76" t="s">
        <v>383</v>
      </c>
      <c r="Q76" s="16">
        <f>_xlfn.NUMBERVALUE(P76)/100</f>
        <v>12.5</v>
      </c>
    </row>
    <row r="77" spans="1:17" ht="18" customHeight="1" x14ac:dyDescent="0.2">
      <c r="A77" s="1">
        <v>75</v>
      </c>
      <c r="B77" s="2" t="s">
        <v>73</v>
      </c>
      <c r="C77" s="8"/>
      <c r="D77" s="8"/>
      <c r="E77" s="8"/>
      <c r="F77" s="8">
        <f t="shared" si="4"/>
        <v>0</v>
      </c>
      <c r="G77" s="16" t="s">
        <v>387</v>
      </c>
      <c r="H77" s="18" t="e">
        <f t="shared" si="5"/>
        <v>#VALUE!</v>
      </c>
      <c r="I77" s="9"/>
      <c r="J77" s="9"/>
      <c r="K77" s="9"/>
      <c r="M77" t="s">
        <v>384</v>
      </c>
      <c r="N77" t="s">
        <v>385</v>
      </c>
      <c r="O77" t="s">
        <v>386</v>
      </c>
      <c r="P77" t="s">
        <v>387</v>
      </c>
      <c r="Q77" s="16" t="s">
        <v>387</v>
      </c>
    </row>
    <row r="78" spans="1:17" ht="18" customHeight="1" x14ac:dyDescent="0.2">
      <c r="A78" s="1">
        <v>76</v>
      </c>
      <c r="B78" s="2" t="s">
        <v>74</v>
      </c>
      <c r="C78" s="11">
        <v>1</v>
      </c>
      <c r="D78" s="8"/>
      <c r="E78" s="8"/>
      <c r="F78" s="8">
        <f t="shared" si="4"/>
        <v>5</v>
      </c>
      <c r="G78" s="16">
        <v>6.5</v>
      </c>
      <c r="H78" s="18">
        <f t="shared" si="5"/>
        <v>6.05</v>
      </c>
      <c r="I78" s="9"/>
      <c r="J78" s="9"/>
      <c r="K78" s="9"/>
      <c r="M78" t="s">
        <v>388</v>
      </c>
      <c r="N78" t="s">
        <v>389</v>
      </c>
      <c r="O78" t="s">
        <v>390</v>
      </c>
      <c r="P78" t="s">
        <v>248</v>
      </c>
      <c r="Q78" s="16">
        <f>_xlfn.NUMBERVALUE(P78)/100</f>
        <v>6.5</v>
      </c>
    </row>
    <row r="79" spans="1:17" ht="18" customHeight="1" x14ac:dyDescent="0.2">
      <c r="A79" s="1">
        <v>77</v>
      </c>
      <c r="B79" s="2" t="s">
        <v>75</v>
      </c>
      <c r="C79" s="8"/>
      <c r="D79" s="8"/>
      <c r="E79" s="8"/>
      <c r="F79" s="8">
        <f t="shared" si="4"/>
        <v>0</v>
      </c>
      <c r="G79" s="16">
        <v>12.5</v>
      </c>
      <c r="H79" s="18">
        <f t="shared" si="5"/>
        <v>8.75</v>
      </c>
      <c r="I79" s="9"/>
      <c r="J79" s="9"/>
      <c r="K79" s="9"/>
      <c r="M79" t="s">
        <v>391</v>
      </c>
      <c r="N79" t="s">
        <v>392</v>
      </c>
      <c r="O79" t="s">
        <v>393</v>
      </c>
      <c r="P79" t="s">
        <v>383</v>
      </c>
      <c r="Q79" s="16">
        <f>_xlfn.NUMBERVALUE(P79)/100</f>
        <v>12.5</v>
      </c>
    </row>
    <row r="80" spans="1:17" ht="18" customHeight="1" x14ac:dyDescent="0.2">
      <c r="A80" s="1">
        <v>78</v>
      </c>
      <c r="B80" s="2" t="s">
        <v>76</v>
      </c>
      <c r="C80" s="8">
        <v>2</v>
      </c>
      <c r="D80" s="8">
        <v>2</v>
      </c>
      <c r="E80" s="8">
        <v>1</v>
      </c>
      <c r="F80" s="8">
        <v>20</v>
      </c>
      <c r="G80" s="16">
        <v>12.5</v>
      </c>
      <c r="H80" s="18">
        <f t="shared" si="5"/>
        <v>14.75</v>
      </c>
      <c r="I80" s="9"/>
      <c r="J80" s="9"/>
      <c r="K80" s="9"/>
      <c r="M80" t="s">
        <v>394</v>
      </c>
      <c r="N80" t="s">
        <v>395</v>
      </c>
      <c r="O80" t="s">
        <v>396</v>
      </c>
      <c r="P80" t="s">
        <v>383</v>
      </c>
      <c r="Q80" s="16">
        <f>_xlfn.NUMBERVALUE(P80)/100</f>
        <v>12.5</v>
      </c>
    </row>
    <row r="81" spans="1:17" ht="18" customHeight="1" x14ac:dyDescent="0.2">
      <c r="A81" s="1">
        <v>79</v>
      </c>
      <c r="B81" s="2" t="s">
        <v>77</v>
      </c>
      <c r="C81" s="8"/>
      <c r="D81" s="8"/>
      <c r="E81" s="8"/>
      <c r="F81" s="8">
        <f t="shared" si="4"/>
        <v>0</v>
      </c>
      <c r="G81" s="16">
        <v>8</v>
      </c>
      <c r="H81" s="18">
        <f t="shared" si="5"/>
        <v>5.6</v>
      </c>
      <c r="I81" s="9"/>
      <c r="J81" s="9"/>
      <c r="K81" s="9"/>
      <c r="M81" t="s">
        <v>397</v>
      </c>
      <c r="N81" t="s">
        <v>398</v>
      </c>
      <c r="O81" t="s">
        <v>399</v>
      </c>
      <c r="P81" t="s">
        <v>259</v>
      </c>
      <c r="Q81" s="16">
        <f>_xlfn.NUMBERVALUE(P81)/100</f>
        <v>8</v>
      </c>
    </row>
    <row r="82" spans="1:17" ht="18" customHeight="1" x14ac:dyDescent="0.2">
      <c r="A82" s="1">
        <v>80</v>
      </c>
      <c r="B82" s="2" t="s">
        <v>78</v>
      </c>
      <c r="C82" s="8"/>
      <c r="D82" s="8"/>
      <c r="E82" s="8"/>
      <c r="F82" s="8">
        <f t="shared" si="4"/>
        <v>0</v>
      </c>
      <c r="G82" s="16">
        <v>6.5</v>
      </c>
      <c r="H82" s="18">
        <f t="shared" si="5"/>
        <v>4.55</v>
      </c>
      <c r="I82" s="9"/>
      <c r="J82" s="9"/>
      <c r="K82" s="9"/>
      <c r="M82" t="s">
        <v>400</v>
      </c>
      <c r="N82" t="s">
        <v>401</v>
      </c>
      <c r="O82" t="s">
        <v>402</v>
      </c>
      <c r="P82" t="s">
        <v>248</v>
      </c>
      <c r="Q82" s="16">
        <f>_xlfn.NUMBERVALUE(P82)/100</f>
        <v>6.5</v>
      </c>
    </row>
    <row r="83" spans="1:17" ht="18" customHeight="1" x14ac:dyDescent="0.2">
      <c r="A83" s="1">
        <v>81</v>
      </c>
      <c r="B83" s="2" t="s">
        <v>79</v>
      </c>
      <c r="C83" s="8"/>
      <c r="D83" s="8"/>
      <c r="E83" s="8"/>
      <c r="F83" s="8">
        <f t="shared" si="4"/>
        <v>0</v>
      </c>
      <c r="G83" s="16">
        <v>8</v>
      </c>
      <c r="H83" s="18">
        <f t="shared" si="5"/>
        <v>5.6</v>
      </c>
      <c r="I83" s="9"/>
      <c r="J83" s="9"/>
      <c r="K83" s="9"/>
      <c r="M83" t="s">
        <v>403</v>
      </c>
      <c r="N83" t="s">
        <v>404</v>
      </c>
      <c r="O83" t="s">
        <v>405</v>
      </c>
      <c r="P83" t="s">
        <v>259</v>
      </c>
      <c r="Q83" s="16">
        <f>_xlfn.NUMBERVALUE(P83)/100</f>
        <v>8</v>
      </c>
    </row>
    <row r="84" spans="1:17" ht="18" customHeight="1" x14ac:dyDescent="0.2">
      <c r="A84" s="1">
        <v>82</v>
      </c>
      <c r="B84" s="2" t="s">
        <v>80</v>
      </c>
      <c r="C84" s="8"/>
      <c r="D84" s="8"/>
      <c r="E84" s="8"/>
      <c r="F84" s="8">
        <f t="shared" si="4"/>
        <v>0</v>
      </c>
      <c r="G84" s="16">
        <v>6.5</v>
      </c>
      <c r="H84" s="18">
        <f t="shared" si="5"/>
        <v>4.55</v>
      </c>
      <c r="I84" s="9"/>
      <c r="J84" s="9"/>
      <c r="K84" s="9"/>
      <c r="M84" t="s">
        <v>406</v>
      </c>
      <c r="N84" t="s">
        <v>407</v>
      </c>
      <c r="O84" t="s">
        <v>408</v>
      </c>
      <c r="P84" t="s">
        <v>248</v>
      </c>
      <c r="Q84" s="16">
        <f>_xlfn.NUMBERVALUE(P84)/100</f>
        <v>6.5</v>
      </c>
    </row>
    <row r="85" spans="1:17" ht="18" customHeight="1" x14ac:dyDescent="0.2">
      <c r="A85" s="1">
        <v>83</v>
      </c>
      <c r="B85" s="2" t="s">
        <v>81</v>
      </c>
      <c r="C85" s="8"/>
      <c r="D85" s="8"/>
      <c r="E85" s="8"/>
      <c r="F85" s="8">
        <f t="shared" si="4"/>
        <v>0</v>
      </c>
      <c r="G85" s="16">
        <v>9.5</v>
      </c>
      <c r="H85" s="18">
        <f t="shared" si="5"/>
        <v>6.6499999999999995</v>
      </c>
      <c r="I85" s="9"/>
      <c r="J85" s="9"/>
      <c r="K85" s="9"/>
      <c r="M85" t="s">
        <v>409</v>
      </c>
      <c r="N85" t="s">
        <v>410</v>
      </c>
      <c r="O85" t="s">
        <v>411</v>
      </c>
      <c r="P85" t="s">
        <v>191</v>
      </c>
      <c r="Q85" s="16">
        <f>_xlfn.NUMBERVALUE(P85)/100</f>
        <v>9.5</v>
      </c>
    </row>
    <row r="86" spans="1:17" ht="18" customHeight="1" x14ac:dyDescent="0.2">
      <c r="A86" s="1">
        <v>84</v>
      </c>
      <c r="B86" s="2" t="s">
        <v>82</v>
      </c>
      <c r="C86" s="8"/>
      <c r="D86" s="8"/>
      <c r="E86" s="8"/>
      <c r="F86" s="8">
        <f t="shared" si="4"/>
        <v>0</v>
      </c>
      <c r="G86" s="16">
        <v>4.5</v>
      </c>
      <c r="H86" s="18">
        <f t="shared" si="5"/>
        <v>3.15</v>
      </c>
      <c r="I86" s="9"/>
      <c r="J86" s="9"/>
      <c r="K86" s="9"/>
      <c r="M86" t="s">
        <v>412</v>
      </c>
      <c r="N86" t="s">
        <v>413</v>
      </c>
      <c r="O86" t="s">
        <v>414</v>
      </c>
      <c r="P86" t="s">
        <v>183</v>
      </c>
      <c r="Q86" s="16">
        <f>_xlfn.NUMBERVALUE(P86)/100</f>
        <v>4.5</v>
      </c>
    </row>
    <row r="87" spans="1:17" ht="18" customHeight="1" x14ac:dyDescent="0.2">
      <c r="A87" s="1">
        <v>85</v>
      </c>
      <c r="B87" s="2" t="s">
        <v>83</v>
      </c>
      <c r="C87" s="8">
        <v>2</v>
      </c>
      <c r="D87" s="8">
        <v>1</v>
      </c>
      <c r="E87" s="8"/>
      <c r="F87" s="8">
        <f t="shared" si="4"/>
        <v>15</v>
      </c>
      <c r="G87" s="16">
        <v>10</v>
      </c>
      <c r="H87" s="18">
        <f t="shared" si="5"/>
        <v>11.5</v>
      </c>
      <c r="I87" s="9"/>
      <c r="J87" s="9"/>
      <c r="K87" s="9"/>
      <c r="M87" t="s">
        <v>415</v>
      </c>
      <c r="N87" t="s">
        <v>416</v>
      </c>
      <c r="O87" t="s">
        <v>417</v>
      </c>
      <c r="P87" t="s">
        <v>308</v>
      </c>
      <c r="Q87" s="16">
        <f>_xlfn.NUMBERVALUE(P87)/100</f>
        <v>10</v>
      </c>
    </row>
    <row r="88" spans="1:17" ht="18" customHeight="1" x14ac:dyDescent="0.2">
      <c r="A88" s="1">
        <v>86</v>
      </c>
      <c r="B88" s="2" t="s">
        <v>84</v>
      </c>
      <c r="C88" s="8"/>
      <c r="D88" s="8"/>
      <c r="E88" s="8"/>
      <c r="F88" s="8">
        <f t="shared" si="4"/>
        <v>0</v>
      </c>
      <c r="G88" s="16">
        <v>4.5</v>
      </c>
      <c r="H88" s="18">
        <f t="shared" si="5"/>
        <v>3.15</v>
      </c>
      <c r="I88" s="9"/>
      <c r="J88" s="9"/>
      <c r="K88" s="9"/>
      <c r="M88" t="s">
        <v>418</v>
      </c>
      <c r="N88" t="s">
        <v>419</v>
      </c>
      <c r="O88" t="s">
        <v>420</v>
      </c>
      <c r="P88" t="s">
        <v>183</v>
      </c>
      <c r="Q88" s="16">
        <f>_xlfn.NUMBERVALUE(P88)/100</f>
        <v>4.5</v>
      </c>
    </row>
    <row r="89" spans="1:17" ht="18" customHeight="1" x14ac:dyDescent="0.2">
      <c r="A89" s="1">
        <v>87</v>
      </c>
      <c r="B89" s="2" t="s">
        <v>85</v>
      </c>
      <c r="C89" s="8"/>
      <c r="D89" s="8"/>
      <c r="E89" s="8"/>
      <c r="F89" s="8">
        <f t="shared" si="4"/>
        <v>0</v>
      </c>
      <c r="G89" s="16">
        <v>16</v>
      </c>
      <c r="H89" s="18">
        <f t="shared" si="5"/>
        <v>11.2</v>
      </c>
      <c r="I89" s="9"/>
      <c r="J89" s="9"/>
      <c r="K89" s="9"/>
      <c r="M89" t="s">
        <v>421</v>
      </c>
      <c r="N89" t="s">
        <v>422</v>
      </c>
      <c r="O89" t="s">
        <v>423</v>
      </c>
      <c r="P89" t="s">
        <v>424</v>
      </c>
      <c r="Q89" s="16">
        <f>_xlfn.NUMBERVALUE(P89)/100</f>
        <v>16</v>
      </c>
    </row>
    <row r="90" spans="1:17" x14ac:dyDescent="0.2">
      <c r="A90" s="1">
        <v>88</v>
      </c>
      <c r="B90" s="13" t="s">
        <v>152</v>
      </c>
      <c r="C90" s="9">
        <v>1</v>
      </c>
      <c r="D90" s="9"/>
      <c r="E90" s="9"/>
      <c r="F90" s="8">
        <f t="shared" si="4"/>
        <v>5</v>
      </c>
      <c r="G90"/>
      <c r="H90" s="18">
        <f t="shared" si="5"/>
        <v>1.5</v>
      </c>
      <c r="I90" s="9"/>
      <c r="J90" s="9"/>
      <c r="K90" s="9"/>
    </row>
    <row r="91" spans="1:17" x14ac:dyDescent="0.2">
      <c r="A91" s="1">
        <v>89</v>
      </c>
      <c r="B91" s="1"/>
      <c r="C91" s="9"/>
      <c r="D91" s="9"/>
      <c r="E91" s="9"/>
      <c r="F91" s="9"/>
      <c r="G91"/>
      <c r="H91" s="18"/>
      <c r="I91" s="9"/>
      <c r="J91" s="9"/>
      <c r="K91" s="9"/>
    </row>
    <row r="92" spans="1:17" x14ac:dyDescent="0.2">
      <c r="A92" s="1">
        <v>90</v>
      </c>
      <c r="B92" s="1"/>
      <c r="C92" s="9"/>
      <c r="D92" s="9"/>
      <c r="E92" s="9"/>
      <c r="F92" s="9"/>
      <c r="G92"/>
      <c r="H92" s="18"/>
      <c r="I92" s="9"/>
      <c r="J92" s="9"/>
      <c r="K92" s="9"/>
    </row>
    <row r="93" spans="1:17" x14ac:dyDescent="0.2">
      <c r="F93" s="10" t="s">
        <v>649</v>
      </c>
      <c r="G93" s="10">
        <f>MAX(G3:G90)</f>
        <v>16</v>
      </c>
    </row>
    <row r="94" spans="1:17" x14ac:dyDescent="0.2">
      <c r="F94" s="10" t="s">
        <v>650</v>
      </c>
      <c r="G94" s="10">
        <f>AVERAGE(G3:G90)</f>
        <v>6.4124999999999996</v>
      </c>
    </row>
    <row r="95" spans="1:17" x14ac:dyDescent="0.2">
      <c r="F95" s="10" t="s">
        <v>651</v>
      </c>
      <c r="G95" s="10">
        <f>MIN(G3:G90)</f>
        <v>0</v>
      </c>
    </row>
  </sheetData>
  <sortState xmlns:xlrd2="http://schemas.microsoft.com/office/spreadsheetml/2017/richdata2" ref="B3:G89">
    <sortCondition ref="B3:B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D875-4924-044B-92DB-9B83CB4CF005}">
  <dimension ref="A1:R24"/>
  <sheetViews>
    <sheetView zoomScale="130" zoomScaleNormal="130" workbookViewId="0">
      <selection activeCell="I4" sqref="I4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5.6640625" customWidth="1"/>
    <col min="5" max="5" width="8.1640625" bestFit="1" customWidth="1"/>
    <col min="6" max="6" width="8" bestFit="1" customWidth="1"/>
    <col min="7" max="7" width="9" customWidth="1"/>
    <col min="8" max="8" width="5.6640625" customWidth="1"/>
    <col min="9" max="9" width="5.6640625" style="23" customWidth="1"/>
    <col min="10" max="10" width="5.6640625" customWidth="1"/>
  </cols>
  <sheetData>
    <row r="1" spans="1:18" x14ac:dyDescent="0.2">
      <c r="B1" t="s">
        <v>647</v>
      </c>
    </row>
    <row r="2" spans="1:18" s="3" customFormat="1" x14ac:dyDescent="0.2">
      <c r="A2" s="6"/>
      <c r="B2" s="6" t="s">
        <v>86</v>
      </c>
      <c r="C2" s="6" t="s">
        <v>124</v>
      </c>
      <c r="D2" s="6"/>
      <c r="E2" s="6" t="s">
        <v>640</v>
      </c>
      <c r="F2" s="6" t="s">
        <v>641</v>
      </c>
      <c r="G2" s="6" t="s">
        <v>642</v>
      </c>
      <c r="H2" s="6" t="s">
        <v>451</v>
      </c>
      <c r="I2" s="28" t="s">
        <v>639</v>
      </c>
      <c r="J2" s="6" t="s">
        <v>124</v>
      </c>
      <c r="K2" s="6"/>
      <c r="L2" s="6"/>
      <c r="M2" s="6"/>
      <c r="N2" s="6"/>
      <c r="O2" s="6"/>
      <c r="P2" s="6"/>
      <c r="Q2" s="6"/>
      <c r="R2" s="6"/>
    </row>
    <row r="3" spans="1:18" ht="17" customHeight="1" x14ac:dyDescent="0.2">
      <c r="A3" s="1">
        <v>1</v>
      </c>
      <c r="B3" s="11" t="s">
        <v>87</v>
      </c>
      <c r="C3" s="11">
        <v>1</v>
      </c>
      <c r="D3" s="11">
        <v>1</v>
      </c>
      <c r="E3" s="11">
        <v>20</v>
      </c>
      <c r="F3" s="11">
        <v>16</v>
      </c>
      <c r="G3" s="11">
        <v>20</v>
      </c>
      <c r="H3" s="11">
        <v>16</v>
      </c>
      <c r="I3" s="35">
        <f>+H3*0.5+G3*0.12+F3*0.12+E3*0.12+(C3+D3)*1.4</f>
        <v>17.52</v>
      </c>
      <c r="J3" s="11">
        <v>1</v>
      </c>
      <c r="K3" s="1"/>
      <c r="L3" s="1"/>
      <c r="M3" s="1"/>
      <c r="N3" s="1"/>
      <c r="O3" s="1"/>
      <c r="P3" s="1"/>
      <c r="Q3" s="1"/>
      <c r="R3" s="1"/>
    </row>
    <row r="4" spans="1:18" ht="18" customHeight="1" x14ac:dyDescent="0.2">
      <c r="A4" s="1">
        <v>2</v>
      </c>
      <c r="B4" s="11" t="s">
        <v>103</v>
      </c>
      <c r="C4" s="11"/>
      <c r="D4" s="11"/>
      <c r="E4" s="11"/>
      <c r="F4" s="11"/>
      <c r="G4" s="11"/>
      <c r="H4" s="11"/>
      <c r="I4" s="35">
        <f t="shared" ref="I4:I23" si="0">+H4*0.5+G4*0.12+F4*0.12+E4*0.12+(C4+D4)*1.4</f>
        <v>0</v>
      </c>
      <c r="J4" s="11"/>
      <c r="K4" s="1"/>
      <c r="L4" s="1"/>
      <c r="M4" s="1"/>
      <c r="N4" s="1"/>
      <c r="O4" s="1"/>
      <c r="P4" s="1"/>
      <c r="Q4" s="1"/>
      <c r="R4" s="1"/>
    </row>
    <row r="5" spans="1:18" ht="18" customHeight="1" x14ac:dyDescent="0.2">
      <c r="A5" s="1">
        <v>3</v>
      </c>
      <c r="B5" s="11" t="s">
        <v>88</v>
      </c>
      <c r="C5" s="11"/>
      <c r="D5" s="11"/>
      <c r="E5" s="11"/>
      <c r="F5" s="11"/>
      <c r="G5" s="11"/>
      <c r="H5" s="11"/>
      <c r="I5" s="35">
        <f t="shared" si="0"/>
        <v>0</v>
      </c>
      <c r="J5" s="11"/>
      <c r="K5" s="1"/>
      <c r="L5" s="1"/>
      <c r="M5" s="1"/>
      <c r="N5" s="1"/>
      <c r="O5" s="1"/>
      <c r="P5" s="1"/>
      <c r="Q5" s="1"/>
      <c r="R5" s="1"/>
    </row>
    <row r="6" spans="1:18" ht="18" customHeight="1" x14ac:dyDescent="0.2">
      <c r="A6" s="1">
        <v>4</v>
      </c>
      <c r="B6" s="11" t="s">
        <v>104</v>
      </c>
      <c r="C6" s="11"/>
      <c r="D6" s="11"/>
      <c r="E6" s="11">
        <v>20</v>
      </c>
      <c r="F6" s="11"/>
      <c r="G6" s="11">
        <v>12</v>
      </c>
      <c r="H6" s="11">
        <v>0</v>
      </c>
      <c r="I6" s="35">
        <f t="shared" si="0"/>
        <v>3.84</v>
      </c>
      <c r="J6" s="11"/>
      <c r="K6" s="1"/>
      <c r="L6" s="1"/>
      <c r="M6" s="1"/>
      <c r="N6" s="1"/>
      <c r="O6" s="1"/>
      <c r="P6" s="1"/>
      <c r="Q6" s="1"/>
      <c r="R6" s="1"/>
    </row>
    <row r="7" spans="1:18" ht="18" customHeight="1" x14ac:dyDescent="0.2">
      <c r="A7" s="1">
        <v>5</v>
      </c>
      <c r="B7" s="11" t="s">
        <v>105</v>
      </c>
      <c r="C7" s="11">
        <v>1</v>
      </c>
      <c r="D7" s="11"/>
      <c r="E7" s="11">
        <v>8</v>
      </c>
      <c r="F7" s="11"/>
      <c r="G7" s="11">
        <v>16</v>
      </c>
      <c r="H7" s="11">
        <v>0</v>
      </c>
      <c r="I7" s="35">
        <f t="shared" si="0"/>
        <v>4.2799999999999994</v>
      </c>
      <c r="J7" s="11">
        <v>1</v>
      </c>
      <c r="K7" s="1"/>
      <c r="L7" s="1"/>
      <c r="M7" s="1"/>
      <c r="N7" s="1"/>
      <c r="O7" s="1"/>
      <c r="P7" s="1"/>
      <c r="Q7" s="1"/>
      <c r="R7" s="1"/>
    </row>
    <row r="8" spans="1:18" ht="18" customHeight="1" x14ac:dyDescent="0.2">
      <c r="A8" s="1">
        <v>6</v>
      </c>
      <c r="B8" s="11" t="s">
        <v>90</v>
      </c>
      <c r="C8" s="11"/>
      <c r="D8" s="11"/>
      <c r="E8" s="11"/>
      <c r="F8" s="11"/>
      <c r="G8" s="11"/>
      <c r="H8" s="11">
        <v>0</v>
      </c>
      <c r="I8" s="35">
        <f t="shared" si="0"/>
        <v>0</v>
      </c>
      <c r="J8" s="11"/>
      <c r="K8" s="1"/>
      <c r="L8" s="1"/>
      <c r="M8" s="1"/>
      <c r="N8" s="1"/>
      <c r="O8" s="1"/>
      <c r="P8" s="1"/>
      <c r="Q8" s="1"/>
      <c r="R8" s="1"/>
    </row>
    <row r="9" spans="1:18" ht="18" customHeight="1" x14ac:dyDescent="0.2">
      <c r="A9" s="1">
        <v>7</v>
      </c>
      <c r="B9" s="11" t="s">
        <v>106</v>
      </c>
      <c r="C9" s="11"/>
      <c r="D9" s="11"/>
      <c r="E9" s="11"/>
      <c r="F9" s="11"/>
      <c r="G9" s="11"/>
      <c r="H9" s="11"/>
      <c r="I9" s="35">
        <f t="shared" si="0"/>
        <v>0</v>
      </c>
      <c r="J9" s="11"/>
      <c r="K9" s="1"/>
      <c r="L9" s="1"/>
      <c r="M9" s="1"/>
      <c r="N9" s="1"/>
      <c r="O9" s="1"/>
      <c r="P9" s="1"/>
      <c r="Q9" s="1"/>
      <c r="R9" s="1"/>
    </row>
    <row r="10" spans="1:18" ht="18" customHeight="1" x14ac:dyDescent="0.2">
      <c r="A10" s="1">
        <v>8</v>
      </c>
      <c r="B10" s="11" t="s">
        <v>107</v>
      </c>
      <c r="C10" s="11"/>
      <c r="D10" s="11"/>
      <c r="E10" s="11">
        <v>12</v>
      </c>
      <c r="F10" s="11">
        <v>12</v>
      </c>
      <c r="G10" s="11">
        <v>7</v>
      </c>
      <c r="H10" s="11">
        <v>15</v>
      </c>
      <c r="I10" s="35">
        <f t="shared" si="0"/>
        <v>11.219999999999999</v>
      </c>
      <c r="J10" s="11">
        <v>0.5</v>
      </c>
      <c r="K10" s="1"/>
      <c r="L10" s="1"/>
      <c r="M10" s="1"/>
      <c r="N10" s="1"/>
      <c r="O10" s="1"/>
      <c r="P10" s="1"/>
      <c r="Q10" s="1"/>
      <c r="R10" s="1"/>
    </row>
    <row r="11" spans="1:18" ht="18" customHeight="1" x14ac:dyDescent="0.2">
      <c r="A11" s="1">
        <v>9</v>
      </c>
      <c r="B11" s="11" t="s">
        <v>94</v>
      </c>
      <c r="C11" s="11"/>
      <c r="D11" s="11"/>
      <c r="E11" s="11">
        <v>14</v>
      </c>
      <c r="F11" s="11">
        <v>12</v>
      </c>
      <c r="G11" s="11">
        <v>14</v>
      </c>
      <c r="H11" s="11">
        <v>15</v>
      </c>
      <c r="I11" s="35">
        <f t="shared" si="0"/>
        <v>12.299999999999999</v>
      </c>
      <c r="J11" s="11"/>
      <c r="K11" s="1"/>
      <c r="L11" s="1"/>
      <c r="M11" s="1"/>
      <c r="N11" s="1"/>
      <c r="O11" s="1"/>
      <c r="P11" s="1"/>
      <c r="Q11" s="1"/>
      <c r="R11" s="1"/>
    </row>
    <row r="12" spans="1:18" ht="18" customHeight="1" x14ac:dyDescent="0.2">
      <c r="A12" s="1">
        <v>10</v>
      </c>
      <c r="B12" s="11" t="s">
        <v>110</v>
      </c>
      <c r="C12" s="11"/>
      <c r="D12" s="11"/>
      <c r="E12" s="11"/>
      <c r="F12" s="11"/>
      <c r="G12" s="11"/>
      <c r="H12" s="11">
        <v>6</v>
      </c>
      <c r="I12" s="35">
        <f t="shared" si="0"/>
        <v>3</v>
      </c>
      <c r="J12" s="11"/>
      <c r="K12" s="1"/>
      <c r="L12" s="1"/>
      <c r="M12" s="1"/>
      <c r="N12" s="1"/>
      <c r="O12" s="1"/>
      <c r="P12" s="1"/>
      <c r="Q12" s="1"/>
      <c r="R12" s="1"/>
    </row>
    <row r="13" spans="1:18" ht="18" customHeight="1" x14ac:dyDescent="0.2">
      <c r="A13" s="1">
        <v>11</v>
      </c>
      <c r="B13" s="11" t="s">
        <v>111</v>
      </c>
      <c r="C13" s="11"/>
      <c r="D13" s="11"/>
      <c r="E13" s="11"/>
      <c r="F13" s="11"/>
      <c r="G13" s="11"/>
      <c r="H13" s="11"/>
      <c r="I13" s="35">
        <f t="shared" si="0"/>
        <v>0</v>
      </c>
      <c r="J13" s="11"/>
      <c r="K13" s="1"/>
      <c r="L13" s="1"/>
      <c r="M13" s="1"/>
      <c r="N13" s="1"/>
      <c r="O13" s="1"/>
      <c r="P13" s="1"/>
      <c r="Q13" s="1"/>
      <c r="R13" s="1"/>
    </row>
    <row r="14" spans="1:18" ht="18" customHeight="1" x14ac:dyDescent="0.2">
      <c r="A14" s="1">
        <v>12</v>
      </c>
      <c r="B14" s="11" t="s">
        <v>112</v>
      </c>
      <c r="C14" s="11"/>
      <c r="D14" s="11"/>
      <c r="E14" s="11">
        <v>6</v>
      </c>
      <c r="F14" s="11">
        <v>10</v>
      </c>
      <c r="G14" s="11">
        <v>15</v>
      </c>
      <c r="H14" s="11">
        <v>7</v>
      </c>
      <c r="I14" s="35">
        <f t="shared" si="0"/>
        <v>7.22</v>
      </c>
      <c r="J14" s="11">
        <v>1</v>
      </c>
      <c r="K14" s="1"/>
      <c r="L14" s="1"/>
      <c r="M14" s="1"/>
      <c r="N14" s="1"/>
      <c r="O14" s="1"/>
      <c r="P14" s="1"/>
      <c r="Q14" s="1"/>
      <c r="R14" s="1"/>
    </row>
    <row r="15" spans="1:18" ht="18" customHeight="1" x14ac:dyDescent="0.2">
      <c r="A15" s="1">
        <v>13</v>
      </c>
      <c r="B15" s="11" t="s">
        <v>113</v>
      </c>
      <c r="C15" s="11"/>
      <c r="D15" s="11"/>
      <c r="E15" s="11"/>
      <c r="F15" s="11"/>
      <c r="G15" s="11"/>
      <c r="H15" s="11">
        <v>6</v>
      </c>
      <c r="I15" s="35">
        <f t="shared" si="0"/>
        <v>3</v>
      </c>
      <c r="J15" s="11">
        <v>1</v>
      </c>
      <c r="K15" s="1"/>
      <c r="L15" s="1"/>
      <c r="M15" s="1"/>
      <c r="N15" s="1"/>
      <c r="O15" s="1"/>
      <c r="P15" s="1"/>
      <c r="Q15" s="1"/>
      <c r="R15" s="1"/>
    </row>
    <row r="16" spans="1:18" ht="18" customHeight="1" x14ac:dyDescent="0.2">
      <c r="A16" s="1">
        <v>14</v>
      </c>
      <c r="B16" s="11" t="s">
        <v>119</v>
      </c>
      <c r="C16" s="11"/>
      <c r="D16" s="11"/>
      <c r="E16" s="11"/>
      <c r="F16" s="11"/>
      <c r="G16" s="11"/>
      <c r="H16" s="11"/>
      <c r="I16" s="35">
        <f t="shared" si="0"/>
        <v>0</v>
      </c>
      <c r="J16" s="11"/>
      <c r="K16" s="1"/>
      <c r="L16" s="1"/>
      <c r="M16" s="1"/>
      <c r="N16" s="1"/>
      <c r="O16" s="1"/>
      <c r="P16" s="1"/>
      <c r="Q16" s="1"/>
      <c r="R16" s="1"/>
    </row>
    <row r="17" spans="1:18" ht="18" customHeight="1" x14ac:dyDescent="0.2">
      <c r="A17" s="1">
        <v>15</v>
      </c>
      <c r="B17" s="11" t="s">
        <v>120</v>
      </c>
      <c r="C17" s="11"/>
      <c r="D17" s="11"/>
      <c r="E17" s="11"/>
      <c r="F17" s="11"/>
      <c r="G17" s="11"/>
      <c r="H17" s="11"/>
      <c r="I17" s="35">
        <f t="shared" si="0"/>
        <v>0</v>
      </c>
      <c r="J17" s="11"/>
      <c r="K17" s="1"/>
      <c r="L17" s="1"/>
      <c r="M17" s="1"/>
      <c r="N17" s="1"/>
      <c r="O17" s="1"/>
      <c r="P17" s="1"/>
      <c r="Q17" s="1"/>
      <c r="R17" s="1"/>
    </row>
    <row r="18" spans="1:18" ht="18" customHeight="1" x14ac:dyDescent="0.2">
      <c r="A18" s="1">
        <v>16</v>
      </c>
      <c r="B18" s="11" t="s">
        <v>99</v>
      </c>
      <c r="C18" s="11"/>
      <c r="D18" s="11"/>
      <c r="E18" s="11"/>
      <c r="F18" s="11"/>
      <c r="G18" s="11"/>
      <c r="H18" s="11"/>
      <c r="I18" s="35">
        <f t="shared" si="0"/>
        <v>0</v>
      </c>
      <c r="J18" s="11"/>
      <c r="K18" s="1"/>
      <c r="L18" s="1"/>
      <c r="M18" s="1"/>
      <c r="N18" s="1"/>
      <c r="O18" s="1"/>
      <c r="P18" s="1"/>
      <c r="Q18" s="1"/>
      <c r="R18" s="1"/>
    </row>
    <row r="19" spans="1:18" ht="18" customHeight="1" x14ac:dyDescent="0.2">
      <c r="A19" s="1">
        <v>17</v>
      </c>
      <c r="B19" s="11" t="s">
        <v>121</v>
      </c>
      <c r="C19" s="11"/>
      <c r="D19" s="11"/>
      <c r="E19" s="11"/>
      <c r="F19" s="11"/>
      <c r="G19" s="11"/>
      <c r="H19" s="11">
        <v>10</v>
      </c>
      <c r="I19" s="35">
        <f t="shared" si="0"/>
        <v>5</v>
      </c>
      <c r="J19" s="11"/>
      <c r="K19" s="1"/>
      <c r="L19" s="1"/>
      <c r="M19" s="1"/>
      <c r="N19" s="1"/>
      <c r="O19" s="1"/>
      <c r="P19" s="1"/>
      <c r="Q19" s="1"/>
      <c r="R19" s="1"/>
    </row>
    <row r="20" spans="1:18" ht="18" customHeight="1" x14ac:dyDescent="0.2">
      <c r="A20" s="1">
        <v>18</v>
      </c>
      <c r="B20" s="11" t="s">
        <v>122</v>
      </c>
      <c r="C20" s="11"/>
      <c r="D20" s="11"/>
      <c r="E20" s="11">
        <v>8</v>
      </c>
      <c r="F20" s="11">
        <v>12</v>
      </c>
      <c r="G20" s="11">
        <v>8</v>
      </c>
      <c r="H20" s="11">
        <v>6</v>
      </c>
      <c r="I20" s="35">
        <f t="shared" si="0"/>
        <v>6.36</v>
      </c>
      <c r="J20" s="11"/>
      <c r="K20" s="1"/>
      <c r="L20" s="1"/>
      <c r="M20" s="1"/>
      <c r="N20" s="1"/>
      <c r="O20" s="1"/>
      <c r="P20" s="1"/>
      <c r="Q20" s="1"/>
      <c r="R20" s="1"/>
    </row>
    <row r="21" spans="1:18" ht="18" customHeight="1" x14ac:dyDescent="0.2">
      <c r="A21" s="1">
        <v>19</v>
      </c>
      <c r="B21" s="11" t="s">
        <v>123</v>
      </c>
      <c r="C21" s="11"/>
      <c r="D21" s="11"/>
      <c r="E21" s="11"/>
      <c r="F21" s="11"/>
      <c r="G21" s="11"/>
      <c r="H21" s="11">
        <v>0</v>
      </c>
      <c r="I21" s="35">
        <f t="shared" si="0"/>
        <v>0</v>
      </c>
      <c r="J21" s="11"/>
      <c r="K21" s="1"/>
      <c r="L21" s="1"/>
      <c r="M21" s="1"/>
      <c r="N21" s="1"/>
      <c r="O21" s="1"/>
      <c r="P21" s="1"/>
      <c r="Q21" s="1"/>
      <c r="R21" s="1"/>
    </row>
    <row r="22" spans="1:18" ht="18" customHeight="1" x14ac:dyDescent="0.2">
      <c r="A22" s="1">
        <v>20</v>
      </c>
      <c r="B22" s="11" t="s">
        <v>102</v>
      </c>
      <c r="C22" s="11">
        <v>1</v>
      </c>
      <c r="D22" s="11">
        <v>1</v>
      </c>
      <c r="E22" s="11">
        <v>13</v>
      </c>
      <c r="F22" s="11">
        <v>16</v>
      </c>
      <c r="G22" s="11">
        <v>14</v>
      </c>
      <c r="H22" s="11">
        <v>12</v>
      </c>
      <c r="I22" s="35">
        <f t="shared" si="0"/>
        <v>13.96</v>
      </c>
      <c r="J22" s="11">
        <v>1</v>
      </c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1">
        <v>1</v>
      </c>
      <c r="D23" s="1">
        <v>1</v>
      </c>
      <c r="E23" s="1">
        <v>20</v>
      </c>
      <c r="F23" s="1">
        <v>20</v>
      </c>
      <c r="G23" s="1">
        <v>20</v>
      </c>
      <c r="H23" s="1">
        <v>20</v>
      </c>
      <c r="I23" s="35">
        <f t="shared" si="0"/>
        <v>20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22"/>
      <c r="J24" s="1"/>
      <c r="K24" s="1"/>
      <c r="L24" s="1"/>
      <c r="M24" s="1"/>
      <c r="N24" s="1"/>
      <c r="O24" s="1"/>
      <c r="P24" s="1"/>
      <c r="Q24" s="1"/>
      <c r="R24" s="1"/>
    </row>
  </sheetData>
  <sortState xmlns:xlrd2="http://schemas.microsoft.com/office/spreadsheetml/2017/richdata2" ref="B3:B22">
    <sortCondition ref="B3:B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6BFE-1AD9-0A48-8368-3C6878B591A1}">
  <dimension ref="A1:S21"/>
  <sheetViews>
    <sheetView zoomScale="130" zoomScaleNormal="130" workbookViewId="0">
      <selection activeCell="I3" sqref="I3"/>
    </sheetView>
  </sheetViews>
  <sheetFormatPr baseColWidth="10" defaultRowHeight="16" x14ac:dyDescent="0.2"/>
  <cols>
    <col min="1" max="1" width="3.1640625" bestFit="1" customWidth="1"/>
    <col min="2" max="2" width="32.6640625" customWidth="1"/>
    <col min="3" max="3" width="5.1640625" customWidth="1"/>
    <col min="4" max="4" width="4.33203125" customWidth="1"/>
    <col min="5" max="5" width="8.1640625" bestFit="1" customWidth="1"/>
    <col min="6" max="6" width="8" bestFit="1" customWidth="1"/>
    <col min="7" max="7" width="9.5" customWidth="1"/>
    <col min="8" max="8" width="5.6640625" bestFit="1" customWidth="1"/>
    <col min="9" max="9" width="6.5" style="23" bestFit="1" customWidth="1"/>
    <col min="10" max="11" width="4.33203125" customWidth="1"/>
  </cols>
  <sheetData>
    <row r="1" spans="1:19" x14ac:dyDescent="0.2">
      <c r="B1" t="s">
        <v>648</v>
      </c>
    </row>
    <row r="2" spans="1:19" x14ac:dyDescent="0.2">
      <c r="A2" s="6"/>
      <c r="B2" s="6" t="s">
        <v>86</v>
      </c>
      <c r="C2" s="6" t="s">
        <v>124</v>
      </c>
      <c r="D2" s="1"/>
      <c r="E2" s="6" t="s">
        <v>640</v>
      </c>
      <c r="F2" s="6" t="s">
        <v>641</v>
      </c>
      <c r="G2" s="6" t="s">
        <v>642</v>
      </c>
      <c r="H2" s="6" t="s">
        <v>451</v>
      </c>
      <c r="I2" s="28" t="s">
        <v>639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7" customHeight="1" x14ac:dyDescent="0.2">
      <c r="A3" s="1">
        <v>1</v>
      </c>
      <c r="B3" s="11" t="s">
        <v>89</v>
      </c>
      <c r="C3" s="11">
        <v>1</v>
      </c>
      <c r="D3" s="11"/>
      <c r="E3" s="11">
        <v>14</v>
      </c>
      <c r="F3" s="11">
        <v>14</v>
      </c>
      <c r="G3" s="11">
        <v>14</v>
      </c>
      <c r="H3" s="11">
        <v>6</v>
      </c>
      <c r="I3" s="35">
        <f t="shared" ref="I3:I20" si="0">+H3*0.5+G3*0.12+F3*0.12+E3*0.12+(C3+D3)*1.4</f>
        <v>9.44</v>
      </c>
      <c r="J3" s="11"/>
      <c r="K3" s="1"/>
      <c r="L3" s="1"/>
      <c r="M3" s="1"/>
      <c r="N3" s="1"/>
      <c r="O3" s="1"/>
      <c r="P3" s="1"/>
      <c r="Q3" s="1"/>
      <c r="R3" s="1"/>
      <c r="S3" s="1"/>
    </row>
    <row r="4" spans="1:19" ht="18" customHeight="1" x14ac:dyDescent="0.2">
      <c r="A4" s="1">
        <v>2</v>
      </c>
      <c r="B4" s="11" t="s">
        <v>91</v>
      </c>
      <c r="C4" s="11">
        <v>1</v>
      </c>
      <c r="D4" s="11">
        <v>1</v>
      </c>
      <c r="E4" s="11">
        <v>15</v>
      </c>
      <c r="F4" s="11">
        <v>18</v>
      </c>
      <c r="G4" s="11">
        <v>20</v>
      </c>
      <c r="H4" s="11">
        <v>8</v>
      </c>
      <c r="I4" s="35">
        <f t="shared" si="0"/>
        <v>13.16</v>
      </c>
      <c r="J4" s="11"/>
      <c r="K4" s="1"/>
      <c r="L4" s="1"/>
      <c r="M4" s="1"/>
      <c r="N4" s="1"/>
      <c r="O4" s="1"/>
      <c r="P4" s="1"/>
      <c r="Q4" s="1"/>
      <c r="R4" s="1"/>
      <c r="S4" s="1"/>
    </row>
    <row r="5" spans="1:19" ht="18" customHeight="1" x14ac:dyDescent="0.2">
      <c r="A5" s="1">
        <v>3</v>
      </c>
      <c r="B5" s="11" t="s">
        <v>92</v>
      </c>
      <c r="C5" s="11"/>
      <c r="D5" s="11"/>
      <c r="E5" s="11">
        <v>15</v>
      </c>
      <c r="F5" s="11">
        <v>12</v>
      </c>
      <c r="G5" s="11">
        <v>14</v>
      </c>
      <c r="H5" s="11">
        <v>7</v>
      </c>
      <c r="I5" s="35">
        <f t="shared" si="0"/>
        <v>8.4199999999999982</v>
      </c>
      <c r="J5" s="11"/>
      <c r="K5" s="1"/>
      <c r="L5" s="1"/>
      <c r="M5" s="1"/>
      <c r="N5" s="1"/>
      <c r="O5" s="1"/>
      <c r="P5" s="1"/>
      <c r="Q5" s="1"/>
      <c r="R5" s="1"/>
      <c r="S5" s="1"/>
    </row>
    <row r="6" spans="1:19" ht="18" customHeight="1" x14ac:dyDescent="0.2">
      <c r="A6" s="1">
        <v>4</v>
      </c>
      <c r="B6" s="11" t="s">
        <v>93</v>
      </c>
      <c r="C6" s="11"/>
      <c r="D6" s="11">
        <v>1</v>
      </c>
      <c r="E6" s="11">
        <v>16</v>
      </c>
      <c r="F6" s="11">
        <v>8</v>
      </c>
      <c r="G6" s="11">
        <v>20</v>
      </c>
      <c r="H6" s="11">
        <v>0</v>
      </c>
      <c r="I6" s="35">
        <f t="shared" si="0"/>
        <v>6.68</v>
      </c>
      <c r="J6" s="11"/>
      <c r="K6" s="1"/>
      <c r="L6" s="1"/>
      <c r="M6" s="1"/>
      <c r="N6" s="1"/>
      <c r="O6" s="1"/>
      <c r="P6" s="1"/>
      <c r="Q6" s="1"/>
      <c r="R6" s="1"/>
      <c r="S6" s="1"/>
    </row>
    <row r="7" spans="1:19" ht="18" customHeight="1" x14ac:dyDescent="0.2">
      <c r="A7" s="1">
        <v>5</v>
      </c>
      <c r="B7" s="11" t="s">
        <v>108</v>
      </c>
      <c r="C7" s="11"/>
      <c r="D7" s="11"/>
      <c r="E7" s="11"/>
      <c r="F7" s="11">
        <v>14</v>
      </c>
      <c r="G7" s="11">
        <v>10</v>
      </c>
      <c r="H7" s="11"/>
      <c r="I7" s="35">
        <f t="shared" si="0"/>
        <v>2.88</v>
      </c>
      <c r="J7" s="11"/>
      <c r="K7" s="1"/>
      <c r="L7" s="1"/>
      <c r="M7" s="1"/>
      <c r="N7" s="1"/>
      <c r="O7" s="1"/>
      <c r="P7" s="1"/>
      <c r="Q7" s="1"/>
      <c r="R7" s="1"/>
      <c r="S7" s="1"/>
    </row>
    <row r="8" spans="1:19" ht="18" customHeight="1" x14ac:dyDescent="0.2">
      <c r="A8" s="1">
        <v>6</v>
      </c>
      <c r="B8" s="11" t="s">
        <v>109</v>
      </c>
      <c r="C8" s="11"/>
      <c r="D8" s="11"/>
      <c r="E8" s="11"/>
      <c r="F8" s="11"/>
      <c r="G8" s="11"/>
      <c r="H8" s="11"/>
      <c r="I8" s="35">
        <f t="shared" si="0"/>
        <v>0</v>
      </c>
      <c r="J8" s="11"/>
      <c r="K8" s="1"/>
      <c r="L8" s="1"/>
      <c r="M8" s="1"/>
      <c r="N8" s="1"/>
      <c r="O8" s="1"/>
      <c r="P8" s="1"/>
      <c r="Q8" s="1"/>
      <c r="R8" s="1"/>
      <c r="S8" s="1"/>
    </row>
    <row r="9" spans="1:19" ht="18" customHeight="1" x14ac:dyDescent="0.2">
      <c r="A9" s="1">
        <v>7</v>
      </c>
      <c r="B9" s="11" t="s">
        <v>95</v>
      </c>
      <c r="C9" s="11"/>
      <c r="D9" s="11">
        <v>1</v>
      </c>
      <c r="E9" s="11">
        <v>14</v>
      </c>
      <c r="F9" s="11">
        <v>18</v>
      </c>
      <c r="G9" s="11">
        <v>17</v>
      </c>
      <c r="H9" s="11">
        <v>0</v>
      </c>
      <c r="I9" s="35">
        <f>+H9*0.5+G9*0.12+F9*0.12+E9*0.12+(C9+D9)*1.4</f>
        <v>7.2799999999999994</v>
      </c>
      <c r="J9" s="11"/>
      <c r="K9" s="1"/>
      <c r="L9" s="1"/>
      <c r="M9" s="1"/>
      <c r="N9" s="1"/>
      <c r="O9" s="1"/>
      <c r="P9" s="1"/>
      <c r="Q9" s="1"/>
      <c r="R9" s="1"/>
      <c r="S9" s="1"/>
    </row>
    <row r="10" spans="1:19" ht="18" customHeight="1" x14ac:dyDescent="0.2">
      <c r="A10" s="1">
        <v>8</v>
      </c>
      <c r="B10" s="11" t="s">
        <v>114</v>
      </c>
      <c r="C10" s="11"/>
      <c r="D10" s="11"/>
      <c r="E10" s="11"/>
      <c r="F10" s="11"/>
      <c r="G10" s="11"/>
      <c r="H10" s="11"/>
      <c r="I10" s="35">
        <f t="shared" si="0"/>
        <v>0</v>
      </c>
      <c r="J10" s="11"/>
      <c r="K10" s="1"/>
      <c r="L10" s="1"/>
      <c r="M10" s="1"/>
      <c r="N10" s="1"/>
      <c r="O10" s="1"/>
      <c r="P10" s="1"/>
      <c r="Q10" s="1"/>
      <c r="R10" s="1"/>
      <c r="S10" s="1"/>
    </row>
    <row r="11" spans="1:19" ht="18" customHeight="1" x14ac:dyDescent="0.2">
      <c r="A11" s="1">
        <v>9</v>
      </c>
      <c r="B11" s="11" t="s">
        <v>115</v>
      </c>
      <c r="C11" s="11"/>
      <c r="D11" s="11"/>
      <c r="E11" s="11"/>
      <c r="F11" s="11"/>
      <c r="G11" s="11"/>
      <c r="H11" s="11"/>
      <c r="I11" s="35">
        <f t="shared" si="0"/>
        <v>0</v>
      </c>
      <c r="J11" s="11"/>
      <c r="K11" s="1"/>
      <c r="L11" s="1"/>
      <c r="M11" s="1"/>
      <c r="N11" s="1"/>
      <c r="O11" s="1"/>
      <c r="P11" s="1"/>
      <c r="Q11" s="1"/>
      <c r="R11" s="1"/>
      <c r="S11" s="1"/>
    </row>
    <row r="12" spans="1:19" ht="18" customHeight="1" x14ac:dyDescent="0.2">
      <c r="A12" s="1">
        <v>10</v>
      </c>
      <c r="B12" s="11" t="s">
        <v>116</v>
      </c>
      <c r="C12" s="11"/>
      <c r="D12" s="11"/>
      <c r="E12" s="11">
        <v>18</v>
      </c>
      <c r="F12" s="11">
        <v>12</v>
      </c>
      <c r="G12" s="11">
        <v>11</v>
      </c>
      <c r="H12" s="11">
        <v>6</v>
      </c>
      <c r="I12" s="35">
        <f t="shared" si="0"/>
        <v>7.92</v>
      </c>
      <c r="J12" s="11"/>
      <c r="K12" s="1"/>
      <c r="L12" s="1"/>
      <c r="M12" s="1"/>
      <c r="N12" s="1"/>
      <c r="O12" s="1"/>
      <c r="P12" s="1"/>
      <c r="Q12" s="1"/>
      <c r="R12" s="1"/>
      <c r="S12" s="1"/>
    </row>
    <row r="13" spans="1:19" ht="18" customHeight="1" x14ac:dyDescent="0.2">
      <c r="A13" s="1">
        <v>11</v>
      </c>
      <c r="B13" s="11" t="s">
        <v>117</v>
      </c>
      <c r="C13" s="11">
        <v>1</v>
      </c>
      <c r="D13" s="11"/>
      <c r="E13" s="11">
        <v>18</v>
      </c>
      <c r="F13" s="11">
        <v>8</v>
      </c>
      <c r="G13" s="11">
        <v>14</v>
      </c>
      <c r="H13" s="11">
        <v>0</v>
      </c>
      <c r="I13" s="35">
        <f t="shared" si="0"/>
        <v>6.1999999999999993</v>
      </c>
      <c r="J13" s="11"/>
      <c r="K13" s="1"/>
      <c r="L13" s="1"/>
      <c r="M13" s="1"/>
      <c r="N13" s="1"/>
      <c r="O13" s="1"/>
      <c r="P13" s="1"/>
      <c r="Q13" s="1"/>
      <c r="R13" s="1"/>
      <c r="S13" s="1"/>
    </row>
    <row r="14" spans="1:19" ht="18" customHeight="1" x14ac:dyDescent="0.2">
      <c r="A14" s="1">
        <v>12</v>
      </c>
      <c r="B14" s="11" t="s">
        <v>96</v>
      </c>
      <c r="C14" s="11">
        <v>2</v>
      </c>
      <c r="D14" s="11"/>
      <c r="E14" s="11">
        <v>18</v>
      </c>
      <c r="F14" s="11"/>
      <c r="G14" s="11">
        <v>18</v>
      </c>
      <c r="H14" s="11">
        <v>0</v>
      </c>
      <c r="I14" s="35">
        <f t="shared" si="0"/>
        <v>7.12</v>
      </c>
      <c r="J14" s="11"/>
      <c r="K14" s="1"/>
      <c r="L14" s="1"/>
      <c r="M14" s="1"/>
      <c r="N14" s="1"/>
      <c r="O14" s="1"/>
      <c r="P14" s="1"/>
      <c r="Q14" s="1"/>
      <c r="R14" s="1"/>
      <c r="S14" s="1"/>
    </row>
    <row r="15" spans="1:19" ht="18" customHeight="1" x14ac:dyDescent="0.2">
      <c r="A15" s="1">
        <v>13</v>
      </c>
      <c r="B15" s="11" t="s">
        <v>97</v>
      </c>
      <c r="C15" s="11"/>
      <c r="D15" s="11"/>
      <c r="E15" s="11"/>
      <c r="F15" s="11">
        <v>14</v>
      </c>
      <c r="G15" s="11">
        <v>15</v>
      </c>
      <c r="H15" s="11">
        <v>15</v>
      </c>
      <c r="I15" s="35">
        <f t="shared" si="0"/>
        <v>10.98</v>
      </c>
      <c r="J15" s="11"/>
      <c r="K15" s="1"/>
      <c r="L15" s="1"/>
      <c r="M15" s="1"/>
      <c r="N15" s="1"/>
      <c r="O15" s="1"/>
      <c r="P15" s="1"/>
      <c r="Q15" s="1"/>
      <c r="R15" s="1"/>
      <c r="S15" s="1"/>
    </row>
    <row r="16" spans="1:19" ht="18" customHeight="1" x14ac:dyDescent="0.2">
      <c r="A16" s="1">
        <v>14</v>
      </c>
      <c r="B16" s="11" t="s">
        <v>98</v>
      </c>
      <c r="C16" s="11"/>
      <c r="D16" s="11"/>
      <c r="E16" s="11">
        <v>14</v>
      </c>
      <c r="F16" s="11"/>
      <c r="G16" s="11">
        <v>15</v>
      </c>
      <c r="H16" s="11">
        <v>12</v>
      </c>
      <c r="I16" s="35">
        <f t="shared" si="0"/>
        <v>9.48</v>
      </c>
      <c r="J16" s="11"/>
      <c r="K16" s="1"/>
      <c r="L16" s="1"/>
      <c r="M16" s="1"/>
      <c r="N16" s="1"/>
      <c r="O16" s="1"/>
      <c r="P16" s="1"/>
      <c r="Q16" s="1"/>
      <c r="R16" s="1"/>
      <c r="S16" s="1"/>
    </row>
    <row r="17" spans="1:19" ht="18" customHeight="1" x14ac:dyDescent="0.2">
      <c r="A17" s="1">
        <v>15</v>
      </c>
      <c r="B17" s="11" t="s">
        <v>118</v>
      </c>
      <c r="C17" s="11"/>
      <c r="D17" s="11"/>
      <c r="E17" s="11"/>
      <c r="F17" s="11">
        <v>14</v>
      </c>
      <c r="G17" s="11"/>
      <c r="H17" s="11"/>
      <c r="I17" s="35">
        <f t="shared" si="0"/>
        <v>1.68</v>
      </c>
      <c r="J17" s="11"/>
      <c r="K17" s="1"/>
      <c r="L17" s="1"/>
      <c r="M17" s="1"/>
      <c r="N17" s="1"/>
      <c r="O17" s="1"/>
      <c r="P17" s="1"/>
      <c r="Q17" s="1"/>
      <c r="R17" s="1"/>
      <c r="S17" s="1"/>
    </row>
    <row r="18" spans="1:19" ht="18" customHeight="1" x14ac:dyDescent="0.2">
      <c r="A18" s="1">
        <v>16</v>
      </c>
      <c r="B18" s="11" t="s">
        <v>100</v>
      </c>
      <c r="C18" s="11"/>
      <c r="D18" s="11"/>
      <c r="E18" s="11">
        <v>18</v>
      </c>
      <c r="F18" s="11">
        <v>18</v>
      </c>
      <c r="G18" s="11"/>
      <c r="H18" s="11"/>
      <c r="I18" s="35">
        <f t="shared" si="0"/>
        <v>4.32</v>
      </c>
      <c r="J18" s="11"/>
      <c r="K18" s="1"/>
      <c r="L18" s="1"/>
      <c r="M18" s="1"/>
      <c r="N18" s="1"/>
      <c r="O18" s="1"/>
      <c r="P18" s="1"/>
      <c r="Q18" s="1"/>
      <c r="R18" s="1"/>
      <c r="S18" s="1"/>
    </row>
    <row r="19" spans="1:19" ht="18" customHeight="1" x14ac:dyDescent="0.2">
      <c r="A19" s="1">
        <v>17</v>
      </c>
      <c r="B19" s="11" t="s">
        <v>101</v>
      </c>
      <c r="C19" s="11"/>
      <c r="D19" s="11"/>
      <c r="E19" s="11">
        <v>14</v>
      </c>
      <c r="F19" s="11">
        <v>8</v>
      </c>
      <c r="G19" s="11">
        <v>15</v>
      </c>
      <c r="H19" s="11">
        <v>13</v>
      </c>
      <c r="I19" s="35">
        <f t="shared" si="0"/>
        <v>10.940000000000001</v>
      </c>
      <c r="J19" s="1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>
        <v>18</v>
      </c>
      <c r="B20" s="1"/>
      <c r="C20" s="1">
        <v>1</v>
      </c>
      <c r="D20" s="1">
        <v>1</v>
      </c>
      <c r="E20" s="1">
        <v>20</v>
      </c>
      <c r="F20" s="1">
        <v>20</v>
      </c>
      <c r="G20" s="1">
        <v>20</v>
      </c>
      <c r="H20" s="1">
        <v>20</v>
      </c>
      <c r="I20" s="35">
        <f t="shared" si="0"/>
        <v>20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22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sortState xmlns:xlrd2="http://schemas.microsoft.com/office/spreadsheetml/2017/richdata2" ref="B3:J19">
    <sortCondition ref="B3:B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C913-6764-4441-A872-9F7536FDB8F3}">
  <dimension ref="A2:Y58"/>
  <sheetViews>
    <sheetView zoomScale="140" zoomScaleNormal="140"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B55" sqref="B55"/>
    </sheetView>
  </sheetViews>
  <sheetFormatPr baseColWidth="10" defaultRowHeight="16" x14ac:dyDescent="0.2"/>
  <cols>
    <col min="1" max="1" width="3.1640625" bestFit="1" customWidth="1"/>
    <col min="2" max="2" width="40.6640625" customWidth="1"/>
    <col min="3" max="3" width="10.83203125" style="16"/>
    <col min="5" max="5" width="10.83203125" style="16"/>
    <col min="6" max="6" width="10.83203125" style="34"/>
    <col min="7" max="11" width="10.83203125" style="16"/>
    <col min="13" max="13" width="21" bestFit="1" customWidth="1"/>
    <col min="17" max="17" width="10.83203125" style="16"/>
    <col min="19" max="19" width="37.6640625" bestFit="1" customWidth="1"/>
  </cols>
  <sheetData>
    <row r="2" spans="1:25" s="3" customFormat="1" x14ac:dyDescent="0.2">
      <c r="A2" s="6"/>
      <c r="B2" s="6" t="s">
        <v>86</v>
      </c>
      <c r="C2" s="24" t="s">
        <v>638</v>
      </c>
      <c r="D2" s="6" t="s">
        <v>601</v>
      </c>
      <c r="E2" s="24" t="s">
        <v>600</v>
      </c>
      <c r="F2" s="31" t="s">
        <v>427</v>
      </c>
      <c r="G2" s="24"/>
      <c r="H2" s="24"/>
      <c r="I2" s="24"/>
      <c r="J2" s="24"/>
      <c r="K2" s="24"/>
      <c r="M2" t="s">
        <v>154</v>
      </c>
      <c r="N2" t="s">
        <v>86</v>
      </c>
      <c r="O2" t="s">
        <v>155</v>
      </c>
      <c r="P2" t="s">
        <v>156</v>
      </c>
      <c r="Q2" s="26"/>
    </row>
    <row r="3" spans="1:25" ht="17" customHeight="1" x14ac:dyDescent="0.2">
      <c r="A3" s="1">
        <v>1</v>
      </c>
      <c r="B3" s="5" t="s">
        <v>87</v>
      </c>
      <c r="C3" s="27"/>
      <c r="D3" s="30">
        <v>20</v>
      </c>
      <c r="E3" s="27">
        <v>15.56</v>
      </c>
      <c r="F3" s="32">
        <f>+E3*0.8+D3*0.2+C3</f>
        <v>16.448</v>
      </c>
      <c r="G3" s="27"/>
      <c r="H3" s="20"/>
      <c r="I3" s="20"/>
      <c r="J3" s="20"/>
      <c r="K3" s="20"/>
      <c r="M3" t="s">
        <v>516</v>
      </c>
      <c r="N3" t="s">
        <v>517</v>
      </c>
      <c r="O3" t="s">
        <v>518</v>
      </c>
      <c r="P3" t="s">
        <v>519</v>
      </c>
      <c r="Q3" s="16">
        <f>_xlfn.NUMBERVALUE(P3)/100</f>
        <v>15.56</v>
      </c>
      <c r="S3" s="29" t="s">
        <v>602</v>
      </c>
      <c r="T3" s="30" t="s">
        <v>603</v>
      </c>
      <c r="U3" s="30" t="s">
        <v>603</v>
      </c>
      <c r="V3" s="30" t="s">
        <v>603</v>
      </c>
      <c r="W3" s="30" t="s">
        <v>603</v>
      </c>
      <c r="X3" s="30" t="s">
        <v>603</v>
      </c>
      <c r="Y3" s="30">
        <v>20</v>
      </c>
    </row>
    <row r="4" spans="1:25" ht="18" customHeight="1" x14ac:dyDescent="0.2">
      <c r="A4" s="1">
        <v>2</v>
      </c>
      <c r="B4" s="5" t="s">
        <v>103</v>
      </c>
      <c r="C4" s="27"/>
      <c r="D4" s="30">
        <v>0</v>
      </c>
      <c r="E4" s="27">
        <v>0</v>
      </c>
      <c r="F4" s="32">
        <f t="shared" ref="F4:F39" si="0">+E4*0.8+D4*0.2+C4</f>
        <v>0</v>
      </c>
      <c r="G4" s="27"/>
      <c r="H4" s="20"/>
      <c r="I4" s="20"/>
      <c r="J4" s="20"/>
      <c r="K4" s="20"/>
      <c r="S4" s="29" t="s">
        <v>604</v>
      </c>
      <c r="T4" s="30" t="s">
        <v>605</v>
      </c>
      <c r="U4" s="30" t="s">
        <v>605</v>
      </c>
      <c r="V4" s="30" t="s">
        <v>605</v>
      </c>
      <c r="W4" s="30" t="s">
        <v>605</v>
      </c>
      <c r="X4" s="30" t="s">
        <v>605</v>
      </c>
      <c r="Y4" s="30">
        <v>0</v>
      </c>
    </row>
    <row r="5" spans="1:25" ht="18" customHeight="1" x14ac:dyDescent="0.2">
      <c r="A5" s="1">
        <v>3</v>
      </c>
      <c r="B5" s="5" t="s">
        <v>88</v>
      </c>
      <c r="C5" s="27"/>
      <c r="E5" s="27">
        <v>0</v>
      </c>
      <c r="F5" s="32">
        <f t="shared" si="0"/>
        <v>0</v>
      </c>
      <c r="G5" s="27"/>
      <c r="H5" s="20"/>
      <c r="I5" s="20"/>
      <c r="J5" s="20"/>
      <c r="K5" s="20"/>
    </row>
    <row r="6" spans="1:25" ht="18" customHeight="1" x14ac:dyDescent="0.2">
      <c r="A6" s="1">
        <v>4</v>
      </c>
      <c r="B6" s="5" t="s">
        <v>89</v>
      </c>
      <c r="C6" s="27"/>
      <c r="D6" s="30">
        <v>16</v>
      </c>
      <c r="E6" s="27">
        <v>7.78</v>
      </c>
      <c r="F6" s="32">
        <f t="shared" si="0"/>
        <v>9.4239999999999995</v>
      </c>
      <c r="G6" s="27"/>
      <c r="H6" s="20"/>
      <c r="I6" s="20"/>
      <c r="J6" s="20"/>
      <c r="K6" s="20"/>
      <c r="M6" t="s">
        <v>524</v>
      </c>
      <c r="N6" t="s">
        <v>525</v>
      </c>
      <c r="O6" t="s">
        <v>526</v>
      </c>
      <c r="P6" t="s">
        <v>523</v>
      </c>
      <c r="Q6" s="16">
        <f t="shared" ref="Q6:Q39" si="1">_xlfn.NUMBERVALUE(P6)/100</f>
        <v>7.78</v>
      </c>
      <c r="S6" s="29" t="s">
        <v>606</v>
      </c>
      <c r="T6" s="30" t="s">
        <v>603</v>
      </c>
      <c r="U6" s="30" t="s">
        <v>603</v>
      </c>
      <c r="V6" s="30" t="s">
        <v>603</v>
      </c>
      <c r="W6" s="30" t="s">
        <v>605</v>
      </c>
      <c r="X6" s="30" t="s">
        <v>603</v>
      </c>
      <c r="Y6" s="30">
        <v>16</v>
      </c>
    </row>
    <row r="7" spans="1:25" ht="18" customHeight="1" x14ac:dyDescent="0.2">
      <c r="A7" s="1">
        <v>5</v>
      </c>
      <c r="B7" s="5" t="s">
        <v>104</v>
      </c>
      <c r="C7" s="27"/>
      <c r="D7" s="30">
        <v>16</v>
      </c>
      <c r="E7" s="27">
        <v>0</v>
      </c>
      <c r="F7" s="32">
        <f t="shared" si="0"/>
        <v>3.2</v>
      </c>
      <c r="G7" s="27"/>
      <c r="H7" s="20"/>
      <c r="I7" s="20"/>
      <c r="J7" s="20"/>
      <c r="K7" s="20"/>
      <c r="M7" t="s">
        <v>542</v>
      </c>
      <c r="N7" t="s">
        <v>543</v>
      </c>
      <c r="O7" t="s">
        <v>544</v>
      </c>
      <c r="P7" t="s">
        <v>387</v>
      </c>
      <c r="Q7" s="16" t="e">
        <f t="shared" si="1"/>
        <v>#VALUE!</v>
      </c>
      <c r="S7" s="29" t="s">
        <v>607</v>
      </c>
      <c r="T7" s="30" t="s">
        <v>605</v>
      </c>
      <c r="U7" s="30" t="s">
        <v>603</v>
      </c>
      <c r="V7" s="30" t="s">
        <v>603</v>
      </c>
      <c r="W7" s="30" t="s">
        <v>603</v>
      </c>
      <c r="X7" s="30" t="s">
        <v>603</v>
      </c>
      <c r="Y7" s="30">
        <v>16</v>
      </c>
    </row>
    <row r="8" spans="1:25" ht="18" customHeight="1" x14ac:dyDescent="0.2">
      <c r="A8" s="1">
        <v>6</v>
      </c>
      <c r="B8" s="5" t="s">
        <v>105</v>
      </c>
      <c r="C8" s="27"/>
      <c r="D8" s="30">
        <v>20</v>
      </c>
      <c r="E8" s="27">
        <v>13.33</v>
      </c>
      <c r="F8" s="32">
        <f t="shared" si="0"/>
        <v>14.664000000000001</v>
      </c>
      <c r="G8" s="27"/>
      <c r="H8" s="20"/>
      <c r="I8" s="20"/>
      <c r="J8" s="20"/>
      <c r="K8" s="20"/>
      <c r="M8" t="s">
        <v>591</v>
      </c>
      <c r="N8" t="s">
        <v>592</v>
      </c>
      <c r="O8" t="s">
        <v>593</v>
      </c>
      <c r="P8" t="s">
        <v>515</v>
      </c>
      <c r="Q8" s="16">
        <f t="shared" si="1"/>
        <v>13.33</v>
      </c>
      <c r="S8" s="29" t="s">
        <v>608</v>
      </c>
      <c r="T8" s="30" t="s">
        <v>603</v>
      </c>
      <c r="U8" s="30" t="s">
        <v>603</v>
      </c>
      <c r="V8" s="30" t="s">
        <v>603</v>
      </c>
      <c r="W8" s="30" t="s">
        <v>603</v>
      </c>
      <c r="X8" s="30" t="s">
        <v>603</v>
      </c>
      <c r="Y8" s="30">
        <v>20</v>
      </c>
    </row>
    <row r="9" spans="1:25" ht="18" customHeight="1" x14ac:dyDescent="0.2">
      <c r="A9" s="1">
        <v>7</v>
      </c>
      <c r="B9" s="5" t="s">
        <v>90</v>
      </c>
      <c r="C9" s="27"/>
      <c r="D9" s="30">
        <v>0</v>
      </c>
      <c r="E9" s="27">
        <v>0</v>
      </c>
      <c r="F9" s="32">
        <f t="shared" si="0"/>
        <v>0</v>
      </c>
      <c r="G9" s="27"/>
      <c r="H9" s="20"/>
      <c r="I9" s="20"/>
      <c r="J9" s="20"/>
      <c r="K9" s="20"/>
      <c r="M9" t="s">
        <v>549</v>
      </c>
      <c r="N9" t="s">
        <v>550</v>
      </c>
      <c r="O9" t="s">
        <v>551</v>
      </c>
      <c r="P9" t="s">
        <v>295</v>
      </c>
      <c r="Q9" s="16">
        <f t="shared" si="1"/>
        <v>0</v>
      </c>
      <c r="S9" s="29" t="s">
        <v>609</v>
      </c>
      <c r="T9" s="30" t="s">
        <v>605</v>
      </c>
      <c r="U9" s="30" t="s">
        <v>605</v>
      </c>
      <c r="V9" s="30" t="s">
        <v>605</v>
      </c>
      <c r="W9" s="30" t="s">
        <v>605</v>
      </c>
      <c r="X9" s="30" t="s">
        <v>605</v>
      </c>
      <c r="Y9" s="30">
        <v>0</v>
      </c>
    </row>
    <row r="10" spans="1:25" ht="18" customHeight="1" x14ac:dyDescent="0.2">
      <c r="A10" s="1">
        <v>8</v>
      </c>
      <c r="B10" s="5" t="s">
        <v>91</v>
      </c>
      <c r="C10" s="27">
        <v>-5</v>
      </c>
      <c r="D10" s="30">
        <v>20</v>
      </c>
      <c r="E10" s="27">
        <v>10</v>
      </c>
      <c r="F10" s="32">
        <f t="shared" si="0"/>
        <v>7</v>
      </c>
      <c r="G10" s="27"/>
      <c r="H10" s="20"/>
      <c r="I10" s="20"/>
      <c r="J10" s="20"/>
      <c r="K10" s="20"/>
      <c r="M10" t="s">
        <v>558</v>
      </c>
      <c r="N10" t="s">
        <v>559</v>
      </c>
      <c r="O10" t="s">
        <v>560</v>
      </c>
      <c r="P10" t="s">
        <v>308</v>
      </c>
      <c r="Q10" s="16">
        <f t="shared" si="1"/>
        <v>10</v>
      </c>
      <c r="S10" s="29" t="s">
        <v>610</v>
      </c>
      <c r="T10" s="30" t="s">
        <v>603</v>
      </c>
      <c r="U10" s="30" t="s">
        <v>603</v>
      </c>
      <c r="V10" s="30" t="s">
        <v>603</v>
      </c>
      <c r="W10" s="30" t="s">
        <v>603</v>
      </c>
      <c r="X10" s="30" t="s">
        <v>603</v>
      </c>
      <c r="Y10" s="30">
        <v>20</v>
      </c>
    </row>
    <row r="11" spans="1:25" ht="18" customHeight="1" x14ac:dyDescent="0.2">
      <c r="A11" s="1">
        <v>9</v>
      </c>
      <c r="B11" s="5" t="s">
        <v>92</v>
      </c>
      <c r="C11" s="27"/>
      <c r="D11" s="30">
        <v>16</v>
      </c>
      <c r="E11" s="27">
        <v>12.22</v>
      </c>
      <c r="F11" s="32">
        <f t="shared" si="0"/>
        <v>12.976000000000003</v>
      </c>
      <c r="G11" s="27"/>
      <c r="H11" s="20"/>
      <c r="I11" s="20"/>
      <c r="J11" s="20"/>
      <c r="K11" s="20"/>
      <c r="M11" t="s">
        <v>587</v>
      </c>
      <c r="N11" t="s">
        <v>588</v>
      </c>
      <c r="O11" t="s">
        <v>589</v>
      </c>
      <c r="P11" t="s">
        <v>590</v>
      </c>
      <c r="Q11" s="16">
        <f t="shared" si="1"/>
        <v>12.22</v>
      </c>
      <c r="S11" s="29" t="s">
        <v>611</v>
      </c>
      <c r="T11" s="30" t="s">
        <v>603</v>
      </c>
      <c r="U11" s="30" t="s">
        <v>603</v>
      </c>
      <c r="V11" s="30" t="s">
        <v>605</v>
      </c>
      <c r="W11" s="30" t="s">
        <v>603</v>
      </c>
      <c r="X11" s="30" t="s">
        <v>603</v>
      </c>
      <c r="Y11" s="30">
        <v>16</v>
      </c>
    </row>
    <row r="12" spans="1:25" ht="18" customHeight="1" x14ac:dyDescent="0.2">
      <c r="A12" s="1">
        <v>10</v>
      </c>
      <c r="B12" s="5" t="s">
        <v>93</v>
      </c>
      <c r="C12" s="27"/>
      <c r="D12" s="30">
        <v>20</v>
      </c>
      <c r="E12" s="27">
        <v>8.89</v>
      </c>
      <c r="F12" s="32">
        <f t="shared" si="0"/>
        <v>11.112000000000002</v>
      </c>
      <c r="G12" s="27"/>
      <c r="H12" s="20"/>
      <c r="I12" s="20"/>
      <c r="J12" s="20"/>
      <c r="K12" s="20"/>
      <c r="M12" t="s">
        <v>509</v>
      </c>
      <c r="N12" t="s">
        <v>510</v>
      </c>
      <c r="O12" t="s">
        <v>511</v>
      </c>
      <c r="P12" t="s">
        <v>508</v>
      </c>
      <c r="Q12" s="16">
        <f t="shared" si="1"/>
        <v>8.89</v>
      </c>
      <c r="S12" s="29" t="s">
        <v>612</v>
      </c>
      <c r="T12" s="30" t="s">
        <v>603</v>
      </c>
      <c r="U12" s="30" t="s">
        <v>603</v>
      </c>
      <c r="V12" s="30" t="s">
        <v>603</v>
      </c>
      <c r="W12" s="30" t="s">
        <v>603</v>
      </c>
      <c r="X12" s="30" t="s">
        <v>603</v>
      </c>
      <c r="Y12" s="30">
        <v>20</v>
      </c>
    </row>
    <row r="13" spans="1:25" ht="18" customHeight="1" x14ac:dyDescent="0.2">
      <c r="A13" s="1">
        <v>11</v>
      </c>
      <c r="B13" s="5" t="s">
        <v>106</v>
      </c>
      <c r="C13" s="27"/>
      <c r="D13" s="30">
        <v>13</v>
      </c>
      <c r="E13" s="27">
        <v>0</v>
      </c>
      <c r="F13" s="32">
        <f t="shared" si="0"/>
        <v>2.6</v>
      </c>
      <c r="G13" s="27"/>
      <c r="H13" s="20"/>
      <c r="I13" s="20"/>
      <c r="J13" s="20"/>
      <c r="K13" s="20"/>
      <c r="Q13" s="16">
        <f t="shared" si="1"/>
        <v>0</v>
      </c>
      <c r="S13" s="29" t="s">
        <v>613</v>
      </c>
      <c r="T13" s="30" t="s">
        <v>603</v>
      </c>
      <c r="U13" s="30" t="s">
        <v>603</v>
      </c>
      <c r="V13" s="30" t="s">
        <v>605</v>
      </c>
      <c r="W13" s="30" t="s">
        <v>605</v>
      </c>
      <c r="X13" s="30" t="s">
        <v>603</v>
      </c>
      <c r="Y13" s="30">
        <v>13</v>
      </c>
    </row>
    <row r="14" spans="1:25" ht="18" customHeight="1" x14ac:dyDescent="0.2">
      <c r="A14" s="1">
        <v>12</v>
      </c>
      <c r="B14" s="5" t="s">
        <v>107</v>
      </c>
      <c r="C14" s="27"/>
      <c r="D14" s="30">
        <v>20</v>
      </c>
      <c r="E14" s="27">
        <v>11.11</v>
      </c>
      <c r="F14" s="32">
        <f t="shared" si="0"/>
        <v>12.888</v>
      </c>
      <c r="G14" s="27"/>
      <c r="H14" s="20"/>
      <c r="I14" s="20"/>
      <c r="J14" s="20"/>
      <c r="K14" s="20"/>
      <c r="M14" t="s">
        <v>561</v>
      </c>
      <c r="N14" t="s">
        <v>562</v>
      </c>
      <c r="O14" t="s">
        <v>563</v>
      </c>
      <c r="P14" t="s">
        <v>530</v>
      </c>
      <c r="Q14" s="16">
        <f t="shared" si="1"/>
        <v>11.11</v>
      </c>
      <c r="S14" s="29" t="s">
        <v>614</v>
      </c>
      <c r="T14" s="30" t="s">
        <v>603</v>
      </c>
      <c r="U14" s="30" t="s">
        <v>603</v>
      </c>
      <c r="V14" s="30" t="s">
        <v>603</v>
      </c>
      <c r="W14" s="30" t="s">
        <v>603</v>
      </c>
      <c r="X14" s="30" t="s">
        <v>603</v>
      </c>
      <c r="Y14" s="30">
        <v>20</v>
      </c>
    </row>
    <row r="15" spans="1:25" ht="18" customHeight="1" x14ac:dyDescent="0.2">
      <c r="A15" s="1">
        <v>13</v>
      </c>
      <c r="B15" s="5" t="s">
        <v>94</v>
      </c>
      <c r="C15" s="27"/>
      <c r="D15" s="30">
        <v>20</v>
      </c>
      <c r="E15" s="27">
        <v>14.44</v>
      </c>
      <c r="F15" s="32">
        <f t="shared" si="0"/>
        <v>15.552</v>
      </c>
      <c r="G15" s="27"/>
      <c r="H15" s="20"/>
      <c r="I15" s="20"/>
      <c r="J15" s="20"/>
      <c r="K15" s="20"/>
      <c r="M15" t="s">
        <v>585</v>
      </c>
      <c r="N15" t="s">
        <v>573</v>
      </c>
      <c r="O15" t="s">
        <v>586</v>
      </c>
      <c r="P15" t="s">
        <v>578</v>
      </c>
      <c r="Q15" s="16">
        <f t="shared" si="1"/>
        <v>14.44</v>
      </c>
      <c r="S15" s="29" t="s">
        <v>615</v>
      </c>
      <c r="T15" s="30" t="s">
        <v>603</v>
      </c>
      <c r="U15" s="30" t="s">
        <v>603</v>
      </c>
      <c r="V15" s="30" t="s">
        <v>603</v>
      </c>
      <c r="W15" s="30" t="s">
        <v>603</v>
      </c>
      <c r="X15" s="30" t="s">
        <v>603</v>
      </c>
      <c r="Y15" s="30">
        <v>20</v>
      </c>
    </row>
    <row r="16" spans="1:25" ht="18" customHeight="1" x14ac:dyDescent="0.2">
      <c r="A16" s="1">
        <v>14</v>
      </c>
      <c r="B16" s="5" t="s">
        <v>108</v>
      </c>
      <c r="C16" s="27"/>
      <c r="D16" s="30">
        <v>20</v>
      </c>
      <c r="E16" s="27">
        <v>8.75</v>
      </c>
      <c r="F16" s="32">
        <f t="shared" si="0"/>
        <v>11</v>
      </c>
      <c r="G16" s="27"/>
      <c r="H16" s="20"/>
      <c r="I16" s="20"/>
      <c r="J16" s="20"/>
      <c r="K16" s="20"/>
      <c r="M16" t="s">
        <v>555</v>
      </c>
      <c r="N16" t="s">
        <v>556</v>
      </c>
      <c r="O16" t="s">
        <v>557</v>
      </c>
      <c r="P16" t="s">
        <v>534</v>
      </c>
      <c r="Q16" s="16">
        <f t="shared" si="1"/>
        <v>8.75</v>
      </c>
      <c r="S16" s="29" t="s">
        <v>616</v>
      </c>
      <c r="T16" s="30" t="s">
        <v>603</v>
      </c>
      <c r="U16" s="30" t="s">
        <v>603</v>
      </c>
      <c r="V16" s="30" t="s">
        <v>603</v>
      </c>
      <c r="W16" s="30" t="s">
        <v>603</v>
      </c>
      <c r="X16" s="30" t="s">
        <v>603</v>
      </c>
      <c r="Y16" s="30">
        <v>20</v>
      </c>
    </row>
    <row r="17" spans="1:25" ht="18" customHeight="1" x14ac:dyDescent="0.2">
      <c r="A17" s="1">
        <v>15</v>
      </c>
      <c r="B17" s="5" t="s">
        <v>109</v>
      </c>
      <c r="C17" s="27"/>
      <c r="E17" s="27">
        <v>0</v>
      </c>
      <c r="F17" s="32">
        <f t="shared" si="0"/>
        <v>0</v>
      </c>
      <c r="G17" s="27"/>
      <c r="H17" s="20"/>
      <c r="I17" s="20"/>
      <c r="J17" s="20"/>
      <c r="K17" s="20"/>
      <c r="Q17" s="16">
        <f t="shared" si="1"/>
        <v>0</v>
      </c>
    </row>
    <row r="18" spans="1:25" ht="18" customHeight="1" x14ac:dyDescent="0.2">
      <c r="A18" s="1">
        <v>16</v>
      </c>
      <c r="B18" s="5" t="s">
        <v>110</v>
      </c>
      <c r="C18" s="27"/>
      <c r="D18" s="30">
        <v>20</v>
      </c>
      <c r="E18" s="27">
        <v>4.4400000000000004</v>
      </c>
      <c r="F18" s="32">
        <f t="shared" si="0"/>
        <v>7.5520000000000005</v>
      </c>
      <c r="G18" s="27"/>
      <c r="H18" s="20"/>
      <c r="I18" s="20"/>
      <c r="J18" s="20"/>
      <c r="K18" s="20"/>
      <c r="M18" t="s">
        <v>564</v>
      </c>
      <c r="N18" t="s">
        <v>565</v>
      </c>
      <c r="O18" t="s">
        <v>566</v>
      </c>
      <c r="P18" t="s">
        <v>567</v>
      </c>
      <c r="Q18" s="16">
        <f t="shared" si="1"/>
        <v>4.4400000000000004</v>
      </c>
      <c r="S18" s="29" t="s">
        <v>617</v>
      </c>
      <c r="T18" s="30" t="s">
        <v>603</v>
      </c>
      <c r="U18" s="30" t="s">
        <v>603</v>
      </c>
      <c r="V18" s="30" t="s">
        <v>603</v>
      </c>
      <c r="W18" s="30" t="s">
        <v>603</v>
      </c>
      <c r="X18" s="30" t="s">
        <v>603</v>
      </c>
      <c r="Y18" s="30">
        <v>20</v>
      </c>
    </row>
    <row r="19" spans="1:25" ht="18" customHeight="1" x14ac:dyDescent="0.2">
      <c r="A19" s="1">
        <v>17</v>
      </c>
      <c r="B19" s="5" t="s">
        <v>111</v>
      </c>
      <c r="C19" s="27"/>
      <c r="D19" s="30">
        <v>0</v>
      </c>
      <c r="E19" s="27">
        <v>0</v>
      </c>
      <c r="F19" s="32">
        <f t="shared" si="0"/>
        <v>0</v>
      </c>
      <c r="G19" s="27"/>
      <c r="H19" s="20"/>
      <c r="I19" s="20"/>
      <c r="J19" s="20"/>
      <c r="K19" s="20"/>
      <c r="Q19" s="16">
        <f t="shared" si="1"/>
        <v>0</v>
      </c>
      <c r="S19" s="29" t="s">
        <v>618</v>
      </c>
      <c r="T19" s="30" t="s">
        <v>605</v>
      </c>
      <c r="U19" s="30" t="s">
        <v>605</v>
      </c>
      <c r="V19" s="30" t="s">
        <v>605</v>
      </c>
      <c r="W19" s="30" t="s">
        <v>605</v>
      </c>
      <c r="X19" s="30" t="s">
        <v>605</v>
      </c>
      <c r="Y19" s="30">
        <v>0</v>
      </c>
    </row>
    <row r="20" spans="1:25" ht="18" customHeight="1" x14ac:dyDescent="0.2">
      <c r="A20" s="1">
        <v>18</v>
      </c>
      <c r="B20" s="5" t="s">
        <v>95</v>
      </c>
      <c r="C20" s="27">
        <v>-5</v>
      </c>
      <c r="D20" s="30">
        <v>20</v>
      </c>
      <c r="E20" s="27">
        <v>12.5</v>
      </c>
      <c r="F20" s="32">
        <f t="shared" si="0"/>
        <v>9</v>
      </c>
      <c r="G20" s="27"/>
      <c r="H20" s="20"/>
      <c r="I20" s="20"/>
      <c r="J20" s="20"/>
      <c r="K20" s="20"/>
      <c r="M20" t="s">
        <v>539</v>
      </c>
      <c r="N20" t="s">
        <v>540</v>
      </c>
      <c r="O20" t="s">
        <v>541</v>
      </c>
      <c r="P20" t="s">
        <v>383</v>
      </c>
      <c r="Q20" s="16">
        <f t="shared" si="1"/>
        <v>12.5</v>
      </c>
      <c r="S20" s="29" t="s">
        <v>619</v>
      </c>
      <c r="T20" s="30" t="s">
        <v>603</v>
      </c>
      <c r="U20" s="30" t="s">
        <v>603</v>
      </c>
      <c r="V20" s="30" t="s">
        <v>603</v>
      </c>
      <c r="W20" s="30" t="s">
        <v>603</v>
      </c>
      <c r="X20" s="30" t="s">
        <v>603</v>
      </c>
      <c r="Y20" s="30">
        <v>20</v>
      </c>
    </row>
    <row r="21" spans="1:25" ht="18" customHeight="1" x14ac:dyDescent="0.2">
      <c r="A21" s="1">
        <v>19</v>
      </c>
      <c r="B21" s="5" t="s">
        <v>112</v>
      </c>
      <c r="C21" s="27">
        <v>-5</v>
      </c>
      <c r="D21" s="30">
        <v>8</v>
      </c>
      <c r="E21" s="27">
        <v>2.5</v>
      </c>
      <c r="F21" s="32">
        <f t="shared" si="0"/>
        <v>-1.4</v>
      </c>
      <c r="G21" s="27"/>
      <c r="H21" s="20"/>
      <c r="I21" s="20"/>
      <c r="J21" s="20"/>
      <c r="K21" s="20"/>
      <c r="M21" t="s">
        <v>545</v>
      </c>
      <c r="N21" t="s">
        <v>546</v>
      </c>
      <c r="O21" t="s">
        <v>547</v>
      </c>
      <c r="P21" t="s">
        <v>548</v>
      </c>
      <c r="Q21" s="16">
        <f t="shared" si="1"/>
        <v>2.5</v>
      </c>
      <c r="S21" s="29" t="s">
        <v>620</v>
      </c>
      <c r="T21" s="30" t="s">
        <v>603</v>
      </c>
      <c r="U21" s="30" t="s">
        <v>605</v>
      </c>
      <c r="V21" s="30" t="s">
        <v>605</v>
      </c>
      <c r="W21" s="30" t="s">
        <v>603</v>
      </c>
      <c r="X21" s="30" t="s">
        <v>605</v>
      </c>
      <c r="Y21" s="30">
        <v>8</v>
      </c>
    </row>
    <row r="22" spans="1:25" ht="18" customHeight="1" x14ac:dyDescent="0.2">
      <c r="A22" s="1">
        <v>20</v>
      </c>
      <c r="B22" s="5" t="s">
        <v>113</v>
      </c>
      <c r="C22" s="27">
        <v>-5</v>
      </c>
      <c r="D22" s="30">
        <v>8</v>
      </c>
      <c r="E22" s="27">
        <v>6.67</v>
      </c>
      <c r="F22" s="32">
        <f t="shared" si="0"/>
        <v>1.9359999999999999</v>
      </c>
      <c r="G22" s="27"/>
      <c r="H22" s="20"/>
      <c r="I22" s="20"/>
      <c r="J22" s="20"/>
      <c r="K22" s="20"/>
      <c r="M22" t="s">
        <v>568</v>
      </c>
      <c r="N22" t="s">
        <v>569</v>
      </c>
      <c r="O22" t="s">
        <v>570</v>
      </c>
      <c r="P22" t="s">
        <v>571</v>
      </c>
      <c r="Q22" s="16">
        <f t="shared" si="1"/>
        <v>6.67</v>
      </c>
      <c r="S22" s="29" t="s">
        <v>621</v>
      </c>
      <c r="T22" s="30" t="s">
        <v>603</v>
      </c>
      <c r="U22" s="30" t="s">
        <v>603</v>
      </c>
      <c r="V22" s="30" t="s">
        <v>605</v>
      </c>
      <c r="W22" s="30" t="s">
        <v>605</v>
      </c>
      <c r="X22" s="30" t="s">
        <v>605</v>
      </c>
      <c r="Y22" s="30">
        <v>8</v>
      </c>
    </row>
    <row r="23" spans="1:25" ht="18" customHeight="1" x14ac:dyDescent="0.2">
      <c r="A23" s="1">
        <v>21</v>
      </c>
      <c r="B23" s="5" t="s">
        <v>114</v>
      </c>
      <c r="C23" s="27"/>
      <c r="E23" s="27">
        <v>0</v>
      </c>
      <c r="F23" s="32">
        <f t="shared" si="0"/>
        <v>0</v>
      </c>
      <c r="G23" s="27"/>
      <c r="H23" s="20"/>
      <c r="I23" s="20"/>
      <c r="J23" s="20"/>
      <c r="K23" s="20"/>
      <c r="Q23" s="16">
        <f t="shared" si="1"/>
        <v>0</v>
      </c>
    </row>
    <row r="24" spans="1:25" ht="18" customHeight="1" x14ac:dyDescent="0.2">
      <c r="A24" s="1">
        <v>22</v>
      </c>
      <c r="B24" s="5" t="s">
        <v>115</v>
      </c>
      <c r="C24" s="27"/>
      <c r="D24" s="30">
        <v>16</v>
      </c>
      <c r="E24" s="27">
        <v>8.89</v>
      </c>
      <c r="F24" s="32">
        <f t="shared" si="0"/>
        <v>10.312000000000001</v>
      </c>
      <c r="G24" s="27"/>
      <c r="H24" s="20"/>
      <c r="I24" s="20"/>
      <c r="J24" s="20"/>
      <c r="K24" s="20"/>
      <c r="M24" t="s">
        <v>505</v>
      </c>
      <c r="N24" t="s">
        <v>506</v>
      </c>
      <c r="O24" t="s">
        <v>507</v>
      </c>
      <c r="P24" t="s">
        <v>508</v>
      </c>
      <c r="Q24" s="16">
        <f t="shared" si="1"/>
        <v>8.89</v>
      </c>
      <c r="S24" s="29" t="s">
        <v>622</v>
      </c>
      <c r="T24" s="30" t="s">
        <v>603</v>
      </c>
      <c r="U24" s="30" t="s">
        <v>603</v>
      </c>
      <c r="V24" s="30" t="s">
        <v>605</v>
      </c>
      <c r="W24" s="30" t="s">
        <v>603</v>
      </c>
      <c r="X24" s="30" t="s">
        <v>603</v>
      </c>
      <c r="Y24" s="30">
        <v>16</v>
      </c>
    </row>
    <row r="25" spans="1:25" ht="18" customHeight="1" x14ac:dyDescent="0.2">
      <c r="A25" s="1">
        <v>23</v>
      </c>
      <c r="B25" s="5" t="s">
        <v>116</v>
      </c>
      <c r="C25" s="27">
        <v>-5</v>
      </c>
      <c r="D25" s="30">
        <v>20</v>
      </c>
      <c r="E25" s="27">
        <v>6.67</v>
      </c>
      <c r="F25" s="32">
        <f t="shared" si="0"/>
        <v>4.3360000000000003</v>
      </c>
      <c r="G25" s="27"/>
      <c r="H25" s="20"/>
      <c r="I25" s="20"/>
      <c r="J25" s="20"/>
      <c r="K25" s="20"/>
      <c r="M25" t="s">
        <v>572</v>
      </c>
      <c r="N25" t="s">
        <v>573</v>
      </c>
      <c r="O25" t="s">
        <v>574</v>
      </c>
      <c r="P25" t="s">
        <v>571</v>
      </c>
      <c r="Q25" s="16">
        <f t="shared" si="1"/>
        <v>6.67</v>
      </c>
      <c r="S25" s="29" t="s">
        <v>623</v>
      </c>
      <c r="T25" s="30" t="s">
        <v>603</v>
      </c>
      <c r="U25" s="30" t="s">
        <v>603</v>
      </c>
      <c r="V25" s="30" t="s">
        <v>603</v>
      </c>
      <c r="W25" s="30" t="s">
        <v>603</v>
      </c>
      <c r="X25" s="30" t="s">
        <v>603</v>
      </c>
      <c r="Y25" s="30">
        <v>20</v>
      </c>
    </row>
    <row r="26" spans="1:25" ht="18" customHeight="1" x14ac:dyDescent="0.2">
      <c r="A26" s="1">
        <v>24</v>
      </c>
      <c r="B26" s="5" t="s">
        <v>117</v>
      </c>
      <c r="C26" s="27"/>
      <c r="D26" s="30">
        <v>16</v>
      </c>
      <c r="E26" s="27">
        <v>6.25</v>
      </c>
      <c r="F26" s="32">
        <f t="shared" si="0"/>
        <v>8.1999999999999993</v>
      </c>
      <c r="G26" s="27"/>
      <c r="H26" s="20"/>
      <c r="I26" s="20"/>
      <c r="J26" s="20"/>
      <c r="K26" s="20"/>
      <c r="M26" t="s">
        <v>535</v>
      </c>
      <c r="N26" t="s">
        <v>536</v>
      </c>
      <c r="O26" t="s">
        <v>537</v>
      </c>
      <c r="P26" t="s">
        <v>538</v>
      </c>
      <c r="Q26" s="16">
        <f t="shared" si="1"/>
        <v>6.25</v>
      </c>
      <c r="S26" s="29" t="s">
        <v>624</v>
      </c>
      <c r="T26" s="30" t="s">
        <v>605</v>
      </c>
      <c r="U26" s="30" t="s">
        <v>603</v>
      </c>
      <c r="V26" s="30" t="s">
        <v>603</v>
      </c>
      <c r="W26" s="30" t="s">
        <v>603</v>
      </c>
      <c r="X26" s="30" t="s">
        <v>603</v>
      </c>
      <c r="Y26" s="30">
        <v>16</v>
      </c>
    </row>
    <row r="27" spans="1:25" ht="18" customHeight="1" x14ac:dyDescent="0.2">
      <c r="A27" s="1">
        <v>25</v>
      </c>
      <c r="B27" s="5" t="s">
        <v>96</v>
      </c>
      <c r="C27" s="27"/>
      <c r="D27" s="30">
        <v>20</v>
      </c>
      <c r="E27" s="27">
        <v>7.78</v>
      </c>
      <c r="F27" s="32">
        <f t="shared" si="0"/>
        <v>10.224</v>
      </c>
      <c r="G27" s="27"/>
      <c r="H27" s="20"/>
      <c r="I27" s="20"/>
      <c r="J27" s="20"/>
      <c r="K27" s="20"/>
      <c r="M27" t="s">
        <v>520</v>
      </c>
      <c r="N27" t="s">
        <v>521</v>
      </c>
      <c r="O27" t="s">
        <v>522</v>
      </c>
      <c r="P27" t="s">
        <v>523</v>
      </c>
      <c r="Q27" s="16">
        <f t="shared" si="1"/>
        <v>7.78</v>
      </c>
      <c r="S27" s="29" t="s">
        <v>625</v>
      </c>
      <c r="T27" s="30" t="s">
        <v>603</v>
      </c>
      <c r="U27" s="30" t="s">
        <v>603</v>
      </c>
      <c r="V27" s="30" t="s">
        <v>603</v>
      </c>
      <c r="W27" s="30" t="s">
        <v>603</v>
      </c>
      <c r="X27" s="30" t="s">
        <v>603</v>
      </c>
      <c r="Y27" s="30">
        <v>20</v>
      </c>
    </row>
    <row r="28" spans="1:25" ht="18" customHeight="1" x14ac:dyDescent="0.2">
      <c r="A28" s="1">
        <v>26</v>
      </c>
      <c r="B28" s="5" t="s">
        <v>97</v>
      </c>
      <c r="C28" s="27"/>
      <c r="D28" s="30">
        <v>16</v>
      </c>
      <c r="E28" s="27">
        <v>11.11</v>
      </c>
      <c r="F28" s="32">
        <f t="shared" si="0"/>
        <v>12.088000000000001</v>
      </c>
      <c r="G28" s="27"/>
      <c r="H28" s="20"/>
      <c r="I28" s="20"/>
      <c r="J28" s="20"/>
      <c r="K28" s="20"/>
      <c r="M28" t="s">
        <v>527</v>
      </c>
      <c r="N28" t="s">
        <v>528</v>
      </c>
      <c r="O28" t="s">
        <v>529</v>
      </c>
      <c r="P28" t="s">
        <v>530</v>
      </c>
      <c r="Q28" s="16">
        <f t="shared" si="1"/>
        <v>11.11</v>
      </c>
      <c r="S28" s="29" t="s">
        <v>626</v>
      </c>
      <c r="T28" s="30" t="s">
        <v>603</v>
      </c>
      <c r="U28" s="30" t="s">
        <v>603</v>
      </c>
      <c r="V28" s="30" t="s">
        <v>603</v>
      </c>
      <c r="W28" s="30" t="s">
        <v>603</v>
      </c>
      <c r="X28" s="30" t="s">
        <v>605</v>
      </c>
      <c r="Y28" s="30">
        <v>16</v>
      </c>
    </row>
    <row r="29" spans="1:25" ht="18" customHeight="1" x14ac:dyDescent="0.2">
      <c r="A29" s="1">
        <v>27</v>
      </c>
      <c r="B29" s="5" t="s">
        <v>98</v>
      </c>
      <c r="C29" s="27"/>
      <c r="D29" s="30">
        <v>20</v>
      </c>
      <c r="E29" s="27">
        <v>11.11</v>
      </c>
      <c r="F29" s="32">
        <f t="shared" si="0"/>
        <v>12.888</v>
      </c>
      <c r="G29" s="27"/>
      <c r="H29" s="20"/>
      <c r="I29" s="20"/>
      <c r="J29" s="20"/>
      <c r="K29" s="20"/>
      <c r="M29" t="s">
        <v>579</v>
      </c>
      <c r="N29" t="s">
        <v>580</v>
      </c>
      <c r="O29" t="s">
        <v>581</v>
      </c>
      <c r="P29" t="s">
        <v>530</v>
      </c>
      <c r="Q29" s="16">
        <f t="shared" si="1"/>
        <v>11.11</v>
      </c>
      <c r="S29" s="29" t="s">
        <v>627</v>
      </c>
      <c r="T29" s="30" t="s">
        <v>603</v>
      </c>
      <c r="U29" s="30" t="s">
        <v>603</v>
      </c>
      <c r="V29" s="30" t="s">
        <v>603</v>
      </c>
      <c r="W29" s="30" t="s">
        <v>603</v>
      </c>
      <c r="X29" s="30" t="s">
        <v>603</v>
      </c>
      <c r="Y29" s="30">
        <v>20</v>
      </c>
    </row>
    <row r="30" spans="1:25" ht="18" customHeight="1" x14ac:dyDescent="0.2">
      <c r="A30" s="1">
        <v>28</v>
      </c>
      <c r="B30" s="5" t="s">
        <v>118</v>
      </c>
      <c r="C30" s="27"/>
      <c r="D30" s="30">
        <v>16</v>
      </c>
      <c r="E30" s="27">
        <v>7.78</v>
      </c>
      <c r="F30" s="32">
        <f t="shared" si="0"/>
        <v>9.4239999999999995</v>
      </c>
      <c r="G30" s="27"/>
      <c r="H30" s="20"/>
      <c r="I30" s="20"/>
      <c r="J30" s="20"/>
      <c r="K30" s="20"/>
      <c r="M30" t="s">
        <v>597</v>
      </c>
      <c r="N30" t="s">
        <v>598</v>
      </c>
      <c r="O30" t="s">
        <v>599</v>
      </c>
      <c r="P30" t="s">
        <v>523</v>
      </c>
      <c r="Q30" s="16">
        <f t="shared" si="1"/>
        <v>7.78</v>
      </c>
      <c r="S30" s="29" t="s">
        <v>628</v>
      </c>
      <c r="T30" s="30" t="s">
        <v>603</v>
      </c>
      <c r="U30" s="30" t="s">
        <v>603</v>
      </c>
      <c r="V30" s="30" t="s">
        <v>603</v>
      </c>
      <c r="W30" s="30" t="s">
        <v>603</v>
      </c>
      <c r="X30" s="30" t="s">
        <v>605</v>
      </c>
      <c r="Y30" s="30">
        <v>16</v>
      </c>
    </row>
    <row r="31" spans="1:25" ht="18" customHeight="1" x14ac:dyDescent="0.2">
      <c r="A31" s="1">
        <v>29</v>
      </c>
      <c r="B31" s="5" t="s">
        <v>119</v>
      </c>
      <c r="C31" s="27"/>
      <c r="D31" s="30">
        <v>13</v>
      </c>
      <c r="E31" s="27">
        <v>0</v>
      </c>
      <c r="F31" s="32">
        <f t="shared" si="0"/>
        <v>2.6</v>
      </c>
      <c r="G31" s="27"/>
      <c r="H31" s="20"/>
      <c r="I31" s="20"/>
      <c r="J31" s="20"/>
      <c r="K31" s="20"/>
      <c r="Q31" s="16">
        <f t="shared" si="1"/>
        <v>0</v>
      </c>
      <c r="S31" s="29" t="s">
        <v>629</v>
      </c>
      <c r="T31" s="30" t="s">
        <v>603</v>
      </c>
      <c r="U31" s="30" t="s">
        <v>605</v>
      </c>
      <c r="V31" s="30" t="s">
        <v>603</v>
      </c>
      <c r="W31" s="30" t="s">
        <v>603</v>
      </c>
      <c r="X31" s="30" t="s">
        <v>605</v>
      </c>
      <c r="Y31" s="30">
        <v>13</v>
      </c>
    </row>
    <row r="32" spans="1:25" ht="18" customHeight="1" x14ac:dyDescent="0.2">
      <c r="A32" s="1">
        <v>30</v>
      </c>
      <c r="B32" s="5" t="s">
        <v>120</v>
      </c>
      <c r="C32" s="27"/>
      <c r="D32" s="30">
        <v>16</v>
      </c>
      <c r="E32" s="27">
        <v>0</v>
      </c>
      <c r="F32" s="32">
        <f t="shared" si="0"/>
        <v>3.2</v>
      </c>
      <c r="G32" s="27"/>
      <c r="H32" s="20"/>
      <c r="I32" s="20"/>
      <c r="J32" s="20"/>
      <c r="K32" s="20"/>
      <c r="Q32" s="16">
        <f t="shared" si="1"/>
        <v>0</v>
      </c>
      <c r="S32" s="29" t="s">
        <v>630</v>
      </c>
      <c r="T32" s="30" t="s">
        <v>603</v>
      </c>
      <c r="U32" s="30" t="s">
        <v>603</v>
      </c>
      <c r="V32" s="30" t="s">
        <v>603</v>
      </c>
      <c r="W32" s="30" t="s">
        <v>605</v>
      </c>
      <c r="X32" s="30" t="s">
        <v>605</v>
      </c>
      <c r="Y32" s="30">
        <v>16</v>
      </c>
    </row>
    <row r="33" spans="1:25" ht="18" customHeight="1" x14ac:dyDescent="0.2">
      <c r="A33" s="1">
        <v>31</v>
      </c>
      <c r="B33" s="5" t="s">
        <v>99</v>
      </c>
      <c r="C33" s="27"/>
      <c r="D33" s="30">
        <v>8</v>
      </c>
      <c r="E33" s="27">
        <v>0</v>
      </c>
      <c r="F33" s="32">
        <f t="shared" si="0"/>
        <v>1.6</v>
      </c>
      <c r="G33" s="27"/>
      <c r="H33" s="20"/>
      <c r="I33" s="20"/>
      <c r="J33" s="20"/>
      <c r="K33" s="20"/>
      <c r="Q33" s="16">
        <f t="shared" si="1"/>
        <v>0</v>
      </c>
      <c r="S33" s="29" t="s">
        <v>631</v>
      </c>
      <c r="T33" s="30" t="s">
        <v>605</v>
      </c>
      <c r="U33" s="30" t="s">
        <v>603</v>
      </c>
      <c r="V33" s="30" t="s">
        <v>605</v>
      </c>
      <c r="W33" s="30" t="s">
        <v>605</v>
      </c>
      <c r="X33" s="30" t="s">
        <v>605</v>
      </c>
      <c r="Y33" s="30">
        <v>8</v>
      </c>
    </row>
    <row r="34" spans="1:25" ht="18" customHeight="1" x14ac:dyDescent="0.2">
      <c r="A34" s="1">
        <v>32</v>
      </c>
      <c r="B34" s="5" t="s">
        <v>121</v>
      </c>
      <c r="C34" s="27"/>
      <c r="D34" s="30">
        <v>13</v>
      </c>
      <c r="E34" s="27">
        <v>14.44</v>
      </c>
      <c r="F34" s="32">
        <f t="shared" si="0"/>
        <v>14.151999999999999</v>
      </c>
      <c r="G34" s="27"/>
      <c r="H34" s="20"/>
      <c r="I34" s="20"/>
      <c r="J34" s="20"/>
      <c r="K34" s="20"/>
      <c r="M34" t="s">
        <v>575</v>
      </c>
      <c r="N34" t="s">
        <v>576</v>
      </c>
      <c r="O34" t="s">
        <v>577</v>
      </c>
      <c r="P34" t="s">
        <v>578</v>
      </c>
      <c r="Q34" s="16">
        <f t="shared" si="1"/>
        <v>14.44</v>
      </c>
      <c r="S34" s="29" t="s">
        <v>632</v>
      </c>
      <c r="T34" s="30" t="s">
        <v>603</v>
      </c>
      <c r="U34" s="30" t="s">
        <v>605</v>
      </c>
      <c r="V34" s="30" t="s">
        <v>603</v>
      </c>
      <c r="W34" s="30" t="s">
        <v>603</v>
      </c>
      <c r="X34" s="30" t="s">
        <v>605</v>
      </c>
      <c r="Y34" s="30">
        <v>13</v>
      </c>
    </row>
    <row r="35" spans="1:25" ht="18" customHeight="1" x14ac:dyDescent="0.2">
      <c r="A35" s="1">
        <v>33</v>
      </c>
      <c r="B35" s="5" t="s">
        <v>122</v>
      </c>
      <c r="C35" s="27"/>
      <c r="D35" s="30">
        <v>20</v>
      </c>
      <c r="E35" s="27">
        <v>6.67</v>
      </c>
      <c r="F35" s="32">
        <f t="shared" si="0"/>
        <v>9.3360000000000003</v>
      </c>
      <c r="G35" s="27"/>
      <c r="H35" s="20"/>
      <c r="I35" s="20"/>
      <c r="J35" s="20"/>
      <c r="K35" s="20"/>
      <c r="M35" t="s">
        <v>582</v>
      </c>
      <c r="N35" t="s">
        <v>583</v>
      </c>
      <c r="O35" t="s">
        <v>584</v>
      </c>
      <c r="P35" t="s">
        <v>571</v>
      </c>
      <c r="Q35" s="16">
        <f t="shared" si="1"/>
        <v>6.67</v>
      </c>
      <c r="S35" s="29" t="s">
        <v>633</v>
      </c>
      <c r="T35" s="30" t="s">
        <v>603</v>
      </c>
      <c r="U35" s="30" t="s">
        <v>603</v>
      </c>
      <c r="V35" s="30" t="s">
        <v>603</v>
      </c>
      <c r="W35" s="30" t="s">
        <v>603</v>
      </c>
      <c r="X35" s="30" t="s">
        <v>603</v>
      </c>
      <c r="Y35" s="30">
        <v>20</v>
      </c>
    </row>
    <row r="36" spans="1:25" ht="18" customHeight="1" x14ac:dyDescent="0.2">
      <c r="A36" s="1">
        <v>34</v>
      </c>
      <c r="B36" s="5" t="s">
        <v>100</v>
      </c>
      <c r="C36" s="27">
        <v>-5</v>
      </c>
      <c r="D36" s="30">
        <v>20</v>
      </c>
      <c r="E36" s="27">
        <v>7.5</v>
      </c>
      <c r="F36" s="32">
        <f t="shared" si="0"/>
        <v>5</v>
      </c>
      <c r="G36" s="27"/>
      <c r="H36" s="20"/>
      <c r="I36" s="20"/>
      <c r="J36" s="20"/>
      <c r="K36" s="20"/>
      <c r="M36" t="s">
        <v>552</v>
      </c>
      <c r="N36" t="s">
        <v>553</v>
      </c>
      <c r="O36" t="s">
        <v>554</v>
      </c>
      <c r="P36" t="s">
        <v>233</v>
      </c>
      <c r="Q36" s="16">
        <f t="shared" si="1"/>
        <v>7.5</v>
      </c>
      <c r="S36" s="29" t="s">
        <v>634</v>
      </c>
      <c r="T36" s="30" t="s">
        <v>603</v>
      </c>
      <c r="U36" s="30" t="s">
        <v>603</v>
      </c>
      <c r="V36" s="30" t="s">
        <v>603</v>
      </c>
      <c r="W36" s="30" t="s">
        <v>603</v>
      </c>
      <c r="X36" s="30" t="s">
        <v>603</v>
      </c>
      <c r="Y36" s="30">
        <v>20</v>
      </c>
    </row>
    <row r="37" spans="1:25" ht="18" customHeight="1" x14ac:dyDescent="0.2">
      <c r="A37" s="1">
        <v>35</v>
      </c>
      <c r="B37" s="5" t="s">
        <v>123</v>
      </c>
      <c r="C37" s="27"/>
      <c r="D37" s="30">
        <v>8</v>
      </c>
      <c r="E37" s="27">
        <v>4.4400000000000004</v>
      </c>
      <c r="F37" s="32">
        <f t="shared" si="0"/>
        <v>5.152000000000001</v>
      </c>
      <c r="G37" s="27"/>
      <c r="H37" s="20"/>
      <c r="I37" s="20"/>
      <c r="J37" s="20"/>
      <c r="K37" s="20"/>
      <c r="M37" t="s">
        <v>594</v>
      </c>
      <c r="N37" t="s">
        <v>595</v>
      </c>
      <c r="O37" t="s">
        <v>596</v>
      </c>
      <c r="P37" t="s">
        <v>567</v>
      </c>
      <c r="Q37" s="16">
        <f t="shared" si="1"/>
        <v>4.4400000000000004</v>
      </c>
      <c r="S37" s="29" t="s">
        <v>635</v>
      </c>
      <c r="T37" s="30" t="s">
        <v>605</v>
      </c>
      <c r="U37" s="30" t="s">
        <v>603</v>
      </c>
      <c r="V37" s="30" t="s">
        <v>605</v>
      </c>
      <c r="W37" s="30" t="s">
        <v>603</v>
      </c>
      <c r="X37" s="30" t="s">
        <v>605</v>
      </c>
      <c r="Y37" s="30">
        <v>8</v>
      </c>
    </row>
    <row r="38" spans="1:25" ht="18" customHeight="1" x14ac:dyDescent="0.2">
      <c r="A38" s="1">
        <v>36</v>
      </c>
      <c r="B38" s="5" t="s">
        <v>101</v>
      </c>
      <c r="C38" s="27">
        <v>-5</v>
      </c>
      <c r="D38" s="30">
        <v>13</v>
      </c>
      <c r="E38" s="27">
        <v>8.75</v>
      </c>
      <c r="F38" s="32">
        <f t="shared" si="0"/>
        <v>4.5999999999999996</v>
      </c>
      <c r="G38" s="27"/>
      <c r="H38" s="20"/>
      <c r="I38" s="20"/>
      <c r="J38" s="20"/>
      <c r="K38" s="20"/>
      <c r="M38" t="s">
        <v>531</v>
      </c>
      <c r="N38" t="s">
        <v>532</v>
      </c>
      <c r="O38" t="s">
        <v>533</v>
      </c>
      <c r="P38" t="s">
        <v>534</v>
      </c>
      <c r="Q38" s="16">
        <f t="shared" si="1"/>
        <v>8.75</v>
      </c>
      <c r="S38" s="29" t="s">
        <v>636</v>
      </c>
      <c r="T38" s="30" t="s">
        <v>603</v>
      </c>
      <c r="U38" s="30" t="s">
        <v>603</v>
      </c>
      <c r="V38" s="30" t="s">
        <v>605</v>
      </c>
      <c r="W38" s="30" t="s">
        <v>605</v>
      </c>
      <c r="X38" s="30" t="s">
        <v>603</v>
      </c>
      <c r="Y38" s="30">
        <v>13</v>
      </c>
    </row>
    <row r="39" spans="1:25" ht="18" customHeight="1" x14ac:dyDescent="0.2">
      <c r="A39" s="1">
        <v>37</v>
      </c>
      <c r="B39" s="5" t="s">
        <v>102</v>
      </c>
      <c r="C39" s="27"/>
      <c r="D39" s="30">
        <v>20</v>
      </c>
      <c r="E39" s="27">
        <v>13.33</v>
      </c>
      <c r="F39" s="32">
        <f t="shared" si="0"/>
        <v>14.664000000000001</v>
      </c>
      <c r="G39" s="27"/>
      <c r="H39" s="20"/>
      <c r="I39" s="20"/>
      <c r="J39" s="20"/>
      <c r="K39" s="20"/>
      <c r="M39" t="s">
        <v>512</v>
      </c>
      <c r="N39" t="s">
        <v>513</v>
      </c>
      <c r="O39" t="s">
        <v>514</v>
      </c>
      <c r="P39" t="s">
        <v>515</v>
      </c>
      <c r="Q39" s="16">
        <f t="shared" si="1"/>
        <v>13.33</v>
      </c>
      <c r="S39" s="29" t="s">
        <v>637</v>
      </c>
      <c r="T39" s="30" t="s">
        <v>603</v>
      </c>
      <c r="U39" s="30" t="s">
        <v>603</v>
      </c>
      <c r="V39" s="30" t="s">
        <v>603</v>
      </c>
      <c r="W39" s="30" t="s">
        <v>603</v>
      </c>
      <c r="X39" s="30" t="s">
        <v>603</v>
      </c>
      <c r="Y39" s="30">
        <v>20</v>
      </c>
    </row>
    <row r="40" spans="1:25" x14ac:dyDescent="0.2">
      <c r="A40" s="1">
        <v>38</v>
      </c>
      <c r="B40" s="1"/>
      <c r="C40" s="20"/>
      <c r="D40" s="1"/>
      <c r="E40" s="20"/>
      <c r="F40" s="33"/>
      <c r="G40" s="20"/>
      <c r="H40" s="20"/>
      <c r="I40" s="20"/>
      <c r="J40" s="20"/>
      <c r="K40" s="20"/>
    </row>
    <row r="41" spans="1:25" x14ac:dyDescent="0.2">
      <c r="A41" s="1">
        <v>39</v>
      </c>
      <c r="B41" s="1"/>
      <c r="C41" s="20"/>
      <c r="D41" s="1"/>
      <c r="E41" s="20"/>
      <c r="F41" s="33"/>
      <c r="G41" s="20"/>
      <c r="H41" s="20"/>
      <c r="I41" s="20"/>
      <c r="J41" s="20"/>
      <c r="K41" s="20"/>
    </row>
    <row r="42" spans="1:25" x14ac:dyDescent="0.2">
      <c r="A42" s="1">
        <v>40</v>
      </c>
      <c r="B42" s="1"/>
      <c r="C42" s="20"/>
      <c r="D42" s="1"/>
      <c r="E42" s="20"/>
      <c r="F42" s="33"/>
      <c r="G42" s="20"/>
      <c r="H42" s="20"/>
      <c r="I42" s="20"/>
      <c r="J42" s="20"/>
      <c r="K42" s="20"/>
    </row>
    <row r="43" spans="1:25" x14ac:dyDescent="0.2">
      <c r="D43" s="10" t="s">
        <v>649</v>
      </c>
      <c r="E43" s="10">
        <f>MAX(E3:E39)</f>
        <v>15.56</v>
      </c>
    </row>
    <row r="44" spans="1:25" x14ac:dyDescent="0.2">
      <c r="D44" s="10" t="s">
        <v>650</v>
      </c>
      <c r="E44" s="10">
        <f>AVERAGE(E3:E39)</f>
        <v>6.5651351351351348</v>
      </c>
    </row>
    <row r="45" spans="1:25" x14ac:dyDescent="0.2">
      <c r="D45" s="10" t="s">
        <v>651</v>
      </c>
      <c r="E45" s="10">
        <f>MIN(E3:E39)</f>
        <v>0</v>
      </c>
    </row>
    <row r="48" spans="1:25" x14ac:dyDescent="0.2">
      <c r="B48" s="3" t="s">
        <v>655</v>
      </c>
    </row>
    <row r="49" spans="1:2" x14ac:dyDescent="0.2">
      <c r="A49">
        <v>1</v>
      </c>
      <c r="B49" s="39" t="s">
        <v>660</v>
      </c>
    </row>
    <row r="50" spans="1:2" x14ac:dyDescent="0.2">
      <c r="A50">
        <v>2</v>
      </c>
      <c r="B50" s="39" t="s">
        <v>661</v>
      </c>
    </row>
    <row r="51" spans="1:2" x14ac:dyDescent="0.2">
      <c r="A51">
        <v>3</v>
      </c>
      <c r="B51" s="39" t="s">
        <v>662</v>
      </c>
    </row>
    <row r="52" spans="1:2" x14ac:dyDescent="0.2">
      <c r="A52">
        <v>4</v>
      </c>
      <c r="B52" s="39" t="s">
        <v>656</v>
      </c>
    </row>
    <row r="53" spans="1:2" x14ac:dyDescent="0.2">
      <c r="A53">
        <v>5</v>
      </c>
      <c r="B53" s="39" t="s">
        <v>663</v>
      </c>
    </row>
    <row r="54" spans="1:2" x14ac:dyDescent="0.2">
      <c r="A54">
        <v>6</v>
      </c>
      <c r="B54" s="39" t="s">
        <v>664</v>
      </c>
    </row>
    <row r="55" spans="1:2" x14ac:dyDescent="0.2">
      <c r="A55">
        <v>7</v>
      </c>
      <c r="B55" s="40" t="s">
        <v>657</v>
      </c>
    </row>
    <row r="56" spans="1:2" x14ac:dyDescent="0.2">
      <c r="A56">
        <v>8</v>
      </c>
      <c r="B56" s="39" t="s">
        <v>658</v>
      </c>
    </row>
    <row r="57" spans="1:2" x14ac:dyDescent="0.2">
      <c r="A57">
        <v>9</v>
      </c>
      <c r="B57" s="39" t="s">
        <v>659</v>
      </c>
    </row>
    <row r="58" spans="1:2" x14ac:dyDescent="0.2">
      <c r="A58">
        <v>10</v>
      </c>
      <c r="B58" s="39" t="s">
        <v>665</v>
      </c>
    </row>
  </sheetData>
  <sortState xmlns:xlrd2="http://schemas.microsoft.com/office/spreadsheetml/2017/richdata2" ref="M3:P30">
    <sortCondition ref="M3:M3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070E-C8E8-024D-9539-9BC7BC4EC683}">
  <dimension ref="A1:G2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>
        <v>973</v>
      </c>
      <c r="B1">
        <v>72</v>
      </c>
      <c r="C1">
        <f>+A1*B1</f>
        <v>70056</v>
      </c>
      <c r="D1">
        <v>50000</v>
      </c>
      <c r="E1">
        <f>+C1-D1</f>
        <v>20056</v>
      </c>
      <c r="G1" t="s">
        <v>667</v>
      </c>
    </row>
    <row r="2" spans="1:7" x14ac:dyDescent="0.2">
      <c r="A2">
        <v>630</v>
      </c>
      <c r="B2">
        <v>24</v>
      </c>
      <c r="C2">
        <f>+A2*B2</f>
        <v>15120</v>
      </c>
      <c r="D2">
        <v>13000</v>
      </c>
      <c r="E2">
        <f>+C2-D2</f>
        <v>2120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EDis1</vt:lpstr>
      <vt:lpstr>EDis2</vt:lpstr>
      <vt:lpstr>EDis3</vt:lpstr>
      <vt:lpstr>ED B Teo</vt:lpstr>
      <vt:lpstr>OpOp1</vt:lpstr>
      <vt:lpstr>OpOp2</vt:lpstr>
      <vt:lpstr>OpOp Teo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2022-08-22T16:42:32Z</dcterms:created>
  <dcterms:modified xsi:type="dcterms:W3CDTF">2022-10-13T13:41:14Z</dcterms:modified>
</cp:coreProperties>
</file>