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ThisWorkbook" autoCompressPictures="0"/>
  <bookViews>
    <workbookView xWindow="220" yWindow="220" windowWidth="21360" windowHeight="13300" activeTab="1"/>
  </bookViews>
  <sheets>
    <sheet name="Análisis" sheetId="1" r:id="rId1"/>
    <sheet name="Reporte" sheetId="2" r:id="rId2"/>
  </sheets>
  <definedNames>
    <definedName name="NOTAS">Análisis!$A$1:$A$201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9" i="1"/>
  <c r="G29"/>
  <c r="H19" a="1"/>
  <c r="H20"/>
  <c r="F8"/>
  <c r="F11"/>
  <c r="F10"/>
  <c r="G31"/>
  <c r="H21"/>
  <c r="H19"/>
  <c r="H22"/>
  <c r="G33"/>
  <c r="H23"/>
  <c r="I20"/>
  <c r="G30"/>
  <c r="G32"/>
  <c r="I19"/>
  <c r="I21"/>
  <c r="G34"/>
  <c r="I22"/>
  <c r="H30"/>
  <c r="H32"/>
  <c r="I23"/>
  <c r="H29"/>
  <c r="H31"/>
  <c r="H33"/>
  <c r="H34"/>
  <c r="B12" i="2"/>
  <c r="D45"/>
  <c r="C15"/>
  <c r="F15"/>
  <c r="C16"/>
  <c r="F16"/>
  <c r="C17"/>
  <c r="F17"/>
  <c r="C18"/>
  <c r="F18"/>
  <c r="C19"/>
  <c r="F19"/>
  <c r="B10"/>
  <c r="B9"/>
  <c r="B8"/>
  <c r="D15"/>
  <c r="D17"/>
  <c r="D19"/>
  <c r="D16"/>
  <c r="D18"/>
  <c r="E16"/>
  <c r="D20"/>
  <c r="E18"/>
  <c r="E15"/>
  <c r="E17"/>
  <c r="E19"/>
  <c r="E20"/>
</calcChain>
</file>

<file path=xl/sharedStrings.xml><?xml version="1.0" encoding="utf-8"?>
<sst xmlns="http://schemas.openxmlformats.org/spreadsheetml/2006/main" count="61" uniqueCount="54">
  <si>
    <t>Promedios de Fase</t>
  </si>
  <si>
    <t>Desde</t>
  </si>
  <si>
    <t>Hasta</t>
  </si>
  <si>
    <t>Frecuencia</t>
  </si>
  <si>
    <t>Porcentaje</t>
  </si>
  <si>
    <t>Nota máxima:</t>
  </si>
  <si>
    <t>Nota mínima:</t>
  </si>
  <si>
    <t>NSP</t>
  </si>
  <si>
    <t>Alumnos en abandono:</t>
  </si>
  <si>
    <t>Resumen estadístico de los alumnos que llevaron regularmente el curso</t>
  </si>
  <si>
    <t>Resumen estadístico Global</t>
  </si>
  <si>
    <t>Nombre del Curso:</t>
  </si>
  <si>
    <t>Docente:</t>
  </si>
  <si>
    <t>Ingeniería Industrial</t>
  </si>
  <si>
    <t>Nota Obtenida</t>
  </si>
  <si>
    <t>De 0 a 7</t>
  </si>
  <si>
    <t>De 17 a 20</t>
  </si>
  <si>
    <t>Fase Evaluada:</t>
  </si>
  <si>
    <t>Fase</t>
  </si>
  <si>
    <t>I</t>
  </si>
  <si>
    <t>II</t>
  </si>
  <si>
    <t>III</t>
  </si>
  <si>
    <t>Ingeniería de Minas</t>
  </si>
  <si>
    <t>Ingeniería Electrónica</t>
  </si>
  <si>
    <t>Ingeniería de Sistemas</t>
  </si>
  <si>
    <t>Ingeniería Mecánica, Mecatrónica y Mecánica-eléctrica</t>
  </si>
  <si>
    <t>Calificativo</t>
  </si>
  <si>
    <t>Abandono</t>
  </si>
  <si>
    <t>Desaprobado</t>
  </si>
  <si>
    <t>Bueno</t>
  </si>
  <si>
    <t>Excelente</t>
  </si>
  <si>
    <t>Aplazados</t>
  </si>
  <si>
    <t xml:space="preserve"> </t>
  </si>
  <si>
    <t>Área académica</t>
  </si>
  <si>
    <t>Física</t>
  </si>
  <si>
    <t>Matemática</t>
  </si>
  <si>
    <t>Estadística</t>
  </si>
  <si>
    <t>Área académica:</t>
  </si>
  <si>
    <t>Alumnos matriculados:</t>
  </si>
  <si>
    <t>REPORTE DE INCIDENCIAS ACADEMICAS</t>
  </si>
  <si>
    <t>UNIVERSIDAD CATÓLICA DE SANTA MARÍA</t>
  </si>
  <si>
    <t>FACULTAD DE CIENCIAS E INGENIERÍAS FÍSICAS Y FORMALES</t>
  </si>
  <si>
    <t>DEPARTAMENTO ACADÉMICO DE CIENCIAS E INGENIERÍAS FÍSICAS Y FORMALES</t>
  </si>
  <si>
    <t>Nombre</t>
  </si>
  <si>
    <t>Primera</t>
  </si>
  <si>
    <t>Segunda</t>
  </si>
  <si>
    <t>Tercera</t>
  </si>
  <si>
    <t>Cantidad
alumnos</t>
  </si>
  <si>
    <t>De 8 a 11</t>
  </si>
  <si>
    <t>De 12 a 16</t>
  </si>
  <si>
    <t>Sección:</t>
  </si>
  <si>
    <t>Mgter. Carlo Corrales Delgado</t>
    <phoneticPr fontId="13" type="noConversion"/>
  </si>
  <si>
    <t>NSP</t>
    <phoneticPr fontId="13" type="noConversion"/>
  </si>
  <si>
    <t>Introduccion a la Ingenieria de Sistemas de Informacion</t>
    <phoneticPr fontId="13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</si>
</sst>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1"/>
    </font>
    <font>
      <sz val="11"/>
      <color indexed="9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/>
  </cellStyleXfs>
  <cellXfs count="33">
    <xf numFmtId="0" fontId="0" fillId="0" borderId="0" xfId="0"/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0" fontId="3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10" fontId="0" fillId="0" borderId="0" xfId="1" applyNumberFormat="1" applyFont="1" applyProtection="1">
      <protection hidden="1"/>
    </xf>
    <xf numFmtId="0" fontId="0" fillId="0" borderId="1" xfId="0" applyBorder="1" applyProtection="1">
      <protection hidden="1"/>
    </xf>
    <xf numFmtId="10" fontId="0" fillId="0" borderId="1" xfId="1" applyNumberFormat="1" applyFont="1" applyBorder="1" applyProtection="1">
      <protection hidden="1"/>
    </xf>
    <xf numFmtId="10" fontId="0" fillId="0" borderId="0" xfId="0" applyNumberFormat="1" applyProtection="1"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 indent="1"/>
      <protection hidden="1"/>
    </xf>
    <xf numFmtId="0" fontId="0" fillId="0" borderId="1" xfId="0" applyBorder="1" applyAlignment="1" applyProtection="1">
      <alignment horizontal="left" indent="1"/>
      <protection hidden="1"/>
    </xf>
    <xf numFmtId="0" fontId="0" fillId="2" borderId="0" xfId="0" applyFill="1" applyProtection="1">
      <protection locked="0"/>
    </xf>
    <xf numFmtId="0" fontId="4" fillId="2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10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Font="1" applyAlignment="1" applyProtection="1">
      <alignment horizontal="left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0" fillId="0" borderId="0" xfId="0" applyFill="1" applyProtection="1">
      <protection locked="0"/>
    </xf>
    <xf numFmtId="0" fontId="0" fillId="2" borderId="0" xfId="0" applyFill="1" applyProtection="1">
      <protection hidden="1"/>
    </xf>
    <xf numFmtId="0" fontId="0" fillId="2" borderId="0" xfId="0" applyFill="1"/>
    <xf numFmtId="164" fontId="0" fillId="3" borderId="3" xfId="0" applyNumberFormat="1" applyFill="1" applyBorder="1"/>
    <xf numFmtId="0" fontId="0" fillId="0" borderId="2" xfId="0" applyBorder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 vertical="center"/>
      <protection hidden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0895631335977017"/>
          <c:y val="0.147021867215416"/>
          <c:w val="0.78150906917681"/>
          <c:h val="0.743991124534048"/>
        </c:manualLayout>
      </c:layout>
      <c:pie3DChart>
        <c:varyColors val="1"/>
        <c:ser>
          <c:idx val="0"/>
          <c:order val="0"/>
          <c:explosion val="8"/>
          <c:dLbls>
            <c:dLbl>
              <c:idx val="0"/>
              <c:layout>
                <c:manualLayout>
                  <c:x val="-0.0166666343793769"/>
                  <c:y val="-0.046890691875048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341974703554249"/>
                  <c:y val="-0.079427300842756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337294338036298"/>
                  <c:y val="-0.024549621348503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142910001762886"/>
                  <c:y val="0.0510944921664164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688085408921753"/>
                  <c:y val="-0.0181149750860027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0.0</c:v>
                </c:pt>
                <c:pt idx="3">
                  <c:v>4.0</c:v>
                </c:pt>
                <c:pt idx="4">
                  <c:v>9.0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0.16188360585517"/>
          <c:y val="0.16916672578795"/>
          <c:w val="0.727598984679094"/>
          <c:h val="0.691202855917835"/>
        </c:manualLayout>
      </c:layout>
      <c:pie3DChart>
        <c:varyColors val="1"/>
        <c:ser>
          <c:idx val="0"/>
          <c:order val="0"/>
          <c:explosion val="4"/>
          <c:dLbls>
            <c:dLbl>
              <c:idx val="0"/>
              <c:layout>
                <c:manualLayout>
                  <c:x val="-0.028422444523228"/>
                  <c:y val="-0.037093422269710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113082548918512"/>
                  <c:y val="-0.0740038934618543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515739824514471"/>
                  <c:y val="-0.0185667955844885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0265431350242568"/>
                  <c:y val="-0.01375200524971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015984197230998"/>
                  <c:y val="-0.0138889446790268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ES"/>
                </a:pPr>
                <a:endParaRPr lang="en-US"/>
              </a:p>
            </c:txPr>
            <c:dLblPos val="outEnd"/>
            <c:showCatName val="1"/>
            <c:showPercent val="1"/>
            <c:extLst>
              <c:ext xmlns:c15="http://schemas.microsoft.com/office/drawing/2012/chart" uri="{CE6537A1-D6FC-4f65-9D91-7224C49458BB}"/>
            </c:extLst>
          </c:dLbls>
          <c:cat>
            <c:strRef>
              <c:f>Análisis!$F$29:$F$33</c:f>
              <c:strCache>
                <c:ptCount val="5"/>
                <c:pt idx="0">
                  <c:v>NSP</c:v>
                </c:pt>
                <c:pt idx="1">
                  <c:v>De 0 a 7</c:v>
                </c:pt>
                <c:pt idx="2">
                  <c:v>De 8 a 11</c:v>
                </c:pt>
                <c:pt idx="3">
                  <c:v>De 12 a 16</c:v>
                </c:pt>
                <c:pt idx="4">
                  <c:v>De 17 a 20</c:v>
                </c:pt>
              </c:strCache>
            </c:strRef>
          </c:cat>
          <c:val>
            <c:numRef>
              <c:f>Análisis!$G$29:$G$33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0.0</c:v>
                </c:pt>
                <c:pt idx="3">
                  <c:v>4.0</c:v>
                </c:pt>
                <c:pt idx="4">
                  <c:v>9.0</c:v>
                </c:pt>
              </c:numCache>
            </c:numRef>
          </c:val>
        </c:ser>
        <c:dLbls>
          <c:showVal val="1"/>
        </c:dLbls>
      </c:pie3DChart>
    </c:plotArea>
    <c:plotVisOnly val="1"/>
    <c:dispBlanksAs val="zero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35</xdr:row>
      <xdr:rowOff>128587</xdr:rowOff>
    </xdr:from>
    <xdr:to>
      <xdr:col>9</xdr:col>
      <xdr:colOff>266700</xdr:colOff>
      <xdr:row>51</xdr:row>
      <xdr:rowOff>85725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354667</xdr:colOff>
      <xdr:row>1</xdr:row>
      <xdr:rowOff>8965</xdr:rowOff>
    </xdr:from>
    <xdr:to>
      <xdr:col>13</xdr:col>
      <xdr:colOff>563096</xdr:colOff>
      <xdr:row>11</xdr:row>
      <xdr:rowOff>18490</xdr:rowOff>
    </xdr:to>
    <xdr:sp macro="" textlink="">
      <xdr:nvSpPr>
        <xdr:cNvPr id="4" name="CuadroTexto 3"/>
        <xdr:cNvSpPr txBox="1"/>
      </xdr:nvSpPr>
      <xdr:spPr>
        <a:xfrm>
          <a:off x="5867961" y="199465"/>
          <a:ext cx="5105400" cy="1914525"/>
        </a:xfrm>
        <a:prstGeom prst="rect">
          <a:avLst/>
        </a:prstGeom>
        <a:solidFill>
          <a:srgbClr val="99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 b="1"/>
            <a:t>INDICACIONES:</a:t>
          </a:r>
        </a:p>
        <a:p>
          <a:r>
            <a:rPr lang="es-PE" sz="1200" b="0"/>
            <a:t>1) D</a:t>
          </a:r>
          <a:r>
            <a:rPr lang="es-PE" sz="1200" b="0" baseline="0"/>
            <a:t>eberá copiar las notas obtenidas por los alumnos en la celda A2 en adelante, recuerde que deacuerdo a las normas de la universidad la calificación es de 0 a 20 y los que no tienen nota, se les coloca NSP.</a:t>
          </a:r>
        </a:p>
        <a:p>
          <a:r>
            <a:rPr lang="es-PE" sz="1200" b="0" baseline="0"/>
            <a:t>2) Completar los datos de área académica, nombre del curso, docente y fase evaluada.</a:t>
          </a:r>
        </a:p>
        <a:p>
          <a:r>
            <a:rPr lang="es-PE" sz="1200" b="0" baseline="0"/>
            <a:t>3) De manera automática se calculará el reporte estadístico básico para que pueda analizar su información.</a:t>
          </a:r>
        </a:p>
        <a:p>
          <a:r>
            <a:rPr lang="es-PE" sz="1200" b="0"/>
            <a:t>4) En la hoja reporte, tiene</a:t>
          </a:r>
          <a:r>
            <a:rPr lang="es-PE" sz="1200" b="0" baseline="0"/>
            <a:t> la información disponible para su impresión.</a:t>
          </a:r>
          <a:endParaRPr lang="es-PE" sz="12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217864</xdr:colOff>
      <xdr:row>0</xdr:row>
      <xdr:rowOff>161925</xdr:rowOff>
    </xdr:from>
    <xdr:to>
      <xdr:col>1</xdr:col>
      <xdr:colOff>600075</xdr:colOff>
      <xdr:row>4</xdr:row>
      <xdr:rowOff>66675</xdr:rowOff>
    </xdr:to>
    <xdr:pic>
      <xdr:nvPicPr>
        <xdr:cNvPr id="2" name="Imagen 1" descr="Catolic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864" y="352425"/>
          <a:ext cx="601286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xdr="http://schemas.openxmlformats.org/drawingml/2006/spreadsheetDrawing" xmlns:a="http://schemas.openxmlformats.org/drawingml/2006/main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xdr="http://schemas.openxmlformats.org/drawingml/2006/spreadsheetDrawing" xmlns:a="http://schemas.openxmlformats.org/drawingml/2006/main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750794</xdr:colOff>
      <xdr:row>21</xdr:row>
      <xdr:rowOff>89647</xdr:rowOff>
    </xdr:from>
    <xdr:to>
      <xdr:col>6</xdr:col>
      <xdr:colOff>44824</xdr:colOff>
      <xdr:row>34</xdr:row>
      <xdr:rowOff>78441</xdr:rowOff>
    </xdr:to>
    <xdr:graphicFrame macro="">
      <xdr:nvGraphicFramePr>
        <xdr:cNvPr id="3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1" enableFormatConditionsCalculation="0"/>
  <dimension ref="A1:T121"/>
  <sheetViews>
    <sheetView zoomScale="85" zoomScaleNormal="85" zoomScalePageLayoutView="85" workbookViewId="0">
      <selection activeCell="F5" sqref="F5"/>
    </sheetView>
  </sheetViews>
  <sheetFormatPr baseColWidth="10" defaultRowHeight="15"/>
  <cols>
    <col min="1" max="1" width="10.625" style="27"/>
    <col min="2" max="2" width="4.625" style="2" customWidth="1"/>
    <col min="3" max="3" width="5.75" style="2" customWidth="1"/>
    <col min="4" max="5" width="10.625" style="2"/>
    <col min="6" max="6" width="16.25" style="2" customWidth="1"/>
    <col min="7" max="7" width="15" style="2" customWidth="1"/>
    <col min="8" max="8" width="12.75" style="2" customWidth="1"/>
    <col min="9" max="9" width="15" style="2" customWidth="1"/>
    <col min="10" max="16384" width="10.625" style="2"/>
  </cols>
  <sheetData>
    <row r="1" spans="1:20">
      <c r="A1" s="21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0">
        <v>20</v>
      </c>
      <c r="E2" s="4" t="s">
        <v>37</v>
      </c>
      <c r="F2" s="19" t="s">
        <v>24</v>
      </c>
      <c r="H2" s="5"/>
      <c r="I2" s="5"/>
      <c r="J2" s="6" t="s">
        <v>18</v>
      </c>
      <c r="K2" s="5" t="s">
        <v>43</v>
      </c>
      <c r="L2" s="5"/>
      <c r="M2" s="5"/>
      <c r="N2" s="6" t="s">
        <v>33</v>
      </c>
      <c r="O2" s="5"/>
      <c r="P2" s="7"/>
      <c r="Q2" s="7"/>
      <c r="R2" s="5"/>
      <c r="S2" s="3"/>
      <c r="T2" s="3"/>
    </row>
    <row r="3" spans="1:20">
      <c r="A3" s="30">
        <v>16</v>
      </c>
      <c r="E3" s="4" t="s">
        <v>11</v>
      </c>
      <c r="F3" s="19" t="s">
        <v>53</v>
      </c>
      <c r="H3" s="5"/>
      <c r="I3" s="5"/>
      <c r="J3" s="8" t="s">
        <v>19</v>
      </c>
      <c r="K3" s="5" t="s">
        <v>44</v>
      </c>
      <c r="L3" s="5"/>
      <c r="M3" s="5"/>
      <c r="N3" s="5" t="s">
        <v>13</v>
      </c>
      <c r="O3" s="5"/>
      <c r="P3" s="7"/>
      <c r="Q3" s="7"/>
      <c r="R3" s="5"/>
      <c r="S3" s="3"/>
      <c r="T3" s="3"/>
    </row>
    <row r="4" spans="1:20">
      <c r="A4" s="30">
        <v>2</v>
      </c>
      <c r="E4" s="4" t="s">
        <v>50</v>
      </c>
      <c r="F4" s="28">
        <v>3</v>
      </c>
      <c r="H4" s="5"/>
      <c r="I4" s="5"/>
      <c r="J4" s="8" t="s">
        <v>20</v>
      </c>
      <c r="K4" s="5" t="s">
        <v>45</v>
      </c>
      <c r="L4" s="5"/>
      <c r="M4" s="5"/>
      <c r="N4" s="5" t="s">
        <v>22</v>
      </c>
      <c r="O4" s="5"/>
      <c r="P4" s="7"/>
      <c r="Q4" s="7"/>
      <c r="R4" s="5"/>
      <c r="S4" s="3"/>
      <c r="T4" s="3"/>
    </row>
    <row r="5" spans="1:20">
      <c r="A5" s="30" t="s">
        <v>52</v>
      </c>
      <c r="E5" s="4" t="s">
        <v>12</v>
      </c>
      <c r="F5" s="19" t="s">
        <v>51</v>
      </c>
      <c r="H5" s="5"/>
      <c r="I5" s="5"/>
      <c r="J5" s="8" t="s">
        <v>21</v>
      </c>
      <c r="K5" s="5" t="s">
        <v>46</v>
      </c>
      <c r="L5" s="5"/>
      <c r="M5" s="5"/>
      <c r="N5" s="5" t="s">
        <v>24</v>
      </c>
      <c r="O5" s="5"/>
      <c r="P5" s="7"/>
      <c r="Q5" s="7"/>
      <c r="R5" s="5"/>
      <c r="S5" s="3"/>
      <c r="T5" s="3"/>
    </row>
    <row r="6" spans="1:20">
      <c r="A6" s="30">
        <v>20</v>
      </c>
      <c r="E6" s="4" t="s">
        <v>17</v>
      </c>
      <c r="F6" s="20" t="s">
        <v>19</v>
      </c>
      <c r="G6" s="2" t="s">
        <v>32</v>
      </c>
      <c r="H6" s="5"/>
      <c r="I6" s="5"/>
      <c r="J6" s="5"/>
      <c r="K6" s="5"/>
      <c r="L6" s="5"/>
      <c r="M6" s="5"/>
      <c r="N6" s="5" t="s">
        <v>23</v>
      </c>
      <c r="O6" s="5"/>
      <c r="P6" s="7"/>
      <c r="Q6" s="7"/>
      <c r="R6" s="5"/>
      <c r="S6" s="3"/>
      <c r="T6" s="3"/>
    </row>
    <row r="7" spans="1:20">
      <c r="A7" s="30">
        <v>13</v>
      </c>
      <c r="H7" s="5"/>
      <c r="I7" s="5"/>
      <c r="J7" s="5"/>
      <c r="K7" s="5"/>
      <c r="L7" s="5"/>
      <c r="M7" s="5"/>
      <c r="N7" s="5" t="s">
        <v>25</v>
      </c>
      <c r="O7" s="5"/>
      <c r="P7" s="7"/>
      <c r="Q7" s="7"/>
      <c r="R7" s="5"/>
      <c r="S7" s="3"/>
      <c r="T7" s="3"/>
    </row>
    <row r="8" spans="1:20">
      <c r="A8" s="30">
        <v>15</v>
      </c>
      <c r="E8" s="9" t="s">
        <v>38</v>
      </c>
      <c r="F8" s="2">
        <f>COUNTA(NOTAS)-1</f>
        <v>16</v>
      </c>
      <c r="H8" s="5"/>
      <c r="I8" s="5"/>
      <c r="J8" s="5"/>
      <c r="K8" s="5"/>
      <c r="L8" s="5"/>
      <c r="M8" s="5"/>
      <c r="N8" s="5" t="s">
        <v>34</v>
      </c>
      <c r="O8" s="5"/>
      <c r="P8" s="7"/>
      <c r="Q8" s="7"/>
      <c r="R8" s="5"/>
      <c r="S8" s="3"/>
      <c r="T8" s="3"/>
    </row>
    <row r="9" spans="1:20">
      <c r="A9" s="30">
        <v>18</v>
      </c>
      <c r="E9" s="9" t="s">
        <v>8</v>
      </c>
      <c r="F9" s="2">
        <f>COUNTIF(NOTAS,"NSP")</f>
        <v>1</v>
      </c>
      <c r="H9" s="5"/>
      <c r="I9" s="5"/>
      <c r="J9" s="5"/>
      <c r="K9" s="5"/>
      <c r="L9" s="5"/>
      <c r="M9" s="5"/>
      <c r="N9" s="5" t="s">
        <v>35</v>
      </c>
      <c r="O9" s="5"/>
      <c r="P9" s="7"/>
      <c r="Q9" s="7"/>
      <c r="R9" s="5"/>
      <c r="S9" s="3"/>
      <c r="T9" s="3"/>
    </row>
    <row r="10" spans="1:20">
      <c r="A10" s="30">
        <v>19</v>
      </c>
      <c r="E10" s="9" t="s">
        <v>5</v>
      </c>
      <c r="F10" s="2">
        <f>MAX(NOTAS)</f>
        <v>20</v>
      </c>
      <c r="H10" s="5"/>
      <c r="I10" s="5"/>
      <c r="J10" s="5"/>
      <c r="K10" s="5"/>
      <c r="L10" s="5"/>
      <c r="M10" s="5"/>
      <c r="N10" s="5" t="s">
        <v>36</v>
      </c>
      <c r="O10" s="5"/>
      <c r="P10" s="7"/>
      <c r="Q10" s="7"/>
      <c r="R10" s="5"/>
      <c r="S10" s="3"/>
      <c r="T10" s="3"/>
    </row>
    <row r="11" spans="1:20">
      <c r="A11" s="30">
        <v>20</v>
      </c>
      <c r="E11" s="9" t="s">
        <v>6</v>
      </c>
      <c r="F11" s="2">
        <f>MIN(NOTAS)</f>
        <v>1</v>
      </c>
      <c r="H11" s="5"/>
      <c r="I11" s="5"/>
      <c r="J11" s="7"/>
      <c r="K11" s="7"/>
      <c r="L11" s="7"/>
      <c r="M11" s="7"/>
      <c r="N11" s="7"/>
      <c r="O11" s="7"/>
      <c r="P11" s="7"/>
      <c r="Q11" s="7"/>
      <c r="R11" s="5"/>
      <c r="S11" s="3"/>
      <c r="T11" s="3"/>
    </row>
    <row r="12" spans="1:20">
      <c r="A12" s="30">
        <v>15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3"/>
      <c r="T12" s="3"/>
    </row>
    <row r="13" spans="1:20">
      <c r="A13" s="30">
        <v>19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3"/>
      <c r="T13" s="3"/>
    </row>
    <row r="14" spans="1:20">
      <c r="A14" s="30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20">
      <c r="A15" s="30">
        <v>19.044642857142861</v>
      </c>
    </row>
    <row r="16" spans="1:20">
      <c r="A16" s="30">
        <v>19</v>
      </c>
      <c r="E16" s="10" t="s">
        <v>9</v>
      </c>
    </row>
    <row r="17" spans="1:9">
      <c r="A17" s="30">
        <v>18</v>
      </c>
    </row>
    <row r="18" spans="1:9">
      <c r="A18" s="29"/>
      <c r="F18" s="11" t="s">
        <v>1</v>
      </c>
      <c r="G18" s="11" t="s">
        <v>2</v>
      </c>
      <c r="H18" s="11" t="s">
        <v>3</v>
      </c>
      <c r="I18" s="11" t="s">
        <v>4</v>
      </c>
    </row>
    <row r="19" spans="1:9">
      <c r="A19" s="29"/>
      <c r="F19" s="2">
        <v>0</v>
      </c>
      <c r="G19" s="2">
        <v>7</v>
      </c>
      <c r="H19" s="2">
        <f t="array" ref="H19:H22">FREQUENCY(NOTAS,$G$19:$G$22)</f>
        <v>2</v>
      </c>
      <c r="I19" s="12">
        <f>H19/$H$23</f>
        <v>0.13333333333333333</v>
      </c>
    </row>
    <row r="20" spans="1:9">
      <c r="A20" s="29"/>
      <c r="F20" s="2">
        <v>8</v>
      </c>
      <c r="G20" s="2">
        <v>11</v>
      </c>
      <c r="H20" s="2">
        <v>0</v>
      </c>
      <c r="I20" s="12">
        <f>H20/$H$23</f>
        <v>0</v>
      </c>
    </row>
    <row r="21" spans="1:9">
      <c r="A21" s="29"/>
      <c r="F21" s="2">
        <v>13</v>
      </c>
      <c r="G21" s="2">
        <v>16</v>
      </c>
      <c r="H21" s="2">
        <v>4</v>
      </c>
      <c r="I21" s="12">
        <f>H21/$H$23</f>
        <v>0.26666666666666666</v>
      </c>
    </row>
    <row r="22" spans="1:9">
      <c r="A22" s="29"/>
      <c r="F22" s="13">
        <v>17</v>
      </c>
      <c r="G22" s="13">
        <v>20</v>
      </c>
      <c r="H22" s="13">
        <v>9</v>
      </c>
      <c r="I22" s="14">
        <f>H22/$H$23</f>
        <v>0.6</v>
      </c>
    </row>
    <row r="23" spans="1:9">
      <c r="A23" s="29"/>
      <c r="H23" s="2">
        <f>SUM(H19:H22)</f>
        <v>15</v>
      </c>
      <c r="I23" s="15">
        <f>SUM(I19:I22)</f>
        <v>1</v>
      </c>
    </row>
    <row r="24" spans="1:9">
      <c r="A24" s="29"/>
    </row>
    <row r="25" spans="1:9">
      <c r="A25" s="29"/>
    </row>
    <row r="26" spans="1:9">
      <c r="A26" s="29"/>
      <c r="E26" s="1" t="s">
        <v>10</v>
      </c>
    </row>
    <row r="27" spans="1:9">
      <c r="A27" s="29"/>
    </row>
    <row r="28" spans="1:9" ht="30">
      <c r="A28" s="29"/>
      <c r="F28" s="11" t="s">
        <v>14</v>
      </c>
      <c r="G28" s="16" t="s">
        <v>47</v>
      </c>
      <c r="H28" s="11" t="s">
        <v>4</v>
      </c>
      <c r="I28" s="11" t="s">
        <v>26</v>
      </c>
    </row>
    <row r="29" spans="1:9">
      <c r="A29" s="29"/>
      <c r="F29" s="17" t="s">
        <v>7</v>
      </c>
      <c r="G29" s="2">
        <f>F9</f>
        <v>1</v>
      </c>
      <c r="H29" s="12">
        <f>G29/$G$34</f>
        <v>6.25E-2</v>
      </c>
      <c r="I29" s="17" t="s">
        <v>27</v>
      </c>
    </row>
    <row r="30" spans="1:9">
      <c r="A30" s="29"/>
      <c r="F30" s="17" t="s">
        <v>15</v>
      </c>
      <c r="G30" s="2">
        <f>H19</f>
        <v>2</v>
      </c>
      <c r="H30" s="12">
        <f t="shared" ref="H30:H33" si="0">G30/$G$34</f>
        <v>0.125</v>
      </c>
      <c r="I30" s="17" t="s">
        <v>28</v>
      </c>
    </row>
    <row r="31" spans="1:9">
      <c r="A31" s="29"/>
      <c r="F31" s="17" t="s">
        <v>48</v>
      </c>
      <c r="G31" s="2">
        <f t="shared" ref="G31:G33" si="1">H20</f>
        <v>0</v>
      </c>
      <c r="H31" s="12">
        <f t="shared" si="0"/>
        <v>0</v>
      </c>
      <c r="I31" s="17" t="s">
        <v>31</v>
      </c>
    </row>
    <row r="32" spans="1:9">
      <c r="A32" s="29"/>
      <c r="F32" s="17" t="s">
        <v>49</v>
      </c>
      <c r="G32" s="2">
        <f t="shared" si="1"/>
        <v>4</v>
      </c>
      <c r="H32" s="12">
        <f t="shared" si="0"/>
        <v>0.25</v>
      </c>
      <c r="I32" s="17" t="s">
        <v>29</v>
      </c>
    </row>
    <row r="33" spans="1:9">
      <c r="A33" s="29"/>
      <c r="F33" s="18" t="s">
        <v>16</v>
      </c>
      <c r="G33" s="13">
        <f t="shared" si="1"/>
        <v>9</v>
      </c>
      <c r="H33" s="14">
        <f t="shared" si="0"/>
        <v>0.5625</v>
      </c>
      <c r="I33" s="18" t="s">
        <v>30</v>
      </c>
    </row>
    <row r="34" spans="1:9">
      <c r="A34" s="29"/>
      <c r="G34" s="2">
        <f>SUM(G29:G33)</f>
        <v>16</v>
      </c>
      <c r="H34" s="12">
        <f>SUM(H29:H33)</f>
        <v>1</v>
      </c>
    </row>
    <row r="35" spans="1:9">
      <c r="A35" s="29"/>
    </row>
    <row r="36" spans="1:9">
      <c r="A36" s="29"/>
    </row>
    <row r="37" spans="1:9">
      <c r="A37" s="29"/>
    </row>
    <row r="38" spans="1:9">
      <c r="A38" s="29"/>
    </row>
    <row r="39" spans="1:9">
      <c r="A39" s="29"/>
    </row>
    <row r="40" spans="1:9">
      <c r="A40" s="29"/>
    </row>
    <row r="41" spans="1:9">
      <c r="A41" s="29"/>
    </row>
    <row r="42" spans="1:9">
      <c r="A42" s="29"/>
    </row>
    <row r="43" spans="1:9">
      <c r="A43" s="29"/>
    </row>
    <row r="44" spans="1:9">
      <c r="A44" s="19"/>
    </row>
    <row r="45" spans="1:9">
      <c r="A45" s="19"/>
    </row>
    <row r="46" spans="1:9">
      <c r="A46" s="19"/>
    </row>
    <row r="47" spans="1:9">
      <c r="A47" s="19"/>
    </row>
    <row r="48" spans="1:9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/>
    </row>
    <row r="72" spans="1:1">
      <c r="A72" s="19"/>
    </row>
    <row r="73" spans="1:1">
      <c r="A73" s="19"/>
    </row>
    <row r="74" spans="1:1">
      <c r="A74" s="19"/>
    </row>
    <row r="75" spans="1:1">
      <c r="A75" s="19"/>
    </row>
    <row r="76" spans="1:1">
      <c r="A76" s="19"/>
    </row>
    <row r="77" spans="1:1">
      <c r="A77" s="19"/>
    </row>
    <row r="78" spans="1:1">
      <c r="A78" s="19"/>
    </row>
    <row r="79" spans="1:1">
      <c r="A79" s="19"/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  <row r="87" spans="1:1">
      <c r="A87" s="19"/>
    </row>
    <row r="88" spans="1:1">
      <c r="A88" s="19"/>
    </row>
    <row r="89" spans="1:1">
      <c r="A89" s="19"/>
    </row>
    <row r="90" spans="1:1">
      <c r="A90" s="19"/>
    </row>
    <row r="91" spans="1:1">
      <c r="A91" s="19"/>
    </row>
    <row r="92" spans="1:1">
      <c r="A92" s="19"/>
    </row>
    <row r="93" spans="1:1">
      <c r="A93" s="19"/>
    </row>
    <row r="94" spans="1:1">
      <c r="A94" s="19"/>
    </row>
    <row r="95" spans="1:1">
      <c r="A95" s="19"/>
    </row>
    <row r="96" spans="1:1">
      <c r="A96" s="19"/>
    </row>
    <row r="97" spans="1:1">
      <c r="A97" s="19"/>
    </row>
    <row r="98" spans="1:1">
      <c r="A98" s="19"/>
    </row>
    <row r="99" spans="1:1">
      <c r="A99" s="19"/>
    </row>
    <row r="100" spans="1:1">
      <c r="A100" s="19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  <row r="118" spans="1:1">
      <c r="A118" s="19"/>
    </row>
    <row r="119" spans="1:1">
      <c r="A119" s="19"/>
    </row>
    <row r="120" spans="1:1">
      <c r="A120" s="19"/>
    </row>
    <row r="121" spans="1:1">
      <c r="A121" s="19"/>
    </row>
  </sheetData>
  <sheetCalcPr fullCalcOnLoad="1"/>
  <phoneticPr fontId="13" type="noConversion"/>
  <dataValidations count="2">
    <dataValidation type="list" allowBlank="1" showInputMessage="1" showErrorMessage="1" sqref="F6">
      <formula1>$J$3:$J$5</formula1>
    </dataValidation>
    <dataValidation type="list" allowBlank="1" showInputMessage="1" showErrorMessage="1" sqref="F2">
      <formula1>$N$3:$N$10</formula1>
    </dataValidation>
  </dataValidations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Hoja2" enableFormatConditionsCalculation="0"/>
  <dimension ref="B2:G45"/>
  <sheetViews>
    <sheetView tabSelected="1" zoomScale="85" zoomScaleNormal="85" zoomScalePageLayoutView="85" workbookViewId="0">
      <selection activeCell="D41" sqref="D41"/>
    </sheetView>
  </sheetViews>
  <sheetFormatPr baseColWidth="10" defaultRowHeight="15"/>
  <cols>
    <col min="1" max="1" width="3.25" style="2" customWidth="1"/>
    <col min="2" max="2" width="10.625" style="2"/>
    <col min="3" max="3" width="16.25" style="2" customWidth="1"/>
    <col min="4" max="4" width="14" style="2" customWidth="1"/>
    <col min="5" max="5" width="13.875" style="2" customWidth="1"/>
    <col min="6" max="6" width="16.125" style="2" customWidth="1"/>
    <col min="7" max="16384" width="10.625" style="2"/>
  </cols>
  <sheetData>
    <row r="2" spans="2:7" ht="17">
      <c r="E2" s="22" t="s">
        <v>40</v>
      </c>
    </row>
    <row r="3" spans="2:7" ht="16">
      <c r="E3" s="23" t="s">
        <v>41</v>
      </c>
    </row>
    <row r="4" spans="2:7">
      <c r="E4" s="24" t="s">
        <v>42</v>
      </c>
    </row>
    <row r="6" spans="2:7">
      <c r="B6" s="32" t="s">
        <v>39</v>
      </c>
      <c r="C6" s="32"/>
      <c r="D6" s="32"/>
      <c r="E6" s="32"/>
      <c r="F6" s="32"/>
      <c r="G6" s="32"/>
    </row>
    <row r="7" spans="2:7" ht="5.25" customHeight="1">
      <c r="B7" s="26"/>
      <c r="C7" s="26"/>
      <c r="D7" s="26"/>
      <c r="E7" s="26"/>
      <c r="F7" s="26"/>
      <c r="G7" s="26"/>
    </row>
    <row r="8" spans="2:7">
      <c r="B8" s="2" t="str">
        <f>"Área académica:  "&amp;Análisis!$F$2</f>
        <v>Área académica:  Ingeniería de Sistemas</v>
      </c>
    </row>
    <row r="9" spans="2:7">
      <c r="B9" s="25" t="str">
        <f>"Docente:  "&amp;Análisis!$F$5</f>
        <v>Docente:  Mgter. Carlo Corrales Delgado</v>
      </c>
    </row>
    <row r="10" spans="2:7">
      <c r="B10" s="25" t="str">
        <f>"Fase Evaluada:  "&amp;VLOOKUP(Análisis!F6,Análisis!J3:K5,2,0)</f>
        <v>Fase Evaluada:  Primera</v>
      </c>
    </row>
    <row r="12" spans="2:7">
      <c r="B12" s="2" t="str">
        <f>"En el desarrollo del curso de "&amp;Análisis!F3&amp;" sección "&amp;Análisis!F4&amp;", se observa: "</f>
        <v xml:space="preserve">En el desarrollo del curso de Introduccion a la Ingenieria de Sistemas de Informacion sección 3, se observa: </v>
      </c>
    </row>
    <row r="14" spans="2:7" ht="29.25" customHeight="1">
      <c r="C14" s="11" t="s">
        <v>14</v>
      </c>
      <c r="D14" s="16" t="s">
        <v>47</v>
      </c>
      <c r="E14" s="11" t="s">
        <v>4</v>
      </c>
      <c r="F14" s="11" t="s">
        <v>26</v>
      </c>
    </row>
    <row r="15" spans="2:7">
      <c r="C15" s="17" t="str">
        <f>Análisis!F29</f>
        <v>NSP</v>
      </c>
      <c r="D15" s="2">
        <f>Análisis!G29</f>
        <v>1</v>
      </c>
      <c r="E15" s="12">
        <f>Análisis!H29</f>
        <v>6.25E-2</v>
      </c>
      <c r="F15" s="17" t="str">
        <f>Análisis!I29</f>
        <v>Abandono</v>
      </c>
    </row>
    <row r="16" spans="2:7">
      <c r="C16" s="17" t="str">
        <f>Análisis!F30</f>
        <v>De 0 a 7</v>
      </c>
      <c r="D16" s="2">
        <f>Análisis!G30</f>
        <v>2</v>
      </c>
      <c r="E16" s="12">
        <f>Análisis!H30</f>
        <v>0.125</v>
      </c>
      <c r="F16" s="17" t="str">
        <f>Análisis!I30</f>
        <v>Desaprobado</v>
      </c>
    </row>
    <row r="17" spans="3:6">
      <c r="C17" s="17" t="str">
        <f>Análisis!F31</f>
        <v>De 8 a 11</v>
      </c>
      <c r="D17" s="2">
        <f>Análisis!G31</f>
        <v>0</v>
      </c>
      <c r="E17" s="12">
        <f>Análisis!H31</f>
        <v>0</v>
      </c>
      <c r="F17" s="17" t="str">
        <f>Análisis!I31</f>
        <v>Aplazados</v>
      </c>
    </row>
    <row r="18" spans="3:6">
      <c r="C18" s="17" t="str">
        <f>Análisis!F32</f>
        <v>De 12 a 16</v>
      </c>
      <c r="D18" s="2">
        <f>Análisis!G32</f>
        <v>4</v>
      </c>
      <c r="E18" s="12">
        <f>Análisis!H32</f>
        <v>0.25</v>
      </c>
      <c r="F18" s="17" t="str">
        <f>Análisis!I32</f>
        <v>Bueno</v>
      </c>
    </row>
    <row r="19" spans="3:6">
      <c r="C19" s="18" t="str">
        <f>Análisis!F33</f>
        <v>De 17 a 20</v>
      </c>
      <c r="D19" s="13">
        <f>Análisis!G33</f>
        <v>9</v>
      </c>
      <c r="E19" s="14">
        <f>Análisis!H33</f>
        <v>0.5625</v>
      </c>
      <c r="F19" s="18" t="str">
        <f>Análisis!I33</f>
        <v>Excelente</v>
      </c>
    </row>
    <row r="20" spans="3:6">
      <c r="D20" s="2">
        <f>Análisis!G34</f>
        <v>16</v>
      </c>
      <c r="E20" s="12">
        <f>Análisis!H34</f>
        <v>1</v>
      </c>
    </row>
    <row r="44" spans="4:5">
      <c r="D44" s="13"/>
      <c r="E44" s="13"/>
    </row>
    <row r="45" spans="4:5">
      <c r="D45" s="31" t="str">
        <f>Análisis!F5</f>
        <v>Mgter. Carlo Corrales Delgado</v>
      </c>
      <c r="E45" s="31"/>
    </row>
  </sheetData>
  <sheetCalcPr fullCalcOnLoad="1"/>
  <mergeCells count="2">
    <mergeCell ref="D45:E45"/>
    <mergeCell ref="B6:G6"/>
  </mergeCells>
  <phoneticPr fontId="13" type="noConversion"/>
  <pageMargins left="0.2" right="0.2" top="0.25" bottom="0.25" header="0.3" footer="0.3"/>
  <pageSetup scale="84" orientation="portrait" horizontalDpi="4294967292" verticalDpi="4294967292"/>
  <colBreaks count="1" manualBreakCount="1">
    <brk id="7" max="1048575" man="1"/>
  </col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Análisis</vt:lpstr>
      <vt:lpstr>Reporte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A 411</dc:creator>
  <cp:lastModifiedBy>Carlo Corrales</cp:lastModifiedBy>
  <cp:lastPrinted>2017-05-18T12:36:58Z</cp:lastPrinted>
  <dcterms:created xsi:type="dcterms:W3CDTF">2017-04-25T15:39:33Z</dcterms:created>
  <dcterms:modified xsi:type="dcterms:W3CDTF">2017-05-18T12:36:59Z</dcterms:modified>
</cp:coreProperties>
</file>