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3740" tabRatio="500" activeTab="5"/>
  </bookViews>
  <sheets>
    <sheet name="DASwGE" sheetId="5" r:id="rId1"/>
    <sheet name="DASwGE lab" sheetId="1" r:id="rId2"/>
    <sheet name="DASw" sheetId="4" r:id="rId3"/>
    <sheet name="DASw lab" sheetId="3" r:id="rId4"/>
    <sheet name="ICC" sheetId="6" r:id="rId5"/>
    <sheet name="ICCxgrupos" sheetId="2" r:id="rId6"/>
  </sheets>
  <definedNames>
    <definedName name="_xlnm._FilterDatabase" localSheetId="4" hidden="1">ICC!$A$1:$V$129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0" i="4"/>
  <c r="I32"/>
  <c r="I35"/>
  <c r="I17"/>
  <c r="I12"/>
  <c r="I14"/>
  <c r="I9"/>
  <c r="I5"/>
  <c r="I23"/>
  <c r="I39"/>
  <c r="I29"/>
  <c r="I38"/>
  <c r="I37"/>
  <c r="I36"/>
  <c r="I34"/>
  <c r="I33"/>
  <c r="I31"/>
  <c r="I30"/>
  <c r="I28"/>
  <c r="I27"/>
  <c r="I26"/>
  <c r="I25"/>
  <c r="I24"/>
  <c r="I22"/>
  <c r="I21"/>
  <c r="I19"/>
  <c r="I18"/>
  <c r="I16"/>
  <c r="I15"/>
  <c r="I13"/>
  <c r="I11"/>
  <c r="I10"/>
  <c r="I8"/>
  <c r="I7"/>
  <c r="I6"/>
  <c r="I4"/>
  <c r="F35"/>
  <c r="F12"/>
  <c r="F17"/>
  <c r="F14"/>
  <c r="F9"/>
  <c r="F5"/>
  <c r="F39"/>
  <c r="F29"/>
  <c r="F38"/>
  <c r="F37"/>
  <c r="F36"/>
  <c r="F34"/>
  <c r="F33"/>
  <c r="F32"/>
  <c r="F31"/>
  <c r="F30"/>
  <c r="F28"/>
  <c r="F27"/>
  <c r="F26"/>
  <c r="F25"/>
  <c r="F24"/>
  <c r="F23"/>
  <c r="F22"/>
  <c r="F21"/>
  <c r="F20"/>
  <c r="F19"/>
  <c r="F18"/>
  <c r="F16"/>
  <c r="F15"/>
  <c r="F13"/>
  <c r="F11"/>
  <c r="F10"/>
  <c r="F8"/>
  <c r="F7"/>
  <c r="F6"/>
  <c r="F4"/>
  <c r="O15" i="3"/>
  <c r="O20"/>
  <c r="O22"/>
  <c r="O12"/>
  <c r="O8"/>
  <c r="O9"/>
  <c r="O7"/>
  <c r="O5"/>
  <c r="O42"/>
  <c r="O25"/>
  <c r="O24"/>
  <c r="O23"/>
  <c r="O21"/>
  <c r="O19"/>
  <c r="O18"/>
  <c r="O17"/>
  <c r="O16"/>
  <c r="O14"/>
  <c r="O13"/>
  <c r="O11"/>
  <c r="O10"/>
  <c r="O6"/>
  <c r="O4"/>
  <c r="O41"/>
  <c r="O40"/>
  <c r="O39"/>
  <c r="O38"/>
  <c r="O37"/>
  <c r="O36"/>
  <c r="O35"/>
  <c r="O34"/>
  <c r="O33"/>
  <c r="O32"/>
  <c r="O31"/>
  <c r="O30"/>
  <c r="O29"/>
  <c r="O43"/>
  <c r="I22"/>
  <c r="I8"/>
  <c r="I12"/>
  <c r="I9"/>
  <c r="I7"/>
  <c r="I5"/>
  <c r="I43"/>
  <c r="I41"/>
  <c r="I40"/>
  <c r="I39"/>
  <c r="I38"/>
  <c r="I37"/>
  <c r="I36"/>
  <c r="I35"/>
  <c r="I34"/>
  <c r="I33"/>
  <c r="I32"/>
  <c r="I31"/>
  <c r="I30"/>
  <c r="I29"/>
  <c r="I42"/>
  <c r="I25"/>
  <c r="I24"/>
  <c r="I23"/>
  <c r="I21"/>
  <c r="I20"/>
  <c r="I19"/>
  <c r="I18"/>
  <c r="I17"/>
  <c r="I16"/>
  <c r="I15"/>
  <c r="I14"/>
  <c r="I13"/>
  <c r="I11"/>
  <c r="I10"/>
  <c r="I6"/>
  <c r="I4"/>
  <c r="P17" i="5"/>
  <c r="P20"/>
  <c r="P18"/>
  <c r="P16"/>
  <c r="P14"/>
  <c r="P9"/>
  <c r="P7"/>
  <c r="P6"/>
  <c r="P5"/>
  <c r="P22"/>
  <c r="P11"/>
  <c r="P12"/>
  <c r="P25"/>
  <c r="P24"/>
  <c r="P23"/>
  <c r="P21"/>
  <c r="P19"/>
  <c r="P15"/>
  <c r="P13"/>
  <c r="P10"/>
  <c r="P8"/>
  <c r="P4"/>
  <c r="P26"/>
  <c r="P27"/>
  <c r="H23"/>
  <c r="H5"/>
  <c r="H6"/>
  <c r="H18"/>
  <c r="H7"/>
  <c r="H16"/>
  <c r="H20"/>
  <c r="H26"/>
  <c r="H25"/>
  <c r="H24"/>
  <c r="H22"/>
  <c r="H21"/>
  <c r="H19"/>
  <c r="H17"/>
  <c r="H15"/>
  <c r="H14"/>
  <c r="H13"/>
  <c r="H12"/>
  <c r="H11"/>
  <c r="H10"/>
  <c r="H9"/>
  <c r="H8"/>
  <c r="H4"/>
  <c r="H27"/>
  <c r="O17" i="1"/>
  <c r="O20"/>
  <c r="O18"/>
  <c r="O16"/>
  <c r="O14"/>
  <c r="O9"/>
  <c r="O7"/>
  <c r="O6"/>
  <c r="O5"/>
  <c r="O27"/>
  <c r="O26"/>
  <c r="O25"/>
  <c r="O24"/>
  <c r="O23"/>
  <c r="O22"/>
  <c r="O21"/>
  <c r="O19"/>
  <c r="O15"/>
  <c r="O13"/>
  <c r="O12"/>
  <c r="O11"/>
  <c r="O10"/>
  <c r="O8"/>
  <c r="O4"/>
  <c r="I16"/>
  <c r="I20"/>
  <c r="I6"/>
  <c r="I5"/>
  <c r="I18"/>
  <c r="I7"/>
  <c r="I17"/>
  <c r="I27"/>
  <c r="I26"/>
  <c r="I25"/>
  <c r="I24"/>
  <c r="I23"/>
  <c r="I22"/>
  <c r="I21"/>
  <c r="I19"/>
  <c r="I15"/>
  <c r="I14"/>
  <c r="I13"/>
  <c r="I12"/>
  <c r="I11"/>
  <c r="I10"/>
  <c r="I9"/>
  <c r="I8"/>
  <c r="I4"/>
  <c r="U93" i="6"/>
  <c r="U38"/>
  <c r="U48"/>
  <c r="U10"/>
  <c r="U4"/>
  <c r="U5"/>
  <c r="U6"/>
  <c r="U7"/>
  <c r="U8"/>
  <c r="U9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9"/>
  <c r="U40"/>
  <c r="U41"/>
  <c r="U42"/>
  <c r="U43"/>
  <c r="U44"/>
  <c r="U45"/>
  <c r="U46"/>
  <c r="U47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J4"/>
  <c r="M4"/>
  <c r="J5"/>
  <c r="M5"/>
  <c r="J6"/>
  <c r="M6"/>
  <c r="M7"/>
  <c r="J8"/>
  <c r="M8"/>
  <c r="J9"/>
  <c r="M9"/>
  <c r="J10"/>
  <c r="M10"/>
  <c r="J11"/>
  <c r="M11"/>
  <c r="J12"/>
  <c r="M12"/>
  <c r="J13"/>
  <c r="M13"/>
  <c r="J14"/>
  <c r="M14"/>
  <c r="J15"/>
  <c r="M15"/>
  <c r="J16"/>
  <c r="M16"/>
  <c r="M17"/>
  <c r="J18"/>
  <c r="M18"/>
  <c r="J19"/>
  <c r="M19"/>
  <c r="J20"/>
  <c r="M20"/>
  <c r="J21"/>
  <c r="M21"/>
  <c r="J22"/>
  <c r="M22"/>
  <c r="J23"/>
  <c r="M23"/>
  <c r="J24"/>
  <c r="M24"/>
  <c r="J25"/>
  <c r="M25"/>
  <c r="J26"/>
  <c r="M26"/>
  <c r="J27"/>
  <c r="M27"/>
  <c r="J28"/>
  <c r="M28"/>
  <c r="J29"/>
  <c r="M29"/>
  <c r="J30"/>
  <c r="M30"/>
  <c r="J31"/>
  <c r="M31"/>
  <c r="J32"/>
  <c r="M32"/>
  <c r="J33"/>
  <c r="M33"/>
  <c r="J34"/>
  <c r="M34"/>
  <c r="J35"/>
  <c r="M35"/>
  <c r="J36"/>
  <c r="M36"/>
  <c r="J37"/>
  <c r="M37"/>
  <c r="J38"/>
  <c r="M38"/>
  <c r="J39"/>
  <c r="M39"/>
  <c r="J40"/>
  <c r="M40"/>
  <c r="J41"/>
  <c r="M41"/>
  <c r="J42"/>
  <c r="M42"/>
  <c r="J43"/>
  <c r="M43"/>
  <c r="J44"/>
  <c r="M44"/>
  <c r="J45"/>
  <c r="M45"/>
  <c r="J46"/>
  <c r="M46"/>
  <c r="J47"/>
  <c r="M47"/>
  <c r="J48"/>
  <c r="M48"/>
  <c r="J49"/>
  <c r="M49"/>
  <c r="M50"/>
  <c r="J51"/>
  <c r="M51"/>
  <c r="J52"/>
  <c r="M52"/>
  <c r="J53"/>
  <c r="M53"/>
  <c r="J54"/>
  <c r="M54"/>
  <c r="J55"/>
  <c r="M55"/>
  <c r="J56"/>
  <c r="M56"/>
  <c r="J57"/>
  <c r="M57"/>
  <c r="J58"/>
  <c r="M58"/>
  <c r="J59"/>
  <c r="M59"/>
  <c r="J60"/>
  <c r="M60"/>
  <c r="J61"/>
  <c r="M61"/>
  <c r="J62"/>
  <c r="M62"/>
  <c r="J63"/>
  <c r="M63"/>
  <c r="J64"/>
  <c r="M64"/>
  <c r="J65"/>
  <c r="M65"/>
  <c r="J66"/>
  <c r="M66"/>
  <c r="J67"/>
  <c r="M67"/>
  <c r="J68"/>
  <c r="M68"/>
  <c r="J69"/>
  <c r="M69"/>
  <c r="J70"/>
  <c r="M70"/>
  <c r="J71"/>
  <c r="M71"/>
  <c r="J72"/>
  <c r="M72"/>
  <c r="J73"/>
  <c r="M73"/>
  <c r="J74"/>
  <c r="M74"/>
  <c r="J75"/>
  <c r="M75"/>
  <c r="J76"/>
  <c r="M76"/>
  <c r="J77"/>
  <c r="M77"/>
  <c r="J78"/>
  <c r="M78"/>
  <c r="J79"/>
  <c r="M79"/>
  <c r="J80"/>
  <c r="M80"/>
  <c r="J81"/>
  <c r="M81"/>
  <c r="J82"/>
  <c r="M82"/>
  <c r="J83"/>
  <c r="M83"/>
  <c r="J84"/>
  <c r="M84"/>
  <c r="J85"/>
  <c r="M85"/>
  <c r="J86"/>
  <c r="M86"/>
  <c r="J87"/>
  <c r="M87"/>
  <c r="J88"/>
  <c r="M88"/>
  <c r="J89"/>
  <c r="M89"/>
  <c r="J90"/>
  <c r="M90"/>
  <c r="J91"/>
  <c r="M91"/>
  <c r="J92"/>
  <c r="M92"/>
  <c r="J93"/>
  <c r="M93"/>
  <c r="J94"/>
  <c r="M94"/>
  <c r="J95"/>
  <c r="M95"/>
  <c r="J96"/>
  <c r="M96"/>
  <c r="J97"/>
  <c r="M97"/>
  <c r="J98"/>
  <c r="M98"/>
  <c r="J99"/>
  <c r="M99"/>
  <c r="J100"/>
  <c r="M100"/>
  <c r="J101"/>
  <c r="M101"/>
  <c r="J102"/>
  <c r="M102"/>
  <c r="J103"/>
  <c r="M103"/>
  <c r="J104"/>
  <c r="M104"/>
  <c r="J105"/>
  <c r="M105"/>
  <c r="J106"/>
  <c r="M106"/>
  <c r="J107"/>
  <c r="M107"/>
  <c r="J108"/>
  <c r="M108"/>
  <c r="J109"/>
  <c r="M109"/>
  <c r="J110"/>
  <c r="M110"/>
  <c r="J111"/>
  <c r="M111"/>
  <c r="J112"/>
  <c r="M112"/>
  <c r="J113"/>
  <c r="M113"/>
  <c r="J114"/>
  <c r="M114"/>
  <c r="M115"/>
  <c r="J116"/>
  <c r="M116"/>
  <c r="J117"/>
  <c r="M117"/>
  <c r="J118"/>
  <c r="M118"/>
  <c r="J119"/>
  <c r="M119"/>
  <c r="J120"/>
  <c r="M120"/>
  <c r="J121"/>
  <c r="M121"/>
  <c r="J122"/>
  <c r="M122"/>
  <c r="J123"/>
  <c r="M123"/>
  <c r="J124"/>
  <c r="M124"/>
  <c r="J125"/>
  <c r="M125"/>
  <c r="J126"/>
  <c r="M126"/>
  <c r="J127"/>
  <c r="M127"/>
  <c r="J128"/>
  <c r="M128"/>
  <c r="M129"/>
</calcChain>
</file>

<file path=xl/sharedStrings.xml><?xml version="1.0" encoding="utf-8"?>
<sst xmlns="http://schemas.openxmlformats.org/spreadsheetml/2006/main" count="936" uniqueCount="590">
  <si>
    <t>jhordan_181995@hotmail.com</t>
  </si>
  <si>
    <t>VILLANUEVA/TORRES, MARCO JOSE</t>
  </si>
  <si>
    <t>marco_cato_jose@hotmail.com</t>
  </si>
  <si>
    <t>P</t>
    <phoneticPr fontId="8" type="noConversion"/>
  </si>
  <si>
    <t>L5</t>
    <phoneticPr fontId="8" type="noConversion"/>
  </si>
  <si>
    <t>DEL CARPIO/BERNEDO, PAULA LIZANDRA</t>
  </si>
  <si>
    <t>paulina_del_cb@hotmail.com</t>
  </si>
  <si>
    <t>DEZA/PANDIA, DALIA KIMBERLY</t>
  </si>
  <si>
    <t>dalia_1202@hotmail.com</t>
  </si>
  <si>
    <t>DIAZ/CHOQUE, YOSELIN RAQUEL</t>
  </si>
  <si>
    <t>yosi_tk_yd@hotmail.com</t>
  </si>
  <si>
    <t>DONGO/TORRES, KATYA PETRONILA</t>
  </si>
  <si>
    <t>katya-40@hotmail.com</t>
  </si>
  <si>
    <t>DUE¥AS/GOMEZ, BIANCA ANDREA</t>
  </si>
  <si>
    <t>andreita_chilpita@hotmail.com</t>
  </si>
  <si>
    <t>ESCOBEDO/DIAZ, GIOVANNA PAULA</t>
  </si>
  <si>
    <t>giopau_09@hotmail.com</t>
  </si>
  <si>
    <t>ESQUIVEL/RODRIGUEZ, JORGE ARMANDO</t>
  </si>
  <si>
    <t>jors_008@hotmail.com</t>
  </si>
  <si>
    <t>ESTEBAN/SANTOS, FERNANDO JAVIER</t>
  </si>
  <si>
    <t>ferestsan@gmail.com</t>
  </si>
  <si>
    <t xml:space="preserve">GARATE SUYO, AARON ALFREDO </t>
    <phoneticPr fontId="8" type="noConversion"/>
  </si>
  <si>
    <t>jorgegarba@hotmail.com</t>
  </si>
  <si>
    <t>GONZALES/RODRIGUEZ, MIRINA BONY ESTHER</t>
  </si>
  <si>
    <t>mirinabesther@hotmail.com</t>
  </si>
  <si>
    <t>GUTIERREZ/HERNANI, CECILIA LUCRECIA</t>
  </si>
  <si>
    <t>ceciliangel_1711_@hotmail.com</t>
  </si>
  <si>
    <t>VALDIVIA/PINTO, JULIO CESAR</t>
  </si>
  <si>
    <t>juliocesar__005@hotmail.com</t>
  </si>
  <si>
    <t>VARGAS/ADRIAN, MARIO EDWIN</t>
  </si>
  <si>
    <t>maroon_610mva@hotmail.com</t>
  </si>
  <si>
    <t>VARGAS/ALVAREZ, PRISCILA ESTHEFANY</t>
  </si>
  <si>
    <t>TORRES/SUA¥A, JHON EDUARD</t>
  </si>
  <si>
    <t>jhonxis3221@hotmail.com</t>
  </si>
  <si>
    <t>MAUTINO/CHAMBI, ELVIS EDUARDO</t>
  </si>
  <si>
    <t>elvis821@hotmail.com</t>
  </si>
  <si>
    <t>MAYTA/ALVAREZ, GIAN CARLOS</t>
  </si>
  <si>
    <t>gian_car_963@hotmail.com</t>
  </si>
  <si>
    <t>MEDINA/LLANQUECHA, RONALD ANDREE</t>
  </si>
  <si>
    <t>cambiar@ucsm.edu.pe</t>
  </si>
  <si>
    <t>ARRATIA/ALBARRACIN, ALLISON YOANA</t>
  </si>
  <si>
    <t>alli123@hotmail.es</t>
  </si>
  <si>
    <t>BALDEON/CJUMO, KEVIN JHOSEPH</t>
  </si>
  <si>
    <t>kevin_jhoseph_1997@hotmail.com</t>
  </si>
  <si>
    <t>BARRIGA/SOTO, FABIO SANTIAGO</t>
  </si>
  <si>
    <t>fasabs@gmail.com</t>
  </si>
  <si>
    <t>BARRIOS/TALAVERA, GABRIEL CHRISTOPHER</t>
  </si>
  <si>
    <t>angelgabriel22_59@hotmail.com</t>
  </si>
  <si>
    <t>BAUTISTA/MARTINEZ, CRISTIAN GILBETH</t>
  </si>
  <si>
    <t>cristian_rbd_333@hotmail.com</t>
  </si>
  <si>
    <t>BENAVENTE/CRUZ, JOSE ANTONIO</t>
  </si>
  <si>
    <t>joseantoniobc@gmail.com</t>
  </si>
  <si>
    <t>BERNAL/GONZALES, RENATO</t>
  </si>
  <si>
    <t>renatobernal_elgenio@hotmail.com</t>
  </si>
  <si>
    <t>BUSTAMANTE/FERNANDEZ, EVELYN ALEJANDRA</t>
  </si>
  <si>
    <t>pepe_v11@hotmail.com</t>
  </si>
  <si>
    <t>fcanahuiri@gmail.com</t>
  </si>
  <si>
    <t>CASTRO/QUICANO, ANTONIO LIZARDO</t>
  </si>
  <si>
    <t>MENDIETA ZAVALA, JULIO CESAR</t>
  </si>
  <si>
    <t>salchipollotallarinpapa@hotmail.com</t>
  </si>
  <si>
    <t xml:space="preserve">CASTRO ROJAS, JOSE LUIS </t>
    <phoneticPr fontId="8" type="noConversion"/>
  </si>
  <si>
    <t>demond_194@hotmail.com</t>
  </si>
  <si>
    <t>PERALES/BARRIOS , YOSSELIN VANESSA</t>
  </si>
  <si>
    <t>yosselin130@outlook.com</t>
  </si>
  <si>
    <t>PEREZ/LEIVA, VICTOR ANDRES</t>
  </si>
  <si>
    <t>v.andres.p@hotmail.com</t>
  </si>
  <si>
    <t>PINTO/CALDERON, SERGIO ALONSO</t>
  </si>
  <si>
    <t>andree_12_1@hotmail.com</t>
  </si>
  <si>
    <t>MELENDEZ/MERMA, HENRY OSCAR</t>
  </si>
  <si>
    <t>henry_o26@hotmail.com</t>
  </si>
  <si>
    <t>MOLLINEDO/CHAVEZ, EDUARDO ALCIDES</t>
  </si>
  <si>
    <t>lalo_mch@hotmail.com</t>
  </si>
  <si>
    <t>MONROY/CONDORI, VLADIMIR</t>
  </si>
  <si>
    <t>vlady4774@hotmail.com</t>
  </si>
  <si>
    <t>MONZON/MANCHEGO, MAXIMO ESTEBAN</t>
  </si>
  <si>
    <t>foreman_16@hotmail.com</t>
  </si>
  <si>
    <t>MOROCHARA/YANA, DEYVY OSCAR</t>
  </si>
  <si>
    <t>odr5_deivioscar@hotmail.com</t>
  </si>
  <si>
    <t>leolexs_12@hotmail.com</t>
  </si>
  <si>
    <t>MU¥OZ/CALSIN, JIMMY ESTIFER</t>
  </si>
  <si>
    <t>alyimbo_14@hotmail.com</t>
  </si>
  <si>
    <t>MURILLO WONG/VICTOR, MANUEL</t>
  </si>
  <si>
    <t>NEYRA/BECERRA, JESUS RONY</t>
  </si>
  <si>
    <t>ronniefrank@hotmail.com</t>
  </si>
  <si>
    <t>NU¥ONCCA/BLANCO, GONZALO PABLO</t>
  </si>
  <si>
    <t>lfullmusicl@hotmail.com</t>
  </si>
  <si>
    <t>OCOLA/SANCHEZ, GILBERT RODRIGO</t>
  </si>
  <si>
    <t>ruthsanchez-rutysan@hotmail.com</t>
  </si>
  <si>
    <t>PALO/PAREDES, LUIS ALBERTO</t>
  </si>
  <si>
    <t>dae_22_xd@hotmail.com</t>
  </si>
  <si>
    <t>gonzalo_vera_aqp@hotmail.com</t>
  </si>
  <si>
    <t>VERA/RIVEROS, KAROL MILAGROS</t>
  </si>
  <si>
    <t>kave1096@hotmail.com</t>
  </si>
  <si>
    <t>VILCA/MOLINA, JHORDANO</t>
  </si>
  <si>
    <t>ROSAS/AROSQUIPA, JESUS ANTONIO</t>
  </si>
  <si>
    <t>falc0nyxx@gmail.com</t>
  </si>
  <si>
    <t>CURASI/MAMANI, OMAR TEOFILO</t>
  </si>
  <si>
    <t>om_0476cmat@hotmail.com</t>
  </si>
  <si>
    <t>happysnow_20@hotmail.com</t>
  </si>
  <si>
    <t>DAVALOS/RUIZ, DANIEL LEONARDO</t>
  </si>
  <si>
    <t>da_niel_96@hotmail.com</t>
  </si>
  <si>
    <t>VIZCARRA HUAMAN, SOFIA PAMELA</t>
  </si>
  <si>
    <t>LOVON ALVARADO, KONNER</t>
  </si>
  <si>
    <t>VERA SOTO, JEAN PAUL</t>
  </si>
  <si>
    <t>singleton Clase</t>
    <phoneticPr fontId="8" type="noConversion"/>
  </si>
  <si>
    <t>L4</t>
    <phoneticPr fontId="8" type="noConversion"/>
  </si>
  <si>
    <t>Jue 5-6:30pm</t>
    <phoneticPr fontId="8" type="noConversion"/>
  </si>
  <si>
    <t>Expo1</t>
    <phoneticPr fontId="8" type="noConversion"/>
  </si>
  <si>
    <t>ALCAZAR LOPEZ, ENRIQUE</t>
  </si>
  <si>
    <t>LEZANO BELTRAN, JUAN CARLOS</t>
  </si>
  <si>
    <t>HAYTARA CASAPINO, GARY ROLANDO</t>
  </si>
  <si>
    <t>VALDIVIA YAÑEZ, KENNY</t>
    <phoneticPr fontId="8" type="noConversion"/>
  </si>
  <si>
    <t>CCOPA CRUZ, LUIS DAVID</t>
    <phoneticPr fontId="8" type="noConversion"/>
  </si>
  <si>
    <t>CAHUANA TURPO, JOSE ISMAEL</t>
    <phoneticPr fontId="8" type="noConversion"/>
  </si>
  <si>
    <t>JUAREZ MEDINA, CHRISTIAN</t>
    <phoneticPr fontId="8" type="noConversion"/>
  </si>
  <si>
    <t>RAMOS SALAS, BRUNO</t>
    <phoneticPr fontId="8" type="noConversion"/>
  </si>
  <si>
    <t>CASTRO SEVILLANO, CARLOS M</t>
    <phoneticPr fontId="8" type="noConversion"/>
  </si>
  <si>
    <t>ALPACA RENDOR, JESUS A</t>
    <phoneticPr fontId="8" type="noConversion"/>
  </si>
  <si>
    <t>PACHECHO TORRES, MOISES</t>
    <phoneticPr fontId="8" type="noConversion"/>
  </si>
  <si>
    <t>NIEBLES MAMANI, LUIS</t>
    <phoneticPr fontId="8" type="noConversion"/>
  </si>
  <si>
    <t>MUÑOZ CALSIN, JIMMY ESTIFER</t>
  </si>
  <si>
    <t>VENTURA APAZA, JONATHAN R</t>
    <phoneticPr fontId="8" type="noConversion"/>
  </si>
  <si>
    <t>COLQUE RAMOS, DIEGO</t>
    <phoneticPr fontId="8" type="noConversion"/>
  </si>
  <si>
    <t>VILLENA SUAREZ, GUILLERMO A</t>
    <phoneticPr fontId="8" type="noConversion"/>
  </si>
  <si>
    <t>HELD/BUENO, JOSE ALONZO</t>
  </si>
  <si>
    <t>jose_alonzo_held@hotmail.com</t>
  </si>
  <si>
    <t>HUAMANI/CHAVEZ, ROSA MATILDE MARIA FERNANDA</t>
  </si>
  <si>
    <t>marita_54_56@hotmail.com</t>
  </si>
  <si>
    <t>HUAMANI/MAMANI, HUMBERTO MARIO</t>
  </si>
  <si>
    <t>priscilla-2908@hotmail.com</t>
  </si>
  <si>
    <t>jesusrosas_97@hotmail.com</t>
  </si>
  <si>
    <t>SALAS/ARAGON, MAURICIO ADRIAN</t>
  </si>
  <si>
    <t>maricio961@gmail.com</t>
  </si>
  <si>
    <t>SALAS/MENDOZA, BRIHAIN ANDERSON</t>
  </si>
  <si>
    <t>dark_slayerxd@hotmail.com</t>
  </si>
  <si>
    <t xml:space="preserve">SANTANDER CHOQUE, JAHDIEL WILKER </t>
    <phoneticPr fontId="8" type="noConversion"/>
  </si>
  <si>
    <t>jahdy.net@gmail.com</t>
  </si>
  <si>
    <t>SASARI/CHOQUENAIRA, DARWIN</t>
  </si>
  <si>
    <t>darwin_sasari@hotmail.com</t>
  </si>
  <si>
    <t>SEGOVIA/LOPEZ, ALESSANDRA VANESSA</t>
  </si>
  <si>
    <t>sergel_315@hotmail.com</t>
  </si>
  <si>
    <t>SOBERON/OTAZU, DANIEL ALEXANDER</t>
  </si>
  <si>
    <t>vato_ded3@hotmail.com</t>
  </si>
  <si>
    <t>SULLA/DELGADO, DENIS</t>
  </si>
  <si>
    <t>amigo_del_hoy@hotmail.com</t>
  </si>
  <si>
    <t>TEMOCHE/CHALLCO, EDUARDO</t>
  </si>
  <si>
    <t>eduardotemoche-12@hotmail.com</t>
  </si>
  <si>
    <t xml:space="preserve">TORO LUNA, MARY DANITZA </t>
    <phoneticPr fontId="8" type="noConversion"/>
  </si>
  <si>
    <t>marita_20tl@hotmail.com</t>
  </si>
  <si>
    <t>TORRES/CHURA, KATHERINE MERCEDES</t>
  </si>
  <si>
    <t>katytorresch@hotmail.com</t>
  </si>
  <si>
    <t>TORRES/MEDINA, JEAN PIERRE</t>
  </si>
  <si>
    <t>champi1995@hotmail.com</t>
  </si>
  <si>
    <t>TORRES/QUISPE, HENRRY ADRIAN</t>
  </si>
  <si>
    <t>adriantauro9@hotmail.com</t>
  </si>
  <si>
    <t>analuisaprof@hotmail.com</t>
  </si>
  <si>
    <t>coren2008@hotmail.com</t>
  </si>
  <si>
    <t>ANDIA/GUTIERREZ, PEDRO PAUL</t>
  </si>
  <si>
    <t>ppolodd@hotmail.com</t>
  </si>
  <si>
    <t>ANDIA/VALENCIA, JENSSIS MIGUEL</t>
  </si>
  <si>
    <t>jenssis_av@hotmail.com</t>
  </si>
  <si>
    <t>ARIVILCA/MIRANDA, DENIS RAMIRO</t>
  </si>
  <si>
    <t>APARICIO MALDONADO, EDMUNDO AURELIO</t>
  </si>
  <si>
    <t>ASTUHUILLCA HUAHUASONCO, LUIS FERNANDO</t>
  </si>
  <si>
    <t>BENAVENTE TEJADA, JIM KENYI</t>
  </si>
  <si>
    <t>CALDERON CAPARO, ERNESTO ALEJANDRO</t>
  </si>
  <si>
    <t>CHUMBIAUCA GUERRERO, CRISTINA YOLANDA</t>
  </si>
  <si>
    <t>COLLADO SALAZAR, KATHERIN ZENAIDA</t>
  </si>
  <si>
    <t>CORDOVA QUISPE, CARLOS EDUARDO</t>
  </si>
  <si>
    <t>CUADROS DEL RIO, JEFFREY MICHAEL</t>
  </si>
  <si>
    <t>DE RIVERO MANRIQUE, EDUARDO RAMIRO</t>
  </si>
  <si>
    <t>DELGADO BALLON, GERSON AMERICO</t>
  </si>
  <si>
    <t>FERNANDEZ BEGAZO, DIEGO ENRIQUE</t>
  </si>
  <si>
    <t>GAMARRA PEREZ, STEPHANIE ELIETTE</t>
  </si>
  <si>
    <t>LUNA USCAMAYTA, CHRISTIAN MICHELL</t>
  </si>
  <si>
    <t>MARQUEZ NEVES, GIANCARLO ANDRE</t>
  </si>
  <si>
    <t>MAYTA COA, JUNIOR JAVIER</t>
  </si>
  <si>
    <t>PEREZ LEIVA, VICTOR ANDRES</t>
  </si>
  <si>
    <t>NUÑEZ ZUÑIGA, JOHNNY ROLANDO</t>
  </si>
  <si>
    <t>PERALTA FUENTES, JOSE ANTONIO</t>
  </si>
  <si>
    <t>ROJAS ORCON, ALEXANDER CARLOS</t>
  </si>
  <si>
    <t>CAYO/RAMIREZ, KEVIN DANIEL</t>
  </si>
  <si>
    <t>kevin_cayo@hotmail.com</t>
  </si>
  <si>
    <t>CERVANTES/CHATA, ANDREA NATHALY</t>
  </si>
  <si>
    <t>and.nath.cervant@gmail.com</t>
  </si>
  <si>
    <t>Promedio general</t>
  </si>
  <si>
    <t>L1</t>
    <phoneticPr fontId="8" type="noConversion"/>
  </si>
  <si>
    <t>L1</t>
    <phoneticPr fontId="8" type="noConversion"/>
  </si>
  <si>
    <t>L2</t>
    <phoneticPr fontId="8" type="noConversion"/>
  </si>
  <si>
    <t>serpica77@hotmail.com</t>
  </si>
  <si>
    <t>VILLAVICENCIO/ANCO, LUIS ALBERTO</t>
  </si>
  <si>
    <t>luisvilla_20@hotmail.com</t>
  </si>
  <si>
    <t>VILLEGAS/CONDORI, YANINA CRISTAL</t>
  </si>
  <si>
    <t>villegasyanina@hotmail.es</t>
  </si>
  <si>
    <t>ZAMBRANO/HUAYAPA, JORGE ABEL</t>
  </si>
  <si>
    <t>horuhe_aqp@hotmail.com</t>
  </si>
  <si>
    <t>ZEBALLOS/ARAMBIDE, WILLY PAUL</t>
  </si>
  <si>
    <t>ZEGARRA/VIDAL, SANTIAGO CESAR</t>
  </si>
  <si>
    <t>santiagozegarr@hotmail.com</t>
  </si>
  <si>
    <t>ICC labs</t>
    <phoneticPr fontId="8" type="noConversion"/>
  </si>
  <si>
    <t>nike_o20@hotmail.com</t>
  </si>
  <si>
    <t>conquister_23@hotmail.com</t>
  </si>
  <si>
    <t>REIS/SERRIN, CRISTHIAN JOY</t>
  </si>
  <si>
    <t>cristineitor_21@hotmail.com</t>
  </si>
  <si>
    <t>REVILLA/ARROYO, JONATHAN ANGELO</t>
  </si>
  <si>
    <t>jonathanbash@hotmail.com</t>
  </si>
  <si>
    <t>REYES/LUJAN GHERSI, BRYAN ANTHONY</t>
  </si>
  <si>
    <t>bryan_reyes_cy@hotmail.com</t>
  </si>
  <si>
    <t>REYNOSO/BENAVENTE, GASTON GARY</t>
  </si>
  <si>
    <t>percy4_rv@hotmail.com</t>
  </si>
  <si>
    <t>RODRIGUEZ/LETONA, CESAR MAURICIO</t>
  </si>
  <si>
    <t>crrp007@hotmail.com</t>
  </si>
  <si>
    <t>ROMAN/HUILLCA, MICAELA</t>
  </si>
  <si>
    <t>micaela1324@gmail.com</t>
  </si>
  <si>
    <t>ROMA¥A/VILLA, MIGUEL</t>
  </si>
  <si>
    <t>personajed2@hotmail.com</t>
  </si>
  <si>
    <t>NUÑEZ DEL PRADO MANSILLA, CRISTOPHER</t>
  </si>
  <si>
    <t>L2</t>
    <phoneticPr fontId="8" type="noConversion"/>
  </si>
  <si>
    <t>ALPACA RENDON, JESUS ANTONIO</t>
  </si>
  <si>
    <t>AQUINO CHAMA, YESICA DAYANA</t>
  </si>
  <si>
    <t>CASTRO SEVILLANO, CARLOS MANUEL</t>
  </si>
  <si>
    <t>VILLAVICENCIO ANCO, LUIS ALBERTO</t>
  </si>
  <si>
    <t>ICC 1</t>
    <phoneticPr fontId="8" type="noConversion"/>
  </si>
  <si>
    <t>Codigo</t>
    <phoneticPr fontId="8" type="noConversion"/>
  </si>
  <si>
    <t>Nombres</t>
    <phoneticPr fontId="8" type="noConversion"/>
  </si>
  <si>
    <t>Lun 3-5pm</t>
    <phoneticPr fontId="8" type="noConversion"/>
  </si>
  <si>
    <t>Lab</t>
    <phoneticPr fontId="8" type="noConversion"/>
  </si>
  <si>
    <t>BALDEON CJUMO, KEVIN JHOSEPH</t>
  </si>
  <si>
    <t>BENAVENTE CRUZ, JOSE ANTONIO</t>
  </si>
  <si>
    <t>CUADROS VALCARCEL, SEBASTIAN JESUS</t>
  </si>
  <si>
    <t>CURASI MAMANI, OMAR TEOFILO</t>
  </si>
  <si>
    <t>DAVALOS RUIZ, DANIEL LEONARDO</t>
  </si>
  <si>
    <t>DUEÑAS GOMEZ, BIANCA ANDREA</t>
  </si>
  <si>
    <t>GONZALES RODRIGUEZ, MIRINA BONY ESTHER</t>
  </si>
  <si>
    <t>HELD BUENO, JOSE ALONZO</t>
  </si>
  <si>
    <t>HUARACALLO YANARICO, SHIOMARA LISBETH</t>
  </si>
  <si>
    <t>LINAREZ GONZALES, ALVARO ABRAHAM</t>
  </si>
  <si>
    <t>LOPEZ CORRALES, MANUEL ALEJANDRO</t>
  </si>
  <si>
    <t>MACHACA RAMOS, ERIKA PAOLA</t>
  </si>
  <si>
    <t>MAUTINO CHAMBI, ELVIS EDUARDO</t>
  </si>
  <si>
    <t>SALAS PEREZ, GUADALUPE</t>
    <phoneticPr fontId="8" type="noConversion"/>
  </si>
  <si>
    <t>NUÑONCCA BLANCO, GONZALO PABLO</t>
  </si>
  <si>
    <t>RODRIGUEZ DELGADO, DIANA L</t>
    <phoneticPr fontId="8" type="noConversion"/>
  </si>
  <si>
    <t>NUÑEZ DEL PRADO MANSILLA, CRISTOPHER</t>
    <phoneticPr fontId="8" type="noConversion"/>
  </si>
  <si>
    <t>MONROY MAMANI, NELSON</t>
    <phoneticPr fontId="8" type="noConversion"/>
  </si>
  <si>
    <t>AQUINO CHAMA, YESICA D</t>
    <phoneticPr fontId="8" type="noConversion"/>
  </si>
  <si>
    <t>DASwGE</t>
    <phoneticPr fontId="8" type="noConversion"/>
  </si>
  <si>
    <t>Lab</t>
    <phoneticPr fontId="8" type="noConversion"/>
  </si>
  <si>
    <t>HUAMANI/QUISPE, MARTIN PAUL</t>
  </si>
  <si>
    <t>pol_med-96@hotmail.com</t>
  </si>
  <si>
    <t>gmamani63@hotmail.com</t>
  </si>
  <si>
    <t>VARGAS/CUADROS, CICELY</t>
  </si>
  <si>
    <t>cicely087@hotmail.com</t>
  </si>
  <si>
    <t>marco_and_dereck@hotmail.com</t>
  </si>
  <si>
    <t xml:space="preserve">VASQUEZ YANA, OSWALDO </t>
    <phoneticPr fontId="8" type="noConversion"/>
  </si>
  <si>
    <t>whorang24@hotmail.com</t>
  </si>
  <si>
    <t>VELASQUEZ/CHAVEZ, XIOMARA MILAGROS</t>
  </si>
  <si>
    <t>mili_xvch@hotmail.es</t>
  </si>
  <si>
    <t>VERA/CAHUANTICO, ANTONIO GONZALO</t>
  </si>
  <si>
    <t>JOHNSON/ORIHUELA, NICOLE MARIE</t>
  </si>
  <si>
    <t>nicole_lmcc@hotmail.com</t>
  </si>
  <si>
    <t>LA/PORTA LEON, CARLO SEBASTIAN</t>
  </si>
  <si>
    <t>carloalaple@hotmail.com</t>
  </si>
  <si>
    <t>LAJO/CUNO, HENRY ERNESTO</t>
  </si>
  <si>
    <t>leslycuno@hotmail.com</t>
  </si>
  <si>
    <t>LEYVA/CHOQUE, DARWIN RONNY</t>
  </si>
  <si>
    <t>darwin25leyva45@hotmail.com</t>
  </si>
  <si>
    <t>alexis__901@hotmail.com</t>
  </si>
  <si>
    <t>LINAREZ/GONZALES, ALVARO ABRAHAM</t>
  </si>
  <si>
    <t>alvarocosmo@hotmail.com</t>
  </si>
  <si>
    <t>LOPEZ/CORRALES, MANUEL ALEJANDRO</t>
  </si>
  <si>
    <t>xmxnux@gmail.com</t>
  </si>
  <si>
    <t>MACHACA/RAMOS, ERIKA PAOLA</t>
  </si>
  <si>
    <t>yolusher@gmail.com</t>
  </si>
  <si>
    <t>MANRIQUE/GARCIA, LESTHER GEAM PIERE</t>
  </si>
  <si>
    <t>likanotainy@gmail.com</t>
  </si>
  <si>
    <t>MANRIQUE/RIVERA, FLOR MARYANA</t>
  </si>
  <si>
    <t>VILLENA SUAREZ, GUILLERMO ANTONIO</t>
  </si>
  <si>
    <t>AGUIRRE KUOMAN, ALEJANDRO MIGUEL HENRY</t>
  </si>
  <si>
    <t>ALCANTARA TASAYCO, JAVIER</t>
  </si>
  <si>
    <t>ANDIA ARRAYAN, JUVEL ERIPSON</t>
  </si>
  <si>
    <t>VARGAS ALVAREZ, PRISCILA ESTHEFANY</t>
  </si>
  <si>
    <t>VARGAS MAMANI, MARCO ANTONIO</t>
  </si>
  <si>
    <t>ZEBALLOS ARAMBIDE, WILLY PAUL</t>
  </si>
  <si>
    <t>ZEGARRA VIDAL, SANTIAGO CESAR</t>
  </si>
  <si>
    <t>ICC 4</t>
    <phoneticPr fontId="8" type="noConversion"/>
  </si>
  <si>
    <t>Mie 3-5pm</t>
    <phoneticPr fontId="8" type="noConversion"/>
  </si>
  <si>
    <t>AGUIRRE OBANDO, ANGEL</t>
  </si>
  <si>
    <t>BARRIOS TALAVERA, GABRIEL CHRISTOPHER</t>
  </si>
  <si>
    <t>CANAHUIRI CHOQUE, FRANKLIN MILTON</t>
  </si>
  <si>
    <t>CERVANTES CHATA, ANDREA NATHALY</t>
  </si>
  <si>
    <t>CHALCO IBARCENA, JORGE LUIS</t>
  </si>
  <si>
    <t>ESCOBEDO DIAZ, GIOVANNA PAULA</t>
  </si>
  <si>
    <t>ESQUIVEL RODRIGUEZ, JORGE ARMANDO</t>
  </si>
  <si>
    <t>HUAMANI MAMANI, HUMBERTO MARIO</t>
  </si>
  <si>
    <t>HUAYCOCHEA MENDOZA, JOSE ROBERTO</t>
  </si>
  <si>
    <t>LAJO CUNO, HENRY ERNESTO</t>
  </si>
  <si>
    <t>MONZON MANCHEGO, MAXIMO ESTEBAN</t>
  </si>
  <si>
    <t>NEYRA BECERRA, JESUS RONY</t>
  </si>
  <si>
    <t>NUÑEZ SORIA, RONNIE FRANK</t>
  </si>
  <si>
    <t>LIHUISI PAREDES, ALEXIS ANDREE</t>
  </si>
  <si>
    <t>TROCONES PANTIGOSO, YIDY ABAD</t>
  </si>
  <si>
    <t>VIZCONDE LA MOTTA, KAREN</t>
  </si>
  <si>
    <t>YALLERCO BENTURA, PEDRO MICHAEL</t>
  </si>
  <si>
    <t>ANDIA GUTIERREZ, PEDRO PAUL</t>
  </si>
  <si>
    <t>ANDIA VALENCIA, JENSSIS MIGUEL</t>
  </si>
  <si>
    <t>BUSTAMANTE FERNANDEZ, EVELYN ALEJANDRA</t>
  </si>
  <si>
    <t>L3</t>
    <phoneticPr fontId="8" type="noConversion"/>
  </si>
  <si>
    <t>L4</t>
    <phoneticPr fontId="8" type="noConversion"/>
  </si>
  <si>
    <t>clvjm_15@hotmail.com</t>
  </si>
  <si>
    <t>QUISPE/CALDERON, OSCAR RAUL</t>
  </si>
  <si>
    <t>crazyto_33@hotmail.com</t>
  </si>
  <si>
    <t>QUISPE/LOAIZA, FRANK FERNANDO</t>
  </si>
  <si>
    <t>tqm_111_8@hotmail.com</t>
  </si>
  <si>
    <t>QUISUYUPANQUI/GUTIERREZ, DIEGO ANTONY</t>
  </si>
  <si>
    <t>diego_0007_1@hotmail.com</t>
  </si>
  <si>
    <t>RAMOS/ HUANCA, ARNOLD FRANCO</t>
  </si>
  <si>
    <t>arnolito@hotmail.com</t>
  </si>
  <si>
    <t>RAMOS/CHINO, OSCAR RAMIRO</t>
  </si>
  <si>
    <t>CHAHUA/LLERENA, CRISTIAN ANGEL</t>
  </si>
  <si>
    <t>cchahuacllerena@hotmail.com</t>
  </si>
  <si>
    <t>CHALCO/IBARCENA, JORGE LUIS</t>
  </si>
  <si>
    <t>kokici75@gmail.com</t>
  </si>
  <si>
    <t>vicarturo_1@hotmail.com</t>
  </si>
  <si>
    <t>rodri_48gow@hotmail.es</t>
  </si>
  <si>
    <t>lamb_mud@hotmail.com</t>
  </si>
  <si>
    <t>CONDORI/QUICAÇ?A, JOSE ADOLFO</t>
  </si>
  <si>
    <t>j_adolfo12@hotmail.com</t>
  </si>
  <si>
    <t>CONSTANCIO/FAIJO, CHEN JHESU</t>
  </si>
  <si>
    <t>chen_celta@hotmail.com</t>
  </si>
  <si>
    <t>CORDOVA/CALDERON, RODRIGO</t>
  </si>
  <si>
    <t>rodrigo_foster4@hotmail.com</t>
  </si>
  <si>
    <t>CUADROS/ROSAS, GERARDO DANTE</t>
  </si>
  <si>
    <t>gerardod11_U@hotmail.com</t>
  </si>
  <si>
    <t>CUADROS/VALCARCEL, SEBASTIAN JESUS</t>
  </si>
  <si>
    <t>sebas_jcv_17@hotmail.com</t>
  </si>
  <si>
    <t>CUEVA/MEDINA, ABRAHAM</t>
  </si>
  <si>
    <t>NIEBLES MAMANI, LUIS</t>
  </si>
  <si>
    <t>ROMAÑA VILLA, MIGUEL</t>
  </si>
  <si>
    <t>SASARI CHOQUENAIRA, DARWIN</t>
  </si>
  <si>
    <t>TORRES CHURA, KATHERINE MERCEDES</t>
  </si>
  <si>
    <t>VALDIVIA PINTO, JULIO CESAR</t>
  </si>
  <si>
    <t>VELASQUEZ CHAVEZ, XIOMARA MILAGROS</t>
  </si>
  <si>
    <t>VILLEGAS CONDORI, YANINA CRISTAL</t>
  </si>
  <si>
    <t>ICC 5</t>
    <phoneticPr fontId="8" type="noConversion"/>
  </si>
  <si>
    <t>Vie 3-5pm</t>
    <phoneticPr fontId="8" type="noConversion"/>
  </si>
  <si>
    <t>ANCCO CALLOAPAZA, COREN LUHANA</t>
  </si>
  <si>
    <t>BAUTISTA MARTINEZ, CRISTIAN GILBETH</t>
  </si>
  <si>
    <t>CASTRO QUICAÑO, ANTONIO LIZARDO</t>
  </si>
  <si>
    <t>CAYO RAMIREZ, KEVIN DANIEL</t>
  </si>
  <si>
    <t>CONSTANCIO FAIJO, CHEN JHESU</t>
  </si>
  <si>
    <t>CUTIPA HUANCA, LUIS ALBERTO</t>
  </si>
  <si>
    <t>L4</t>
    <phoneticPr fontId="8" type="noConversion"/>
  </si>
  <si>
    <t>L4lab</t>
    <phoneticPr fontId="8" type="noConversion"/>
  </si>
  <si>
    <t>PingPong</t>
    <phoneticPr fontId="8" type="noConversion"/>
  </si>
  <si>
    <t>TP2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</si>
  <si>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</si>
  <si>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</si>
  <si>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</si>
  <si>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EXPOSICION</t>
    <phoneticPr fontId="8" type="noConversion"/>
  </si>
  <si>
    <t>Ayudantia</t>
    <phoneticPr fontId="8" type="noConversion"/>
  </si>
  <si>
    <t>ALVIRY ZAPATA, MIGUEL ALEXANDER</t>
    <phoneticPr fontId="8" type="noConversion"/>
  </si>
  <si>
    <t>GALVEZ DELGADO, GUSTAVO FERNANDO</t>
    <phoneticPr fontId="8" type="noConversion"/>
  </si>
  <si>
    <t>Ayudantia</t>
    <phoneticPr fontId="8" type="noConversion"/>
  </si>
  <si>
    <t>FLORES CORNEJO, NICOLE</t>
    <phoneticPr fontId="8" type="noConversion"/>
  </si>
  <si>
    <t>PERALES BARRIOS , YOSSELIN VANESSA</t>
  </si>
  <si>
    <t>QUISPE CALDERON, OSCAR RAUL</t>
  </si>
  <si>
    <t>PALO PAREDES, LUIS ALBERTO</t>
  </si>
  <si>
    <t>PINTO CALDERON, SERGIO ALONSO</t>
  </si>
  <si>
    <t>SULLA DELGADO, DENIS</t>
  </si>
  <si>
    <t>TORRES MEDINA, JEAN PIERRE</t>
  </si>
  <si>
    <t>VARGAS CUADROS, CICELY</t>
  </si>
  <si>
    <t>VILCA MOLINA, JHORDANO</t>
  </si>
  <si>
    <t>Lun 1-3pm</t>
    <phoneticPr fontId="8" type="noConversion"/>
  </si>
  <si>
    <t>Nombres</t>
    <phoneticPr fontId="8" type="noConversion"/>
  </si>
  <si>
    <t>L3</t>
    <phoneticPr fontId="8" type="noConversion"/>
  </si>
  <si>
    <t>HUARACALLO/YANARICO, SHIOMARA LISBETH</t>
  </si>
  <si>
    <t>xhssl@hotmail.com</t>
  </si>
  <si>
    <t>HUAYCOCHEA/MENDOZA, JOSE ROBERTO</t>
  </si>
  <si>
    <t>joserobert4@hotmail.com</t>
  </si>
  <si>
    <t>INCHU¥A/VALDEZ, YESSENIA PATRICIA</t>
  </si>
  <si>
    <t>ye_46@hotmail.com</t>
  </si>
  <si>
    <t>PROM</t>
    <phoneticPr fontId="8" type="noConversion"/>
  </si>
  <si>
    <t>L1</t>
    <phoneticPr fontId="8" type="noConversion"/>
  </si>
  <si>
    <t>L2</t>
    <phoneticPr fontId="8" type="noConversion"/>
  </si>
  <si>
    <t>FALCON TAPIA, JEFF EDVI</t>
    <phoneticPr fontId="8" type="noConversion"/>
  </si>
  <si>
    <t>L3</t>
    <phoneticPr fontId="8" type="noConversion"/>
  </si>
  <si>
    <t>Destado y Activ</t>
    <phoneticPr fontId="8" type="noConversion"/>
  </si>
  <si>
    <t>Asist</t>
    <phoneticPr fontId="8" type="noConversion"/>
  </si>
  <si>
    <t>TOTAL</t>
    <phoneticPr fontId="8" type="noConversion"/>
  </si>
  <si>
    <t>Ayudantia</t>
    <phoneticPr fontId="8" type="noConversion"/>
  </si>
  <si>
    <t>Cruz Llayque, Jorge Luis</t>
    <phoneticPr fontId="8" type="noConversion"/>
  </si>
  <si>
    <t xml:space="preserve">P </t>
    <phoneticPr fontId="8" type="noConversion"/>
  </si>
  <si>
    <t>Asist</t>
    <phoneticPr fontId="8" type="noConversion"/>
  </si>
  <si>
    <t>Ver en NOTAS ICC</t>
    <phoneticPr fontId="8" type="noConversion"/>
  </si>
  <si>
    <t>EXPOSIC</t>
    <phoneticPr fontId="8" type="noConversion"/>
  </si>
  <si>
    <t>TP1</t>
    <phoneticPr fontId="8" type="noConversion"/>
  </si>
  <si>
    <t>Nombre</t>
  </si>
  <si>
    <t>email</t>
  </si>
  <si>
    <t>L10</t>
  </si>
  <si>
    <t>L02a</t>
  </si>
  <si>
    <t>L02b</t>
  </si>
  <si>
    <t>C01</t>
  </si>
  <si>
    <t>L03</t>
  </si>
  <si>
    <t>Asist</t>
    <phoneticPr fontId="8" type="noConversion"/>
  </si>
  <si>
    <t>Prom</t>
  </si>
  <si>
    <t>AGUIRRE/OBANDO, ANGEL</t>
  </si>
  <si>
    <t>angelao25@hotmail.com</t>
  </si>
  <si>
    <t>ANAYA/CORA, JORGE LUIS</t>
  </si>
  <si>
    <t>XDX-LORDARK@HOTMAIL.COM</t>
  </si>
  <si>
    <t>ANCCO/CALLOAPAZA, COREN LUHANA</t>
  </si>
  <si>
    <t>VALDIVIA YAÑEZ, KENNY ROBERT</t>
  </si>
  <si>
    <t>VENTURA APAZA, JONATHAN RHONY</t>
  </si>
  <si>
    <t>MOYA SANCHEZ, ALEXYS CRISTOFER</t>
  </si>
  <si>
    <t>MURILLO WONG, VICTOR MANUEL</t>
  </si>
  <si>
    <t>REVILLA ARROYO, JONATHAN ANGELO</t>
  </si>
  <si>
    <t>RODRIGUEZ LETONA, CESAR MAURICIO</t>
  </si>
  <si>
    <t>TORRES SUAÑA, JHON EDUARD</t>
  </si>
  <si>
    <t>ICC 2</t>
    <phoneticPr fontId="8" type="noConversion"/>
  </si>
  <si>
    <t>Mar 11-1pm</t>
    <phoneticPr fontId="8" type="noConversion"/>
  </si>
  <si>
    <t>ICC 3</t>
    <phoneticPr fontId="8" type="noConversion"/>
  </si>
  <si>
    <t>Mar 1-3pm</t>
    <phoneticPr fontId="8" type="noConversion"/>
  </si>
  <si>
    <t>ANAYA CORA, JORGE LUIS</t>
  </si>
  <si>
    <t>ARIVILCA MIRANDA, DENIS RAMIRO</t>
  </si>
  <si>
    <t>ARRATIA ALBARRACIN, ALLISON YOANA</t>
  </si>
  <si>
    <t>BARRIGA SOTO, FABIO SANTIAGO</t>
  </si>
  <si>
    <t>CHAVEZ VILLA, VICENTE ARTURO</t>
  </si>
  <si>
    <t>CHINCHAY TORANZO, RODRIGO MIGUEL</t>
  </si>
  <si>
    <t>VILLANUEVA TORRES, MARCO JOSE</t>
  </si>
  <si>
    <t>ZAMBRANO HUAYAPA, JORGE ABEL</t>
  </si>
  <si>
    <t>Vie 5-7pm</t>
    <phoneticPr fontId="8" type="noConversion"/>
  </si>
  <si>
    <t>ICC 6</t>
    <phoneticPr fontId="8" type="noConversion"/>
  </si>
  <si>
    <t>BERNAL GONZALEZ, RENATO WHESSLY</t>
  </si>
  <si>
    <t>CASTRO ROJAS, JOSE LUIS</t>
  </si>
  <si>
    <t>DEL CARPIO BERNEDO, PAULA LIZANDRA</t>
  </si>
  <si>
    <t>DEZA PANDIA, DALIA KIMBERLY</t>
  </si>
  <si>
    <t>GUTIERREZ HERNANI, CECILIA LUCRECIA</t>
  </si>
  <si>
    <t>HUAMANI QUISPE, MARTIN PAUL</t>
  </si>
  <si>
    <t>Model UML sist vtas online</t>
    <phoneticPr fontId="8" type="noConversion"/>
  </si>
  <si>
    <t xml:space="preserve"> </t>
    <phoneticPr fontId="8" type="noConversion"/>
  </si>
  <si>
    <t>MONROY CONDORI, VLADIMIR</t>
  </si>
  <si>
    <t>RAMOS CHINO, OSCAR RAMIRO</t>
  </si>
  <si>
    <t>REYES LUJAN GHERSI, BRYAN ANTHONY</t>
  </si>
  <si>
    <t>TORO LUNA, MARY DANITZA</t>
  </si>
  <si>
    <t>VASQUEZ YANA, OSWALDO</t>
  </si>
  <si>
    <t>P</t>
    <phoneticPr fontId="8" type="noConversion"/>
  </si>
  <si>
    <t>TP3</t>
    <phoneticPr fontId="8" type="noConversion"/>
  </si>
  <si>
    <t>TP4</t>
    <phoneticPr fontId="8" type="noConversion"/>
  </si>
  <si>
    <t>L5 pc</t>
    <phoneticPr fontId="8" type="noConversion"/>
  </si>
  <si>
    <t>L5</t>
    <phoneticPr fontId="8" type="noConversion"/>
  </si>
  <si>
    <t>CHAHUA LLERENA, CRISTIAN ANGEL</t>
  </si>
  <si>
    <t>FERNANDEZ LUQUE, DANNY PAOLA</t>
  </si>
  <si>
    <t>MENDOZA MAYTA, ENRIQUE GIANCARLO</t>
  </si>
  <si>
    <t>MENDOZA MAYTA, ENRIQUE GIANCARLO</t>
    <phoneticPr fontId="8" type="noConversion"/>
  </si>
  <si>
    <t>L4</t>
    <phoneticPr fontId="8" type="noConversion"/>
  </si>
  <si>
    <t>ALVAREZ LOPEZ, ENRIQUE</t>
    <phoneticPr fontId="8" type="noConversion"/>
  </si>
  <si>
    <t>AGRAMONTE FLORES, MARTIN</t>
  </si>
  <si>
    <t>PROM1</t>
    <phoneticPr fontId="8" type="noConversion"/>
  </si>
  <si>
    <t>P</t>
    <phoneticPr fontId="8" type="noConversion"/>
  </si>
  <si>
    <t>EX1</t>
    <phoneticPr fontId="8" type="noConversion"/>
  </si>
  <si>
    <t>PROM</t>
    <phoneticPr fontId="8" type="noConversion"/>
  </si>
  <si>
    <t>Asist</t>
    <phoneticPr fontId="8" type="noConversion"/>
  </si>
  <si>
    <t>TOTAL</t>
    <phoneticPr fontId="8" type="noConversion"/>
  </si>
  <si>
    <t>MELENDEZ MERMA, HENRY OSCAR</t>
  </si>
  <si>
    <t>Vie 1-3pm</t>
    <phoneticPr fontId="8" type="noConversion"/>
  </si>
  <si>
    <t>singleton Clase</t>
    <phoneticPr fontId="8" type="noConversion"/>
  </si>
  <si>
    <t>Mar 8-9:30pm y Mie 5-6:30pm</t>
    <phoneticPr fontId="8" type="noConversion"/>
  </si>
  <si>
    <t>SRS</t>
    <phoneticPr fontId="8" type="noConversion"/>
  </si>
  <si>
    <t>MAGANO TAPIA, FRANCISCO LUCIO</t>
  </si>
  <si>
    <t>VELAZCO MEZA, ANA LUCIA</t>
  </si>
  <si>
    <t>OVIEDO MONROY, GONZALO</t>
  </si>
  <si>
    <t>SANCHEZ CHACON, DIEGO</t>
  </si>
  <si>
    <t>MENDOZA MAYTA, ENRIQUE</t>
  </si>
  <si>
    <t>Dclases</t>
    <phoneticPr fontId="8" type="noConversion"/>
  </si>
  <si>
    <t>YABAR RENDON, ALEX</t>
  </si>
  <si>
    <t>YABAR RENDON, ALEX</t>
    <phoneticPr fontId="8" type="noConversion"/>
  </si>
  <si>
    <t>Desafios</t>
    <phoneticPr fontId="8" type="noConversion"/>
  </si>
  <si>
    <t>CAHUANA TURPO, JOSE ISMAEL</t>
  </si>
  <si>
    <t>CCOPA CRUZ, LUIS DAVID</t>
  </si>
  <si>
    <t>COLQUE RAMOS, DIEGO</t>
  </si>
  <si>
    <t>RAMOS  HUANCA, ARNOLD FRANCO</t>
  </si>
  <si>
    <t>RAMOS TICONA, ALEXANDER ANDRES</t>
  </si>
  <si>
    <t>CISNEROS MERCADO, BERNIE NORMAN</t>
  </si>
  <si>
    <t>CONDORI QUICAÃ‘A, JOSE ADOLFO</t>
  </si>
  <si>
    <t>CUADROS ROSAS, GERARDO DANTE</t>
  </si>
  <si>
    <t>DONGO TORRES, KATYA PETRONILA</t>
  </si>
  <si>
    <t>GARNICA BLANCO, JORGE LUIS</t>
  </si>
  <si>
    <t>HUAMANI CHAVEZ, ROSA MATILDE MARIA FERNANDA</t>
  </si>
  <si>
    <t>MEDINA LLANQUECHA, RONALD ANDREE</t>
  </si>
  <si>
    <t>DIAZ CHOQUE, YOSELIN RAQUEL</t>
  </si>
  <si>
    <t>ESTEBAN SANTOS, FERNANDO JAVIER</t>
  </si>
  <si>
    <t>INCHUÑA VALDEZ, YESSENIA PATRICIA</t>
  </si>
  <si>
    <t>LA PORTA LEON, CARLO SEBASTIAN</t>
  </si>
  <si>
    <t>LEYVA CHOQUE, DARWIN RONNY</t>
  </si>
  <si>
    <t>MOROCHARA YANA, DEYVY OSCAR</t>
  </si>
  <si>
    <t>QUISPE LOAIZA, FRANK FERNANDO</t>
  </si>
  <si>
    <t>QUISUYUPANQUI GUTIERREZ, DIEGO ANTONY</t>
  </si>
  <si>
    <t>REIS SERRIN, CRISTHIAN JOY</t>
  </si>
  <si>
    <t>REYNOSO BENAVENTE, GASTON GARY</t>
  </si>
  <si>
    <t>SOBERON OTAZU, DANIEL ALEXANDER</t>
  </si>
  <si>
    <t>TEMOCHE CHALLCO, EDUARDO</t>
  </si>
  <si>
    <t>TORRES QUISPE, HENRRY ADRIAN</t>
  </si>
  <si>
    <t>OCOLA SANCHEZ, GILBERT RODRIGO</t>
  </si>
  <si>
    <t>3?</t>
    <phoneticPr fontId="8" type="noConversion"/>
  </si>
  <si>
    <t>4?</t>
    <phoneticPr fontId="8" type="noConversion"/>
  </si>
  <si>
    <t>6?</t>
    <phoneticPr fontId="8" type="noConversion"/>
  </si>
  <si>
    <t>Ayudantia</t>
    <phoneticPr fontId="8" type="noConversion"/>
  </si>
  <si>
    <t>Apaza Pinto, Alexa</t>
    <phoneticPr fontId="8" type="noConversion"/>
  </si>
  <si>
    <t>P</t>
    <phoneticPr fontId="8" type="noConversion"/>
  </si>
  <si>
    <t>Intervencion en clases</t>
    <phoneticPr fontId="8" type="noConversion"/>
  </si>
  <si>
    <t>P</t>
    <phoneticPr fontId="8" type="noConversion"/>
  </si>
  <si>
    <t>Grupo</t>
    <phoneticPr fontId="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</si>
  <si>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</si>
  <si>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</si>
  <si>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</si>
  <si>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</si>
  <si>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</si>
  <si>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</si>
  <si>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</si>
  <si>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</si>
  <si>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</si>
  <si>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</si>
  <si>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</si>
  <si>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</si>
  <si>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</si>
  <si>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</si>
  <si>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</si>
  <si>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</si>
  <si>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</si>
  <si>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</si>
  <si>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</si>
  <si>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</si>
  <si>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</si>
  <si>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</si>
  <si>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1 será??</t>
    <phoneticPr fontId="8" type="noConversion"/>
  </si>
  <si>
    <t>-</t>
  </si>
  <si>
    <t>ROMAN HUILLCA, MICAELA</t>
  </si>
  <si>
    <t>ROSAS AROSQUIPA, JESUS ANTONIO</t>
  </si>
  <si>
    <t>SALAS ARAGON, MAURICIO ADRIAN</t>
  </si>
  <si>
    <t>SALAS MENDOZA, BRIHAIN ANDERSON</t>
  </si>
  <si>
    <t>VARGAS ADRIAN, MARIO EDWIN</t>
  </si>
  <si>
    <t>VERA CAHUANTICO, ANTONIO GONZALO</t>
  </si>
  <si>
    <t>P</t>
    <phoneticPr fontId="8" type="noConversion"/>
  </si>
  <si>
    <t>L6 pc</t>
    <phoneticPr fontId="8" type="noConversion"/>
  </si>
  <si>
    <t>L6</t>
    <phoneticPr fontId="8" type="noConversion"/>
  </si>
  <si>
    <t>TP5</t>
    <phoneticPr fontId="8" type="noConversion"/>
  </si>
  <si>
    <t>P</t>
    <phoneticPr fontId="8" type="noConversion"/>
  </si>
  <si>
    <t>Ayudantia</t>
    <phoneticPr fontId="8" type="noConversion"/>
  </si>
  <si>
    <t>Maria Lucia Cornejo Quenaya</t>
    <phoneticPr fontId="8" type="noConversion"/>
  </si>
  <si>
    <t>Perla Luciana Espinoza Gomez</t>
    <phoneticPr fontId="8" type="noConversion"/>
  </si>
  <si>
    <t>DASw</t>
    <phoneticPr fontId="8" type="noConversion"/>
  </si>
  <si>
    <t>L2</t>
    <phoneticPr fontId="8" type="noConversion"/>
  </si>
  <si>
    <t>L3</t>
    <phoneticPr fontId="8" type="noConversion"/>
  </si>
  <si>
    <t>Jue 3-5pm</t>
    <phoneticPr fontId="8" type="noConversion"/>
  </si>
  <si>
    <t>RIVEROS CRUZ, SARA DAYSI</t>
  </si>
  <si>
    <t>CORDOVA CALDERON, RODRIGO</t>
  </si>
  <si>
    <t>CUEVA MEDINA, ABRAHAM</t>
  </si>
  <si>
    <t>JOHNSON ORIHUELA, NICOLE MARIE</t>
  </si>
  <si>
    <t>MANRIQUE GARCIA, LESTHER GEAM PIERE</t>
  </si>
  <si>
    <t>MANRIQUE RIVERA, FLOR MARYANA</t>
  </si>
  <si>
    <t>MAYTA ALVAREZ, GIAN CARLOS</t>
  </si>
  <si>
    <t>FALCON TAPIA, JEFF EDVI</t>
  </si>
  <si>
    <t>JUAREZ MEDINA, CHRISTIAN LUIS VALOIS</t>
  </si>
  <si>
    <t>MAGAÑO TAPIA, FRANCISCO LUCIO</t>
  </si>
  <si>
    <t>MONROY MAMANI, NELSON OLIVER</t>
  </si>
  <si>
    <t>OVIEDO MONROY, GONZALO ESTEPHANO</t>
  </si>
  <si>
    <t>PACHECO TORRES, MOISES YRWING</t>
  </si>
  <si>
    <t>RAMOS SALAS, BRUNO MICHAEL</t>
  </si>
  <si>
    <t>RODRIGUEZ DELGADO, DIANA LUCIA</t>
  </si>
  <si>
    <t>SANCHEZ CHACON, DIEGO EMANUEL JESUS</t>
  </si>
  <si>
    <t>VERA RIVEROS, KAROL MILAGROS</t>
  </si>
  <si>
    <t>MOLLINEDO CHAVEZ, EDUARDO ALCIDES</t>
  </si>
  <si>
    <t>PractCal</t>
    <phoneticPr fontId="8" type="noConversion"/>
  </si>
  <si>
    <t>L04</t>
    <phoneticPr fontId="8" type="noConversion"/>
  </si>
  <si>
    <t>L05</t>
    <phoneticPr fontId="8" type="noConversion"/>
  </si>
  <si>
    <t>L06</t>
    <phoneticPr fontId="8" type="noConversion"/>
  </si>
  <si>
    <t>L07</t>
    <phoneticPr fontId="8" type="noConversion"/>
  </si>
  <si>
    <t>L08</t>
    <phoneticPr fontId="8" type="noConversion"/>
  </si>
  <si>
    <t>Prom</t>
    <phoneticPr fontId="8" type="noConversion"/>
  </si>
  <si>
    <t>Asist</t>
    <phoneticPr fontId="8" type="noConversion"/>
  </si>
  <si>
    <t>EX2</t>
    <phoneticPr fontId="8" type="noConversion"/>
  </si>
  <si>
    <t>PROM</t>
    <phoneticPr fontId="8" type="noConversion"/>
  </si>
  <si>
    <t>Asist</t>
    <phoneticPr fontId="8" type="noConversion"/>
  </si>
  <si>
    <t>Asist</t>
    <phoneticPr fontId="8" type="noConversion"/>
  </si>
  <si>
    <t>Codigo</t>
    <phoneticPr fontId="8" type="noConversion"/>
  </si>
  <si>
    <t>P</t>
    <phoneticPr fontId="8" type="noConversion"/>
  </si>
  <si>
    <t>3F:</t>
    <phoneticPr fontId="8" type="noConversion"/>
  </si>
  <si>
    <t>3F:</t>
    <phoneticPr fontId="8" type="noConversion"/>
  </si>
  <si>
    <t>L5Lab</t>
    <phoneticPr fontId="8" type="noConversion"/>
  </si>
  <si>
    <t>Filosofos</t>
    <phoneticPr fontId="8" type="noConversion"/>
  </si>
</sst>
</file>

<file path=xl/styles.xml><?xml version="1.0" encoding="utf-8"?>
<styleSheet xmlns="http://schemas.openxmlformats.org/spreadsheetml/2006/main">
  <numFmts count="2">
    <numFmt numFmtId="164" formatCode="0.0"/>
    <numFmt numFmtId="165" formatCode="00"/>
  </numFmts>
  <fonts count="14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indexed="12"/>
      <name val="Verdana"/>
    </font>
    <font>
      <b/>
      <sz val="11"/>
      <color indexed="8"/>
      <name val="Calibri"/>
      <family val="2"/>
    </font>
    <font>
      <b/>
      <sz val="11"/>
      <name val="Verdana"/>
    </font>
    <font>
      <b/>
      <sz val="10"/>
      <name val="Verdana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7" fillId="0" borderId="0" xfId="0" applyFont="1"/>
    <xf numFmtId="0" fontId="6" fillId="0" borderId="0" xfId="0" applyFont="1"/>
    <xf numFmtId="0" fontId="5" fillId="0" borderId="0" xfId="0" applyFont="1"/>
    <xf numFmtId="0" fontId="3" fillId="0" borderId="0" xfId="0" applyFont="1"/>
    <xf numFmtId="164" fontId="7" fillId="2" borderId="0" xfId="0" applyNumberFormat="1" applyFont="1" applyFill="1"/>
    <xf numFmtId="164" fontId="7" fillId="3" borderId="0" xfId="0" applyNumberFormat="1" applyFont="1" applyFill="1"/>
    <xf numFmtId="164" fontId="0" fillId="2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164" fontId="3" fillId="3" borderId="0" xfId="0" applyNumberFormat="1" applyFont="1" applyFill="1"/>
    <xf numFmtId="164" fontId="7" fillId="2" borderId="0" xfId="0" applyNumberFormat="1" applyFont="1" applyFill="1"/>
    <xf numFmtId="164" fontId="7" fillId="3" borderId="0" xfId="0" applyNumberFormat="1" applyFont="1" applyFill="1"/>
    <xf numFmtId="164" fontId="0" fillId="2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164" fontId="3" fillId="3" borderId="0" xfId="0" applyNumberFormat="1" applyFont="1" applyFill="1"/>
    <xf numFmtId="0" fontId="4" fillId="0" borderId="0" xfId="0" applyFont="1"/>
    <xf numFmtId="1" fontId="7" fillId="0" borderId="0" xfId="0" applyNumberFormat="1" applyFont="1"/>
    <xf numFmtId="1" fontId="4" fillId="0" borderId="0" xfId="0" applyNumberFormat="1" applyFont="1"/>
    <xf numFmtId="1" fontId="0" fillId="0" borderId="0" xfId="0" applyNumberFormat="1"/>
    <xf numFmtId="164" fontId="7" fillId="2" borderId="0" xfId="0" applyNumberFormat="1" applyFont="1" applyFill="1"/>
    <xf numFmtId="164" fontId="0" fillId="2" borderId="0" xfId="0" applyNumberFormat="1" applyFill="1"/>
    <xf numFmtId="164" fontId="7" fillId="2" borderId="0" xfId="0" applyNumberFormat="1" applyFont="1" applyFill="1"/>
    <xf numFmtId="164" fontId="0" fillId="2" borderId="0" xfId="0" applyNumberFormat="1" applyFill="1"/>
    <xf numFmtId="164" fontId="3" fillId="2" borderId="0" xfId="0" applyNumberFormat="1" applyFont="1" applyFill="1"/>
    <xf numFmtId="1" fontId="3" fillId="0" borderId="0" xfId="0" applyNumberFormat="1" applyFont="1"/>
    <xf numFmtId="164" fontId="3" fillId="2" borderId="0" xfId="0" applyNumberFormat="1" applyFont="1" applyFill="1"/>
    <xf numFmtId="1" fontId="0" fillId="0" borderId="0" xfId="0" applyNumberFormat="1" applyFont="1"/>
    <xf numFmtId="0" fontId="10" fillId="0" borderId="0" xfId="0" applyFont="1"/>
    <xf numFmtId="164" fontId="10" fillId="3" borderId="0" xfId="0" applyNumberFormat="1" applyFont="1" applyFill="1"/>
    <xf numFmtId="0" fontId="0" fillId="0" borderId="0" xfId="0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left"/>
    </xf>
    <xf numFmtId="1" fontId="0" fillId="0" borderId="0" xfId="0" applyNumberFormat="1"/>
    <xf numFmtId="164" fontId="7" fillId="0" borderId="0" xfId="0" applyNumberFormat="1" applyFont="1"/>
    <xf numFmtId="164" fontId="0" fillId="0" borderId="0" xfId="0" applyNumberFormat="1"/>
    <xf numFmtId="164" fontId="4" fillId="0" borderId="0" xfId="0" applyNumberFormat="1" applyFont="1"/>
    <xf numFmtId="164" fontId="3" fillId="0" borderId="0" xfId="0" applyNumberFormat="1" applyFont="1"/>
    <xf numFmtId="164" fontId="7" fillId="0" borderId="0" xfId="0" applyNumberFormat="1" applyFont="1"/>
    <xf numFmtId="164" fontId="0" fillId="0" borderId="0" xfId="0" applyNumberFormat="1"/>
    <xf numFmtId="164" fontId="7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165" fontId="5" fillId="0" borderId="0" xfId="0" applyNumberFormat="1" applyFont="1" applyFill="1"/>
    <xf numFmtId="165" fontId="0" fillId="0" borderId="0" xfId="0" applyNumberFormat="1" applyFill="1"/>
    <xf numFmtId="164" fontId="0" fillId="3" borderId="0" xfId="0" applyNumberFormat="1" applyFill="1"/>
    <xf numFmtId="164" fontId="7" fillId="2" borderId="0" xfId="0" applyNumberFormat="1" applyFont="1" applyFill="1"/>
    <xf numFmtId="164" fontId="7" fillId="3" borderId="0" xfId="0" applyNumberFormat="1" applyFont="1" applyFill="1"/>
    <xf numFmtId="164" fontId="0" fillId="2" borderId="0" xfId="0" applyNumberFormat="1" applyFill="1"/>
    <xf numFmtId="164" fontId="0" fillId="3" borderId="0" xfId="0" applyNumberFormat="1" applyFill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3" borderId="0" xfId="0" applyNumberFormat="1" applyFont="1" applyFill="1"/>
    <xf numFmtId="1" fontId="4" fillId="0" borderId="0" xfId="0" applyNumberFormat="1" applyFont="1"/>
    <xf numFmtId="1" fontId="7" fillId="0" borderId="0" xfId="0" applyNumberFormat="1" applyFont="1"/>
    <xf numFmtId="1" fontId="0" fillId="0" borderId="0" xfId="0" applyNumberFormat="1"/>
    <xf numFmtId="1" fontId="3" fillId="0" borderId="0" xfId="0" applyNumberFormat="1" applyFont="1"/>
    <xf numFmtId="164" fontId="0" fillId="4" borderId="0" xfId="0" applyNumberFormat="1" applyFill="1"/>
    <xf numFmtId="0" fontId="2" fillId="0" borderId="0" xfId="0" applyFont="1"/>
    <xf numFmtId="164" fontId="0" fillId="4" borderId="0" xfId="0" applyNumberFormat="1" applyFill="1"/>
    <xf numFmtId="0" fontId="0" fillId="0" borderId="0" xfId="0" applyFill="1" applyBorder="1" applyAlignment="1"/>
    <xf numFmtId="1" fontId="0" fillId="0" borderId="0" xfId="0" applyNumberFormat="1" applyFill="1" applyBorder="1" applyAlignment="1"/>
    <xf numFmtId="164" fontId="0" fillId="3" borderId="0" xfId="0" applyNumberFormat="1" applyFill="1" applyBorder="1" applyAlignment="1"/>
    <xf numFmtId="164" fontId="0" fillId="3" borderId="0" xfId="0" applyNumberFormat="1" applyFill="1" applyBorder="1" applyAlignment="1"/>
    <xf numFmtId="1" fontId="0" fillId="0" borderId="0" xfId="0" applyNumberFormat="1" applyFill="1" applyBorder="1" applyAlignment="1">
      <alignment vertical="center" wrapText="1"/>
    </xf>
    <xf numFmtId="1" fontId="0" fillId="0" borderId="0" xfId="1" applyNumberFormat="1" applyFont="1" applyFill="1" applyBorder="1" applyAlignment="1" applyProtection="1">
      <alignment vertical="center" wrapText="1"/>
    </xf>
    <xf numFmtId="0" fontId="0" fillId="0" borderId="0" xfId="0" applyFill="1" applyBorder="1" applyAlignment="1">
      <alignment vertical="center" wrapText="1"/>
    </xf>
    <xf numFmtId="164" fontId="0" fillId="4" borderId="0" xfId="0" applyNumberFormat="1" applyFill="1" applyBorder="1" applyAlignment="1"/>
    <xf numFmtId="0" fontId="0" fillId="0" borderId="2" xfId="0" applyFill="1" applyBorder="1" applyAlignment="1">
      <alignment vertical="center" wrapText="1"/>
    </xf>
    <xf numFmtId="1" fontId="0" fillId="0" borderId="2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/>
    <xf numFmtId="0" fontId="0" fillId="0" borderId="2" xfId="0" applyFill="1" applyBorder="1" applyAlignment="1"/>
    <xf numFmtId="164" fontId="0" fillId="3" borderId="2" xfId="0" applyNumberForma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left"/>
    </xf>
    <xf numFmtId="0" fontId="12" fillId="0" borderId="1" xfId="0" applyNumberFormat="1" applyFont="1" applyFill="1" applyBorder="1" applyAlignment="1">
      <alignment horizontal="center"/>
    </xf>
    <xf numFmtId="0" fontId="12" fillId="3" borderId="1" xfId="0" applyNumberFormat="1" applyFont="1" applyFill="1" applyBorder="1" applyAlignment="1">
      <alignment horizontal="center"/>
    </xf>
    <xf numFmtId="1" fontId="1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ucsm.edu.pe/epregrado2014I/mod/quiz/grade.php?id=1624&amp;itemid=513&amp;itemnumber=0&amp;gradeid=8384&amp;userid=786" TargetMode="External"/><Relationship Id="rId143" Type="http://schemas.openxmlformats.org/officeDocument/2006/relationships/hyperlink" Target="http://www.ucsm.edu.pe/epregrado2014I/grade/report/user/index.php?userid=11054&amp;id=64" TargetMode="External"/><Relationship Id="rId144" Type="http://schemas.openxmlformats.org/officeDocument/2006/relationships/hyperlink" Target="http://www.ucsm.edu.pe/epregrado2014I/mod/quiz/grade.php?id=1624&amp;itemid=513&amp;itemnumber=0&amp;gradeid=8450&amp;userid=1105" TargetMode="External"/><Relationship Id="rId145" Type="http://schemas.openxmlformats.org/officeDocument/2006/relationships/hyperlink" Target="http://www.ucsm.edu.pe/epregrado2014I/grade/report/user/index.php?userid=11656&amp;id=64" TargetMode="External"/><Relationship Id="rId146" Type="http://schemas.openxmlformats.org/officeDocument/2006/relationships/hyperlink" Target="http://www.ucsm.edu.pe/epregrado2014I/mod/quiz/grade.php?id=1624&amp;itemid=513&amp;itemnumber=0&amp;gradeid&amp;userid=1165" TargetMode="External"/><Relationship Id="rId147" Type="http://schemas.openxmlformats.org/officeDocument/2006/relationships/hyperlink" Target="http://www.ucsm.edu.pe/epregrado2014I/grade/report/user/index.php?userid=3369&amp;id=64" TargetMode="External"/><Relationship Id="rId148" Type="http://schemas.openxmlformats.org/officeDocument/2006/relationships/hyperlink" Target="http://www.ucsm.edu.pe/epregrado2014I/mod/quiz/grade.php?id=1624&amp;itemid=513&amp;itemnumber=0&amp;gradeid&amp;userid=336" TargetMode="External"/><Relationship Id="rId149" Type="http://schemas.openxmlformats.org/officeDocument/2006/relationships/hyperlink" Target="http://www.ucsm.edu.pe/epregrado2014I/grade/report/user/index.php?userid=10210&amp;id=64" TargetMode="External"/><Relationship Id="rId180" Type="http://schemas.openxmlformats.org/officeDocument/2006/relationships/hyperlink" Target="http://www.ucsm.edu.pe/epregrado2014I/mod/quiz/grade.php?id=1624&amp;itemid=513&amp;itemnumber=0&amp;gradeid=10041&amp;userid=932" TargetMode="External"/><Relationship Id="rId181" Type="http://schemas.openxmlformats.org/officeDocument/2006/relationships/hyperlink" Target="http://www.ucsm.edu.pe/epregrado2014I/grade/report/user/index.php?userid=9667&amp;id=64" TargetMode="External"/><Relationship Id="rId182" Type="http://schemas.openxmlformats.org/officeDocument/2006/relationships/hyperlink" Target="http://www.ucsm.edu.pe/epregrado2014I/mod/quiz/grade.php?id=1624&amp;itemid=513&amp;itemnumber=0&amp;gradeid=8455&amp;userid=966" TargetMode="External"/><Relationship Id="rId40" Type="http://schemas.openxmlformats.org/officeDocument/2006/relationships/hyperlink" Target="http://www.ucsm.edu.pe/epregrado2014I/mod/quiz/grade.php?id=1624&amp;itemid=513&amp;itemnumber=0&amp;gradeid&amp;userid=613" TargetMode="External"/><Relationship Id="rId41" Type="http://schemas.openxmlformats.org/officeDocument/2006/relationships/hyperlink" Target="http://www.ucsm.edu.pe/epregrado2014I/grade/report/user/index.php?userid=7293&amp;id=64" TargetMode="External"/><Relationship Id="rId42" Type="http://schemas.openxmlformats.org/officeDocument/2006/relationships/hyperlink" Target="http://www.ucsm.edu.pe/epregrado2014I/mod/quiz/grade.php?id=1624&amp;itemid=513&amp;itemnumber=0&amp;gradeid=8447&amp;userid=729" TargetMode="External"/><Relationship Id="rId43" Type="http://schemas.openxmlformats.org/officeDocument/2006/relationships/hyperlink" Target="http://www.ucsm.edu.pe/epregrado2014I/grade/report/user/index.php?userid=1699&amp;id=64" TargetMode="External"/><Relationship Id="rId44" Type="http://schemas.openxmlformats.org/officeDocument/2006/relationships/hyperlink" Target="http://www.ucsm.edu.pe/epregrado2014I/mod/quiz/grade.php?id=1624&amp;itemid=513&amp;itemnumber=0&amp;gradeid&amp;userid=169" TargetMode="External"/><Relationship Id="rId45" Type="http://schemas.openxmlformats.org/officeDocument/2006/relationships/hyperlink" Target="http://www.ucsm.edu.pe/epregrado2014I/grade/report/user/index.php?userid=9780&amp;id=64" TargetMode="External"/><Relationship Id="rId46" Type="http://schemas.openxmlformats.org/officeDocument/2006/relationships/hyperlink" Target="http://www.ucsm.edu.pe/epregrado2014I/mod/quiz/grade.php?id=1624&amp;itemid=513&amp;itemnumber=0&amp;gradeid=7609&amp;userid=978" TargetMode="External"/><Relationship Id="rId47" Type="http://schemas.openxmlformats.org/officeDocument/2006/relationships/hyperlink" Target="http://www.ucsm.edu.pe/epregrado2014I/grade/report/user/index.php?userid=10487&amp;id=64" TargetMode="External"/><Relationship Id="rId48" Type="http://schemas.openxmlformats.org/officeDocument/2006/relationships/hyperlink" Target="http://www.ucsm.edu.pe/epregrado2014I/mod/quiz/grade.php?id=1624&amp;itemid=513&amp;itemnumber=0&amp;gradeid&amp;userid=1048" TargetMode="External"/><Relationship Id="rId49" Type="http://schemas.openxmlformats.org/officeDocument/2006/relationships/hyperlink" Target="http://www.ucsm.edu.pe/epregrado2014I/grade/report/user/index.php?userid=9532&amp;id=64" TargetMode="External"/><Relationship Id="rId183" Type="http://schemas.openxmlformats.org/officeDocument/2006/relationships/hyperlink" Target="http://www.ucsm.edu.pe/epregrado2014I/grade/report/user/index.php?userid=9567&amp;id=64" TargetMode="External"/><Relationship Id="rId184" Type="http://schemas.openxmlformats.org/officeDocument/2006/relationships/hyperlink" Target="http://www.ucsm.edu.pe/epregrado2014I/mod/quiz/grade.php?id=1624&amp;itemid=513&amp;itemnumber=0&amp;gradeid=8986&amp;userid=956" TargetMode="External"/><Relationship Id="rId185" Type="http://schemas.openxmlformats.org/officeDocument/2006/relationships/hyperlink" Target="http://www.ucsm.edu.pe/epregrado2014I/grade/report/user/index.php?userid=9415&amp;id=64" TargetMode="External"/><Relationship Id="rId186" Type="http://schemas.openxmlformats.org/officeDocument/2006/relationships/hyperlink" Target="http://www.ucsm.edu.pe/epregrado2014I/mod/quiz/grade.php?id=1624&amp;itemid=513&amp;itemnumber=0&amp;gradeid&amp;userid=941" TargetMode="External"/><Relationship Id="rId187" Type="http://schemas.openxmlformats.org/officeDocument/2006/relationships/hyperlink" Target="http://www.ucsm.edu.pe/epregrado2014I/grade/report/user/index.php?userid=9979&amp;id=64" TargetMode="External"/><Relationship Id="rId188" Type="http://schemas.openxmlformats.org/officeDocument/2006/relationships/hyperlink" Target="http://www.ucsm.edu.pe/epregrado2014I/mod/quiz/grade.php?id=1624&amp;itemid=513&amp;itemnumber=0&amp;gradeid=8992&amp;userid=997" TargetMode="External"/><Relationship Id="rId189" Type="http://schemas.openxmlformats.org/officeDocument/2006/relationships/hyperlink" Target="http://www.ucsm.edu.pe/epregrado2014I/grade/report/user/index.php?userid=9123&amp;id=64" TargetMode="External"/><Relationship Id="rId220" Type="http://schemas.openxmlformats.org/officeDocument/2006/relationships/hyperlink" Target="http://www.ucsm.edu.pe/epregrado2014I/grade/report/user/index.php?userid=7074&amp;id=64" TargetMode="External"/><Relationship Id="rId221" Type="http://schemas.openxmlformats.org/officeDocument/2006/relationships/hyperlink" Target="http://www.ucsm.edu.pe/epregrado2014I/mod/quiz/grade.php?id=1624&amp;itemid=513&amp;itemnumber=0&amp;gradeid=10045&amp;userid=707" TargetMode="External"/><Relationship Id="rId222" Type="http://schemas.openxmlformats.org/officeDocument/2006/relationships/hyperlink" Target="http://www.ucsm.edu.pe/epregrado2014I/grade/report/user/index.php?userid=10778&amp;id=64" TargetMode="External"/><Relationship Id="rId223" Type="http://schemas.openxmlformats.org/officeDocument/2006/relationships/hyperlink" Target="http://www.ucsm.edu.pe/epregrado2014I/mod/quiz/grade.php?id=1624&amp;itemid=513&amp;itemnumber=0&amp;gradeid=8458&amp;userid=1077" TargetMode="External"/><Relationship Id="rId80" Type="http://schemas.openxmlformats.org/officeDocument/2006/relationships/hyperlink" Target="http://www.ucsm.edu.pe/epregrado2014I/mod/quiz/grade.php?id=1624&amp;itemid=513&amp;itemnumber=0&amp;gradeid&amp;userid=1145" TargetMode="External"/><Relationship Id="rId81" Type="http://schemas.openxmlformats.org/officeDocument/2006/relationships/hyperlink" Target="http://www.ucsm.edu.pe/epregrado2014I/grade/report/user/index.php?userid=2302&amp;id=64" TargetMode="External"/><Relationship Id="rId82" Type="http://schemas.openxmlformats.org/officeDocument/2006/relationships/hyperlink" Target="http://www.ucsm.edu.pe/epregrado2014I/mod/quiz/grade.php?id=1624&amp;itemid=513&amp;itemnumber=0&amp;gradeid=7610&amp;userid=230" TargetMode="External"/><Relationship Id="rId83" Type="http://schemas.openxmlformats.org/officeDocument/2006/relationships/hyperlink" Target="http://www.ucsm.edu.pe/epregrado2014I/grade/report/user/index.php?userid=9138&amp;id=64" TargetMode="External"/><Relationship Id="rId84" Type="http://schemas.openxmlformats.org/officeDocument/2006/relationships/hyperlink" Target="http://www.ucsm.edu.pe/epregrado2014I/mod/quiz/grade.php?id=1624&amp;itemid=513&amp;itemnumber=0&amp;gradeid=8375&amp;userid=913" TargetMode="External"/><Relationship Id="rId85" Type="http://schemas.openxmlformats.org/officeDocument/2006/relationships/hyperlink" Target="http://www.ucsm.edu.pe/epregrado2014I/grade/report/user/index.php?userid=8936&amp;id=64" TargetMode="External"/><Relationship Id="rId86" Type="http://schemas.openxmlformats.org/officeDocument/2006/relationships/hyperlink" Target="http://www.ucsm.edu.pe/epregrado2014I/mod/quiz/grade.php?id=1624&amp;itemid=513&amp;itemnumber=0&amp;gradeid=10095&amp;userid=893" TargetMode="External"/><Relationship Id="rId87" Type="http://schemas.openxmlformats.org/officeDocument/2006/relationships/hyperlink" Target="http://www.ucsm.edu.pe/epregrado2014I/grade/report/user/index.php?userid=9939&amp;id=64" TargetMode="External"/><Relationship Id="rId88" Type="http://schemas.openxmlformats.org/officeDocument/2006/relationships/hyperlink" Target="http://www.ucsm.edu.pe/epregrado2014I/mod/quiz/grade.php?id=1624&amp;itemid=513&amp;itemnumber=0&amp;gradeid=7595&amp;userid=993" TargetMode="External"/><Relationship Id="rId89" Type="http://schemas.openxmlformats.org/officeDocument/2006/relationships/hyperlink" Target="http://www.ucsm.edu.pe/epregrado2014I/grade/report/user/index.php?userid=17350&amp;id=64" TargetMode="External"/><Relationship Id="rId224" Type="http://schemas.openxmlformats.org/officeDocument/2006/relationships/hyperlink" Target="http://www.ucsm.edu.pe/epregrado2014I/grade/report/user/index.php?userid=10073&amp;id=64" TargetMode="External"/><Relationship Id="rId225" Type="http://schemas.openxmlformats.org/officeDocument/2006/relationships/hyperlink" Target="http://www.ucsm.edu.pe/epregrado2014I/mod/quiz/grade.php?id=1624&amp;itemid=513&amp;itemnumber=0&amp;gradeid=8446&amp;userid=1007" TargetMode="External"/><Relationship Id="rId110" Type="http://schemas.openxmlformats.org/officeDocument/2006/relationships/hyperlink" Target="http://www.ucsm.edu.pe/epregrado2014I/mod/quiz/grade.php?id=1624&amp;itemid=513&amp;itemnumber=0&amp;gradeid=10040&amp;userid=1060" TargetMode="External"/><Relationship Id="rId111" Type="http://schemas.openxmlformats.org/officeDocument/2006/relationships/hyperlink" Target="http://www.ucsm.edu.pe/epregrado2014I/grade/report/user/index.php?userid=17263&amp;id=64" TargetMode="External"/><Relationship Id="rId112" Type="http://schemas.openxmlformats.org/officeDocument/2006/relationships/hyperlink" Target="http://www.ucsm.edu.pe/epregrado2014I/mod/quiz/grade.php?id=1624&amp;itemid=513&amp;itemnumber=0&amp;gradeid=10101&amp;userid=1726" TargetMode="External"/><Relationship Id="rId113" Type="http://schemas.openxmlformats.org/officeDocument/2006/relationships/hyperlink" Target="http://www.ucsm.edu.pe/epregrado2014I/grade/report/user/index.php?userid=10032&amp;id=64" TargetMode="External"/><Relationship Id="rId114" Type="http://schemas.openxmlformats.org/officeDocument/2006/relationships/hyperlink" Target="http://www.ucsm.edu.pe/epregrado2014I/mod/quiz/grade.php?id=1624&amp;itemid=513&amp;itemnumber=0&amp;gradeid=8360&amp;userid=1003" TargetMode="External"/><Relationship Id="rId115" Type="http://schemas.openxmlformats.org/officeDocument/2006/relationships/hyperlink" Target="http://www.ucsm.edu.pe/epregrado2014I/grade/report/user/index.php?userid=10002&amp;id=64" TargetMode="External"/><Relationship Id="rId116" Type="http://schemas.openxmlformats.org/officeDocument/2006/relationships/hyperlink" Target="http://www.ucsm.edu.pe/epregrado2014I/mod/quiz/grade.php?id=1624&amp;itemid=513&amp;itemnumber=0&amp;gradeid=8349&amp;userid=1000" TargetMode="External"/><Relationship Id="rId117" Type="http://schemas.openxmlformats.org/officeDocument/2006/relationships/hyperlink" Target="http://www.ucsm.edu.pe/epregrado2014I/grade/report/user/index.php?userid=10135&amp;id=64" TargetMode="External"/><Relationship Id="rId118" Type="http://schemas.openxmlformats.org/officeDocument/2006/relationships/hyperlink" Target="http://www.ucsm.edu.pe/epregrado2014I/mod/quiz/grade.php?id=1624&amp;itemid=513&amp;itemnumber=0&amp;gradeid=8366&amp;userid=1013" TargetMode="External"/><Relationship Id="rId119" Type="http://schemas.openxmlformats.org/officeDocument/2006/relationships/hyperlink" Target="http://www.ucsm.edu.pe/epregrado2014I/grade/report/user/index.php?userid=9951&amp;id=64" TargetMode="External"/><Relationship Id="rId150" Type="http://schemas.openxmlformats.org/officeDocument/2006/relationships/hyperlink" Target="http://www.ucsm.edu.pe/epregrado2014I/mod/quiz/grade.php?id=1624&amp;itemid=513&amp;itemnumber=0&amp;gradeid&amp;userid=1021" TargetMode="External"/><Relationship Id="rId151" Type="http://schemas.openxmlformats.org/officeDocument/2006/relationships/hyperlink" Target="http://www.ucsm.edu.pe/epregrado2014I/grade/report/user/index.php?userid=10525&amp;id=64" TargetMode="External"/><Relationship Id="rId152" Type="http://schemas.openxmlformats.org/officeDocument/2006/relationships/hyperlink" Target="http://www.ucsm.edu.pe/epregrado2014I/mod/quiz/grade.php?id=1624&amp;itemid=513&amp;itemnumber=0&amp;gradeid=9011&amp;userid=1052" TargetMode="External"/><Relationship Id="rId10" Type="http://schemas.openxmlformats.org/officeDocument/2006/relationships/hyperlink" Target="http://www.ucsm.edu.pe/epregrado2014I/grade/report/user/index.php?userid=10379&amp;id=64" TargetMode="External"/><Relationship Id="rId11" Type="http://schemas.openxmlformats.org/officeDocument/2006/relationships/hyperlink" Target="http://www.ucsm.edu.pe/epregrado2014I/mod/quiz/grade.php?id=1624&amp;itemid=513&amp;itemnumber=0&amp;gradeid=8441&amp;userid=1037" TargetMode="External"/><Relationship Id="rId12" Type="http://schemas.openxmlformats.org/officeDocument/2006/relationships/hyperlink" Target="http://www.ucsm.edu.pe/epregrado2014I/grade/report/user/index.php?userid=9082&amp;id=64" TargetMode="External"/><Relationship Id="rId13" Type="http://schemas.openxmlformats.org/officeDocument/2006/relationships/hyperlink" Target="http://www.ucsm.edu.pe/epregrado2014I/mod/quiz/grade.php?id=1624&amp;itemid=513&amp;itemnumber=0&amp;gradeid=8364&amp;userid=908" TargetMode="External"/><Relationship Id="rId14" Type="http://schemas.openxmlformats.org/officeDocument/2006/relationships/hyperlink" Target="http://www.ucsm.edu.pe/epregrado2014I/grade/report/user/index.php?userid=9714&amp;id=64" TargetMode="External"/><Relationship Id="rId15" Type="http://schemas.openxmlformats.org/officeDocument/2006/relationships/hyperlink" Target="http://www.ucsm.edu.pe/epregrado2014I/mod/quiz/grade.php?id=1624&amp;itemid=513&amp;itemnumber=0&amp;gradeid=8457&amp;userid=971" TargetMode="External"/><Relationship Id="rId16" Type="http://schemas.openxmlformats.org/officeDocument/2006/relationships/hyperlink" Target="http://www.ucsm.edu.pe/epregrado2014I/grade/report/user/index.php?userid=10450&amp;id=64" TargetMode="External"/><Relationship Id="rId17" Type="http://schemas.openxmlformats.org/officeDocument/2006/relationships/hyperlink" Target="http://www.ucsm.edu.pe/epregrado2014I/mod/quiz/grade.php?id=1624&amp;itemid=513&amp;itemnumber=0&amp;gradeid=8977&amp;userid=1045" TargetMode="External"/><Relationship Id="rId18" Type="http://schemas.openxmlformats.org/officeDocument/2006/relationships/hyperlink" Target="http://www.ucsm.edu.pe/epregrado2014I/mod/quiz/grade.php?id=1624&amp;itemid=513&amp;itemnumber=0&amp;gradeid=10054&amp;userid=1050" TargetMode="External"/><Relationship Id="rId19" Type="http://schemas.openxmlformats.org/officeDocument/2006/relationships/hyperlink" Target="http://www.ucsm.edu.pe/epregrado2014I/grade/report/user/index.php?userid=9051&amp;id=64" TargetMode="External"/><Relationship Id="rId153" Type="http://schemas.openxmlformats.org/officeDocument/2006/relationships/hyperlink" Target="http://www.ucsm.edu.pe/epregrado2014I/grade/report/user/index.php?userid=9610&amp;id=64" TargetMode="External"/><Relationship Id="rId154" Type="http://schemas.openxmlformats.org/officeDocument/2006/relationships/hyperlink" Target="http://www.ucsm.edu.pe/epregrado2014I/mod/quiz/grade.php?id=1624&amp;itemid=513&amp;itemnumber=0&amp;gradeid=8381&amp;userid=961" TargetMode="External"/><Relationship Id="rId155" Type="http://schemas.openxmlformats.org/officeDocument/2006/relationships/hyperlink" Target="http://www.ucsm.edu.pe/epregrado2014I/grade/report/user/index.php?userid=10297&amp;id=64" TargetMode="External"/><Relationship Id="rId156" Type="http://schemas.openxmlformats.org/officeDocument/2006/relationships/hyperlink" Target="http://www.ucsm.edu.pe/epregrado2014I/mod/quiz/grade.php?id=1624&amp;itemid=513&amp;itemnumber=0&amp;gradeid=8345&amp;userid=1029" TargetMode="External"/><Relationship Id="rId157" Type="http://schemas.openxmlformats.org/officeDocument/2006/relationships/hyperlink" Target="http://www.ucsm.edu.pe/epregrado2014I/grade/report/user/index.php?userid=9189&amp;id=64" TargetMode="External"/><Relationship Id="rId158" Type="http://schemas.openxmlformats.org/officeDocument/2006/relationships/hyperlink" Target="http://www.ucsm.edu.pe/epregrado2014I/mod/quiz/grade.php?id=1624&amp;itemid=513&amp;itemnumber=0&amp;gradeid=8994&amp;userid=918" TargetMode="External"/><Relationship Id="rId159" Type="http://schemas.openxmlformats.org/officeDocument/2006/relationships/hyperlink" Target="http://www.ucsm.edu.pe/epregrado2014I/grade/report/user/index.php?userid=9978&amp;id=64" TargetMode="External"/><Relationship Id="rId190" Type="http://schemas.openxmlformats.org/officeDocument/2006/relationships/hyperlink" Target="http://www.ucsm.edu.pe/epregrado2014I/mod/quiz/grade.php?id=1624&amp;itemid=513&amp;itemnumber=0&amp;gradeid=8966&amp;userid=912" TargetMode="External"/><Relationship Id="rId191" Type="http://schemas.openxmlformats.org/officeDocument/2006/relationships/hyperlink" Target="http://www.ucsm.edu.pe/epregrado2014I/grade/report/user/index.php?userid=9658&amp;id=64" TargetMode="External"/><Relationship Id="rId192" Type="http://schemas.openxmlformats.org/officeDocument/2006/relationships/hyperlink" Target="http://www.ucsm.edu.pe/epregrado2014I/mod/quiz/grade.php?id=1624&amp;itemid=513&amp;itemnumber=0&amp;gradeid=8991&amp;userid=965" TargetMode="External"/><Relationship Id="rId50" Type="http://schemas.openxmlformats.org/officeDocument/2006/relationships/hyperlink" Target="http://www.ucsm.edu.pe/epregrado2014I/mod/quiz/grade.php?id=1624&amp;itemid=513&amp;itemnumber=0&amp;gradeid=8456&amp;userid=953" TargetMode="External"/><Relationship Id="rId51" Type="http://schemas.openxmlformats.org/officeDocument/2006/relationships/hyperlink" Target="http://www.ucsm.edu.pe/epregrado2014I/grade/report/user/index.php?userid=10511&amp;id=64" TargetMode="External"/><Relationship Id="rId52" Type="http://schemas.openxmlformats.org/officeDocument/2006/relationships/hyperlink" Target="http://www.ucsm.edu.pe/epregrado2014I/mod/quiz/grade.php?id=1624&amp;itemid=513&amp;itemnumber=0&amp;gradeid=7593&amp;userid=1051" TargetMode="External"/><Relationship Id="rId53" Type="http://schemas.openxmlformats.org/officeDocument/2006/relationships/hyperlink" Target="http://www.ucsm.edu.pe/epregrado2014I/grade/report/user/index.php?userid=9530&amp;id=64" TargetMode="External"/><Relationship Id="rId54" Type="http://schemas.openxmlformats.org/officeDocument/2006/relationships/hyperlink" Target="http://www.ucsm.edu.pe/epregrado2014I/mod/quiz/grade.php?id=1624&amp;itemid=513&amp;itemnumber=0&amp;gradeid=8363&amp;userid=953" TargetMode="External"/><Relationship Id="rId55" Type="http://schemas.openxmlformats.org/officeDocument/2006/relationships/hyperlink" Target="http://www.ucsm.edu.pe/epregrado2014I/grade/report/user/index.php?userid=10397&amp;id=64" TargetMode="External"/><Relationship Id="rId56" Type="http://schemas.openxmlformats.org/officeDocument/2006/relationships/hyperlink" Target="http://www.ucsm.edu.pe/epregrado2014I/mod/quiz/grade.php?id=1624&amp;itemid=513&amp;itemnumber=0&amp;gradeid=8443&amp;userid=1039" TargetMode="External"/><Relationship Id="rId57" Type="http://schemas.openxmlformats.org/officeDocument/2006/relationships/hyperlink" Target="http://www.ucsm.edu.pe/epregrado2014I/grade/report/user/index.php?userid=9531&amp;id=64" TargetMode="External"/><Relationship Id="rId58" Type="http://schemas.openxmlformats.org/officeDocument/2006/relationships/hyperlink" Target="http://www.ucsm.edu.pe/epregrado2014I/mod/quiz/grade.php?id=1624&amp;itemid=513&amp;itemnumber=0&amp;gradeid=8346&amp;userid=953" TargetMode="External"/><Relationship Id="rId59" Type="http://schemas.openxmlformats.org/officeDocument/2006/relationships/hyperlink" Target="http://www.ucsm.edu.pe/epregrado2014I/grade/report/user/index.php?userid=17597&amp;id=64" TargetMode="External"/><Relationship Id="rId193" Type="http://schemas.openxmlformats.org/officeDocument/2006/relationships/hyperlink" Target="http://www.ucsm.edu.pe/epregrado2014I/grade/report/user/index.php?userid=17423&amp;id=64" TargetMode="External"/><Relationship Id="rId194" Type="http://schemas.openxmlformats.org/officeDocument/2006/relationships/hyperlink" Target="http://www.ucsm.edu.pe/epregrado2014I/mod/quiz/grade.php?id=1624&amp;itemid=513&amp;itemnumber=0&amp;gradeid&amp;userid=1742" TargetMode="External"/><Relationship Id="rId195" Type="http://schemas.openxmlformats.org/officeDocument/2006/relationships/hyperlink" Target="http://www.ucsm.edu.pe/epregrado2014I/grade/report/user/index.php?userid=7787&amp;id=64" TargetMode="External"/><Relationship Id="rId196" Type="http://schemas.openxmlformats.org/officeDocument/2006/relationships/hyperlink" Target="http://www.ucsm.edu.pe/epregrado2014I/mod/quiz/grade.php?id=1624&amp;itemid=513&amp;itemnumber=0&amp;gradeid=9013&amp;userid=778" TargetMode="External"/><Relationship Id="rId197" Type="http://schemas.openxmlformats.org/officeDocument/2006/relationships/hyperlink" Target="http://www.ucsm.edu.pe/epregrado2014I/mod/quiz/grade.php?id=1624&amp;itemid=513&amp;itemnumber=0&amp;gradeid=7596&amp;userid=925" TargetMode="External"/><Relationship Id="rId198" Type="http://schemas.openxmlformats.org/officeDocument/2006/relationships/hyperlink" Target="http://www.ucsm.edu.pe/epregrado2014I/mod/quiz/grade.php?id=1624&amp;itemid=513&amp;itemnumber=0&amp;gradeid=10053&amp;userid=894" TargetMode="External"/><Relationship Id="rId199" Type="http://schemas.openxmlformats.org/officeDocument/2006/relationships/hyperlink" Target="http://www.ucsm.edu.pe/epregrado2014I/mod/quiz/grade.php?id=1624&amp;itemid=513&amp;itemnumber=0&amp;gradeid=8365&amp;userid=1021" TargetMode="External"/><Relationship Id="rId90" Type="http://schemas.openxmlformats.org/officeDocument/2006/relationships/hyperlink" Target="http://www.ucsm.edu.pe/epregrado2014I/mod/quiz/grade.php?id=1624&amp;itemid=513&amp;itemnumber=0&amp;gradeid=9014&amp;userid=1735" TargetMode="External"/><Relationship Id="rId91" Type="http://schemas.openxmlformats.org/officeDocument/2006/relationships/hyperlink" Target="http://www.ucsm.edu.pe/epregrado2014I/grade/report/user/index.php?userid=9025&amp;id=64" TargetMode="External"/><Relationship Id="rId92" Type="http://schemas.openxmlformats.org/officeDocument/2006/relationships/hyperlink" Target="http://www.ucsm.edu.pe/epregrado2014I/mod/quiz/grade.php?id=1624&amp;itemid=513&amp;itemnumber=0&amp;gradeid&amp;userid=902" TargetMode="External"/><Relationship Id="rId93" Type="http://schemas.openxmlformats.org/officeDocument/2006/relationships/hyperlink" Target="http://www.ucsm.edu.pe/epregrado2014I/grade/report/user/index.php?userid=8812&amp;id=64" TargetMode="External"/><Relationship Id="rId94" Type="http://schemas.openxmlformats.org/officeDocument/2006/relationships/hyperlink" Target="http://www.ucsm.edu.pe/epregrado2014I/mod/quiz/grade.php?id=1624&amp;itemid=513&amp;itemnumber=0&amp;gradeid=10111&amp;userid=881" TargetMode="External"/><Relationship Id="rId95" Type="http://schemas.openxmlformats.org/officeDocument/2006/relationships/hyperlink" Target="http://www.ucsm.edu.pe/epregrado2014I/grade/report/user/index.php?userid=9178&amp;id=64" TargetMode="External"/><Relationship Id="rId96" Type="http://schemas.openxmlformats.org/officeDocument/2006/relationships/hyperlink" Target="http://www.ucsm.edu.pe/epregrado2014I/mod/quiz/grade.php?id=1624&amp;itemid=513&amp;itemnumber=0&amp;gradeid=8373&amp;userid=917" TargetMode="External"/><Relationship Id="rId97" Type="http://schemas.openxmlformats.org/officeDocument/2006/relationships/hyperlink" Target="http://www.ucsm.edu.pe/epregrado2014I/grade/report/user/index.php?userid=10594&amp;id=64" TargetMode="External"/><Relationship Id="rId98" Type="http://schemas.openxmlformats.org/officeDocument/2006/relationships/hyperlink" Target="http://www.ucsm.edu.pe/epregrado2014I/mod/quiz/grade.php?id=1624&amp;itemid=513&amp;itemnumber=0&amp;gradeid=8995&amp;userid=1059" TargetMode="External"/><Relationship Id="rId99" Type="http://schemas.openxmlformats.org/officeDocument/2006/relationships/hyperlink" Target="http://www.ucsm.edu.pe/epregrado2014I/grade/report/user/index.php?userid=10461&amp;id=64" TargetMode="External"/><Relationship Id="rId120" Type="http://schemas.openxmlformats.org/officeDocument/2006/relationships/hyperlink" Target="http://www.ucsm.edu.pe/epregrado2014I/mod/quiz/grade.php?id=1624&amp;itemid=513&amp;itemnumber=0&amp;gradeid=8459&amp;userid=995" TargetMode="External"/><Relationship Id="rId121" Type="http://schemas.openxmlformats.org/officeDocument/2006/relationships/hyperlink" Target="http://www.ucsm.edu.pe/epregrado2014I/grade/report/user/index.php?userid=8996&amp;id=64" TargetMode="External"/><Relationship Id="rId122" Type="http://schemas.openxmlformats.org/officeDocument/2006/relationships/hyperlink" Target="http://www.ucsm.edu.pe/epregrado2014I/mod/quiz/grade.php?id=1624&amp;itemid=513&amp;itemnumber=0&amp;gradeid=8440&amp;userid=899" TargetMode="External"/><Relationship Id="rId123" Type="http://schemas.openxmlformats.org/officeDocument/2006/relationships/hyperlink" Target="http://www.ucsm.edu.pe/epregrado2014I/grade/report/user/index.php?userid=9309&amp;id=64" TargetMode="External"/><Relationship Id="rId124" Type="http://schemas.openxmlformats.org/officeDocument/2006/relationships/hyperlink" Target="http://www.ucsm.edu.pe/epregrado2014I/mod/quiz/grade.php?id=1624&amp;itemid=513&amp;itemnumber=0&amp;gradeid=8374&amp;userid=930" TargetMode="External"/><Relationship Id="rId125" Type="http://schemas.openxmlformats.org/officeDocument/2006/relationships/hyperlink" Target="http://www.ucsm.edu.pe/epregrado2014I/grade/report/user/index.php?userid=9328&amp;id=64" TargetMode="External"/><Relationship Id="rId126" Type="http://schemas.openxmlformats.org/officeDocument/2006/relationships/hyperlink" Target="http://www.ucsm.edu.pe/epregrado2014I/mod/quiz/grade.php?id=1624&amp;itemid=513&amp;itemnumber=0&amp;gradeid=7601&amp;userid=932" TargetMode="External"/><Relationship Id="rId127" Type="http://schemas.openxmlformats.org/officeDocument/2006/relationships/hyperlink" Target="http://www.ucsm.edu.pe/epregrado2014I/grade/report/user/index.php?userid=8861&amp;id=64" TargetMode="External"/><Relationship Id="rId128" Type="http://schemas.openxmlformats.org/officeDocument/2006/relationships/hyperlink" Target="http://www.ucsm.edu.pe/epregrado2014I/mod/quiz/grade.php?id=1624&amp;itemid=513&amp;itemnumber=0&amp;gradeid=7605&amp;userid=886" TargetMode="External"/><Relationship Id="rId129" Type="http://schemas.openxmlformats.org/officeDocument/2006/relationships/hyperlink" Target="http://www.ucsm.edu.pe/epregrado2014I/grade/report/user/index.php?userid=9336&amp;id=64" TargetMode="External"/><Relationship Id="rId160" Type="http://schemas.openxmlformats.org/officeDocument/2006/relationships/hyperlink" Target="http://www.ucsm.edu.pe/epregrado2014I/mod/quiz/grade.php?id=1624&amp;itemid=513&amp;itemnumber=0&amp;gradeid=8380&amp;userid=997" TargetMode="External"/><Relationship Id="rId161" Type="http://schemas.openxmlformats.org/officeDocument/2006/relationships/hyperlink" Target="http://www.ucsm.edu.pe/epregrado2014I/grade/report/user/index.php?userid=10559&amp;id=64" TargetMode="External"/><Relationship Id="rId162" Type="http://schemas.openxmlformats.org/officeDocument/2006/relationships/hyperlink" Target="http://www.ucsm.edu.pe/epregrado2014I/mod/quiz/grade.php?id=1624&amp;itemid=513&amp;itemnumber=0&amp;gradeid=8987&amp;userid=1055" TargetMode="External"/><Relationship Id="rId20" Type="http://schemas.openxmlformats.org/officeDocument/2006/relationships/hyperlink" Target="http://www.ucsm.edu.pe/epregrado2014I/mod/quiz/grade.php?id=1624&amp;itemid=513&amp;itemnumber=0&amp;gradeid=7603&amp;userid=905" TargetMode="External"/><Relationship Id="rId21" Type="http://schemas.openxmlformats.org/officeDocument/2006/relationships/hyperlink" Target="http://www.ucsm.edu.pe/epregrado2014I/grade/report/user/index.php?userid=17328&amp;id=64" TargetMode="External"/><Relationship Id="rId22" Type="http://schemas.openxmlformats.org/officeDocument/2006/relationships/hyperlink" Target="http://www.ucsm.edu.pe/epregrado2014I/mod/quiz/grade.php?id=1624&amp;itemid=513&amp;itemnumber=0&amp;gradeid=10105&amp;userid=1732" TargetMode="External"/><Relationship Id="rId23" Type="http://schemas.openxmlformats.org/officeDocument/2006/relationships/hyperlink" Target="http://www.ucsm.edu.pe/epregrado2014I/grade/report/user/index.php?userid=10449&amp;id=64" TargetMode="External"/><Relationship Id="rId24" Type="http://schemas.openxmlformats.org/officeDocument/2006/relationships/hyperlink" Target="http://www.ucsm.edu.pe/epregrado2014I/mod/quiz/grade.php?id=1624&amp;itemid=513&amp;itemnumber=0&amp;gradeid=9015&amp;userid=1044" TargetMode="External"/><Relationship Id="rId25" Type="http://schemas.openxmlformats.org/officeDocument/2006/relationships/hyperlink" Target="http://www.ucsm.edu.pe/epregrado2014I/grade/report/user/index.php?userid=1393&amp;id=64" TargetMode="External"/><Relationship Id="rId26" Type="http://schemas.openxmlformats.org/officeDocument/2006/relationships/hyperlink" Target="http://www.ucsm.edu.pe/epregrado2014I/mod/quiz/grade.php?id=1624&amp;itemid=513&amp;itemnumber=0&amp;gradeid&amp;userid=139" TargetMode="External"/><Relationship Id="rId27" Type="http://schemas.openxmlformats.org/officeDocument/2006/relationships/hyperlink" Target="http://www.ucsm.edu.pe/epregrado2014I/grade/report/user/index.php?userid=1527&amp;id=64" TargetMode="External"/><Relationship Id="rId28" Type="http://schemas.openxmlformats.org/officeDocument/2006/relationships/hyperlink" Target="http://www.ucsm.edu.pe/epregrado2014I/mod/quiz/grade.php?id=1624&amp;itemid=513&amp;itemnumber=0&amp;gradeid=10062&amp;userid=152" TargetMode="External"/><Relationship Id="rId29" Type="http://schemas.openxmlformats.org/officeDocument/2006/relationships/hyperlink" Target="http://www.ucsm.edu.pe/epregrado2014I/grade/report/user/index.php?userid=19643&amp;id=64" TargetMode="External"/><Relationship Id="rId163" Type="http://schemas.openxmlformats.org/officeDocument/2006/relationships/hyperlink" Target="http://www.ucsm.edu.pe/epregrado2014I/grade/report/user/index.php?userid=10501&amp;id=64" TargetMode="External"/><Relationship Id="rId164" Type="http://schemas.openxmlformats.org/officeDocument/2006/relationships/hyperlink" Target="http://www.ucsm.edu.pe/epregrado2014I/mod/quiz/grade.php?id=1624&amp;itemid=513&amp;itemnumber=0&amp;gradeid=10057&amp;userid=1050" TargetMode="External"/><Relationship Id="rId165" Type="http://schemas.openxmlformats.org/officeDocument/2006/relationships/hyperlink" Target="http://www.ucsm.edu.pe/epregrado2014I/grade/report/user/index.php?userid=10626&amp;id=64" TargetMode="External"/><Relationship Id="rId166" Type="http://schemas.openxmlformats.org/officeDocument/2006/relationships/hyperlink" Target="http://www.ucsm.edu.pe/epregrado2014I/mod/quiz/grade.php?id=1624&amp;itemid=513&amp;itemnumber=0&amp;gradeid&amp;userid=1062" TargetMode="External"/><Relationship Id="rId167" Type="http://schemas.openxmlformats.org/officeDocument/2006/relationships/hyperlink" Target="http://www.ucsm.edu.pe/epregrado2014I/grade/report/user/index.php?userid=10378&amp;id=64" TargetMode="External"/><Relationship Id="rId168" Type="http://schemas.openxmlformats.org/officeDocument/2006/relationships/hyperlink" Target="http://www.ucsm.edu.pe/epregrado2014I/mod/quiz/grade.php?id=1624&amp;itemid=513&amp;itemnumber=0&amp;gradeid=7611&amp;userid=1037" TargetMode="External"/><Relationship Id="rId169" Type="http://schemas.openxmlformats.org/officeDocument/2006/relationships/hyperlink" Target="http://www.ucsm.edu.pe/epregrado2014I/grade/report/user/index.php?userid=17287&amp;id=64" TargetMode="External"/><Relationship Id="rId200" Type="http://schemas.openxmlformats.org/officeDocument/2006/relationships/hyperlink" Target="http://www.ucsm.edu.pe/epregrado2014I/mod/quiz/grade.php?id=1624&amp;itemid=513&amp;itemnumber=0&amp;gradeid=10058&amp;userid=780" TargetMode="External"/><Relationship Id="rId201" Type="http://schemas.openxmlformats.org/officeDocument/2006/relationships/hyperlink" Target="http://www.ucsm.edu.pe/epregrado2014I/mod/quiz/grade.php?id=1624&amp;itemid=513&amp;itemnumber=0&amp;gradeid&amp;userid=1725" TargetMode="External"/><Relationship Id="rId202" Type="http://schemas.openxmlformats.org/officeDocument/2006/relationships/hyperlink" Target="http://www.ucsm.edu.pe/epregrado2014I/mod/quiz/grade.php?id=1624&amp;itemid=513&amp;itemnumber=0&amp;gradeid=7607&amp;userid=1048" TargetMode="External"/><Relationship Id="rId203" Type="http://schemas.openxmlformats.org/officeDocument/2006/relationships/hyperlink" Target="http://www.ucsm.edu.pe/epregrado2014I/grade/report/user/index.php?userid=9033&amp;id=64" TargetMode="External"/><Relationship Id="rId60" Type="http://schemas.openxmlformats.org/officeDocument/2006/relationships/hyperlink" Target="http://www.ucsm.edu.pe/epregrado2014I/mod/quiz/grade.php?id=1624&amp;itemid=513&amp;itemnumber=0&amp;gradeid&amp;userid=1759" TargetMode="External"/><Relationship Id="rId61" Type="http://schemas.openxmlformats.org/officeDocument/2006/relationships/hyperlink" Target="http://www.ucsm.edu.pe/epregrado2014I/grade/report/user/index.php?userid=9291&amp;id=64" TargetMode="External"/><Relationship Id="rId62" Type="http://schemas.openxmlformats.org/officeDocument/2006/relationships/hyperlink" Target="http://www.ucsm.edu.pe/epregrado2014I/mod/quiz/grade.php?id=1624&amp;itemid=513&amp;itemnumber=0&amp;gradeid=8341&amp;userid=929" TargetMode="External"/><Relationship Id="rId63" Type="http://schemas.openxmlformats.org/officeDocument/2006/relationships/hyperlink" Target="http://www.ucsm.edu.pe/epregrado2014I/grade/report/user/index.php?userid=18762&amp;id=64" TargetMode="External"/><Relationship Id="rId64" Type="http://schemas.openxmlformats.org/officeDocument/2006/relationships/hyperlink" Target="http://www.ucsm.edu.pe/epregrado2014I/mod/quiz/grade.php?id=1624&amp;itemid=513&amp;itemnumber=0&amp;gradeid=10106&amp;userid=1876" TargetMode="External"/><Relationship Id="rId65" Type="http://schemas.openxmlformats.org/officeDocument/2006/relationships/hyperlink" Target="http://www.ucsm.edu.pe/epregrado2014I/grade/report/user/index.php?userid=9597&amp;id=64" TargetMode="External"/><Relationship Id="rId66" Type="http://schemas.openxmlformats.org/officeDocument/2006/relationships/hyperlink" Target="http://www.ucsm.edu.pe/epregrado2014I/mod/quiz/grade.php?id=1624&amp;itemid=513&amp;itemnumber=0&amp;gradeid=10099&amp;userid=959" TargetMode="External"/><Relationship Id="rId67" Type="http://schemas.openxmlformats.org/officeDocument/2006/relationships/hyperlink" Target="http://www.ucsm.edu.pe/epregrado2014I/grade/report/user/index.php?userid=10512&amp;id=64" TargetMode="External"/><Relationship Id="rId68" Type="http://schemas.openxmlformats.org/officeDocument/2006/relationships/hyperlink" Target="http://www.ucsm.edu.pe/epregrado2014I/mod/quiz/grade.php?id=1624&amp;itemid=513&amp;itemnumber=0&amp;gradeid=10060&amp;userid=1051" TargetMode="External"/><Relationship Id="rId69" Type="http://schemas.openxmlformats.org/officeDocument/2006/relationships/hyperlink" Target="http://www.ucsm.edu.pe/epregrado2014I/grade/report/user/index.php?userid=9803&amp;id=64" TargetMode="External"/><Relationship Id="rId204" Type="http://schemas.openxmlformats.org/officeDocument/2006/relationships/hyperlink" Target="http://www.ucsm.edu.pe/epregrado2014I/mod/quiz/grade.php?id=1624&amp;itemid=513&amp;itemnumber=0&amp;gradeid=8376&amp;userid=903" TargetMode="External"/><Relationship Id="rId205" Type="http://schemas.openxmlformats.org/officeDocument/2006/relationships/hyperlink" Target="http://www.ucsm.edu.pe/epregrado2014I/mod/quiz/grade.php?id=1624&amp;itemid=513&amp;itemnumber=0&amp;gradeid=10056&amp;userid=828" TargetMode="External"/><Relationship Id="rId206" Type="http://schemas.openxmlformats.org/officeDocument/2006/relationships/hyperlink" Target="http://www.ucsm.edu.pe/epregrado2014I/mod/quiz/grade.php?id=1624&amp;itemid=513&amp;itemnumber=0&amp;gradeid=8442&amp;userid=1020" TargetMode="External"/><Relationship Id="rId207" Type="http://schemas.openxmlformats.org/officeDocument/2006/relationships/hyperlink" Target="http://www.ucsm.edu.pe/epregrado2014I/mod/quiz/grade.php?id=1624&amp;itemid=513&amp;itemnumber=0&amp;gradeid=7602&amp;userid=1043" TargetMode="External"/><Relationship Id="rId208" Type="http://schemas.openxmlformats.org/officeDocument/2006/relationships/hyperlink" Target="http://www.ucsm.edu.pe/epregrado2014I/mod/quiz/grade.php?id=1624&amp;itemid=513&amp;itemnumber=0&amp;gradeid=8993&amp;userid=1032" TargetMode="External"/><Relationship Id="rId209" Type="http://schemas.openxmlformats.org/officeDocument/2006/relationships/hyperlink" Target="http://www.ucsm.edu.pe/epregrado2014I/mod/quiz/grade.php?id=1624&amp;itemid=513&amp;itemnumber=0&amp;gradeid=8461&amp;userid=1020" TargetMode="External"/><Relationship Id="rId130" Type="http://schemas.openxmlformats.org/officeDocument/2006/relationships/hyperlink" Target="http://www.ucsm.edu.pe/epregrado2014I/mod/quiz/grade.php?id=1624&amp;itemid=513&amp;itemnumber=0&amp;gradeid&amp;userid=933" TargetMode="External"/><Relationship Id="rId131" Type="http://schemas.openxmlformats.org/officeDocument/2006/relationships/hyperlink" Target="http://www.ucsm.edu.pe/epregrado2014I/grade/report/user/index.php?userid=10398&amp;id=64" TargetMode="External"/><Relationship Id="rId132" Type="http://schemas.openxmlformats.org/officeDocument/2006/relationships/hyperlink" Target="http://www.ucsm.edu.pe/epregrado2014I/mod/quiz/grade.php?id=1624&amp;itemid=513&amp;itemnumber=0&amp;gradeid=8444&amp;userid=1039" TargetMode="External"/><Relationship Id="rId133" Type="http://schemas.openxmlformats.org/officeDocument/2006/relationships/hyperlink" Target="http://www.ucsm.edu.pe/epregrado2014I/grade/report/user/index.php?userid=16848&amp;id=64" TargetMode="External"/><Relationship Id="rId134" Type="http://schemas.openxmlformats.org/officeDocument/2006/relationships/hyperlink" Target="http://www.ucsm.edu.pe/epregrado2014I/mod/quiz/grade.php?id=1624&amp;itemid=513&amp;itemnumber=0&amp;gradeid=10112&amp;userid=1684" TargetMode="External"/><Relationship Id="rId135" Type="http://schemas.openxmlformats.org/officeDocument/2006/relationships/hyperlink" Target="http://www.ucsm.edu.pe/epregrado2014I/grade/report/user/index.php?userid=10499&amp;id=64" TargetMode="External"/><Relationship Id="rId136" Type="http://schemas.openxmlformats.org/officeDocument/2006/relationships/hyperlink" Target="http://www.ucsm.edu.pe/epregrado2014I/mod/quiz/grade.php?id=1624&amp;itemid=513&amp;itemnumber=0&amp;gradeid=8988&amp;userid=1049" TargetMode="External"/><Relationship Id="rId137" Type="http://schemas.openxmlformats.org/officeDocument/2006/relationships/hyperlink" Target="http://www.ucsm.edu.pe/epregrado2014I/grade/report/user/index.php?userid=10672&amp;id=64" TargetMode="External"/><Relationship Id="rId138" Type="http://schemas.openxmlformats.org/officeDocument/2006/relationships/hyperlink" Target="http://www.ucsm.edu.pe/epregrado2014I/mod/quiz/grade.php?id=1624&amp;itemid=513&amp;itemnumber=0&amp;gradeid=10048&amp;userid=1067" TargetMode="External"/><Relationship Id="rId139" Type="http://schemas.openxmlformats.org/officeDocument/2006/relationships/hyperlink" Target="http://www.ucsm.edu.pe/epregrado2014I/grade/report/user/index.php?userid=8666&amp;id=64" TargetMode="External"/><Relationship Id="rId170" Type="http://schemas.openxmlformats.org/officeDocument/2006/relationships/hyperlink" Target="http://www.ucsm.edu.pe/epregrado2014I/mod/quiz/grade.php?id=1624&amp;itemid=513&amp;itemnumber=0&amp;gradeid=8383&amp;userid=1728" TargetMode="External"/><Relationship Id="rId171" Type="http://schemas.openxmlformats.org/officeDocument/2006/relationships/hyperlink" Target="http://www.ucsm.edu.pe/epregrado2014I/grade/report/user/index.php?userid=11631&amp;id=64" TargetMode="External"/><Relationship Id="rId172" Type="http://schemas.openxmlformats.org/officeDocument/2006/relationships/hyperlink" Target="http://www.ucsm.edu.pe/epregrado2014I/mod/quiz/grade.php?id=1624&amp;itemid=513&amp;itemnumber=0&amp;gradeid&amp;userid=1163" TargetMode="External"/><Relationship Id="rId30" Type="http://schemas.openxmlformats.org/officeDocument/2006/relationships/hyperlink" Target="http://www.ucsm.edu.pe/epregrado2014I/mod/quiz/grade.php?id=1624&amp;itemid=513&amp;itemnumber=0&amp;gradeid&amp;userid=1964" TargetMode="External"/><Relationship Id="rId31" Type="http://schemas.openxmlformats.org/officeDocument/2006/relationships/hyperlink" Target="http://www.ucsm.edu.pe/epregrado2014I/grade/report/user/index.php?userid=9807&amp;id=64" TargetMode="External"/><Relationship Id="rId32" Type="http://schemas.openxmlformats.org/officeDocument/2006/relationships/hyperlink" Target="http://www.ucsm.edu.pe/epregrado2014I/mod/quiz/grade.php?id=1624&amp;itemid=513&amp;itemnumber=0&amp;gradeid&amp;userid=980" TargetMode="External"/><Relationship Id="rId33" Type="http://schemas.openxmlformats.org/officeDocument/2006/relationships/hyperlink" Target="http://www.ucsm.edu.pe/epregrado2014I/grade/report/user/index.php?userid=8894&amp;id=64" TargetMode="External"/><Relationship Id="rId34" Type="http://schemas.openxmlformats.org/officeDocument/2006/relationships/hyperlink" Target="http://www.ucsm.edu.pe/epregrado2014I/mod/quiz/grade.php?id=1624&amp;itemid=513&amp;itemnumber=0&amp;gradeid=8984&amp;userid=889" TargetMode="External"/><Relationship Id="rId35" Type="http://schemas.openxmlformats.org/officeDocument/2006/relationships/hyperlink" Target="http://www.ucsm.edu.pe/epregrado2014I/grade/report/user/index.php?userid=6244&amp;id=64" TargetMode="External"/><Relationship Id="rId36" Type="http://schemas.openxmlformats.org/officeDocument/2006/relationships/hyperlink" Target="http://www.ucsm.edu.pe/epregrado2014I/mod/quiz/grade.php?id=1624&amp;itemid=513&amp;itemnumber=0&amp;gradeid=9010&amp;userid=624" TargetMode="External"/><Relationship Id="rId37" Type="http://schemas.openxmlformats.org/officeDocument/2006/relationships/hyperlink" Target="http://www.ucsm.edu.pe/epregrado2014I/grade/report/user/index.php?userid=9778&amp;id=64" TargetMode="External"/><Relationship Id="rId38" Type="http://schemas.openxmlformats.org/officeDocument/2006/relationships/hyperlink" Target="http://www.ucsm.edu.pe/epregrado2014I/mod/quiz/grade.php?id=1624&amp;itemid=513&amp;itemnumber=0&amp;gradeid=8980&amp;userid=977" TargetMode="External"/><Relationship Id="rId39" Type="http://schemas.openxmlformats.org/officeDocument/2006/relationships/hyperlink" Target="http://www.ucsm.edu.pe/epregrado2014I/grade/report/user/index.php?userid=6133&amp;id=64" TargetMode="External"/><Relationship Id="rId173" Type="http://schemas.openxmlformats.org/officeDocument/2006/relationships/hyperlink" Target="http://www.ucsm.edu.pe/epregrado2014I/grade/report/user/index.php?userid=10619&amp;id=64" TargetMode="External"/><Relationship Id="rId174" Type="http://schemas.openxmlformats.org/officeDocument/2006/relationships/hyperlink" Target="http://www.ucsm.edu.pe/epregrado2014I/mod/quiz/grade.php?id=1624&amp;itemid=513&amp;itemnumber=0&amp;gradeid=10052&amp;userid=1061" TargetMode="External"/><Relationship Id="rId175" Type="http://schemas.openxmlformats.org/officeDocument/2006/relationships/hyperlink" Target="http://www.ucsm.edu.pe/epregrado2014I/grade/report/user/index.php?userid=8791&amp;id=64" TargetMode="External"/><Relationship Id="rId176" Type="http://schemas.openxmlformats.org/officeDocument/2006/relationships/hyperlink" Target="http://www.ucsm.edu.pe/epregrado2014I/mod/quiz/grade.php?id=1624&amp;itemid=513&amp;itemnumber=0&amp;gradeid=8448&amp;userid=879" TargetMode="External"/><Relationship Id="rId177" Type="http://schemas.openxmlformats.org/officeDocument/2006/relationships/hyperlink" Target="http://www.ucsm.edu.pe/epregrado2014I/grade/report/user/index.php?userid=9276&amp;id=64" TargetMode="External"/><Relationship Id="rId178" Type="http://schemas.openxmlformats.org/officeDocument/2006/relationships/hyperlink" Target="http://www.ucsm.edu.pe/epregrado2014I/mod/quiz/grade.php?id=1624&amp;itemid=513&amp;itemnumber=0&amp;gradeid=10110&amp;userid=927" TargetMode="External"/><Relationship Id="rId179" Type="http://schemas.openxmlformats.org/officeDocument/2006/relationships/hyperlink" Target="http://www.ucsm.edu.pe/epregrado2014I/grade/report/user/index.php?userid=9324&amp;id=64" TargetMode="External"/><Relationship Id="rId210" Type="http://schemas.openxmlformats.org/officeDocument/2006/relationships/hyperlink" Target="http://www.ucsm.edu.pe/epregrado2014I/mod/quiz/grade.php?id=1624&amp;itemid=513&amp;itemnumber=0&amp;gradeid=8370&amp;userid=1018" TargetMode="External"/><Relationship Id="rId211" Type="http://schemas.openxmlformats.org/officeDocument/2006/relationships/hyperlink" Target="http://www.ucsm.edu.pe/epregrado2014I/mod/quiz/grade.php?id=1624&amp;itemid=513&amp;itemnumber=0&amp;gradeid&amp;userid=521" TargetMode="External"/><Relationship Id="rId212" Type="http://schemas.openxmlformats.org/officeDocument/2006/relationships/hyperlink" Target="http://www.ucsm.edu.pe/epregrado2014I/mod/quiz/grade.php?id=1624&amp;itemid=513&amp;itemnumber=0&amp;gradeid&amp;userid=840" TargetMode="External"/><Relationship Id="rId213" Type="http://schemas.openxmlformats.org/officeDocument/2006/relationships/hyperlink" Target="http://www.ucsm.edu.pe/epregrado2014I/mod/quiz/grade.php?id=1624&amp;itemid=513&amp;itemnumber=0&amp;gradeid=7599&amp;userid=722" TargetMode="External"/><Relationship Id="rId70" Type="http://schemas.openxmlformats.org/officeDocument/2006/relationships/hyperlink" Target="http://www.ucsm.edu.pe/epregrado2014I/mod/quiz/grade.php?id=1624&amp;itemid=513&amp;itemnumber=0&amp;gradeid=7604&amp;userid=980" TargetMode="External"/><Relationship Id="rId71" Type="http://schemas.openxmlformats.org/officeDocument/2006/relationships/hyperlink" Target="http://www.ucsm.edu.pe/epregrado2014I/grade/report/user/index.php?userid=8917&amp;id=64" TargetMode="External"/><Relationship Id="rId72" Type="http://schemas.openxmlformats.org/officeDocument/2006/relationships/hyperlink" Target="http://www.ucsm.edu.pe/epregrado2014I/mod/quiz/grade.php?id=1624&amp;itemid=513&amp;itemnumber=0&amp;gradeid=8357&amp;userid=891" TargetMode="External"/><Relationship Id="rId73" Type="http://schemas.openxmlformats.org/officeDocument/2006/relationships/hyperlink" Target="http://www.ucsm.edu.pe/epregrado2014I/grade/report/user/index.php?userid=9737&amp;id=64" TargetMode="External"/><Relationship Id="rId74" Type="http://schemas.openxmlformats.org/officeDocument/2006/relationships/hyperlink" Target="http://www.ucsm.edu.pe/epregrado2014I/mod/quiz/grade.php?id=1624&amp;itemid=513&amp;itemnumber=0&amp;gradeid=8985&amp;userid=973" TargetMode="External"/><Relationship Id="rId75" Type="http://schemas.openxmlformats.org/officeDocument/2006/relationships/hyperlink" Target="http://www.ucsm.edu.pe/epregrado2014I/grade/report/user/index.php?userid=9358&amp;id=64" TargetMode="External"/><Relationship Id="rId76" Type="http://schemas.openxmlformats.org/officeDocument/2006/relationships/hyperlink" Target="http://www.ucsm.edu.pe/epregrado2014I/mod/quiz/grade.php?id=1624&amp;itemid=513&amp;itemnumber=0&amp;gradeid=10042&amp;userid=935" TargetMode="External"/><Relationship Id="rId77" Type="http://schemas.openxmlformats.org/officeDocument/2006/relationships/hyperlink" Target="http://www.ucsm.edu.pe/epregrado2014I/grade/report/user/index.php?userid=10709&amp;id=64" TargetMode="External"/><Relationship Id="rId78" Type="http://schemas.openxmlformats.org/officeDocument/2006/relationships/hyperlink" Target="http://www.ucsm.edu.pe/epregrado2014I/mod/quiz/grade.php?id=1624&amp;itemid=513&amp;itemnumber=0&amp;gradeid&amp;userid=1070" TargetMode="External"/><Relationship Id="rId79" Type="http://schemas.openxmlformats.org/officeDocument/2006/relationships/hyperlink" Target="http://www.ucsm.edu.pe/epregrado2014I/grade/report/user/index.php?userid=11455&amp;id=64" TargetMode="External"/><Relationship Id="rId214" Type="http://schemas.openxmlformats.org/officeDocument/2006/relationships/hyperlink" Target="http://www.ucsm.edu.pe/epregrado2014I/mod/quiz/grade.php?id=1624&amp;itemid=513&amp;itemnumber=0&amp;gradeid&amp;userid=923" TargetMode="External"/><Relationship Id="rId215" Type="http://schemas.openxmlformats.org/officeDocument/2006/relationships/hyperlink" Target="http://www.ucsm.edu.pe/epregrado2014I/mod/quiz/grade.php?id=1624&amp;itemid=513&amp;itemnumber=0&amp;gradeid=10102&amp;userid=1068" TargetMode="External"/><Relationship Id="rId216" Type="http://schemas.openxmlformats.org/officeDocument/2006/relationships/hyperlink" Target="http://www.ucsm.edu.pe/epregrado2014I/grade/report/user/index.php?userid=9043&amp;id=64" TargetMode="External"/><Relationship Id="rId217" Type="http://schemas.openxmlformats.org/officeDocument/2006/relationships/hyperlink" Target="http://www.ucsm.edu.pe/epregrado2014I/mod/quiz/grade.php?id=1624&amp;itemid=513&amp;itemnumber=0&amp;gradeid=8382&amp;userid=904" TargetMode="External"/><Relationship Id="rId218" Type="http://schemas.openxmlformats.org/officeDocument/2006/relationships/hyperlink" Target="http://www.ucsm.edu.pe/epregrado2014I/mod/quiz/grade.php?id=1624&amp;itemid=513&amp;itemnumber=0&amp;gradeid=10051&amp;userid=910" TargetMode="External"/><Relationship Id="rId219" Type="http://schemas.openxmlformats.org/officeDocument/2006/relationships/hyperlink" Target="http://www.ucsm.edu.pe/epregrado2014I/mod/quiz/grade.php?id=1624&amp;itemid=513&amp;itemnumber=0&amp;gradeid=9009&amp;userid=982" TargetMode="External"/><Relationship Id="rId1" Type="http://schemas.openxmlformats.org/officeDocument/2006/relationships/hyperlink" Target="http://www.ucsm.edu.pe/epregrado2014I/grade/report/user/index.php?userid=9568&amp;id=64" TargetMode="External"/><Relationship Id="rId2" Type="http://schemas.openxmlformats.org/officeDocument/2006/relationships/hyperlink" Target="http://www.ucsm.edu.pe/epregrado2014I/mod/quiz/grade.php?id=1624&amp;itemid=513&amp;itemnumber=0&amp;gradeid=7600&amp;userid=956" TargetMode="External"/><Relationship Id="rId3" Type="http://schemas.openxmlformats.org/officeDocument/2006/relationships/hyperlink" Target="http://www.ucsm.edu.pe/epregrado2014I/mod/quiz/grade.php?id=1624&amp;itemid=513&amp;itemnumber=0&amp;gradeid=8445&amp;userid=1119" TargetMode="External"/><Relationship Id="rId4" Type="http://schemas.openxmlformats.org/officeDocument/2006/relationships/hyperlink" Target="http://www.ucsm.edu.pe/epregrado2014I/grade/report/user/index.php?userid=9676&amp;id=64" TargetMode="External"/><Relationship Id="rId100" Type="http://schemas.openxmlformats.org/officeDocument/2006/relationships/hyperlink" Target="http://www.ucsm.edu.pe/epregrado2014I/mod/quiz/grade.php?id=1624&amp;itemid=513&amp;itemnumber=0&amp;gradeid=9016&amp;userid=1046" TargetMode="External"/><Relationship Id="rId101" Type="http://schemas.openxmlformats.org/officeDocument/2006/relationships/hyperlink" Target="http://www.ucsm.edu.pe/epregrado2014I/grade/report/user/index.php?userid=9145&amp;id=64" TargetMode="External"/><Relationship Id="rId102" Type="http://schemas.openxmlformats.org/officeDocument/2006/relationships/hyperlink" Target="http://www.ucsm.edu.pe/epregrado2014I/mod/quiz/grade.php?id=1624&amp;itemid=513&amp;itemnumber=0&amp;gradeid=8439&amp;userid=914" TargetMode="External"/><Relationship Id="rId103" Type="http://schemas.openxmlformats.org/officeDocument/2006/relationships/hyperlink" Target="http://www.ucsm.edu.pe/epregrado2014I/grade/report/user/index.php?userid=16761&amp;id=64" TargetMode="External"/><Relationship Id="rId104" Type="http://schemas.openxmlformats.org/officeDocument/2006/relationships/hyperlink" Target="http://www.ucsm.edu.pe/epregrado2014I/mod/quiz/grade.php?id=1624&amp;itemid=513&amp;itemnumber=0&amp;gradeid=10039&amp;userid=1676" TargetMode="External"/><Relationship Id="rId105" Type="http://schemas.openxmlformats.org/officeDocument/2006/relationships/hyperlink" Target="http://www.ucsm.edu.pe/epregrado2014I/grade/report/user/index.php?userid=10560&amp;id=64" TargetMode="External"/><Relationship Id="rId106" Type="http://schemas.openxmlformats.org/officeDocument/2006/relationships/hyperlink" Target="http://www.ucsm.edu.pe/epregrado2014I/mod/quiz/grade.php?id=1624&amp;itemid=513&amp;itemnumber=0&amp;gradeid&amp;userid=1056" TargetMode="External"/><Relationship Id="rId107" Type="http://schemas.openxmlformats.org/officeDocument/2006/relationships/hyperlink" Target="http://www.ucsm.edu.pe/epregrado2014I/grade/report/user/index.php?userid=9021&amp;id=64" TargetMode="External"/><Relationship Id="rId108" Type="http://schemas.openxmlformats.org/officeDocument/2006/relationships/hyperlink" Target="http://www.ucsm.edu.pe/epregrado2014I/mod/quiz/grade.php?id=1624&amp;itemid=513&amp;itemnumber=0&amp;gradeid=8983&amp;userid=902" TargetMode="External"/><Relationship Id="rId109" Type="http://schemas.openxmlformats.org/officeDocument/2006/relationships/hyperlink" Target="http://www.ucsm.edu.pe/epregrado2014I/grade/report/user/index.php?userid=10609&amp;id=64" TargetMode="External"/><Relationship Id="rId5" Type="http://schemas.openxmlformats.org/officeDocument/2006/relationships/hyperlink" Target="http://www.ucsm.edu.pe/epregrado2014I/mod/quiz/grade.php?id=1624&amp;itemid=513&amp;itemnumber=0&amp;gradeid=10055&amp;userid=967" TargetMode="External"/><Relationship Id="rId6" Type="http://schemas.openxmlformats.org/officeDocument/2006/relationships/hyperlink" Target="http://www.ucsm.edu.pe/epregrado2014I/mod/quiz/grade.php?id=1624&amp;itemid=513&amp;itemnumber=0&amp;gradeid=9012&amp;userid=1048" TargetMode="External"/><Relationship Id="rId7" Type="http://schemas.openxmlformats.org/officeDocument/2006/relationships/hyperlink" Target="http://www.ucsm.edu.pe/epregrado2014I/grade/report/user/index.php?userid=9346&amp;id=64" TargetMode="External"/><Relationship Id="rId8" Type="http://schemas.openxmlformats.org/officeDocument/2006/relationships/hyperlink" Target="http://www.ucsm.edu.pe/epregrado2014I/mod/quiz/grade.php?id=1624&amp;itemid=513&amp;itemnumber=0&amp;gradeid&amp;userid=934" TargetMode="External"/><Relationship Id="rId9" Type="http://schemas.openxmlformats.org/officeDocument/2006/relationships/hyperlink" Target="http://www.ucsm.edu.pe/epregrado2014I/mod/quiz/grade.php?id=1624&amp;itemid=513&amp;itemnumber=0&amp;gradeid=8449&amp;userid=883" TargetMode="External"/><Relationship Id="rId140" Type="http://schemas.openxmlformats.org/officeDocument/2006/relationships/hyperlink" Target="http://www.ucsm.edu.pe/epregrado2014I/mod/quiz/grade.php?id=1624&amp;itemid=513&amp;itemnumber=0&amp;gradeid&amp;userid=866" TargetMode="External"/><Relationship Id="rId141" Type="http://schemas.openxmlformats.org/officeDocument/2006/relationships/hyperlink" Target="http://www.ucsm.edu.pe/epregrado2014I/grade/report/user/index.php?userid=7867&amp;id=64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19</xdr:row>
      <xdr:rowOff>100330</xdr:rowOff>
    </xdr:to>
    <xdr:sp macro="" textlink="">
      <xdr:nvSpPr>
        <xdr:cNvPr id="2" name="AutoShape 2" descr="Calificaciones de ANGEL AGUIRRE OBAND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089400" y="203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11</xdr:col>
      <xdr:colOff>77470</xdr:colOff>
      <xdr:row>19</xdr:row>
      <xdr:rowOff>100330</xdr:rowOff>
    </xdr:to>
    <xdr:sp macro="" textlink="">
      <xdr:nvSpPr>
        <xdr:cNvPr id="3" name="AutoShape 3" descr="Análsisis de calificaciones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531100" y="203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</xdr:row>
      <xdr:rowOff>152400</xdr:rowOff>
    </xdr:from>
    <xdr:to>
      <xdr:col>11</xdr:col>
      <xdr:colOff>77470</xdr:colOff>
      <xdr:row>19</xdr:row>
      <xdr:rowOff>55880</xdr:rowOff>
    </xdr:to>
    <xdr:sp macro="" textlink="">
      <xdr:nvSpPr>
        <xdr:cNvPr id="4" name="AutoShape 6" descr="Análsisis de calificaciones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531100" y="5588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</xdr:row>
      <xdr:rowOff>304800</xdr:rowOff>
    </xdr:from>
    <xdr:to>
      <xdr:col>4</xdr:col>
      <xdr:colOff>304800</xdr:colOff>
      <xdr:row>19</xdr:row>
      <xdr:rowOff>102870</xdr:rowOff>
    </xdr:to>
    <xdr:sp macro="" textlink="">
      <xdr:nvSpPr>
        <xdr:cNvPr id="5" name="AutoShape 8" descr="Calificaciones de COREN LUHANA  ANCCO CALLOAPAZA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089400" y="8128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</xdr:row>
      <xdr:rowOff>304800</xdr:rowOff>
    </xdr:from>
    <xdr:to>
      <xdr:col>11</xdr:col>
      <xdr:colOff>77470</xdr:colOff>
      <xdr:row>19</xdr:row>
      <xdr:rowOff>102870</xdr:rowOff>
    </xdr:to>
    <xdr:sp macro="" textlink="">
      <xdr:nvSpPr>
        <xdr:cNvPr id="6" name="AutoShape 9" descr="Análsisis de calificaciones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31100" y="8128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</xdr:row>
      <xdr:rowOff>457200</xdr:rowOff>
    </xdr:from>
    <xdr:to>
      <xdr:col>11</xdr:col>
      <xdr:colOff>77470</xdr:colOff>
      <xdr:row>19</xdr:row>
      <xdr:rowOff>102870</xdr:rowOff>
    </xdr:to>
    <xdr:sp macro="" textlink="">
      <xdr:nvSpPr>
        <xdr:cNvPr id="7" name="AutoShape 12" descr="Análsisis de calificaciones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31100" y="1016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609600</xdr:rowOff>
    </xdr:from>
    <xdr:to>
      <xdr:col>4</xdr:col>
      <xdr:colOff>304800</xdr:colOff>
      <xdr:row>19</xdr:row>
      <xdr:rowOff>102870</xdr:rowOff>
    </xdr:to>
    <xdr:sp macro="" textlink="">
      <xdr:nvSpPr>
        <xdr:cNvPr id="8" name="AutoShape 14" descr="Calificaciones de JENSSIS MIGUEL  ANDIA VALENCIA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4089400" y="1219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</xdr:row>
      <xdr:rowOff>609600</xdr:rowOff>
    </xdr:from>
    <xdr:to>
      <xdr:col>11</xdr:col>
      <xdr:colOff>77470</xdr:colOff>
      <xdr:row>19</xdr:row>
      <xdr:rowOff>102870</xdr:rowOff>
    </xdr:to>
    <xdr:sp macro="" textlink="">
      <xdr:nvSpPr>
        <xdr:cNvPr id="9" name="AutoShape 15" descr="Análsisis de calificaciones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7531100" y="1219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11</xdr:col>
      <xdr:colOff>77470</xdr:colOff>
      <xdr:row>19</xdr:row>
      <xdr:rowOff>100330</xdr:rowOff>
    </xdr:to>
    <xdr:sp macro="" textlink="">
      <xdr:nvSpPr>
        <xdr:cNvPr id="10" name="AutoShape 18" descr="Análsisis de calificaciones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7531100" y="1422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</xdr:row>
      <xdr:rowOff>914400</xdr:rowOff>
    </xdr:from>
    <xdr:to>
      <xdr:col>4</xdr:col>
      <xdr:colOff>304800</xdr:colOff>
      <xdr:row>19</xdr:row>
      <xdr:rowOff>102870</xdr:rowOff>
    </xdr:to>
    <xdr:sp macro="" textlink="">
      <xdr:nvSpPr>
        <xdr:cNvPr id="11" name="AutoShape 20" descr="Calificaciones de ALLISON YOANA  ARRATIA ALBARRACIN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4089400" y="1625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914400</xdr:rowOff>
    </xdr:from>
    <xdr:to>
      <xdr:col>11</xdr:col>
      <xdr:colOff>77470</xdr:colOff>
      <xdr:row>19</xdr:row>
      <xdr:rowOff>102870</xdr:rowOff>
    </xdr:to>
    <xdr:sp macro="" textlink="">
      <xdr:nvSpPr>
        <xdr:cNvPr id="12" name="AutoShape 21" descr="Análsisis de calificaciones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531100" y="1625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</xdr:row>
      <xdr:rowOff>304800</xdr:rowOff>
    </xdr:from>
    <xdr:to>
      <xdr:col>4</xdr:col>
      <xdr:colOff>304800</xdr:colOff>
      <xdr:row>19</xdr:row>
      <xdr:rowOff>102870</xdr:rowOff>
    </xdr:to>
    <xdr:sp macro="" textlink="">
      <xdr:nvSpPr>
        <xdr:cNvPr id="13" name="AutoShape 23" descr="Calificaciones de KEVIN JHOSEPH  BALDEON CJUM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4089400" y="2032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</xdr:row>
      <xdr:rowOff>304800</xdr:rowOff>
    </xdr:from>
    <xdr:to>
      <xdr:col>11</xdr:col>
      <xdr:colOff>77470</xdr:colOff>
      <xdr:row>19</xdr:row>
      <xdr:rowOff>102870</xdr:rowOff>
    </xdr:to>
    <xdr:sp macro="" textlink="">
      <xdr:nvSpPr>
        <xdr:cNvPr id="14" name="AutoShape 24" descr="Análsisis de calificaciones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7531100" y="2032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</xdr:row>
      <xdr:rowOff>457200</xdr:rowOff>
    </xdr:from>
    <xdr:to>
      <xdr:col>4</xdr:col>
      <xdr:colOff>304800</xdr:colOff>
      <xdr:row>19</xdr:row>
      <xdr:rowOff>102870</xdr:rowOff>
    </xdr:to>
    <xdr:sp macro="" textlink="">
      <xdr:nvSpPr>
        <xdr:cNvPr id="15" name="AutoShape 26" descr="Calificaciones de FABIO SANTIAGO  BARRIGA SOTO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4089400" y="223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</xdr:row>
      <xdr:rowOff>457200</xdr:rowOff>
    </xdr:from>
    <xdr:to>
      <xdr:col>11</xdr:col>
      <xdr:colOff>77470</xdr:colOff>
      <xdr:row>19</xdr:row>
      <xdr:rowOff>102870</xdr:rowOff>
    </xdr:to>
    <xdr:sp macro="" textlink="">
      <xdr:nvSpPr>
        <xdr:cNvPr id="16" name="AutoShape 27" descr="Análsisis de calificaciones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7531100" y="223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</xdr:row>
      <xdr:rowOff>609600</xdr:rowOff>
    </xdr:from>
    <xdr:to>
      <xdr:col>4</xdr:col>
      <xdr:colOff>304800</xdr:colOff>
      <xdr:row>19</xdr:row>
      <xdr:rowOff>102870</xdr:rowOff>
    </xdr:to>
    <xdr:sp macro="" textlink="">
      <xdr:nvSpPr>
        <xdr:cNvPr id="17" name="AutoShape 29" descr="Calificaciones de GABRIEL CHRISTOPHER BARRIOS TALAVERA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4089400" y="2438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609600</xdr:rowOff>
    </xdr:from>
    <xdr:to>
      <xdr:col>11</xdr:col>
      <xdr:colOff>77470</xdr:colOff>
      <xdr:row>19</xdr:row>
      <xdr:rowOff>102870</xdr:rowOff>
    </xdr:to>
    <xdr:sp macro="" textlink="">
      <xdr:nvSpPr>
        <xdr:cNvPr id="18" name="AutoShape 30" descr="Análsisis de calificaciones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7531100" y="2438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11</xdr:col>
      <xdr:colOff>77470</xdr:colOff>
      <xdr:row>19</xdr:row>
      <xdr:rowOff>100330</xdr:rowOff>
    </xdr:to>
    <xdr:sp macro="" textlink="">
      <xdr:nvSpPr>
        <xdr:cNvPr id="19" name="AutoShape 33" descr="Análsisis de calificaciones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7531100" y="2641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152400</xdr:rowOff>
    </xdr:from>
    <xdr:to>
      <xdr:col>4</xdr:col>
      <xdr:colOff>304800</xdr:colOff>
      <xdr:row>36</xdr:row>
      <xdr:rowOff>40640</xdr:rowOff>
    </xdr:to>
    <xdr:sp macro="" textlink="">
      <xdr:nvSpPr>
        <xdr:cNvPr id="20" name="AutoShape 35" descr="Calificaciones de JOSE ANTONIO  BENAVENTE CRUZ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4089400" y="29972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15</xdr:row>
      <xdr:rowOff>152400</xdr:rowOff>
    </xdr:from>
    <xdr:to>
      <xdr:col>11</xdr:col>
      <xdr:colOff>77470</xdr:colOff>
      <xdr:row>36</xdr:row>
      <xdr:rowOff>40640</xdr:rowOff>
    </xdr:to>
    <xdr:sp macro="" textlink="">
      <xdr:nvSpPr>
        <xdr:cNvPr id="21" name="AutoShape 36" descr="Análsisis de calificaciones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7531100" y="29972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1066800</xdr:rowOff>
    </xdr:from>
    <xdr:to>
      <xdr:col>4</xdr:col>
      <xdr:colOff>304800</xdr:colOff>
      <xdr:row>36</xdr:row>
      <xdr:rowOff>105410</xdr:rowOff>
    </xdr:to>
    <xdr:sp macro="" textlink="">
      <xdr:nvSpPr>
        <xdr:cNvPr id="22" name="AutoShape 38" descr="Calificaciones de RENATO WHESSLY  BERNAL GONZALEZ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4089400" y="3048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15</xdr:row>
      <xdr:rowOff>1066800</xdr:rowOff>
    </xdr:from>
    <xdr:to>
      <xdr:col>11</xdr:col>
      <xdr:colOff>77470</xdr:colOff>
      <xdr:row>36</xdr:row>
      <xdr:rowOff>105410</xdr:rowOff>
    </xdr:to>
    <xdr:sp macro="" textlink="">
      <xdr:nvSpPr>
        <xdr:cNvPr id="23" name="AutoShape 39" descr="Análsisis de calificaciones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7531100" y="3048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</xdr:row>
      <xdr:rowOff>76200</xdr:rowOff>
    </xdr:from>
    <xdr:to>
      <xdr:col>4</xdr:col>
      <xdr:colOff>304800</xdr:colOff>
      <xdr:row>36</xdr:row>
      <xdr:rowOff>86360</xdr:rowOff>
    </xdr:to>
    <xdr:sp macro="" textlink="">
      <xdr:nvSpPr>
        <xdr:cNvPr id="24" name="AutoShape 41" descr="Calificaciones de EVELYN ALEJANDRA BUSTAMANTE FERNANDEZ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4089400" y="3327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17</xdr:row>
      <xdr:rowOff>76200</xdr:rowOff>
    </xdr:from>
    <xdr:to>
      <xdr:col>11</xdr:col>
      <xdr:colOff>77470</xdr:colOff>
      <xdr:row>36</xdr:row>
      <xdr:rowOff>86360</xdr:rowOff>
    </xdr:to>
    <xdr:sp macro="" textlink="">
      <xdr:nvSpPr>
        <xdr:cNvPr id="25" name="AutoShape 42" descr="Análsisis de calificaciones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7531100" y="3327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19</xdr:row>
      <xdr:rowOff>38100</xdr:rowOff>
    </xdr:from>
    <xdr:to>
      <xdr:col>4</xdr:col>
      <xdr:colOff>304800</xdr:colOff>
      <xdr:row>36</xdr:row>
      <xdr:rowOff>138430</xdr:rowOff>
    </xdr:to>
    <xdr:sp macro="" textlink="">
      <xdr:nvSpPr>
        <xdr:cNvPr id="26" name="AutoShape 44" descr="Calificaciones de FRANKLIN MILTON CANAHUIRI CHOQUE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4089400" y="36957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19</xdr:row>
      <xdr:rowOff>38100</xdr:rowOff>
    </xdr:from>
    <xdr:to>
      <xdr:col>11</xdr:col>
      <xdr:colOff>77470</xdr:colOff>
      <xdr:row>36</xdr:row>
      <xdr:rowOff>138430</xdr:rowOff>
    </xdr:to>
    <xdr:sp macro="" textlink="">
      <xdr:nvSpPr>
        <xdr:cNvPr id="27" name="AutoShape 45" descr="Análsisis de calificaciones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7531100" y="36957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20</xdr:row>
      <xdr:rowOff>190500</xdr:rowOff>
    </xdr:from>
    <xdr:to>
      <xdr:col>4</xdr:col>
      <xdr:colOff>304800</xdr:colOff>
      <xdr:row>37</xdr:row>
      <xdr:rowOff>83820</xdr:rowOff>
    </xdr:to>
    <xdr:sp macro="" textlink="">
      <xdr:nvSpPr>
        <xdr:cNvPr id="28" name="AutoShape 47" descr="Calificaciones de ANTONIO LIZARDO CASTRO QUICAÑO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4089400" y="40513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20</xdr:row>
      <xdr:rowOff>190500</xdr:rowOff>
    </xdr:from>
    <xdr:to>
      <xdr:col>11</xdr:col>
      <xdr:colOff>77470</xdr:colOff>
      <xdr:row>37</xdr:row>
      <xdr:rowOff>83820</xdr:rowOff>
    </xdr:to>
    <xdr:sp macro="" textlink="">
      <xdr:nvSpPr>
        <xdr:cNvPr id="29" name="AutoShape 48" descr="Análsisis de calificaciones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7531100" y="40513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21</xdr:row>
      <xdr:rowOff>342900</xdr:rowOff>
    </xdr:from>
    <xdr:to>
      <xdr:col>4</xdr:col>
      <xdr:colOff>304800</xdr:colOff>
      <xdr:row>37</xdr:row>
      <xdr:rowOff>102870</xdr:rowOff>
    </xdr:to>
    <xdr:sp macro="" textlink="">
      <xdr:nvSpPr>
        <xdr:cNvPr id="30" name="AutoShape 50" descr="Calificaciones de JOSE LUIS CASTRO ROJAS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4089400" y="4267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342900</xdr:rowOff>
    </xdr:from>
    <xdr:to>
      <xdr:col>11</xdr:col>
      <xdr:colOff>77470</xdr:colOff>
      <xdr:row>37</xdr:row>
      <xdr:rowOff>102870</xdr:rowOff>
    </xdr:to>
    <xdr:sp macro="" textlink="">
      <xdr:nvSpPr>
        <xdr:cNvPr id="31" name="AutoShape 51" descr="Análsisis de calificaciones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7531100" y="4267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22</xdr:row>
      <xdr:rowOff>304800</xdr:rowOff>
    </xdr:from>
    <xdr:to>
      <xdr:col>4</xdr:col>
      <xdr:colOff>304800</xdr:colOff>
      <xdr:row>37</xdr:row>
      <xdr:rowOff>102870</xdr:rowOff>
    </xdr:to>
    <xdr:sp macro="" textlink="">
      <xdr:nvSpPr>
        <xdr:cNvPr id="32" name="AutoShape 53" descr="Calificaciones de KEVIN DANIEL  CAYO RAMIREZ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4089400" y="4470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22</xdr:row>
      <xdr:rowOff>304800</xdr:rowOff>
    </xdr:from>
    <xdr:to>
      <xdr:col>11</xdr:col>
      <xdr:colOff>77470</xdr:colOff>
      <xdr:row>37</xdr:row>
      <xdr:rowOff>102870</xdr:rowOff>
    </xdr:to>
    <xdr:sp macro="" textlink="">
      <xdr:nvSpPr>
        <xdr:cNvPr id="33" name="AutoShape 54" descr="Análsisis de calificaciones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7531100" y="4470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647700</xdr:rowOff>
    </xdr:from>
    <xdr:to>
      <xdr:col>4</xdr:col>
      <xdr:colOff>304800</xdr:colOff>
      <xdr:row>37</xdr:row>
      <xdr:rowOff>102870</xdr:rowOff>
    </xdr:to>
    <xdr:sp macro="" textlink="">
      <xdr:nvSpPr>
        <xdr:cNvPr id="34" name="AutoShape 56" descr="Calificaciones de ANDREA NATHALY  CERVANTES CHATA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4089400" y="4673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</xdr:row>
      <xdr:rowOff>647700</xdr:rowOff>
    </xdr:from>
    <xdr:to>
      <xdr:col>11</xdr:col>
      <xdr:colOff>77470</xdr:colOff>
      <xdr:row>37</xdr:row>
      <xdr:rowOff>102870</xdr:rowOff>
    </xdr:to>
    <xdr:sp macro="" textlink="">
      <xdr:nvSpPr>
        <xdr:cNvPr id="35" name="AutoShape 57" descr="Análsisis de calificaciones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7531100" y="4673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25</xdr:row>
      <xdr:rowOff>38100</xdr:rowOff>
    </xdr:from>
    <xdr:to>
      <xdr:col>4</xdr:col>
      <xdr:colOff>304800</xdr:colOff>
      <xdr:row>37</xdr:row>
      <xdr:rowOff>100330</xdr:rowOff>
    </xdr:to>
    <xdr:sp macro="" textlink="">
      <xdr:nvSpPr>
        <xdr:cNvPr id="36" name="AutoShape 59" descr="Calificaciones de CRISTIAN ANGEL CHAHUA LLERENA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4089400" y="49149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25</xdr:row>
      <xdr:rowOff>38100</xdr:rowOff>
    </xdr:from>
    <xdr:to>
      <xdr:col>11</xdr:col>
      <xdr:colOff>77470</xdr:colOff>
      <xdr:row>37</xdr:row>
      <xdr:rowOff>100330</xdr:rowOff>
    </xdr:to>
    <xdr:sp macro="" textlink="">
      <xdr:nvSpPr>
        <xdr:cNvPr id="37" name="AutoShape 60" descr="Análsisis de calificaciones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7531100" y="49149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26</xdr:row>
      <xdr:rowOff>190500</xdr:rowOff>
    </xdr:from>
    <xdr:to>
      <xdr:col>4</xdr:col>
      <xdr:colOff>304800</xdr:colOff>
      <xdr:row>37</xdr:row>
      <xdr:rowOff>83820</xdr:rowOff>
    </xdr:to>
    <xdr:sp macro="" textlink="">
      <xdr:nvSpPr>
        <xdr:cNvPr id="38" name="AutoShape 62" descr="Calificaciones de JORGE LUIS  CHALCO IBARCENA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4089400" y="52705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26</xdr:row>
      <xdr:rowOff>190500</xdr:rowOff>
    </xdr:from>
    <xdr:to>
      <xdr:col>11</xdr:col>
      <xdr:colOff>77470</xdr:colOff>
      <xdr:row>37</xdr:row>
      <xdr:rowOff>83820</xdr:rowOff>
    </xdr:to>
    <xdr:sp macro="" textlink="">
      <xdr:nvSpPr>
        <xdr:cNvPr id="39" name="AutoShape 63" descr="Análsisis de calificaciones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7531100" y="52705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27</xdr:row>
      <xdr:rowOff>152400</xdr:rowOff>
    </xdr:from>
    <xdr:to>
      <xdr:col>4</xdr:col>
      <xdr:colOff>304800</xdr:colOff>
      <xdr:row>37</xdr:row>
      <xdr:rowOff>55880</xdr:rowOff>
    </xdr:to>
    <xdr:sp macro="" textlink="">
      <xdr:nvSpPr>
        <xdr:cNvPr id="40" name="AutoShape 65" descr="Calificaciones de VICENTE ARTURO CHAVEZ VILLA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4089400" y="54356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27</xdr:row>
      <xdr:rowOff>152400</xdr:rowOff>
    </xdr:from>
    <xdr:to>
      <xdr:col>11</xdr:col>
      <xdr:colOff>77470</xdr:colOff>
      <xdr:row>37</xdr:row>
      <xdr:rowOff>55880</xdr:rowOff>
    </xdr:to>
    <xdr:sp macro="" textlink="">
      <xdr:nvSpPr>
        <xdr:cNvPr id="41" name="AutoShape 66" descr="Análsisis de calificaciones">
          <a:hlinkClick xmlns:r="http://schemas.openxmlformats.org/officeDocument/2006/relationships" r:id="rId40"/>
        </xdr:cNvPr>
        <xdr:cNvSpPr>
          <a:spLocks noChangeAspect="1" noChangeArrowheads="1"/>
        </xdr:cNvSpPr>
      </xdr:nvSpPr>
      <xdr:spPr bwMode="auto">
        <a:xfrm>
          <a:off x="7531100" y="54356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28</xdr:row>
      <xdr:rowOff>304800</xdr:rowOff>
    </xdr:from>
    <xdr:to>
      <xdr:col>4</xdr:col>
      <xdr:colOff>304800</xdr:colOff>
      <xdr:row>37</xdr:row>
      <xdr:rowOff>102870</xdr:rowOff>
    </xdr:to>
    <xdr:sp macro="" textlink="">
      <xdr:nvSpPr>
        <xdr:cNvPr id="42" name="AutoShape 68" descr="Calificaciones de RODRIGO MIGUEL CHINCHAY TORANZO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4089400" y="5689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28</xdr:row>
      <xdr:rowOff>304800</xdr:rowOff>
    </xdr:from>
    <xdr:to>
      <xdr:col>11</xdr:col>
      <xdr:colOff>77470</xdr:colOff>
      <xdr:row>37</xdr:row>
      <xdr:rowOff>102870</xdr:rowOff>
    </xdr:to>
    <xdr:sp macro="" textlink="">
      <xdr:nvSpPr>
        <xdr:cNvPr id="43" name="AutoShape 69" descr="Análsisis de calificaciones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7531100" y="5689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29</xdr:row>
      <xdr:rowOff>647700</xdr:rowOff>
    </xdr:from>
    <xdr:to>
      <xdr:col>4</xdr:col>
      <xdr:colOff>304800</xdr:colOff>
      <xdr:row>37</xdr:row>
      <xdr:rowOff>102870</xdr:rowOff>
    </xdr:to>
    <xdr:sp macro="" textlink="">
      <xdr:nvSpPr>
        <xdr:cNvPr id="44" name="AutoShape 71" descr="Calificaciones de BERNIE NORMAN CISNEROS MERCADO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4089400" y="58928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29</xdr:row>
      <xdr:rowOff>647700</xdr:rowOff>
    </xdr:from>
    <xdr:to>
      <xdr:col>11</xdr:col>
      <xdr:colOff>77470</xdr:colOff>
      <xdr:row>37</xdr:row>
      <xdr:rowOff>102870</xdr:rowOff>
    </xdr:to>
    <xdr:sp macro="" textlink="">
      <xdr:nvSpPr>
        <xdr:cNvPr id="45" name="AutoShape 72" descr="Análsisis de calificaciones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7531100" y="58928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31</xdr:row>
      <xdr:rowOff>38100</xdr:rowOff>
    </xdr:from>
    <xdr:to>
      <xdr:col>4</xdr:col>
      <xdr:colOff>304800</xdr:colOff>
      <xdr:row>37</xdr:row>
      <xdr:rowOff>100330</xdr:rowOff>
    </xdr:to>
    <xdr:sp macro="" textlink="">
      <xdr:nvSpPr>
        <xdr:cNvPr id="46" name="AutoShape 74" descr="Calificaciones de JOSE ADOLFO  CONDORI QUICAÃ‘A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4089400" y="61341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31</xdr:row>
      <xdr:rowOff>38100</xdr:rowOff>
    </xdr:from>
    <xdr:to>
      <xdr:col>11</xdr:col>
      <xdr:colOff>77470</xdr:colOff>
      <xdr:row>37</xdr:row>
      <xdr:rowOff>100330</xdr:rowOff>
    </xdr:to>
    <xdr:sp macro="" textlink="">
      <xdr:nvSpPr>
        <xdr:cNvPr id="47" name="AutoShape 75" descr="Análsisis de calificaciones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7531100" y="61341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32</xdr:row>
      <xdr:rowOff>381000</xdr:rowOff>
    </xdr:from>
    <xdr:to>
      <xdr:col>4</xdr:col>
      <xdr:colOff>304800</xdr:colOff>
      <xdr:row>37</xdr:row>
      <xdr:rowOff>102870</xdr:rowOff>
    </xdr:to>
    <xdr:sp macro="" textlink="">
      <xdr:nvSpPr>
        <xdr:cNvPr id="48" name="AutoShape 77" descr="Calificaciones de CHEN JHESU CONSTANCIO FAIJO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4089400" y="6502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32</xdr:row>
      <xdr:rowOff>381000</xdr:rowOff>
    </xdr:from>
    <xdr:to>
      <xdr:col>11</xdr:col>
      <xdr:colOff>77470</xdr:colOff>
      <xdr:row>37</xdr:row>
      <xdr:rowOff>102870</xdr:rowOff>
    </xdr:to>
    <xdr:sp macro="" textlink="">
      <xdr:nvSpPr>
        <xdr:cNvPr id="49" name="AutoShape 78" descr="Análsisis de calificaciones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7531100" y="6502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33</xdr:row>
      <xdr:rowOff>533400</xdr:rowOff>
    </xdr:from>
    <xdr:to>
      <xdr:col>4</xdr:col>
      <xdr:colOff>304800</xdr:colOff>
      <xdr:row>37</xdr:row>
      <xdr:rowOff>102870</xdr:rowOff>
    </xdr:to>
    <xdr:sp macro="" textlink="">
      <xdr:nvSpPr>
        <xdr:cNvPr id="50" name="AutoShape 80" descr="Calificaciones de RODRIGO CORDOVA CALDERON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4089400" y="6705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33</xdr:row>
      <xdr:rowOff>533400</xdr:rowOff>
    </xdr:from>
    <xdr:to>
      <xdr:col>11</xdr:col>
      <xdr:colOff>77470</xdr:colOff>
      <xdr:row>37</xdr:row>
      <xdr:rowOff>102870</xdr:rowOff>
    </xdr:to>
    <xdr:sp macro="" textlink="">
      <xdr:nvSpPr>
        <xdr:cNvPr id="51" name="AutoShape 81" descr="Análsisis de calificaciones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7531100" y="6705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34</xdr:row>
      <xdr:rowOff>495300</xdr:rowOff>
    </xdr:from>
    <xdr:to>
      <xdr:col>4</xdr:col>
      <xdr:colOff>304800</xdr:colOff>
      <xdr:row>37</xdr:row>
      <xdr:rowOff>102870</xdr:rowOff>
    </xdr:to>
    <xdr:sp macro="" textlink="">
      <xdr:nvSpPr>
        <xdr:cNvPr id="52" name="AutoShape 83" descr="Calificaciones de GERARDO DANTE CUADROS ROSAS">
          <a:hlinkClick xmlns:r="http://schemas.openxmlformats.org/officeDocument/2006/relationships" r:id="rId51"/>
        </xdr:cNvPr>
        <xdr:cNvSpPr>
          <a:spLocks noChangeAspect="1" noChangeArrowheads="1"/>
        </xdr:cNvSpPr>
      </xdr:nvSpPr>
      <xdr:spPr bwMode="auto">
        <a:xfrm>
          <a:off x="4089400" y="69088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34</xdr:row>
      <xdr:rowOff>495300</xdr:rowOff>
    </xdr:from>
    <xdr:to>
      <xdr:col>11</xdr:col>
      <xdr:colOff>77470</xdr:colOff>
      <xdr:row>37</xdr:row>
      <xdr:rowOff>102870</xdr:rowOff>
    </xdr:to>
    <xdr:sp macro="" textlink="">
      <xdr:nvSpPr>
        <xdr:cNvPr id="53" name="AutoShape 84" descr="Análsisis de calificaciones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7531100" y="69088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35</xdr:row>
      <xdr:rowOff>647700</xdr:rowOff>
    </xdr:from>
    <xdr:to>
      <xdr:col>4</xdr:col>
      <xdr:colOff>304800</xdr:colOff>
      <xdr:row>37</xdr:row>
      <xdr:rowOff>102870</xdr:rowOff>
    </xdr:to>
    <xdr:sp macro="" textlink="">
      <xdr:nvSpPr>
        <xdr:cNvPr id="54" name="AutoShape 86" descr="Calificaciones de SEBASTIAN JESUS CUADROS VALCARCEL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4089400" y="7112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35</xdr:row>
      <xdr:rowOff>647700</xdr:rowOff>
    </xdr:from>
    <xdr:to>
      <xdr:col>11</xdr:col>
      <xdr:colOff>77470</xdr:colOff>
      <xdr:row>37</xdr:row>
      <xdr:rowOff>102870</xdr:rowOff>
    </xdr:to>
    <xdr:sp macro="" textlink="">
      <xdr:nvSpPr>
        <xdr:cNvPr id="55" name="AutoShape 87" descr="Análsisis de calificaciones">
          <a:hlinkClick xmlns:r="http://schemas.openxmlformats.org/officeDocument/2006/relationships" r:id="rId54"/>
        </xdr:cNvPr>
        <xdr:cNvSpPr>
          <a:spLocks noChangeAspect="1" noChangeArrowheads="1"/>
        </xdr:cNvSpPr>
      </xdr:nvSpPr>
      <xdr:spPr bwMode="auto">
        <a:xfrm>
          <a:off x="7531100" y="7112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37</xdr:row>
      <xdr:rowOff>38100</xdr:rowOff>
    </xdr:from>
    <xdr:to>
      <xdr:col>4</xdr:col>
      <xdr:colOff>304800</xdr:colOff>
      <xdr:row>47</xdr:row>
      <xdr:rowOff>138430</xdr:rowOff>
    </xdr:to>
    <xdr:sp macro="" textlink="">
      <xdr:nvSpPr>
        <xdr:cNvPr id="56" name="AutoShape 89" descr="Calificaciones de Abraham Cueva Medina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4089400" y="73533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37</xdr:row>
      <xdr:rowOff>38100</xdr:rowOff>
    </xdr:from>
    <xdr:to>
      <xdr:col>11</xdr:col>
      <xdr:colOff>77470</xdr:colOff>
      <xdr:row>47</xdr:row>
      <xdr:rowOff>138430</xdr:rowOff>
    </xdr:to>
    <xdr:sp macro="" textlink="">
      <xdr:nvSpPr>
        <xdr:cNvPr id="57" name="AutoShape 90" descr="Análsisis de calificaciones">
          <a:hlinkClick xmlns:r="http://schemas.openxmlformats.org/officeDocument/2006/relationships" r:id="rId56"/>
        </xdr:cNvPr>
        <xdr:cNvSpPr>
          <a:spLocks noChangeAspect="1" noChangeArrowheads="1"/>
        </xdr:cNvSpPr>
      </xdr:nvSpPr>
      <xdr:spPr bwMode="auto">
        <a:xfrm>
          <a:off x="7531100" y="73533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304800</xdr:colOff>
      <xdr:row>60</xdr:row>
      <xdr:rowOff>100330</xdr:rowOff>
    </xdr:to>
    <xdr:sp macro="" textlink="">
      <xdr:nvSpPr>
        <xdr:cNvPr id="58" name="AutoShape 92" descr="Calificaciones de OMAR TEOFILO CURASI MAMANI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4089400" y="7518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11</xdr:col>
      <xdr:colOff>77470</xdr:colOff>
      <xdr:row>60</xdr:row>
      <xdr:rowOff>100330</xdr:rowOff>
    </xdr:to>
    <xdr:sp macro="" textlink="">
      <xdr:nvSpPr>
        <xdr:cNvPr id="59" name="AutoShape 93" descr="Análsisis de calificaciones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7531100" y="7518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39</xdr:row>
      <xdr:rowOff>152400</xdr:rowOff>
    </xdr:from>
    <xdr:to>
      <xdr:col>4</xdr:col>
      <xdr:colOff>304800</xdr:colOff>
      <xdr:row>60</xdr:row>
      <xdr:rowOff>55880</xdr:rowOff>
    </xdr:to>
    <xdr:sp macro="" textlink="">
      <xdr:nvSpPr>
        <xdr:cNvPr id="60" name="AutoShape 95" descr="Calificaciones de LUIS ALBERTO CUTIPA HUANCA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4089400" y="78740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39</xdr:row>
      <xdr:rowOff>152400</xdr:rowOff>
    </xdr:from>
    <xdr:to>
      <xdr:col>11</xdr:col>
      <xdr:colOff>77470</xdr:colOff>
      <xdr:row>60</xdr:row>
      <xdr:rowOff>55880</xdr:rowOff>
    </xdr:to>
    <xdr:sp macro="" textlink="">
      <xdr:nvSpPr>
        <xdr:cNvPr id="61" name="AutoShape 96" descr="Análsisis de calificaciones">
          <a:hlinkClick xmlns:r="http://schemas.openxmlformats.org/officeDocument/2006/relationships" r:id="rId60"/>
        </xdr:cNvPr>
        <xdr:cNvSpPr>
          <a:spLocks noChangeAspect="1" noChangeArrowheads="1"/>
        </xdr:cNvSpPr>
      </xdr:nvSpPr>
      <xdr:spPr bwMode="auto">
        <a:xfrm>
          <a:off x="7531100" y="78740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40</xdr:row>
      <xdr:rowOff>304800</xdr:rowOff>
    </xdr:from>
    <xdr:to>
      <xdr:col>4</xdr:col>
      <xdr:colOff>304800</xdr:colOff>
      <xdr:row>60</xdr:row>
      <xdr:rowOff>102870</xdr:rowOff>
    </xdr:to>
    <xdr:sp macro="" textlink="">
      <xdr:nvSpPr>
        <xdr:cNvPr id="62" name="AutoShape 98" descr="Calificaciones de DANIEL LEONARDO  DAVALOS RUIZ">
          <a:hlinkClick xmlns:r="http://schemas.openxmlformats.org/officeDocument/2006/relationships" r:id="rId61"/>
        </xdr:cNvPr>
        <xdr:cNvSpPr>
          <a:spLocks noChangeAspect="1" noChangeArrowheads="1"/>
        </xdr:cNvSpPr>
      </xdr:nvSpPr>
      <xdr:spPr bwMode="auto">
        <a:xfrm>
          <a:off x="4089400" y="8128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40</xdr:row>
      <xdr:rowOff>304800</xdr:rowOff>
    </xdr:from>
    <xdr:to>
      <xdr:col>11</xdr:col>
      <xdr:colOff>77470</xdr:colOff>
      <xdr:row>60</xdr:row>
      <xdr:rowOff>102870</xdr:rowOff>
    </xdr:to>
    <xdr:sp macro="" textlink="">
      <xdr:nvSpPr>
        <xdr:cNvPr id="63" name="AutoShape 99" descr="Análsisis de calificaciones">
          <a:hlinkClick xmlns:r="http://schemas.openxmlformats.org/officeDocument/2006/relationships" r:id="rId62"/>
        </xdr:cNvPr>
        <xdr:cNvSpPr>
          <a:spLocks noChangeAspect="1" noChangeArrowheads="1"/>
        </xdr:cNvSpPr>
      </xdr:nvSpPr>
      <xdr:spPr bwMode="auto">
        <a:xfrm>
          <a:off x="7531100" y="8128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41</xdr:row>
      <xdr:rowOff>457200</xdr:rowOff>
    </xdr:from>
    <xdr:to>
      <xdr:col>4</xdr:col>
      <xdr:colOff>304800</xdr:colOff>
      <xdr:row>60</xdr:row>
      <xdr:rowOff>102870</xdr:rowOff>
    </xdr:to>
    <xdr:sp macro="" textlink="">
      <xdr:nvSpPr>
        <xdr:cNvPr id="64" name="AutoShape 101" descr="Calificaciones de PAULA LIZANDRA DEL CARPIO BERNEDO">
          <a:hlinkClick xmlns:r="http://schemas.openxmlformats.org/officeDocument/2006/relationships" r:id="rId63"/>
        </xdr:cNvPr>
        <xdr:cNvSpPr>
          <a:spLocks noChangeAspect="1" noChangeArrowheads="1"/>
        </xdr:cNvSpPr>
      </xdr:nvSpPr>
      <xdr:spPr bwMode="auto">
        <a:xfrm>
          <a:off x="4089400" y="8331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41</xdr:row>
      <xdr:rowOff>457200</xdr:rowOff>
    </xdr:from>
    <xdr:to>
      <xdr:col>11</xdr:col>
      <xdr:colOff>77470</xdr:colOff>
      <xdr:row>60</xdr:row>
      <xdr:rowOff>102870</xdr:rowOff>
    </xdr:to>
    <xdr:sp macro="" textlink="">
      <xdr:nvSpPr>
        <xdr:cNvPr id="65" name="AutoShape 102" descr="Análsisis de calificaciones">
          <a:hlinkClick xmlns:r="http://schemas.openxmlformats.org/officeDocument/2006/relationships" r:id="rId64"/>
        </xdr:cNvPr>
        <xdr:cNvSpPr>
          <a:spLocks noChangeAspect="1" noChangeArrowheads="1"/>
        </xdr:cNvSpPr>
      </xdr:nvSpPr>
      <xdr:spPr bwMode="auto">
        <a:xfrm>
          <a:off x="7531100" y="8331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42</xdr:row>
      <xdr:rowOff>609600</xdr:rowOff>
    </xdr:from>
    <xdr:to>
      <xdr:col>4</xdr:col>
      <xdr:colOff>304800</xdr:colOff>
      <xdr:row>60</xdr:row>
      <xdr:rowOff>102870</xdr:rowOff>
    </xdr:to>
    <xdr:sp macro="" textlink="">
      <xdr:nvSpPr>
        <xdr:cNvPr id="66" name="AutoShape 104" descr="Calificaciones de DALIA KIMBERLY DEZA PANDIA">
          <a:hlinkClick xmlns:r="http://schemas.openxmlformats.org/officeDocument/2006/relationships" r:id="rId65"/>
        </xdr:cNvPr>
        <xdr:cNvSpPr>
          <a:spLocks noChangeAspect="1" noChangeArrowheads="1"/>
        </xdr:cNvSpPr>
      </xdr:nvSpPr>
      <xdr:spPr bwMode="auto">
        <a:xfrm>
          <a:off x="4089400" y="8534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42</xdr:row>
      <xdr:rowOff>609600</xdr:rowOff>
    </xdr:from>
    <xdr:to>
      <xdr:col>11</xdr:col>
      <xdr:colOff>77470</xdr:colOff>
      <xdr:row>60</xdr:row>
      <xdr:rowOff>102870</xdr:rowOff>
    </xdr:to>
    <xdr:sp macro="" textlink="">
      <xdr:nvSpPr>
        <xdr:cNvPr id="67" name="AutoShape 105" descr="Análsisis de calificaciones">
          <a:hlinkClick xmlns:r="http://schemas.openxmlformats.org/officeDocument/2006/relationships" r:id="rId66"/>
        </xdr:cNvPr>
        <xdr:cNvSpPr>
          <a:spLocks noChangeAspect="1" noChangeArrowheads="1"/>
        </xdr:cNvSpPr>
      </xdr:nvSpPr>
      <xdr:spPr bwMode="auto">
        <a:xfrm>
          <a:off x="7531100" y="8534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304800</xdr:colOff>
      <xdr:row>60</xdr:row>
      <xdr:rowOff>100330</xdr:rowOff>
    </xdr:to>
    <xdr:sp macro="" textlink="">
      <xdr:nvSpPr>
        <xdr:cNvPr id="68" name="AutoShape 107" descr="Calificaciones de YOSELIN RAQUEL DIAZ CHOQUE">
          <a:hlinkClick xmlns:r="http://schemas.openxmlformats.org/officeDocument/2006/relationships" r:id="rId67"/>
        </xdr:cNvPr>
        <xdr:cNvSpPr>
          <a:spLocks noChangeAspect="1" noChangeArrowheads="1"/>
        </xdr:cNvSpPr>
      </xdr:nvSpPr>
      <xdr:spPr bwMode="auto">
        <a:xfrm>
          <a:off x="4089400" y="8737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44</xdr:row>
      <xdr:rowOff>0</xdr:rowOff>
    </xdr:from>
    <xdr:to>
      <xdr:col>11</xdr:col>
      <xdr:colOff>77470</xdr:colOff>
      <xdr:row>60</xdr:row>
      <xdr:rowOff>100330</xdr:rowOff>
    </xdr:to>
    <xdr:sp macro="" textlink="">
      <xdr:nvSpPr>
        <xdr:cNvPr id="69" name="AutoShape 108" descr="Análsisis de calificaciones">
          <a:hlinkClick xmlns:r="http://schemas.openxmlformats.org/officeDocument/2006/relationships" r:id="rId68"/>
        </xdr:cNvPr>
        <xdr:cNvSpPr>
          <a:spLocks noChangeAspect="1" noChangeArrowheads="1"/>
        </xdr:cNvSpPr>
      </xdr:nvSpPr>
      <xdr:spPr bwMode="auto">
        <a:xfrm>
          <a:off x="7531100" y="8737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45</xdr:row>
      <xdr:rowOff>342900</xdr:rowOff>
    </xdr:from>
    <xdr:to>
      <xdr:col>4</xdr:col>
      <xdr:colOff>304800</xdr:colOff>
      <xdr:row>60</xdr:row>
      <xdr:rowOff>102870</xdr:rowOff>
    </xdr:to>
    <xdr:sp macro="" textlink="">
      <xdr:nvSpPr>
        <xdr:cNvPr id="70" name="AutoShape 110" descr="Calificaciones de KATYA PETRONILA  DONGO TORRES">
          <a:hlinkClick xmlns:r="http://schemas.openxmlformats.org/officeDocument/2006/relationships" r:id="rId69"/>
        </xdr:cNvPr>
        <xdr:cNvSpPr>
          <a:spLocks noChangeAspect="1" noChangeArrowheads="1"/>
        </xdr:cNvSpPr>
      </xdr:nvSpPr>
      <xdr:spPr bwMode="auto">
        <a:xfrm>
          <a:off x="4089400" y="9144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45</xdr:row>
      <xdr:rowOff>342900</xdr:rowOff>
    </xdr:from>
    <xdr:to>
      <xdr:col>11</xdr:col>
      <xdr:colOff>77470</xdr:colOff>
      <xdr:row>60</xdr:row>
      <xdr:rowOff>102870</xdr:rowOff>
    </xdr:to>
    <xdr:sp macro="" textlink="">
      <xdr:nvSpPr>
        <xdr:cNvPr id="71" name="AutoShape 111" descr="Análsisis de calificaciones">
          <a:hlinkClick xmlns:r="http://schemas.openxmlformats.org/officeDocument/2006/relationships" r:id="rId70"/>
        </xdr:cNvPr>
        <xdr:cNvSpPr>
          <a:spLocks noChangeAspect="1" noChangeArrowheads="1"/>
        </xdr:cNvSpPr>
      </xdr:nvSpPr>
      <xdr:spPr bwMode="auto">
        <a:xfrm>
          <a:off x="7531100" y="9144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46</xdr:row>
      <xdr:rowOff>304800</xdr:rowOff>
    </xdr:from>
    <xdr:to>
      <xdr:col>4</xdr:col>
      <xdr:colOff>304800</xdr:colOff>
      <xdr:row>60</xdr:row>
      <xdr:rowOff>102870</xdr:rowOff>
    </xdr:to>
    <xdr:sp macro="" textlink="">
      <xdr:nvSpPr>
        <xdr:cNvPr id="72" name="AutoShape 113" descr="Calificaciones de BIANCA ANDREA  DUEÑAS GOMEZ">
          <a:hlinkClick xmlns:r="http://schemas.openxmlformats.org/officeDocument/2006/relationships" r:id="rId71"/>
        </xdr:cNvPr>
        <xdr:cNvSpPr>
          <a:spLocks noChangeAspect="1" noChangeArrowheads="1"/>
        </xdr:cNvSpPr>
      </xdr:nvSpPr>
      <xdr:spPr bwMode="auto">
        <a:xfrm>
          <a:off x="4089400" y="9347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46</xdr:row>
      <xdr:rowOff>304800</xdr:rowOff>
    </xdr:from>
    <xdr:to>
      <xdr:col>11</xdr:col>
      <xdr:colOff>77470</xdr:colOff>
      <xdr:row>60</xdr:row>
      <xdr:rowOff>102870</xdr:rowOff>
    </xdr:to>
    <xdr:sp macro="" textlink="">
      <xdr:nvSpPr>
        <xdr:cNvPr id="73" name="AutoShape 114" descr="Análsisis de calificaciones">
          <a:hlinkClick xmlns:r="http://schemas.openxmlformats.org/officeDocument/2006/relationships" r:id="rId72"/>
        </xdr:cNvPr>
        <xdr:cNvSpPr>
          <a:spLocks noChangeAspect="1" noChangeArrowheads="1"/>
        </xdr:cNvSpPr>
      </xdr:nvSpPr>
      <xdr:spPr bwMode="auto">
        <a:xfrm>
          <a:off x="7531100" y="9347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47</xdr:row>
      <xdr:rowOff>457200</xdr:rowOff>
    </xdr:from>
    <xdr:to>
      <xdr:col>4</xdr:col>
      <xdr:colOff>304800</xdr:colOff>
      <xdr:row>71</xdr:row>
      <xdr:rowOff>105410</xdr:rowOff>
    </xdr:to>
    <xdr:sp macro="" textlink="">
      <xdr:nvSpPr>
        <xdr:cNvPr id="74" name="AutoShape 116" descr="Calificaciones de GIOVANNA PAULA  ESCOBEDO DIAZ">
          <a:hlinkClick xmlns:r="http://schemas.openxmlformats.org/officeDocument/2006/relationships" r:id="rId73"/>
        </xdr:cNvPr>
        <xdr:cNvSpPr>
          <a:spLocks noChangeAspect="1" noChangeArrowheads="1"/>
        </xdr:cNvSpPr>
      </xdr:nvSpPr>
      <xdr:spPr bwMode="auto">
        <a:xfrm>
          <a:off x="4089400" y="9550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47</xdr:row>
      <xdr:rowOff>457200</xdr:rowOff>
    </xdr:from>
    <xdr:to>
      <xdr:col>11</xdr:col>
      <xdr:colOff>77470</xdr:colOff>
      <xdr:row>71</xdr:row>
      <xdr:rowOff>105410</xdr:rowOff>
    </xdr:to>
    <xdr:sp macro="" textlink="">
      <xdr:nvSpPr>
        <xdr:cNvPr id="75" name="AutoShape 117" descr="Análsisis de calificaciones">
          <a:hlinkClick xmlns:r="http://schemas.openxmlformats.org/officeDocument/2006/relationships" r:id="rId74"/>
        </xdr:cNvPr>
        <xdr:cNvSpPr>
          <a:spLocks noChangeAspect="1" noChangeArrowheads="1"/>
        </xdr:cNvSpPr>
      </xdr:nvSpPr>
      <xdr:spPr bwMode="auto">
        <a:xfrm>
          <a:off x="7531100" y="9550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48</xdr:row>
      <xdr:rowOff>609600</xdr:rowOff>
    </xdr:from>
    <xdr:to>
      <xdr:col>4</xdr:col>
      <xdr:colOff>304800</xdr:colOff>
      <xdr:row>71</xdr:row>
      <xdr:rowOff>102870</xdr:rowOff>
    </xdr:to>
    <xdr:sp macro="" textlink="">
      <xdr:nvSpPr>
        <xdr:cNvPr id="76" name="AutoShape 119" descr="Calificaciones de JORGE ARMANDO  ESQUIVEL RODRIGUEZ">
          <a:hlinkClick xmlns:r="http://schemas.openxmlformats.org/officeDocument/2006/relationships" r:id="rId75"/>
        </xdr:cNvPr>
        <xdr:cNvSpPr>
          <a:spLocks noChangeAspect="1" noChangeArrowheads="1"/>
        </xdr:cNvSpPr>
      </xdr:nvSpPr>
      <xdr:spPr bwMode="auto">
        <a:xfrm>
          <a:off x="4089400" y="9753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48</xdr:row>
      <xdr:rowOff>609600</xdr:rowOff>
    </xdr:from>
    <xdr:to>
      <xdr:col>11</xdr:col>
      <xdr:colOff>77470</xdr:colOff>
      <xdr:row>71</xdr:row>
      <xdr:rowOff>102870</xdr:rowOff>
    </xdr:to>
    <xdr:sp macro="" textlink="">
      <xdr:nvSpPr>
        <xdr:cNvPr id="77" name="AutoShape 120" descr="Análsisis de calificaciones">
          <a:hlinkClick xmlns:r="http://schemas.openxmlformats.org/officeDocument/2006/relationships" r:id="rId76"/>
        </xdr:cNvPr>
        <xdr:cNvSpPr>
          <a:spLocks noChangeAspect="1" noChangeArrowheads="1"/>
        </xdr:cNvSpPr>
      </xdr:nvSpPr>
      <xdr:spPr bwMode="auto">
        <a:xfrm>
          <a:off x="7531100" y="9753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49</xdr:row>
      <xdr:rowOff>381000</xdr:rowOff>
    </xdr:from>
    <xdr:to>
      <xdr:col>4</xdr:col>
      <xdr:colOff>304800</xdr:colOff>
      <xdr:row>71</xdr:row>
      <xdr:rowOff>102870</xdr:rowOff>
    </xdr:to>
    <xdr:sp macro="" textlink="">
      <xdr:nvSpPr>
        <xdr:cNvPr id="78" name="AutoShape 122" descr="Calificaciones de FERNANDO JAVIER ESTEBAN SANTOS">
          <a:hlinkClick xmlns:r="http://schemas.openxmlformats.org/officeDocument/2006/relationships" r:id="rId77"/>
        </xdr:cNvPr>
        <xdr:cNvSpPr>
          <a:spLocks noChangeAspect="1" noChangeArrowheads="1"/>
        </xdr:cNvSpPr>
      </xdr:nvSpPr>
      <xdr:spPr bwMode="auto">
        <a:xfrm>
          <a:off x="4089400" y="99568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49</xdr:row>
      <xdr:rowOff>381000</xdr:rowOff>
    </xdr:from>
    <xdr:to>
      <xdr:col>11</xdr:col>
      <xdr:colOff>77470</xdr:colOff>
      <xdr:row>71</xdr:row>
      <xdr:rowOff>102870</xdr:rowOff>
    </xdr:to>
    <xdr:sp macro="" textlink="">
      <xdr:nvSpPr>
        <xdr:cNvPr id="79" name="AutoShape 123" descr="Análsisis de calificaciones">
          <a:hlinkClick xmlns:r="http://schemas.openxmlformats.org/officeDocument/2006/relationships" r:id="rId78"/>
        </xdr:cNvPr>
        <xdr:cNvSpPr>
          <a:spLocks noChangeAspect="1" noChangeArrowheads="1"/>
        </xdr:cNvSpPr>
      </xdr:nvSpPr>
      <xdr:spPr bwMode="auto">
        <a:xfrm>
          <a:off x="7531100" y="99568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50</xdr:row>
      <xdr:rowOff>533400</xdr:rowOff>
    </xdr:from>
    <xdr:to>
      <xdr:col>4</xdr:col>
      <xdr:colOff>304800</xdr:colOff>
      <xdr:row>71</xdr:row>
      <xdr:rowOff>102870</xdr:rowOff>
    </xdr:to>
    <xdr:sp macro="" textlink="">
      <xdr:nvSpPr>
        <xdr:cNvPr id="80" name="AutoShape 125" descr="Calificaciones de AARON ALFREDO GARATE SUYO">
          <a:hlinkClick xmlns:r="http://schemas.openxmlformats.org/officeDocument/2006/relationships" r:id="rId79"/>
        </xdr:cNvPr>
        <xdr:cNvSpPr>
          <a:spLocks noChangeAspect="1" noChangeArrowheads="1"/>
        </xdr:cNvSpPr>
      </xdr:nvSpPr>
      <xdr:spPr bwMode="auto">
        <a:xfrm>
          <a:off x="4089400" y="10160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50</xdr:row>
      <xdr:rowOff>533400</xdr:rowOff>
    </xdr:from>
    <xdr:to>
      <xdr:col>11</xdr:col>
      <xdr:colOff>77470</xdr:colOff>
      <xdr:row>71</xdr:row>
      <xdr:rowOff>102870</xdr:rowOff>
    </xdr:to>
    <xdr:sp macro="" textlink="">
      <xdr:nvSpPr>
        <xdr:cNvPr id="81" name="AutoShape 126" descr="Análsisis de calificaciones">
          <a:hlinkClick xmlns:r="http://schemas.openxmlformats.org/officeDocument/2006/relationships" r:id="rId80"/>
        </xdr:cNvPr>
        <xdr:cNvSpPr>
          <a:spLocks noChangeAspect="1" noChangeArrowheads="1"/>
        </xdr:cNvSpPr>
      </xdr:nvSpPr>
      <xdr:spPr bwMode="auto">
        <a:xfrm>
          <a:off x="7531100" y="10160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51</xdr:row>
      <xdr:rowOff>685800</xdr:rowOff>
    </xdr:from>
    <xdr:to>
      <xdr:col>4</xdr:col>
      <xdr:colOff>304800</xdr:colOff>
      <xdr:row>71</xdr:row>
      <xdr:rowOff>102870</xdr:rowOff>
    </xdr:to>
    <xdr:sp macro="" textlink="">
      <xdr:nvSpPr>
        <xdr:cNvPr id="82" name="AutoShape 128" descr="Calificaciones de JORGE LUIS GARNICA BLANCO">
          <a:hlinkClick xmlns:r="http://schemas.openxmlformats.org/officeDocument/2006/relationships" r:id="rId81"/>
        </xdr:cNvPr>
        <xdr:cNvSpPr>
          <a:spLocks noChangeAspect="1" noChangeArrowheads="1"/>
        </xdr:cNvSpPr>
      </xdr:nvSpPr>
      <xdr:spPr bwMode="auto">
        <a:xfrm>
          <a:off x="4089400" y="10363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51</xdr:row>
      <xdr:rowOff>685800</xdr:rowOff>
    </xdr:from>
    <xdr:to>
      <xdr:col>11</xdr:col>
      <xdr:colOff>77470</xdr:colOff>
      <xdr:row>71</xdr:row>
      <xdr:rowOff>102870</xdr:rowOff>
    </xdr:to>
    <xdr:sp macro="" textlink="">
      <xdr:nvSpPr>
        <xdr:cNvPr id="83" name="AutoShape 129" descr="Análsisis de calificaciones">
          <a:hlinkClick xmlns:r="http://schemas.openxmlformats.org/officeDocument/2006/relationships" r:id="rId82"/>
        </xdr:cNvPr>
        <xdr:cNvSpPr>
          <a:spLocks noChangeAspect="1" noChangeArrowheads="1"/>
        </xdr:cNvSpPr>
      </xdr:nvSpPr>
      <xdr:spPr bwMode="auto">
        <a:xfrm>
          <a:off x="7531100" y="10363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52</xdr:row>
      <xdr:rowOff>457200</xdr:rowOff>
    </xdr:from>
    <xdr:to>
      <xdr:col>4</xdr:col>
      <xdr:colOff>304800</xdr:colOff>
      <xdr:row>71</xdr:row>
      <xdr:rowOff>102870</xdr:rowOff>
    </xdr:to>
    <xdr:sp macro="" textlink="">
      <xdr:nvSpPr>
        <xdr:cNvPr id="84" name="AutoShape 131" descr="Calificaciones de MIRINA BONY ESTHER  GONZALES RODRIGUEZ">
          <a:hlinkClick xmlns:r="http://schemas.openxmlformats.org/officeDocument/2006/relationships" r:id="rId83"/>
        </xdr:cNvPr>
        <xdr:cNvSpPr>
          <a:spLocks noChangeAspect="1" noChangeArrowheads="1"/>
        </xdr:cNvSpPr>
      </xdr:nvSpPr>
      <xdr:spPr bwMode="auto">
        <a:xfrm>
          <a:off x="4089400" y="10566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52</xdr:row>
      <xdr:rowOff>457200</xdr:rowOff>
    </xdr:from>
    <xdr:to>
      <xdr:col>11</xdr:col>
      <xdr:colOff>77470</xdr:colOff>
      <xdr:row>71</xdr:row>
      <xdr:rowOff>102870</xdr:rowOff>
    </xdr:to>
    <xdr:sp macro="" textlink="">
      <xdr:nvSpPr>
        <xdr:cNvPr id="85" name="AutoShape 132" descr="Análsisis de calificaciones">
          <a:hlinkClick xmlns:r="http://schemas.openxmlformats.org/officeDocument/2006/relationships" r:id="rId84"/>
        </xdr:cNvPr>
        <xdr:cNvSpPr>
          <a:spLocks noChangeAspect="1" noChangeArrowheads="1"/>
        </xdr:cNvSpPr>
      </xdr:nvSpPr>
      <xdr:spPr bwMode="auto">
        <a:xfrm>
          <a:off x="7531100" y="10566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53</xdr:row>
      <xdr:rowOff>609600</xdr:rowOff>
    </xdr:from>
    <xdr:to>
      <xdr:col>4</xdr:col>
      <xdr:colOff>304800</xdr:colOff>
      <xdr:row>71</xdr:row>
      <xdr:rowOff>102870</xdr:rowOff>
    </xdr:to>
    <xdr:sp macro="" textlink="">
      <xdr:nvSpPr>
        <xdr:cNvPr id="86" name="AutoShape 134" descr="Calificaciones de CECILIA LUCRECIA  GUTIERREZ HERNANI">
          <a:hlinkClick xmlns:r="http://schemas.openxmlformats.org/officeDocument/2006/relationships" r:id="rId85"/>
        </xdr:cNvPr>
        <xdr:cNvSpPr>
          <a:spLocks noChangeAspect="1" noChangeArrowheads="1"/>
        </xdr:cNvSpPr>
      </xdr:nvSpPr>
      <xdr:spPr bwMode="auto">
        <a:xfrm>
          <a:off x="4089400" y="10769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53</xdr:row>
      <xdr:rowOff>609600</xdr:rowOff>
    </xdr:from>
    <xdr:to>
      <xdr:col>11</xdr:col>
      <xdr:colOff>77470</xdr:colOff>
      <xdr:row>71</xdr:row>
      <xdr:rowOff>102870</xdr:rowOff>
    </xdr:to>
    <xdr:sp macro="" textlink="">
      <xdr:nvSpPr>
        <xdr:cNvPr id="87" name="AutoShape 135" descr="Análsisis de calificaciones">
          <a:hlinkClick xmlns:r="http://schemas.openxmlformats.org/officeDocument/2006/relationships" r:id="rId86"/>
        </xdr:cNvPr>
        <xdr:cNvSpPr>
          <a:spLocks noChangeAspect="1" noChangeArrowheads="1"/>
        </xdr:cNvSpPr>
      </xdr:nvSpPr>
      <xdr:spPr bwMode="auto">
        <a:xfrm>
          <a:off x="7531100" y="10769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304800</xdr:colOff>
      <xdr:row>71</xdr:row>
      <xdr:rowOff>100330</xdr:rowOff>
    </xdr:to>
    <xdr:sp macro="" textlink="">
      <xdr:nvSpPr>
        <xdr:cNvPr id="88" name="AutoShape 137" descr="Calificaciones de JOSE ALONZO HELD BUENO">
          <a:hlinkClick xmlns:r="http://schemas.openxmlformats.org/officeDocument/2006/relationships" r:id="rId87"/>
        </xdr:cNvPr>
        <xdr:cNvSpPr>
          <a:spLocks noChangeAspect="1" noChangeArrowheads="1"/>
        </xdr:cNvSpPr>
      </xdr:nvSpPr>
      <xdr:spPr bwMode="auto">
        <a:xfrm>
          <a:off x="4089400" y="109728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55</xdr:row>
      <xdr:rowOff>0</xdr:rowOff>
    </xdr:from>
    <xdr:to>
      <xdr:col>11</xdr:col>
      <xdr:colOff>77470</xdr:colOff>
      <xdr:row>71</xdr:row>
      <xdr:rowOff>100330</xdr:rowOff>
    </xdr:to>
    <xdr:sp macro="" textlink="">
      <xdr:nvSpPr>
        <xdr:cNvPr id="89" name="AutoShape 138" descr="Análsisis de calificaciones">
          <a:hlinkClick xmlns:r="http://schemas.openxmlformats.org/officeDocument/2006/relationships" r:id="rId88"/>
        </xdr:cNvPr>
        <xdr:cNvSpPr>
          <a:spLocks noChangeAspect="1" noChangeArrowheads="1"/>
        </xdr:cNvSpPr>
      </xdr:nvSpPr>
      <xdr:spPr bwMode="auto">
        <a:xfrm>
          <a:off x="7531100" y="109728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55</xdr:row>
      <xdr:rowOff>914400</xdr:rowOff>
    </xdr:from>
    <xdr:to>
      <xdr:col>4</xdr:col>
      <xdr:colOff>304800</xdr:colOff>
      <xdr:row>71</xdr:row>
      <xdr:rowOff>102870</xdr:rowOff>
    </xdr:to>
    <xdr:sp macro="" textlink="">
      <xdr:nvSpPr>
        <xdr:cNvPr id="90" name="AutoShape 140" descr="Calificaciones de ROSA MATILDE MARIA FERNANDA  HUAMANI CHAVEZ">
          <a:hlinkClick xmlns:r="http://schemas.openxmlformats.org/officeDocument/2006/relationships" r:id="rId89"/>
        </xdr:cNvPr>
        <xdr:cNvSpPr>
          <a:spLocks noChangeAspect="1" noChangeArrowheads="1"/>
        </xdr:cNvSpPr>
      </xdr:nvSpPr>
      <xdr:spPr bwMode="auto">
        <a:xfrm>
          <a:off x="4089400" y="11176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55</xdr:row>
      <xdr:rowOff>914400</xdr:rowOff>
    </xdr:from>
    <xdr:to>
      <xdr:col>11</xdr:col>
      <xdr:colOff>77470</xdr:colOff>
      <xdr:row>71</xdr:row>
      <xdr:rowOff>102870</xdr:rowOff>
    </xdr:to>
    <xdr:sp macro="" textlink="">
      <xdr:nvSpPr>
        <xdr:cNvPr id="91" name="AutoShape 141" descr="Análsisis de calificaciones">
          <a:hlinkClick xmlns:r="http://schemas.openxmlformats.org/officeDocument/2006/relationships" r:id="rId90"/>
        </xdr:cNvPr>
        <xdr:cNvSpPr>
          <a:spLocks noChangeAspect="1" noChangeArrowheads="1"/>
        </xdr:cNvSpPr>
      </xdr:nvSpPr>
      <xdr:spPr bwMode="auto">
        <a:xfrm>
          <a:off x="7531100" y="11176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57</xdr:row>
      <xdr:rowOff>495300</xdr:rowOff>
    </xdr:from>
    <xdr:to>
      <xdr:col>4</xdr:col>
      <xdr:colOff>304800</xdr:colOff>
      <xdr:row>71</xdr:row>
      <xdr:rowOff>102870</xdr:rowOff>
    </xdr:to>
    <xdr:sp macro="" textlink="">
      <xdr:nvSpPr>
        <xdr:cNvPr id="92" name="AutoShape 143" descr="Calificaciones de HUMBERTO MARIO  HUAMANI MAMANI">
          <a:hlinkClick xmlns:r="http://schemas.openxmlformats.org/officeDocument/2006/relationships" r:id="rId91"/>
        </xdr:cNvPr>
        <xdr:cNvSpPr>
          <a:spLocks noChangeAspect="1" noChangeArrowheads="1"/>
        </xdr:cNvSpPr>
      </xdr:nvSpPr>
      <xdr:spPr bwMode="auto">
        <a:xfrm>
          <a:off x="4089400" y="11582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57</xdr:row>
      <xdr:rowOff>495300</xdr:rowOff>
    </xdr:from>
    <xdr:to>
      <xdr:col>11</xdr:col>
      <xdr:colOff>77470</xdr:colOff>
      <xdr:row>71</xdr:row>
      <xdr:rowOff>102870</xdr:rowOff>
    </xdr:to>
    <xdr:sp macro="" textlink="">
      <xdr:nvSpPr>
        <xdr:cNvPr id="93" name="AutoShape 144" descr="Análsisis de calificaciones">
          <a:hlinkClick xmlns:r="http://schemas.openxmlformats.org/officeDocument/2006/relationships" r:id="rId92"/>
        </xdr:cNvPr>
        <xdr:cNvSpPr>
          <a:spLocks noChangeAspect="1" noChangeArrowheads="1"/>
        </xdr:cNvSpPr>
      </xdr:nvSpPr>
      <xdr:spPr bwMode="auto">
        <a:xfrm>
          <a:off x="7531100" y="11582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59</xdr:row>
      <xdr:rowOff>76200</xdr:rowOff>
    </xdr:from>
    <xdr:to>
      <xdr:col>4</xdr:col>
      <xdr:colOff>304800</xdr:colOff>
      <xdr:row>71</xdr:row>
      <xdr:rowOff>86360</xdr:rowOff>
    </xdr:to>
    <xdr:sp macro="" textlink="">
      <xdr:nvSpPr>
        <xdr:cNvPr id="94" name="AutoShape 146" descr="Calificaciones de MARTIN PAUL HUAMANI QUISPE">
          <a:hlinkClick xmlns:r="http://schemas.openxmlformats.org/officeDocument/2006/relationships" r:id="rId93"/>
        </xdr:cNvPr>
        <xdr:cNvSpPr>
          <a:spLocks noChangeAspect="1" noChangeArrowheads="1"/>
        </xdr:cNvSpPr>
      </xdr:nvSpPr>
      <xdr:spPr bwMode="auto">
        <a:xfrm>
          <a:off x="4089400" y="118618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59</xdr:row>
      <xdr:rowOff>76200</xdr:rowOff>
    </xdr:from>
    <xdr:to>
      <xdr:col>11</xdr:col>
      <xdr:colOff>77470</xdr:colOff>
      <xdr:row>71</xdr:row>
      <xdr:rowOff>86360</xdr:rowOff>
    </xdr:to>
    <xdr:sp macro="" textlink="">
      <xdr:nvSpPr>
        <xdr:cNvPr id="95" name="AutoShape 147" descr="Análsisis de calificaciones">
          <a:hlinkClick xmlns:r="http://schemas.openxmlformats.org/officeDocument/2006/relationships" r:id="rId94"/>
        </xdr:cNvPr>
        <xdr:cNvSpPr>
          <a:spLocks noChangeAspect="1" noChangeArrowheads="1"/>
        </xdr:cNvSpPr>
      </xdr:nvSpPr>
      <xdr:spPr bwMode="auto">
        <a:xfrm>
          <a:off x="7531100" y="118618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60</xdr:row>
      <xdr:rowOff>228600</xdr:rowOff>
    </xdr:from>
    <xdr:to>
      <xdr:col>4</xdr:col>
      <xdr:colOff>304800</xdr:colOff>
      <xdr:row>93</xdr:row>
      <xdr:rowOff>105410</xdr:rowOff>
    </xdr:to>
    <xdr:sp macro="" textlink="">
      <xdr:nvSpPr>
        <xdr:cNvPr id="96" name="AutoShape 149" descr="Calificaciones de SHIOMARA LISBETH  HUARACALLO YANARICO">
          <a:hlinkClick xmlns:r="http://schemas.openxmlformats.org/officeDocument/2006/relationships" r:id="rId95"/>
        </xdr:cNvPr>
        <xdr:cNvSpPr>
          <a:spLocks noChangeAspect="1" noChangeArrowheads="1"/>
        </xdr:cNvSpPr>
      </xdr:nvSpPr>
      <xdr:spPr bwMode="auto">
        <a:xfrm>
          <a:off x="4089400" y="12192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60</xdr:row>
      <xdr:rowOff>228600</xdr:rowOff>
    </xdr:from>
    <xdr:to>
      <xdr:col>11</xdr:col>
      <xdr:colOff>77470</xdr:colOff>
      <xdr:row>93</xdr:row>
      <xdr:rowOff>105410</xdr:rowOff>
    </xdr:to>
    <xdr:sp macro="" textlink="">
      <xdr:nvSpPr>
        <xdr:cNvPr id="97" name="AutoShape 150" descr="Análsisis de calificaciones">
          <a:hlinkClick xmlns:r="http://schemas.openxmlformats.org/officeDocument/2006/relationships" r:id="rId96"/>
        </xdr:cNvPr>
        <xdr:cNvSpPr>
          <a:spLocks noChangeAspect="1" noChangeArrowheads="1"/>
        </xdr:cNvSpPr>
      </xdr:nvSpPr>
      <xdr:spPr bwMode="auto">
        <a:xfrm>
          <a:off x="7531100" y="12192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61</xdr:row>
      <xdr:rowOff>571500</xdr:rowOff>
    </xdr:from>
    <xdr:to>
      <xdr:col>4</xdr:col>
      <xdr:colOff>304800</xdr:colOff>
      <xdr:row>93</xdr:row>
      <xdr:rowOff>102870</xdr:rowOff>
    </xdr:to>
    <xdr:sp macro="" textlink="">
      <xdr:nvSpPr>
        <xdr:cNvPr id="98" name="AutoShape 152" descr="Calificaciones de JOSE ROBERTO HUAYCOCHEA MENDOZA">
          <a:hlinkClick xmlns:r="http://schemas.openxmlformats.org/officeDocument/2006/relationships" r:id="rId97"/>
        </xdr:cNvPr>
        <xdr:cNvSpPr>
          <a:spLocks noChangeAspect="1" noChangeArrowheads="1"/>
        </xdr:cNvSpPr>
      </xdr:nvSpPr>
      <xdr:spPr bwMode="auto">
        <a:xfrm>
          <a:off x="4089400" y="1239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61</xdr:row>
      <xdr:rowOff>571500</xdr:rowOff>
    </xdr:from>
    <xdr:to>
      <xdr:col>11</xdr:col>
      <xdr:colOff>77470</xdr:colOff>
      <xdr:row>93</xdr:row>
      <xdr:rowOff>102870</xdr:rowOff>
    </xdr:to>
    <xdr:sp macro="" textlink="">
      <xdr:nvSpPr>
        <xdr:cNvPr id="99" name="AutoShape 153" descr="Análsisis de calificaciones">
          <a:hlinkClick xmlns:r="http://schemas.openxmlformats.org/officeDocument/2006/relationships" r:id="rId98"/>
        </xdr:cNvPr>
        <xdr:cNvSpPr>
          <a:spLocks noChangeAspect="1" noChangeArrowheads="1"/>
        </xdr:cNvSpPr>
      </xdr:nvSpPr>
      <xdr:spPr bwMode="auto">
        <a:xfrm>
          <a:off x="7531100" y="1239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63</xdr:row>
      <xdr:rowOff>152400</xdr:rowOff>
    </xdr:from>
    <xdr:to>
      <xdr:col>4</xdr:col>
      <xdr:colOff>304800</xdr:colOff>
      <xdr:row>93</xdr:row>
      <xdr:rowOff>55880</xdr:rowOff>
    </xdr:to>
    <xdr:sp macro="" textlink="">
      <xdr:nvSpPr>
        <xdr:cNvPr id="100" name="AutoShape 155" descr="Calificaciones de YESSENIA PATRICIA INCHUÑA VALDEZ">
          <a:hlinkClick xmlns:r="http://schemas.openxmlformats.org/officeDocument/2006/relationships" r:id="rId99"/>
        </xdr:cNvPr>
        <xdr:cNvSpPr>
          <a:spLocks noChangeAspect="1" noChangeArrowheads="1"/>
        </xdr:cNvSpPr>
      </xdr:nvSpPr>
      <xdr:spPr bwMode="auto">
        <a:xfrm>
          <a:off x="4089400" y="127508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63</xdr:row>
      <xdr:rowOff>152400</xdr:rowOff>
    </xdr:from>
    <xdr:to>
      <xdr:col>11</xdr:col>
      <xdr:colOff>77470</xdr:colOff>
      <xdr:row>93</xdr:row>
      <xdr:rowOff>55880</xdr:rowOff>
    </xdr:to>
    <xdr:sp macro="" textlink="">
      <xdr:nvSpPr>
        <xdr:cNvPr id="101" name="AutoShape 156" descr="Análsisis de calificaciones">
          <a:hlinkClick xmlns:r="http://schemas.openxmlformats.org/officeDocument/2006/relationships" r:id="rId100"/>
        </xdr:cNvPr>
        <xdr:cNvSpPr>
          <a:spLocks noChangeAspect="1" noChangeArrowheads="1"/>
        </xdr:cNvSpPr>
      </xdr:nvSpPr>
      <xdr:spPr bwMode="auto">
        <a:xfrm>
          <a:off x="7531100" y="127508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64</xdr:row>
      <xdr:rowOff>114300</xdr:rowOff>
    </xdr:from>
    <xdr:to>
      <xdr:col>4</xdr:col>
      <xdr:colOff>304800</xdr:colOff>
      <xdr:row>93</xdr:row>
      <xdr:rowOff>48260</xdr:rowOff>
    </xdr:to>
    <xdr:sp macro="" textlink="">
      <xdr:nvSpPr>
        <xdr:cNvPr id="102" name="AutoShape 158" descr="Calificaciones de NICOLE MARIE  JOHNSON ORIHUELA">
          <a:hlinkClick xmlns:r="http://schemas.openxmlformats.org/officeDocument/2006/relationships" r:id="rId101"/>
        </xdr:cNvPr>
        <xdr:cNvSpPr>
          <a:spLocks noChangeAspect="1" noChangeArrowheads="1"/>
        </xdr:cNvSpPr>
      </xdr:nvSpPr>
      <xdr:spPr bwMode="auto">
        <a:xfrm>
          <a:off x="4089400" y="129159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64</xdr:row>
      <xdr:rowOff>114300</xdr:rowOff>
    </xdr:from>
    <xdr:to>
      <xdr:col>11</xdr:col>
      <xdr:colOff>77470</xdr:colOff>
      <xdr:row>93</xdr:row>
      <xdr:rowOff>48260</xdr:rowOff>
    </xdr:to>
    <xdr:sp macro="" textlink="">
      <xdr:nvSpPr>
        <xdr:cNvPr id="103" name="AutoShape 159" descr="Análsisis de calificaciones">
          <a:hlinkClick xmlns:r="http://schemas.openxmlformats.org/officeDocument/2006/relationships" r:id="rId102"/>
        </xdr:cNvPr>
        <xdr:cNvSpPr>
          <a:spLocks noChangeAspect="1" noChangeArrowheads="1"/>
        </xdr:cNvSpPr>
      </xdr:nvSpPr>
      <xdr:spPr bwMode="auto">
        <a:xfrm>
          <a:off x="7531100" y="129159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65</xdr:row>
      <xdr:rowOff>266700</xdr:rowOff>
    </xdr:from>
    <xdr:to>
      <xdr:col>4</xdr:col>
      <xdr:colOff>304800</xdr:colOff>
      <xdr:row>93</xdr:row>
      <xdr:rowOff>102870</xdr:rowOff>
    </xdr:to>
    <xdr:sp macro="" textlink="">
      <xdr:nvSpPr>
        <xdr:cNvPr id="104" name="AutoShape 161" descr="Calificaciones de CHRISTIAN LUIS VALOIS JUAREZ MEDINA">
          <a:hlinkClick xmlns:r="http://schemas.openxmlformats.org/officeDocument/2006/relationships" r:id="rId103"/>
        </xdr:cNvPr>
        <xdr:cNvSpPr>
          <a:spLocks noChangeAspect="1" noChangeArrowheads="1"/>
        </xdr:cNvSpPr>
      </xdr:nvSpPr>
      <xdr:spPr bwMode="auto">
        <a:xfrm>
          <a:off x="4089400" y="13208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65</xdr:row>
      <xdr:rowOff>266700</xdr:rowOff>
    </xdr:from>
    <xdr:to>
      <xdr:col>11</xdr:col>
      <xdr:colOff>77470</xdr:colOff>
      <xdr:row>93</xdr:row>
      <xdr:rowOff>102870</xdr:rowOff>
    </xdr:to>
    <xdr:sp macro="" textlink="">
      <xdr:nvSpPr>
        <xdr:cNvPr id="105" name="AutoShape 162" descr="Análsisis de calificaciones">
          <a:hlinkClick xmlns:r="http://schemas.openxmlformats.org/officeDocument/2006/relationships" r:id="rId104"/>
        </xdr:cNvPr>
        <xdr:cNvSpPr>
          <a:spLocks noChangeAspect="1" noChangeArrowheads="1"/>
        </xdr:cNvSpPr>
      </xdr:nvSpPr>
      <xdr:spPr bwMode="auto">
        <a:xfrm>
          <a:off x="7531100" y="13208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66</xdr:row>
      <xdr:rowOff>609600</xdr:rowOff>
    </xdr:from>
    <xdr:to>
      <xdr:col>4</xdr:col>
      <xdr:colOff>304800</xdr:colOff>
      <xdr:row>93</xdr:row>
      <xdr:rowOff>102870</xdr:rowOff>
    </xdr:to>
    <xdr:sp macro="" textlink="">
      <xdr:nvSpPr>
        <xdr:cNvPr id="106" name="AutoShape 164" descr="Calificaciones de CARLO SEBASTIAN LA PORTA LEON">
          <a:hlinkClick xmlns:r="http://schemas.openxmlformats.org/officeDocument/2006/relationships" r:id="rId105"/>
        </xdr:cNvPr>
        <xdr:cNvSpPr>
          <a:spLocks noChangeAspect="1" noChangeArrowheads="1"/>
        </xdr:cNvSpPr>
      </xdr:nvSpPr>
      <xdr:spPr bwMode="auto">
        <a:xfrm>
          <a:off x="4089400" y="13411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66</xdr:row>
      <xdr:rowOff>609600</xdr:rowOff>
    </xdr:from>
    <xdr:to>
      <xdr:col>11</xdr:col>
      <xdr:colOff>77470</xdr:colOff>
      <xdr:row>93</xdr:row>
      <xdr:rowOff>102870</xdr:rowOff>
    </xdr:to>
    <xdr:sp macro="" textlink="">
      <xdr:nvSpPr>
        <xdr:cNvPr id="107" name="AutoShape 165" descr="Análsisis de calificaciones">
          <a:hlinkClick xmlns:r="http://schemas.openxmlformats.org/officeDocument/2006/relationships" r:id="rId106"/>
        </xdr:cNvPr>
        <xdr:cNvSpPr>
          <a:spLocks noChangeAspect="1" noChangeArrowheads="1"/>
        </xdr:cNvSpPr>
      </xdr:nvSpPr>
      <xdr:spPr bwMode="auto">
        <a:xfrm>
          <a:off x="7531100" y="13411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67</xdr:row>
      <xdr:rowOff>762000</xdr:rowOff>
    </xdr:from>
    <xdr:to>
      <xdr:col>4</xdr:col>
      <xdr:colOff>304800</xdr:colOff>
      <xdr:row>93</xdr:row>
      <xdr:rowOff>102870</xdr:rowOff>
    </xdr:to>
    <xdr:sp macro="" textlink="">
      <xdr:nvSpPr>
        <xdr:cNvPr id="108" name="AutoShape 167" descr="Calificaciones de HENRY ERNESTO  LAJO CUNO">
          <a:hlinkClick xmlns:r="http://schemas.openxmlformats.org/officeDocument/2006/relationships" r:id="rId107"/>
        </xdr:cNvPr>
        <xdr:cNvSpPr>
          <a:spLocks noChangeAspect="1" noChangeArrowheads="1"/>
        </xdr:cNvSpPr>
      </xdr:nvSpPr>
      <xdr:spPr bwMode="auto">
        <a:xfrm>
          <a:off x="4089400" y="13614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67</xdr:row>
      <xdr:rowOff>762000</xdr:rowOff>
    </xdr:from>
    <xdr:to>
      <xdr:col>11</xdr:col>
      <xdr:colOff>77470</xdr:colOff>
      <xdr:row>93</xdr:row>
      <xdr:rowOff>102870</xdr:rowOff>
    </xdr:to>
    <xdr:sp macro="" textlink="">
      <xdr:nvSpPr>
        <xdr:cNvPr id="109" name="AutoShape 168" descr="Análsisis de calificaciones">
          <a:hlinkClick xmlns:r="http://schemas.openxmlformats.org/officeDocument/2006/relationships" r:id="rId108"/>
        </xdr:cNvPr>
        <xdr:cNvSpPr>
          <a:spLocks noChangeAspect="1" noChangeArrowheads="1"/>
        </xdr:cNvSpPr>
      </xdr:nvSpPr>
      <xdr:spPr bwMode="auto">
        <a:xfrm>
          <a:off x="7531100" y="13614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68</xdr:row>
      <xdr:rowOff>533400</xdr:rowOff>
    </xdr:from>
    <xdr:to>
      <xdr:col>4</xdr:col>
      <xdr:colOff>304800</xdr:colOff>
      <xdr:row>93</xdr:row>
      <xdr:rowOff>102870</xdr:rowOff>
    </xdr:to>
    <xdr:sp macro="" textlink="">
      <xdr:nvSpPr>
        <xdr:cNvPr id="110" name="AutoShape 170" descr="Calificaciones de DARWIN RONNY LEYVA CHOQUE">
          <a:hlinkClick xmlns:r="http://schemas.openxmlformats.org/officeDocument/2006/relationships" r:id="rId109"/>
        </xdr:cNvPr>
        <xdr:cNvSpPr>
          <a:spLocks noChangeAspect="1" noChangeArrowheads="1"/>
        </xdr:cNvSpPr>
      </xdr:nvSpPr>
      <xdr:spPr bwMode="auto">
        <a:xfrm>
          <a:off x="4089400" y="13817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68</xdr:row>
      <xdr:rowOff>533400</xdr:rowOff>
    </xdr:from>
    <xdr:to>
      <xdr:col>11</xdr:col>
      <xdr:colOff>77470</xdr:colOff>
      <xdr:row>93</xdr:row>
      <xdr:rowOff>102870</xdr:rowOff>
    </xdr:to>
    <xdr:sp macro="" textlink="">
      <xdr:nvSpPr>
        <xdr:cNvPr id="111" name="AutoShape 171" descr="Análsisis de calificaciones">
          <a:hlinkClick xmlns:r="http://schemas.openxmlformats.org/officeDocument/2006/relationships" r:id="rId110"/>
        </xdr:cNvPr>
        <xdr:cNvSpPr>
          <a:spLocks noChangeAspect="1" noChangeArrowheads="1"/>
        </xdr:cNvSpPr>
      </xdr:nvSpPr>
      <xdr:spPr bwMode="auto">
        <a:xfrm>
          <a:off x="7531100" y="13817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69</xdr:row>
      <xdr:rowOff>685800</xdr:rowOff>
    </xdr:from>
    <xdr:to>
      <xdr:col>4</xdr:col>
      <xdr:colOff>304800</xdr:colOff>
      <xdr:row>93</xdr:row>
      <xdr:rowOff>102870</xdr:rowOff>
    </xdr:to>
    <xdr:sp macro="" textlink="">
      <xdr:nvSpPr>
        <xdr:cNvPr id="112" name="AutoShape 173" descr="Calificaciones de ALEXIS ANDREE LIHUISI PAREDES">
          <a:hlinkClick xmlns:r="http://schemas.openxmlformats.org/officeDocument/2006/relationships" r:id="rId111"/>
        </xdr:cNvPr>
        <xdr:cNvSpPr>
          <a:spLocks noChangeAspect="1" noChangeArrowheads="1"/>
        </xdr:cNvSpPr>
      </xdr:nvSpPr>
      <xdr:spPr bwMode="auto">
        <a:xfrm>
          <a:off x="4089400" y="140208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69</xdr:row>
      <xdr:rowOff>685800</xdr:rowOff>
    </xdr:from>
    <xdr:to>
      <xdr:col>11</xdr:col>
      <xdr:colOff>77470</xdr:colOff>
      <xdr:row>93</xdr:row>
      <xdr:rowOff>102870</xdr:rowOff>
    </xdr:to>
    <xdr:sp macro="" textlink="">
      <xdr:nvSpPr>
        <xdr:cNvPr id="113" name="AutoShape 174" descr="Análsisis de calificaciones">
          <a:hlinkClick xmlns:r="http://schemas.openxmlformats.org/officeDocument/2006/relationships" r:id="rId112"/>
        </xdr:cNvPr>
        <xdr:cNvSpPr>
          <a:spLocks noChangeAspect="1" noChangeArrowheads="1"/>
        </xdr:cNvSpPr>
      </xdr:nvSpPr>
      <xdr:spPr bwMode="auto">
        <a:xfrm>
          <a:off x="7531100" y="140208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71</xdr:row>
      <xdr:rowOff>266700</xdr:rowOff>
    </xdr:from>
    <xdr:to>
      <xdr:col>4</xdr:col>
      <xdr:colOff>304800</xdr:colOff>
      <xdr:row>107</xdr:row>
      <xdr:rowOff>105410</xdr:rowOff>
    </xdr:to>
    <xdr:sp macro="" textlink="">
      <xdr:nvSpPr>
        <xdr:cNvPr id="114" name="AutoShape 176" descr="Calificaciones de ALVARO ABRAHAM LINAREZ GONZALES">
          <a:hlinkClick xmlns:r="http://schemas.openxmlformats.org/officeDocument/2006/relationships" r:id="rId113"/>
        </xdr:cNvPr>
        <xdr:cNvSpPr>
          <a:spLocks noChangeAspect="1" noChangeArrowheads="1"/>
        </xdr:cNvSpPr>
      </xdr:nvSpPr>
      <xdr:spPr bwMode="auto">
        <a:xfrm>
          <a:off x="4089400" y="14427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71</xdr:row>
      <xdr:rowOff>266700</xdr:rowOff>
    </xdr:from>
    <xdr:to>
      <xdr:col>11</xdr:col>
      <xdr:colOff>77470</xdr:colOff>
      <xdr:row>107</xdr:row>
      <xdr:rowOff>105410</xdr:rowOff>
    </xdr:to>
    <xdr:sp macro="" textlink="">
      <xdr:nvSpPr>
        <xdr:cNvPr id="115" name="AutoShape 177" descr="Análsisis de calificaciones">
          <a:hlinkClick xmlns:r="http://schemas.openxmlformats.org/officeDocument/2006/relationships" r:id="rId114"/>
        </xdr:cNvPr>
        <xdr:cNvSpPr>
          <a:spLocks noChangeAspect="1" noChangeArrowheads="1"/>
        </xdr:cNvSpPr>
      </xdr:nvSpPr>
      <xdr:spPr bwMode="auto">
        <a:xfrm>
          <a:off x="7531100" y="14427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72</xdr:row>
      <xdr:rowOff>228600</xdr:rowOff>
    </xdr:from>
    <xdr:to>
      <xdr:col>4</xdr:col>
      <xdr:colOff>304800</xdr:colOff>
      <xdr:row>107</xdr:row>
      <xdr:rowOff>102870</xdr:rowOff>
    </xdr:to>
    <xdr:sp macro="" textlink="">
      <xdr:nvSpPr>
        <xdr:cNvPr id="116" name="AutoShape 179" descr="Calificaciones de MANUEL ALEJANDRO LOPEZ CORRALES">
          <a:hlinkClick xmlns:r="http://schemas.openxmlformats.org/officeDocument/2006/relationships" r:id="rId115"/>
        </xdr:cNvPr>
        <xdr:cNvSpPr>
          <a:spLocks noChangeAspect="1" noChangeArrowheads="1"/>
        </xdr:cNvSpPr>
      </xdr:nvSpPr>
      <xdr:spPr bwMode="auto">
        <a:xfrm>
          <a:off x="4089400" y="14630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72</xdr:row>
      <xdr:rowOff>228600</xdr:rowOff>
    </xdr:from>
    <xdr:to>
      <xdr:col>11</xdr:col>
      <xdr:colOff>77470</xdr:colOff>
      <xdr:row>107</xdr:row>
      <xdr:rowOff>102870</xdr:rowOff>
    </xdr:to>
    <xdr:sp macro="" textlink="">
      <xdr:nvSpPr>
        <xdr:cNvPr id="117" name="AutoShape 180" descr="Análsisis de calificaciones">
          <a:hlinkClick xmlns:r="http://schemas.openxmlformats.org/officeDocument/2006/relationships" r:id="rId116"/>
        </xdr:cNvPr>
        <xdr:cNvSpPr>
          <a:spLocks noChangeAspect="1" noChangeArrowheads="1"/>
        </xdr:cNvSpPr>
      </xdr:nvSpPr>
      <xdr:spPr bwMode="auto">
        <a:xfrm>
          <a:off x="7531100" y="14630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73</xdr:row>
      <xdr:rowOff>381000</xdr:rowOff>
    </xdr:from>
    <xdr:to>
      <xdr:col>4</xdr:col>
      <xdr:colOff>304800</xdr:colOff>
      <xdr:row>107</xdr:row>
      <xdr:rowOff>102870</xdr:rowOff>
    </xdr:to>
    <xdr:sp macro="" textlink="">
      <xdr:nvSpPr>
        <xdr:cNvPr id="118" name="AutoShape 182" descr="Calificaciones de ERIKA PAOLA MACHACA RAMOS">
          <a:hlinkClick xmlns:r="http://schemas.openxmlformats.org/officeDocument/2006/relationships" r:id="rId117"/>
        </xdr:cNvPr>
        <xdr:cNvSpPr>
          <a:spLocks noChangeAspect="1" noChangeArrowheads="1"/>
        </xdr:cNvSpPr>
      </xdr:nvSpPr>
      <xdr:spPr bwMode="auto">
        <a:xfrm>
          <a:off x="4089400" y="14833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73</xdr:row>
      <xdr:rowOff>381000</xdr:rowOff>
    </xdr:from>
    <xdr:to>
      <xdr:col>11</xdr:col>
      <xdr:colOff>77470</xdr:colOff>
      <xdr:row>107</xdr:row>
      <xdr:rowOff>102870</xdr:rowOff>
    </xdr:to>
    <xdr:sp macro="" textlink="">
      <xdr:nvSpPr>
        <xdr:cNvPr id="119" name="AutoShape 183" descr="Análsisis de calificaciones">
          <a:hlinkClick xmlns:r="http://schemas.openxmlformats.org/officeDocument/2006/relationships" r:id="rId118"/>
        </xdr:cNvPr>
        <xdr:cNvSpPr>
          <a:spLocks noChangeAspect="1" noChangeArrowheads="1"/>
        </xdr:cNvSpPr>
      </xdr:nvSpPr>
      <xdr:spPr bwMode="auto">
        <a:xfrm>
          <a:off x="7531100" y="14833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74</xdr:row>
      <xdr:rowOff>533400</xdr:rowOff>
    </xdr:from>
    <xdr:to>
      <xdr:col>4</xdr:col>
      <xdr:colOff>304800</xdr:colOff>
      <xdr:row>107</xdr:row>
      <xdr:rowOff>102870</xdr:rowOff>
    </xdr:to>
    <xdr:sp macro="" textlink="">
      <xdr:nvSpPr>
        <xdr:cNvPr id="120" name="AutoShape 185" descr="Calificaciones de LESTHER GEAM PIERE MANRIQUE GARCIA">
          <a:hlinkClick xmlns:r="http://schemas.openxmlformats.org/officeDocument/2006/relationships" r:id="rId119"/>
        </xdr:cNvPr>
        <xdr:cNvSpPr>
          <a:spLocks noChangeAspect="1" noChangeArrowheads="1"/>
        </xdr:cNvSpPr>
      </xdr:nvSpPr>
      <xdr:spPr bwMode="auto">
        <a:xfrm>
          <a:off x="4089400" y="150368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74</xdr:row>
      <xdr:rowOff>533400</xdr:rowOff>
    </xdr:from>
    <xdr:to>
      <xdr:col>11</xdr:col>
      <xdr:colOff>77470</xdr:colOff>
      <xdr:row>107</xdr:row>
      <xdr:rowOff>102870</xdr:rowOff>
    </xdr:to>
    <xdr:sp macro="" textlink="">
      <xdr:nvSpPr>
        <xdr:cNvPr id="121" name="AutoShape 186" descr="Análsisis de calificaciones">
          <a:hlinkClick xmlns:r="http://schemas.openxmlformats.org/officeDocument/2006/relationships" r:id="rId120"/>
        </xdr:cNvPr>
        <xdr:cNvSpPr>
          <a:spLocks noChangeAspect="1" noChangeArrowheads="1"/>
        </xdr:cNvSpPr>
      </xdr:nvSpPr>
      <xdr:spPr bwMode="auto">
        <a:xfrm>
          <a:off x="7531100" y="150368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76</xdr:row>
      <xdr:rowOff>114300</xdr:rowOff>
    </xdr:from>
    <xdr:to>
      <xdr:col>4</xdr:col>
      <xdr:colOff>304800</xdr:colOff>
      <xdr:row>107</xdr:row>
      <xdr:rowOff>48260</xdr:rowOff>
    </xdr:to>
    <xdr:sp macro="" textlink="">
      <xdr:nvSpPr>
        <xdr:cNvPr id="122" name="AutoShape 188" descr="Calificaciones de FLOR MARYANA  MANRIQUE RIVERA">
          <a:hlinkClick xmlns:r="http://schemas.openxmlformats.org/officeDocument/2006/relationships" r:id="rId121"/>
        </xdr:cNvPr>
        <xdr:cNvSpPr>
          <a:spLocks noChangeAspect="1" noChangeArrowheads="1"/>
        </xdr:cNvSpPr>
      </xdr:nvSpPr>
      <xdr:spPr bwMode="auto">
        <a:xfrm>
          <a:off x="4089400" y="153543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76</xdr:row>
      <xdr:rowOff>114300</xdr:rowOff>
    </xdr:from>
    <xdr:to>
      <xdr:col>11</xdr:col>
      <xdr:colOff>77470</xdr:colOff>
      <xdr:row>107</xdr:row>
      <xdr:rowOff>48260</xdr:rowOff>
    </xdr:to>
    <xdr:sp macro="" textlink="">
      <xdr:nvSpPr>
        <xdr:cNvPr id="123" name="AutoShape 189" descr="Análsisis de calificaciones">
          <a:hlinkClick xmlns:r="http://schemas.openxmlformats.org/officeDocument/2006/relationships" r:id="rId122"/>
        </xdr:cNvPr>
        <xdr:cNvSpPr>
          <a:spLocks noChangeAspect="1" noChangeArrowheads="1"/>
        </xdr:cNvSpPr>
      </xdr:nvSpPr>
      <xdr:spPr bwMode="auto">
        <a:xfrm>
          <a:off x="7531100" y="153543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77</xdr:row>
      <xdr:rowOff>266700</xdr:rowOff>
    </xdr:from>
    <xdr:to>
      <xdr:col>4</xdr:col>
      <xdr:colOff>304800</xdr:colOff>
      <xdr:row>107</xdr:row>
      <xdr:rowOff>102870</xdr:rowOff>
    </xdr:to>
    <xdr:sp macro="" textlink="">
      <xdr:nvSpPr>
        <xdr:cNvPr id="124" name="AutoShape 191" descr="Calificaciones de ELVIS EDUARDO  MAUTINO CHAMBI">
          <a:hlinkClick xmlns:r="http://schemas.openxmlformats.org/officeDocument/2006/relationships" r:id="rId123"/>
        </xdr:cNvPr>
        <xdr:cNvSpPr>
          <a:spLocks noChangeAspect="1" noChangeArrowheads="1"/>
        </xdr:cNvSpPr>
      </xdr:nvSpPr>
      <xdr:spPr bwMode="auto">
        <a:xfrm>
          <a:off x="4089400" y="15646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77</xdr:row>
      <xdr:rowOff>266700</xdr:rowOff>
    </xdr:from>
    <xdr:to>
      <xdr:col>11</xdr:col>
      <xdr:colOff>77470</xdr:colOff>
      <xdr:row>107</xdr:row>
      <xdr:rowOff>102870</xdr:rowOff>
    </xdr:to>
    <xdr:sp macro="" textlink="">
      <xdr:nvSpPr>
        <xdr:cNvPr id="125" name="AutoShape 192" descr="Análsisis de calificaciones">
          <a:hlinkClick xmlns:r="http://schemas.openxmlformats.org/officeDocument/2006/relationships" r:id="rId124"/>
        </xdr:cNvPr>
        <xdr:cNvSpPr>
          <a:spLocks noChangeAspect="1" noChangeArrowheads="1"/>
        </xdr:cNvSpPr>
      </xdr:nvSpPr>
      <xdr:spPr bwMode="auto">
        <a:xfrm>
          <a:off x="7531100" y="15646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78</xdr:row>
      <xdr:rowOff>419100</xdr:rowOff>
    </xdr:from>
    <xdr:to>
      <xdr:col>4</xdr:col>
      <xdr:colOff>304800</xdr:colOff>
      <xdr:row>107</xdr:row>
      <xdr:rowOff>102870</xdr:rowOff>
    </xdr:to>
    <xdr:sp macro="" textlink="">
      <xdr:nvSpPr>
        <xdr:cNvPr id="126" name="AutoShape 194" descr="Calificaciones de GIAN CARLOS MAYTA ALVAREZ">
          <a:hlinkClick xmlns:r="http://schemas.openxmlformats.org/officeDocument/2006/relationships" r:id="rId125"/>
        </xdr:cNvPr>
        <xdr:cNvSpPr>
          <a:spLocks noChangeAspect="1" noChangeArrowheads="1"/>
        </xdr:cNvSpPr>
      </xdr:nvSpPr>
      <xdr:spPr bwMode="auto">
        <a:xfrm>
          <a:off x="4089400" y="15849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78</xdr:row>
      <xdr:rowOff>419100</xdr:rowOff>
    </xdr:from>
    <xdr:to>
      <xdr:col>11</xdr:col>
      <xdr:colOff>77470</xdr:colOff>
      <xdr:row>107</xdr:row>
      <xdr:rowOff>102870</xdr:rowOff>
    </xdr:to>
    <xdr:sp macro="" textlink="">
      <xdr:nvSpPr>
        <xdr:cNvPr id="127" name="AutoShape 195" descr="Análsisis de calificaciones">
          <a:hlinkClick xmlns:r="http://schemas.openxmlformats.org/officeDocument/2006/relationships" r:id="rId126"/>
        </xdr:cNvPr>
        <xdr:cNvSpPr>
          <a:spLocks noChangeAspect="1" noChangeArrowheads="1"/>
        </xdr:cNvSpPr>
      </xdr:nvSpPr>
      <xdr:spPr bwMode="auto">
        <a:xfrm>
          <a:off x="7531100" y="15849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79</xdr:row>
      <xdr:rowOff>571500</xdr:rowOff>
    </xdr:from>
    <xdr:to>
      <xdr:col>4</xdr:col>
      <xdr:colOff>304800</xdr:colOff>
      <xdr:row>107</xdr:row>
      <xdr:rowOff>102870</xdr:rowOff>
    </xdr:to>
    <xdr:sp macro="" textlink="">
      <xdr:nvSpPr>
        <xdr:cNvPr id="128" name="AutoShape 197" descr="Calificaciones de RONALD ANDREE MEDINA LLANQUECHA">
          <a:hlinkClick xmlns:r="http://schemas.openxmlformats.org/officeDocument/2006/relationships" r:id="rId127"/>
        </xdr:cNvPr>
        <xdr:cNvSpPr>
          <a:spLocks noChangeAspect="1" noChangeArrowheads="1"/>
        </xdr:cNvSpPr>
      </xdr:nvSpPr>
      <xdr:spPr bwMode="auto">
        <a:xfrm>
          <a:off x="4089400" y="160528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79</xdr:row>
      <xdr:rowOff>571500</xdr:rowOff>
    </xdr:from>
    <xdr:to>
      <xdr:col>11</xdr:col>
      <xdr:colOff>77470</xdr:colOff>
      <xdr:row>107</xdr:row>
      <xdr:rowOff>102870</xdr:rowOff>
    </xdr:to>
    <xdr:sp macro="" textlink="">
      <xdr:nvSpPr>
        <xdr:cNvPr id="129" name="AutoShape 198" descr="Análsisis de calificaciones">
          <a:hlinkClick xmlns:r="http://schemas.openxmlformats.org/officeDocument/2006/relationships" r:id="rId128"/>
        </xdr:cNvPr>
        <xdr:cNvSpPr>
          <a:spLocks noChangeAspect="1" noChangeArrowheads="1"/>
        </xdr:cNvSpPr>
      </xdr:nvSpPr>
      <xdr:spPr bwMode="auto">
        <a:xfrm>
          <a:off x="7531100" y="160528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81</xdr:row>
      <xdr:rowOff>152400</xdr:rowOff>
    </xdr:from>
    <xdr:to>
      <xdr:col>4</xdr:col>
      <xdr:colOff>304800</xdr:colOff>
      <xdr:row>107</xdr:row>
      <xdr:rowOff>50800</xdr:rowOff>
    </xdr:to>
    <xdr:sp macro="" textlink="">
      <xdr:nvSpPr>
        <xdr:cNvPr id="130" name="AutoShape 200" descr="Calificaciones de HENRY OSCAR  MELENDEZ MERMA">
          <a:hlinkClick xmlns:r="http://schemas.openxmlformats.org/officeDocument/2006/relationships" r:id="rId129"/>
        </xdr:cNvPr>
        <xdr:cNvSpPr>
          <a:spLocks noChangeAspect="1" noChangeArrowheads="1"/>
        </xdr:cNvSpPr>
      </xdr:nvSpPr>
      <xdr:spPr bwMode="auto">
        <a:xfrm>
          <a:off x="4089400" y="164084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81</xdr:row>
      <xdr:rowOff>152400</xdr:rowOff>
    </xdr:from>
    <xdr:to>
      <xdr:col>11</xdr:col>
      <xdr:colOff>77470</xdr:colOff>
      <xdr:row>107</xdr:row>
      <xdr:rowOff>50800</xdr:rowOff>
    </xdr:to>
    <xdr:sp macro="" textlink="">
      <xdr:nvSpPr>
        <xdr:cNvPr id="131" name="AutoShape 201" descr="Análsisis de calificaciones">
          <a:hlinkClick xmlns:r="http://schemas.openxmlformats.org/officeDocument/2006/relationships" r:id="rId130"/>
        </xdr:cNvPr>
        <xdr:cNvSpPr>
          <a:spLocks noChangeAspect="1" noChangeArrowheads="1"/>
        </xdr:cNvSpPr>
      </xdr:nvSpPr>
      <xdr:spPr bwMode="auto">
        <a:xfrm>
          <a:off x="7531100" y="164084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82</xdr:row>
      <xdr:rowOff>304800</xdr:rowOff>
    </xdr:from>
    <xdr:to>
      <xdr:col>4</xdr:col>
      <xdr:colOff>304800</xdr:colOff>
      <xdr:row>107</xdr:row>
      <xdr:rowOff>102870</xdr:rowOff>
    </xdr:to>
    <xdr:sp macro="" textlink="">
      <xdr:nvSpPr>
        <xdr:cNvPr id="132" name="AutoShape 203" descr="Calificaciones de EDUARDO ALCIDES MOLLINEDO CHAVEZ">
          <a:hlinkClick xmlns:r="http://schemas.openxmlformats.org/officeDocument/2006/relationships" r:id="rId131"/>
        </xdr:cNvPr>
        <xdr:cNvSpPr>
          <a:spLocks noChangeAspect="1" noChangeArrowheads="1"/>
        </xdr:cNvSpPr>
      </xdr:nvSpPr>
      <xdr:spPr bwMode="auto">
        <a:xfrm>
          <a:off x="4089400" y="16662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82</xdr:row>
      <xdr:rowOff>304800</xdr:rowOff>
    </xdr:from>
    <xdr:to>
      <xdr:col>11</xdr:col>
      <xdr:colOff>77470</xdr:colOff>
      <xdr:row>107</xdr:row>
      <xdr:rowOff>102870</xdr:rowOff>
    </xdr:to>
    <xdr:sp macro="" textlink="">
      <xdr:nvSpPr>
        <xdr:cNvPr id="133" name="AutoShape 204" descr="Análsisis de calificaciones">
          <a:hlinkClick xmlns:r="http://schemas.openxmlformats.org/officeDocument/2006/relationships" r:id="rId132"/>
        </xdr:cNvPr>
        <xdr:cNvSpPr>
          <a:spLocks noChangeAspect="1" noChangeArrowheads="1"/>
        </xdr:cNvSpPr>
      </xdr:nvSpPr>
      <xdr:spPr bwMode="auto">
        <a:xfrm>
          <a:off x="7531100" y="16662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83</xdr:row>
      <xdr:rowOff>457200</xdr:rowOff>
    </xdr:from>
    <xdr:to>
      <xdr:col>4</xdr:col>
      <xdr:colOff>304800</xdr:colOff>
      <xdr:row>107</xdr:row>
      <xdr:rowOff>102870</xdr:rowOff>
    </xdr:to>
    <xdr:sp macro="" textlink="">
      <xdr:nvSpPr>
        <xdr:cNvPr id="134" name="AutoShape 206" descr="Calificaciones de VLADIMIR MONROY CONDORI">
          <a:hlinkClick xmlns:r="http://schemas.openxmlformats.org/officeDocument/2006/relationships" r:id="rId133"/>
        </xdr:cNvPr>
        <xdr:cNvSpPr>
          <a:spLocks noChangeAspect="1" noChangeArrowheads="1"/>
        </xdr:cNvSpPr>
      </xdr:nvSpPr>
      <xdr:spPr bwMode="auto">
        <a:xfrm>
          <a:off x="4089400" y="16865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83</xdr:row>
      <xdr:rowOff>457200</xdr:rowOff>
    </xdr:from>
    <xdr:to>
      <xdr:col>11</xdr:col>
      <xdr:colOff>77470</xdr:colOff>
      <xdr:row>107</xdr:row>
      <xdr:rowOff>102870</xdr:rowOff>
    </xdr:to>
    <xdr:sp macro="" textlink="">
      <xdr:nvSpPr>
        <xdr:cNvPr id="135" name="AutoShape 207" descr="Análsisis de calificaciones">
          <a:hlinkClick xmlns:r="http://schemas.openxmlformats.org/officeDocument/2006/relationships" r:id="rId134"/>
        </xdr:cNvPr>
        <xdr:cNvSpPr>
          <a:spLocks noChangeAspect="1" noChangeArrowheads="1"/>
        </xdr:cNvSpPr>
      </xdr:nvSpPr>
      <xdr:spPr bwMode="auto">
        <a:xfrm>
          <a:off x="7531100" y="16865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84</xdr:row>
      <xdr:rowOff>419100</xdr:rowOff>
    </xdr:from>
    <xdr:to>
      <xdr:col>4</xdr:col>
      <xdr:colOff>304800</xdr:colOff>
      <xdr:row>107</xdr:row>
      <xdr:rowOff>102870</xdr:rowOff>
    </xdr:to>
    <xdr:sp macro="" textlink="">
      <xdr:nvSpPr>
        <xdr:cNvPr id="136" name="AutoShape 209" descr="Calificaciones de MAXIMO ESTEBAN MONZON MANCHEGO">
          <a:hlinkClick xmlns:r="http://schemas.openxmlformats.org/officeDocument/2006/relationships" r:id="rId135"/>
        </xdr:cNvPr>
        <xdr:cNvSpPr>
          <a:spLocks noChangeAspect="1" noChangeArrowheads="1"/>
        </xdr:cNvSpPr>
      </xdr:nvSpPr>
      <xdr:spPr bwMode="auto">
        <a:xfrm>
          <a:off x="4089400" y="170688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84</xdr:row>
      <xdr:rowOff>419100</xdr:rowOff>
    </xdr:from>
    <xdr:to>
      <xdr:col>11</xdr:col>
      <xdr:colOff>77470</xdr:colOff>
      <xdr:row>107</xdr:row>
      <xdr:rowOff>102870</xdr:rowOff>
    </xdr:to>
    <xdr:sp macro="" textlink="">
      <xdr:nvSpPr>
        <xdr:cNvPr id="137" name="AutoShape 210" descr="Análsisis de calificaciones">
          <a:hlinkClick xmlns:r="http://schemas.openxmlformats.org/officeDocument/2006/relationships" r:id="rId136"/>
        </xdr:cNvPr>
        <xdr:cNvSpPr>
          <a:spLocks noChangeAspect="1" noChangeArrowheads="1"/>
        </xdr:cNvSpPr>
      </xdr:nvSpPr>
      <xdr:spPr bwMode="auto">
        <a:xfrm>
          <a:off x="7531100" y="170688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304800</xdr:colOff>
      <xdr:row>107</xdr:row>
      <xdr:rowOff>100330</xdr:rowOff>
    </xdr:to>
    <xdr:sp macro="" textlink="">
      <xdr:nvSpPr>
        <xdr:cNvPr id="138" name="AutoShape 212" descr="Calificaciones de DEYVY OSCAR MOROCHARA YANA">
          <a:hlinkClick xmlns:r="http://schemas.openxmlformats.org/officeDocument/2006/relationships" r:id="rId137"/>
        </xdr:cNvPr>
        <xdr:cNvSpPr>
          <a:spLocks noChangeAspect="1" noChangeArrowheads="1"/>
        </xdr:cNvSpPr>
      </xdr:nvSpPr>
      <xdr:spPr bwMode="auto">
        <a:xfrm>
          <a:off x="4089400" y="17272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86</xdr:row>
      <xdr:rowOff>0</xdr:rowOff>
    </xdr:from>
    <xdr:to>
      <xdr:col>11</xdr:col>
      <xdr:colOff>77470</xdr:colOff>
      <xdr:row>107</xdr:row>
      <xdr:rowOff>100330</xdr:rowOff>
    </xdr:to>
    <xdr:sp macro="" textlink="">
      <xdr:nvSpPr>
        <xdr:cNvPr id="139" name="AutoShape 213" descr="Análsisis de calificaciones">
          <a:hlinkClick xmlns:r="http://schemas.openxmlformats.org/officeDocument/2006/relationships" r:id="rId138"/>
        </xdr:cNvPr>
        <xdr:cNvSpPr>
          <a:spLocks noChangeAspect="1" noChangeArrowheads="1"/>
        </xdr:cNvSpPr>
      </xdr:nvSpPr>
      <xdr:spPr bwMode="auto">
        <a:xfrm>
          <a:off x="7531100" y="17272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86</xdr:row>
      <xdr:rowOff>914400</xdr:rowOff>
    </xdr:from>
    <xdr:to>
      <xdr:col>4</xdr:col>
      <xdr:colOff>304800</xdr:colOff>
      <xdr:row>107</xdr:row>
      <xdr:rowOff>102870</xdr:rowOff>
    </xdr:to>
    <xdr:sp macro="" textlink="">
      <xdr:nvSpPr>
        <xdr:cNvPr id="140" name="AutoShape 215" descr="Calificaciones de ALEXYS CRISTOFER MOYA SANCHEZ">
          <a:hlinkClick xmlns:r="http://schemas.openxmlformats.org/officeDocument/2006/relationships" r:id="rId139"/>
        </xdr:cNvPr>
        <xdr:cNvSpPr>
          <a:spLocks noChangeAspect="1" noChangeArrowheads="1"/>
        </xdr:cNvSpPr>
      </xdr:nvSpPr>
      <xdr:spPr bwMode="auto">
        <a:xfrm>
          <a:off x="4089400" y="1747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86</xdr:row>
      <xdr:rowOff>914400</xdr:rowOff>
    </xdr:from>
    <xdr:to>
      <xdr:col>11</xdr:col>
      <xdr:colOff>77470</xdr:colOff>
      <xdr:row>107</xdr:row>
      <xdr:rowOff>102870</xdr:rowOff>
    </xdr:to>
    <xdr:sp macro="" textlink="">
      <xdr:nvSpPr>
        <xdr:cNvPr id="141" name="AutoShape 216" descr="Análsisis de calificaciones">
          <a:hlinkClick xmlns:r="http://schemas.openxmlformats.org/officeDocument/2006/relationships" r:id="rId140"/>
        </xdr:cNvPr>
        <xdr:cNvSpPr>
          <a:spLocks noChangeAspect="1" noChangeArrowheads="1"/>
        </xdr:cNvSpPr>
      </xdr:nvSpPr>
      <xdr:spPr bwMode="auto">
        <a:xfrm>
          <a:off x="7531100" y="1747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88</xdr:row>
      <xdr:rowOff>114300</xdr:rowOff>
    </xdr:from>
    <xdr:to>
      <xdr:col>4</xdr:col>
      <xdr:colOff>304800</xdr:colOff>
      <xdr:row>107</xdr:row>
      <xdr:rowOff>48260</xdr:rowOff>
    </xdr:to>
    <xdr:sp macro="" textlink="">
      <xdr:nvSpPr>
        <xdr:cNvPr id="142" name="AutoShape 218" descr="Calificaciones de JIMMY ESTIFER MUÑOZ CALSIN">
          <a:hlinkClick xmlns:r="http://schemas.openxmlformats.org/officeDocument/2006/relationships" r:id="rId141"/>
        </xdr:cNvPr>
        <xdr:cNvSpPr>
          <a:spLocks noChangeAspect="1" noChangeArrowheads="1"/>
        </xdr:cNvSpPr>
      </xdr:nvSpPr>
      <xdr:spPr bwMode="auto">
        <a:xfrm>
          <a:off x="4089400" y="177927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88</xdr:row>
      <xdr:rowOff>114300</xdr:rowOff>
    </xdr:from>
    <xdr:to>
      <xdr:col>11</xdr:col>
      <xdr:colOff>77470</xdr:colOff>
      <xdr:row>107</xdr:row>
      <xdr:rowOff>48260</xdr:rowOff>
    </xdr:to>
    <xdr:sp macro="" textlink="">
      <xdr:nvSpPr>
        <xdr:cNvPr id="143" name="AutoShape 219" descr="Análsisis de calificaciones">
          <a:hlinkClick xmlns:r="http://schemas.openxmlformats.org/officeDocument/2006/relationships" r:id="rId142"/>
        </xdr:cNvPr>
        <xdr:cNvSpPr>
          <a:spLocks noChangeAspect="1" noChangeArrowheads="1"/>
        </xdr:cNvSpPr>
      </xdr:nvSpPr>
      <xdr:spPr bwMode="auto">
        <a:xfrm>
          <a:off x="7531100" y="177927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89</xdr:row>
      <xdr:rowOff>266700</xdr:rowOff>
    </xdr:from>
    <xdr:to>
      <xdr:col>4</xdr:col>
      <xdr:colOff>304800</xdr:colOff>
      <xdr:row>107</xdr:row>
      <xdr:rowOff>102870</xdr:rowOff>
    </xdr:to>
    <xdr:sp macro="" textlink="">
      <xdr:nvSpPr>
        <xdr:cNvPr id="144" name="AutoShape 221" descr="Calificaciones de VICTOR MANUEL MURILLO WONG">
          <a:hlinkClick xmlns:r="http://schemas.openxmlformats.org/officeDocument/2006/relationships" r:id="rId143"/>
        </xdr:cNvPr>
        <xdr:cNvSpPr>
          <a:spLocks noChangeAspect="1" noChangeArrowheads="1"/>
        </xdr:cNvSpPr>
      </xdr:nvSpPr>
      <xdr:spPr bwMode="auto">
        <a:xfrm>
          <a:off x="4089400" y="180848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89</xdr:row>
      <xdr:rowOff>266700</xdr:rowOff>
    </xdr:from>
    <xdr:to>
      <xdr:col>11</xdr:col>
      <xdr:colOff>77470</xdr:colOff>
      <xdr:row>107</xdr:row>
      <xdr:rowOff>102870</xdr:rowOff>
    </xdr:to>
    <xdr:sp macro="" textlink="">
      <xdr:nvSpPr>
        <xdr:cNvPr id="145" name="AutoShape 222" descr="Análsisis de calificaciones">
          <a:hlinkClick xmlns:r="http://schemas.openxmlformats.org/officeDocument/2006/relationships" r:id="rId144"/>
        </xdr:cNvPr>
        <xdr:cNvSpPr>
          <a:spLocks noChangeAspect="1" noChangeArrowheads="1"/>
        </xdr:cNvSpPr>
      </xdr:nvSpPr>
      <xdr:spPr bwMode="auto">
        <a:xfrm>
          <a:off x="7531100" y="180848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90</xdr:row>
      <xdr:rowOff>419100</xdr:rowOff>
    </xdr:from>
    <xdr:to>
      <xdr:col>4</xdr:col>
      <xdr:colOff>304800</xdr:colOff>
      <xdr:row>107</xdr:row>
      <xdr:rowOff>102870</xdr:rowOff>
    </xdr:to>
    <xdr:sp macro="" textlink="">
      <xdr:nvSpPr>
        <xdr:cNvPr id="146" name="AutoShape 224" descr="Calificaciones de JESUS RONY NEYRA BECERRA">
          <a:hlinkClick xmlns:r="http://schemas.openxmlformats.org/officeDocument/2006/relationships" r:id="rId145"/>
        </xdr:cNvPr>
        <xdr:cNvSpPr>
          <a:spLocks noChangeAspect="1" noChangeArrowheads="1"/>
        </xdr:cNvSpPr>
      </xdr:nvSpPr>
      <xdr:spPr bwMode="auto">
        <a:xfrm>
          <a:off x="4089400" y="18288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90</xdr:row>
      <xdr:rowOff>419100</xdr:rowOff>
    </xdr:from>
    <xdr:to>
      <xdr:col>11</xdr:col>
      <xdr:colOff>77470</xdr:colOff>
      <xdr:row>107</xdr:row>
      <xdr:rowOff>102870</xdr:rowOff>
    </xdr:to>
    <xdr:sp macro="" textlink="">
      <xdr:nvSpPr>
        <xdr:cNvPr id="147" name="AutoShape 225" descr="Análsisis de calificaciones">
          <a:hlinkClick xmlns:r="http://schemas.openxmlformats.org/officeDocument/2006/relationships" r:id="rId146"/>
        </xdr:cNvPr>
        <xdr:cNvSpPr>
          <a:spLocks noChangeAspect="1" noChangeArrowheads="1"/>
        </xdr:cNvSpPr>
      </xdr:nvSpPr>
      <xdr:spPr bwMode="auto">
        <a:xfrm>
          <a:off x="7531100" y="18288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304800</xdr:colOff>
      <xdr:row>107</xdr:row>
      <xdr:rowOff>100330</xdr:rowOff>
    </xdr:to>
    <xdr:sp macro="" textlink="">
      <xdr:nvSpPr>
        <xdr:cNvPr id="148" name="AutoShape 227" descr="Calificaciones de RONNIE FRANK NUÑEZ SORIA">
          <a:hlinkClick xmlns:r="http://schemas.openxmlformats.org/officeDocument/2006/relationships" r:id="rId147"/>
        </xdr:cNvPr>
        <xdr:cNvSpPr>
          <a:spLocks noChangeAspect="1" noChangeArrowheads="1"/>
        </xdr:cNvSpPr>
      </xdr:nvSpPr>
      <xdr:spPr bwMode="auto">
        <a:xfrm>
          <a:off x="4089400" y="18491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92</xdr:row>
      <xdr:rowOff>0</xdr:rowOff>
    </xdr:from>
    <xdr:to>
      <xdr:col>11</xdr:col>
      <xdr:colOff>77470</xdr:colOff>
      <xdr:row>107</xdr:row>
      <xdr:rowOff>100330</xdr:rowOff>
    </xdr:to>
    <xdr:sp macro="" textlink="">
      <xdr:nvSpPr>
        <xdr:cNvPr id="149" name="AutoShape 228" descr="Análsisis de calificaciones">
          <a:hlinkClick xmlns:r="http://schemas.openxmlformats.org/officeDocument/2006/relationships" r:id="rId148"/>
        </xdr:cNvPr>
        <xdr:cNvSpPr>
          <a:spLocks noChangeAspect="1" noChangeArrowheads="1"/>
        </xdr:cNvSpPr>
      </xdr:nvSpPr>
      <xdr:spPr bwMode="auto">
        <a:xfrm>
          <a:off x="7531100" y="18491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92</xdr:row>
      <xdr:rowOff>914400</xdr:rowOff>
    </xdr:from>
    <xdr:to>
      <xdr:col>4</xdr:col>
      <xdr:colOff>304800</xdr:colOff>
      <xdr:row>107</xdr:row>
      <xdr:rowOff>102870</xdr:rowOff>
    </xdr:to>
    <xdr:sp macro="" textlink="">
      <xdr:nvSpPr>
        <xdr:cNvPr id="150" name="AutoShape 230" descr="Calificaciones de GONZALO PABLO NUÑONCCA BLANCO">
          <a:hlinkClick xmlns:r="http://schemas.openxmlformats.org/officeDocument/2006/relationships" r:id="rId149"/>
        </xdr:cNvPr>
        <xdr:cNvSpPr>
          <a:spLocks noChangeAspect="1" noChangeArrowheads="1"/>
        </xdr:cNvSpPr>
      </xdr:nvSpPr>
      <xdr:spPr bwMode="auto">
        <a:xfrm>
          <a:off x="4089400" y="18694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92</xdr:row>
      <xdr:rowOff>914400</xdr:rowOff>
    </xdr:from>
    <xdr:to>
      <xdr:col>11</xdr:col>
      <xdr:colOff>77470</xdr:colOff>
      <xdr:row>107</xdr:row>
      <xdr:rowOff>102870</xdr:rowOff>
    </xdr:to>
    <xdr:sp macro="" textlink="">
      <xdr:nvSpPr>
        <xdr:cNvPr id="151" name="AutoShape 231" descr="Análsisis de calificaciones">
          <a:hlinkClick xmlns:r="http://schemas.openxmlformats.org/officeDocument/2006/relationships" r:id="rId150"/>
        </xdr:cNvPr>
        <xdr:cNvSpPr>
          <a:spLocks noChangeAspect="1" noChangeArrowheads="1"/>
        </xdr:cNvSpPr>
      </xdr:nvSpPr>
      <xdr:spPr bwMode="auto">
        <a:xfrm>
          <a:off x="7531100" y="18694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94</xdr:row>
      <xdr:rowOff>114300</xdr:rowOff>
    </xdr:from>
    <xdr:to>
      <xdr:col>4</xdr:col>
      <xdr:colOff>304800</xdr:colOff>
      <xdr:row>117</xdr:row>
      <xdr:rowOff>48260</xdr:rowOff>
    </xdr:to>
    <xdr:sp macro="" textlink="">
      <xdr:nvSpPr>
        <xdr:cNvPr id="152" name="AutoShape 233" descr="Calificaciones de GILBERT RODRIGO OCOLA SANCHEZ">
          <a:hlinkClick xmlns:r="http://schemas.openxmlformats.org/officeDocument/2006/relationships" r:id="rId151"/>
        </xdr:cNvPr>
        <xdr:cNvSpPr>
          <a:spLocks noChangeAspect="1" noChangeArrowheads="1"/>
        </xdr:cNvSpPr>
      </xdr:nvSpPr>
      <xdr:spPr bwMode="auto">
        <a:xfrm>
          <a:off x="4089400" y="190119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94</xdr:row>
      <xdr:rowOff>114300</xdr:rowOff>
    </xdr:from>
    <xdr:to>
      <xdr:col>11</xdr:col>
      <xdr:colOff>77470</xdr:colOff>
      <xdr:row>117</xdr:row>
      <xdr:rowOff>48260</xdr:rowOff>
    </xdr:to>
    <xdr:sp macro="" textlink="">
      <xdr:nvSpPr>
        <xdr:cNvPr id="153" name="AutoShape 234" descr="Análsisis de calificaciones">
          <a:hlinkClick xmlns:r="http://schemas.openxmlformats.org/officeDocument/2006/relationships" r:id="rId152"/>
        </xdr:cNvPr>
        <xdr:cNvSpPr>
          <a:spLocks noChangeAspect="1" noChangeArrowheads="1"/>
        </xdr:cNvSpPr>
      </xdr:nvSpPr>
      <xdr:spPr bwMode="auto">
        <a:xfrm>
          <a:off x="7531100" y="190119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95</xdr:row>
      <xdr:rowOff>266700</xdr:rowOff>
    </xdr:from>
    <xdr:to>
      <xdr:col>4</xdr:col>
      <xdr:colOff>304800</xdr:colOff>
      <xdr:row>117</xdr:row>
      <xdr:rowOff>102870</xdr:rowOff>
    </xdr:to>
    <xdr:sp macro="" textlink="">
      <xdr:nvSpPr>
        <xdr:cNvPr id="154" name="AutoShape 236" descr="Calificaciones de LUIS ALBERTO PALO PAREDES">
          <a:hlinkClick xmlns:r="http://schemas.openxmlformats.org/officeDocument/2006/relationships" r:id="rId153"/>
        </xdr:cNvPr>
        <xdr:cNvSpPr>
          <a:spLocks noChangeAspect="1" noChangeArrowheads="1"/>
        </xdr:cNvSpPr>
      </xdr:nvSpPr>
      <xdr:spPr bwMode="auto">
        <a:xfrm>
          <a:off x="4089400" y="19304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95</xdr:row>
      <xdr:rowOff>266700</xdr:rowOff>
    </xdr:from>
    <xdr:to>
      <xdr:col>11</xdr:col>
      <xdr:colOff>77470</xdr:colOff>
      <xdr:row>117</xdr:row>
      <xdr:rowOff>102870</xdr:rowOff>
    </xdr:to>
    <xdr:sp macro="" textlink="">
      <xdr:nvSpPr>
        <xdr:cNvPr id="155" name="AutoShape 237" descr="Análsisis de calificaciones">
          <a:hlinkClick xmlns:r="http://schemas.openxmlformats.org/officeDocument/2006/relationships" r:id="rId154"/>
        </xdr:cNvPr>
        <xdr:cNvSpPr>
          <a:spLocks noChangeAspect="1" noChangeArrowheads="1"/>
        </xdr:cNvSpPr>
      </xdr:nvSpPr>
      <xdr:spPr bwMode="auto">
        <a:xfrm>
          <a:off x="7531100" y="19304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97</xdr:row>
      <xdr:rowOff>38100</xdr:rowOff>
    </xdr:from>
    <xdr:to>
      <xdr:col>4</xdr:col>
      <xdr:colOff>304800</xdr:colOff>
      <xdr:row>117</xdr:row>
      <xdr:rowOff>100330</xdr:rowOff>
    </xdr:to>
    <xdr:sp macro="" textlink="">
      <xdr:nvSpPr>
        <xdr:cNvPr id="156" name="AutoShape 239" descr="Calificaciones de YOSSELIN VANESSA PERALES BARRIOS ">
          <a:hlinkClick xmlns:r="http://schemas.openxmlformats.org/officeDocument/2006/relationships" r:id="rId155"/>
        </xdr:cNvPr>
        <xdr:cNvSpPr>
          <a:spLocks noChangeAspect="1" noChangeArrowheads="1"/>
        </xdr:cNvSpPr>
      </xdr:nvSpPr>
      <xdr:spPr bwMode="auto">
        <a:xfrm>
          <a:off x="4089400" y="195453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97</xdr:row>
      <xdr:rowOff>38100</xdr:rowOff>
    </xdr:from>
    <xdr:to>
      <xdr:col>11</xdr:col>
      <xdr:colOff>77470</xdr:colOff>
      <xdr:row>117</xdr:row>
      <xdr:rowOff>100330</xdr:rowOff>
    </xdr:to>
    <xdr:sp macro="" textlink="">
      <xdr:nvSpPr>
        <xdr:cNvPr id="157" name="AutoShape 240" descr="Análsisis de calificaciones">
          <a:hlinkClick xmlns:r="http://schemas.openxmlformats.org/officeDocument/2006/relationships" r:id="rId156"/>
        </xdr:cNvPr>
        <xdr:cNvSpPr>
          <a:spLocks noChangeAspect="1" noChangeArrowheads="1"/>
        </xdr:cNvSpPr>
      </xdr:nvSpPr>
      <xdr:spPr bwMode="auto">
        <a:xfrm>
          <a:off x="7531100" y="195453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304800</xdr:colOff>
      <xdr:row>117</xdr:row>
      <xdr:rowOff>100330</xdr:rowOff>
    </xdr:to>
    <xdr:sp macro="" textlink="">
      <xdr:nvSpPr>
        <xdr:cNvPr id="158" name="AutoShape 242" descr="Calificaciones de VICTOR ANDRES  PEREZ LEIVA">
          <a:hlinkClick xmlns:r="http://schemas.openxmlformats.org/officeDocument/2006/relationships" r:id="rId157"/>
        </xdr:cNvPr>
        <xdr:cNvSpPr>
          <a:spLocks noChangeAspect="1" noChangeArrowheads="1"/>
        </xdr:cNvSpPr>
      </xdr:nvSpPr>
      <xdr:spPr bwMode="auto">
        <a:xfrm>
          <a:off x="4089400" y="19710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98</xdr:row>
      <xdr:rowOff>0</xdr:rowOff>
    </xdr:from>
    <xdr:to>
      <xdr:col>11</xdr:col>
      <xdr:colOff>77470</xdr:colOff>
      <xdr:row>117</xdr:row>
      <xdr:rowOff>100330</xdr:rowOff>
    </xdr:to>
    <xdr:sp macro="" textlink="">
      <xdr:nvSpPr>
        <xdr:cNvPr id="159" name="AutoShape 243" descr="Análsisis de calificaciones">
          <a:hlinkClick xmlns:r="http://schemas.openxmlformats.org/officeDocument/2006/relationships" r:id="rId158"/>
        </xdr:cNvPr>
        <xdr:cNvSpPr>
          <a:spLocks noChangeAspect="1" noChangeArrowheads="1"/>
        </xdr:cNvSpPr>
      </xdr:nvSpPr>
      <xdr:spPr bwMode="auto">
        <a:xfrm>
          <a:off x="7531100" y="19710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99</xdr:row>
      <xdr:rowOff>152400</xdr:rowOff>
    </xdr:from>
    <xdr:to>
      <xdr:col>4</xdr:col>
      <xdr:colOff>304800</xdr:colOff>
      <xdr:row>117</xdr:row>
      <xdr:rowOff>50800</xdr:rowOff>
    </xdr:to>
    <xdr:sp macro="" textlink="">
      <xdr:nvSpPr>
        <xdr:cNvPr id="160" name="AutoShape 245" descr="Calificaciones de SERGIO ALONSO PINTO CALDERON">
          <a:hlinkClick xmlns:r="http://schemas.openxmlformats.org/officeDocument/2006/relationships" r:id="rId159"/>
        </xdr:cNvPr>
        <xdr:cNvSpPr>
          <a:spLocks noChangeAspect="1" noChangeArrowheads="1"/>
        </xdr:cNvSpPr>
      </xdr:nvSpPr>
      <xdr:spPr bwMode="auto">
        <a:xfrm>
          <a:off x="4089400" y="200660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99</xdr:row>
      <xdr:rowOff>152400</xdr:rowOff>
    </xdr:from>
    <xdr:to>
      <xdr:col>11</xdr:col>
      <xdr:colOff>77470</xdr:colOff>
      <xdr:row>117</xdr:row>
      <xdr:rowOff>50800</xdr:rowOff>
    </xdr:to>
    <xdr:sp macro="" textlink="">
      <xdr:nvSpPr>
        <xdr:cNvPr id="161" name="AutoShape 246" descr="Análsisis de calificaciones">
          <a:hlinkClick xmlns:r="http://schemas.openxmlformats.org/officeDocument/2006/relationships" r:id="rId160"/>
        </xdr:cNvPr>
        <xdr:cNvSpPr>
          <a:spLocks noChangeAspect="1" noChangeArrowheads="1"/>
        </xdr:cNvSpPr>
      </xdr:nvSpPr>
      <xdr:spPr bwMode="auto">
        <a:xfrm>
          <a:off x="7531100" y="200660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100</xdr:row>
      <xdr:rowOff>304800</xdr:rowOff>
    </xdr:from>
    <xdr:to>
      <xdr:col>4</xdr:col>
      <xdr:colOff>304800</xdr:colOff>
      <xdr:row>117</xdr:row>
      <xdr:rowOff>102870</xdr:rowOff>
    </xdr:to>
    <xdr:sp macro="" textlink="">
      <xdr:nvSpPr>
        <xdr:cNvPr id="162" name="AutoShape 248" descr="Calificaciones de OSCAR RAUL QUISPE CALDERON">
          <a:hlinkClick xmlns:r="http://schemas.openxmlformats.org/officeDocument/2006/relationships" r:id="rId161"/>
        </xdr:cNvPr>
        <xdr:cNvSpPr>
          <a:spLocks noChangeAspect="1" noChangeArrowheads="1"/>
        </xdr:cNvSpPr>
      </xdr:nvSpPr>
      <xdr:spPr bwMode="auto">
        <a:xfrm>
          <a:off x="4089400" y="20320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100</xdr:row>
      <xdr:rowOff>304800</xdr:rowOff>
    </xdr:from>
    <xdr:to>
      <xdr:col>11</xdr:col>
      <xdr:colOff>77470</xdr:colOff>
      <xdr:row>117</xdr:row>
      <xdr:rowOff>102870</xdr:rowOff>
    </xdr:to>
    <xdr:sp macro="" textlink="">
      <xdr:nvSpPr>
        <xdr:cNvPr id="163" name="AutoShape 249" descr="Análsisis de calificaciones">
          <a:hlinkClick xmlns:r="http://schemas.openxmlformats.org/officeDocument/2006/relationships" r:id="rId162"/>
        </xdr:cNvPr>
        <xdr:cNvSpPr>
          <a:spLocks noChangeAspect="1" noChangeArrowheads="1"/>
        </xdr:cNvSpPr>
      </xdr:nvSpPr>
      <xdr:spPr bwMode="auto">
        <a:xfrm>
          <a:off x="7531100" y="20320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101</xdr:row>
      <xdr:rowOff>457200</xdr:rowOff>
    </xdr:from>
    <xdr:to>
      <xdr:col>4</xdr:col>
      <xdr:colOff>304800</xdr:colOff>
      <xdr:row>117</xdr:row>
      <xdr:rowOff>102870</xdr:rowOff>
    </xdr:to>
    <xdr:sp macro="" textlink="">
      <xdr:nvSpPr>
        <xdr:cNvPr id="164" name="AutoShape 251" descr="Calificaciones de FRANK FERNANDO QUISPE LOAIZA">
          <a:hlinkClick xmlns:r="http://schemas.openxmlformats.org/officeDocument/2006/relationships" r:id="rId163"/>
        </xdr:cNvPr>
        <xdr:cNvSpPr>
          <a:spLocks noChangeAspect="1" noChangeArrowheads="1"/>
        </xdr:cNvSpPr>
      </xdr:nvSpPr>
      <xdr:spPr bwMode="auto">
        <a:xfrm>
          <a:off x="4089400" y="20523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101</xdr:row>
      <xdr:rowOff>457200</xdr:rowOff>
    </xdr:from>
    <xdr:to>
      <xdr:col>11</xdr:col>
      <xdr:colOff>77470</xdr:colOff>
      <xdr:row>117</xdr:row>
      <xdr:rowOff>102870</xdr:rowOff>
    </xdr:to>
    <xdr:sp macro="" textlink="">
      <xdr:nvSpPr>
        <xdr:cNvPr id="165" name="AutoShape 252" descr="Análsisis de calificaciones">
          <a:hlinkClick xmlns:r="http://schemas.openxmlformats.org/officeDocument/2006/relationships" r:id="rId164"/>
        </xdr:cNvPr>
        <xdr:cNvSpPr>
          <a:spLocks noChangeAspect="1" noChangeArrowheads="1"/>
        </xdr:cNvSpPr>
      </xdr:nvSpPr>
      <xdr:spPr bwMode="auto">
        <a:xfrm>
          <a:off x="7531100" y="20523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103</xdr:row>
      <xdr:rowOff>38100</xdr:rowOff>
    </xdr:from>
    <xdr:to>
      <xdr:col>4</xdr:col>
      <xdr:colOff>304800</xdr:colOff>
      <xdr:row>117</xdr:row>
      <xdr:rowOff>100330</xdr:rowOff>
    </xdr:to>
    <xdr:sp macro="" textlink="">
      <xdr:nvSpPr>
        <xdr:cNvPr id="166" name="AutoShape 254" descr="Calificaciones de DIEGO ANTONY QUISUYUPANQUI GUTIERREZ">
          <a:hlinkClick xmlns:r="http://schemas.openxmlformats.org/officeDocument/2006/relationships" r:id="rId165"/>
        </xdr:cNvPr>
        <xdr:cNvSpPr>
          <a:spLocks noChangeAspect="1" noChangeArrowheads="1"/>
        </xdr:cNvSpPr>
      </xdr:nvSpPr>
      <xdr:spPr bwMode="auto">
        <a:xfrm>
          <a:off x="4089400" y="207645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103</xdr:row>
      <xdr:rowOff>38100</xdr:rowOff>
    </xdr:from>
    <xdr:to>
      <xdr:col>11</xdr:col>
      <xdr:colOff>77470</xdr:colOff>
      <xdr:row>117</xdr:row>
      <xdr:rowOff>100330</xdr:rowOff>
    </xdr:to>
    <xdr:sp macro="" textlink="">
      <xdr:nvSpPr>
        <xdr:cNvPr id="167" name="AutoShape 255" descr="Análsisis de calificaciones">
          <a:hlinkClick xmlns:r="http://schemas.openxmlformats.org/officeDocument/2006/relationships" r:id="rId166"/>
        </xdr:cNvPr>
        <xdr:cNvSpPr>
          <a:spLocks noChangeAspect="1" noChangeArrowheads="1"/>
        </xdr:cNvSpPr>
      </xdr:nvSpPr>
      <xdr:spPr bwMode="auto">
        <a:xfrm>
          <a:off x="7531100" y="207645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304800</xdr:colOff>
      <xdr:row>120</xdr:row>
      <xdr:rowOff>100330</xdr:rowOff>
    </xdr:to>
    <xdr:sp macro="" textlink="">
      <xdr:nvSpPr>
        <xdr:cNvPr id="168" name="AutoShape 257" descr="Calificaciones de ARNOLD FRANCO RAMOS  HUANCA">
          <a:hlinkClick xmlns:r="http://schemas.openxmlformats.org/officeDocument/2006/relationships" r:id="rId167"/>
        </xdr:cNvPr>
        <xdr:cNvSpPr>
          <a:spLocks noChangeAspect="1" noChangeArrowheads="1"/>
        </xdr:cNvSpPr>
      </xdr:nvSpPr>
      <xdr:spPr bwMode="auto">
        <a:xfrm>
          <a:off x="4089400" y="21945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109</xdr:row>
      <xdr:rowOff>0</xdr:rowOff>
    </xdr:from>
    <xdr:to>
      <xdr:col>11</xdr:col>
      <xdr:colOff>77470</xdr:colOff>
      <xdr:row>120</xdr:row>
      <xdr:rowOff>100330</xdr:rowOff>
    </xdr:to>
    <xdr:sp macro="" textlink="">
      <xdr:nvSpPr>
        <xdr:cNvPr id="169" name="AutoShape 258" descr="Análsisis de calificaciones">
          <a:hlinkClick xmlns:r="http://schemas.openxmlformats.org/officeDocument/2006/relationships" r:id="rId168"/>
        </xdr:cNvPr>
        <xdr:cNvSpPr>
          <a:spLocks noChangeAspect="1" noChangeArrowheads="1"/>
        </xdr:cNvSpPr>
      </xdr:nvSpPr>
      <xdr:spPr bwMode="auto">
        <a:xfrm>
          <a:off x="7531100" y="21945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304800</xdr:colOff>
      <xdr:row>120</xdr:row>
      <xdr:rowOff>100330</xdr:rowOff>
    </xdr:to>
    <xdr:sp macro="" textlink="">
      <xdr:nvSpPr>
        <xdr:cNvPr id="170" name="AutoShape 260" descr="Calificaciones de OSCAR RAMIRO RAMOS CHINO">
          <a:hlinkClick xmlns:r="http://schemas.openxmlformats.org/officeDocument/2006/relationships" r:id="rId169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120</xdr:row>
      <xdr:rowOff>100330</xdr:rowOff>
    </xdr:to>
    <xdr:sp macro="" textlink="">
      <xdr:nvSpPr>
        <xdr:cNvPr id="171" name="AutoShape 261" descr="Análsisis de calificaciones">
          <a:hlinkClick xmlns:r="http://schemas.openxmlformats.org/officeDocument/2006/relationships" r:id="rId170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304800</xdr:colOff>
      <xdr:row>120</xdr:row>
      <xdr:rowOff>100330</xdr:rowOff>
    </xdr:to>
    <xdr:sp macro="" textlink="">
      <xdr:nvSpPr>
        <xdr:cNvPr id="172" name="AutoShape 263" descr="Calificaciones de ALEXANDER ANDRES RAMOS TICONA">
          <a:hlinkClick xmlns:r="http://schemas.openxmlformats.org/officeDocument/2006/relationships" r:id="rId171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120</xdr:row>
      <xdr:rowOff>100330</xdr:rowOff>
    </xdr:to>
    <xdr:sp macro="" textlink="">
      <xdr:nvSpPr>
        <xdr:cNvPr id="173" name="AutoShape 264" descr="Análsisis de calificaciones">
          <a:hlinkClick xmlns:r="http://schemas.openxmlformats.org/officeDocument/2006/relationships" r:id="rId172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304800</xdr:colOff>
      <xdr:row>120</xdr:row>
      <xdr:rowOff>100330</xdr:rowOff>
    </xdr:to>
    <xdr:sp macro="" textlink="">
      <xdr:nvSpPr>
        <xdr:cNvPr id="174" name="AutoShape 266" descr="Calificaciones de CRISTHIAN JOY REIS SERRIN">
          <a:hlinkClick xmlns:r="http://schemas.openxmlformats.org/officeDocument/2006/relationships" r:id="rId173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120</xdr:row>
      <xdr:rowOff>100330</xdr:rowOff>
    </xdr:to>
    <xdr:sp macro="" textlink="">
      <xdr:nvSpPr>
        <xdr:cNvPr id="175" name="AutoShape 267" descr="Análsisis de calificaciones">
          <a:hlinkClick xmlns:r="http://schemas.openxmlformats.org/officeDocument/2006/relationships" r:id="rId174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304800</xdr:colOff>
      <xdr:row>120</xdr:row>
      <xdr:rowOff>100330</xdr:rowOff>
    </xdr:to>
    <xdr:sp macro="" textlink="">
      <xdr:nvSpPr>
        <xdr:cNvPr id="176" name="AutoShape 269" descr="Calificaciones de JONATHAN ANGELO REVILLA ARROYO">
          <a:hlinkClick xmlns:r="http://schemas.openxmlformats.org/officeDocument/2006/relationships" r:id="rId175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120</xdr:row>
      <xdr:rowOff>100330</xdr:rowOff>
    </xdr:to>
    <xdr:sp macro="" textlink="">
      <xdr:nvSpPr>
        <xdr:cNvPr id="177" name="AutoShape 270" descr="Análsisis de calificaciones">
          <a:hlinkClick xmlns:r="http://schemas.openxmlformats.org/officeDocument/2006/relationships" r:id="rId176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304800</xdr:colOff>
      <xdr:row>120</xdr:row>
      <xdr:rowOff>100330</xdr:rowOff>
    </xdr:to>
    <xdr:sp macro="" textlink="">
      <xdr:nvSpPr>
        <xdr:cNvPr id="178" name="AutoShape 272" descr="Calificaciones de BRYAN ANTHONY  REYES LUJAN GHERSI">
          <a:hlinkClick xmlns:r="http://schemas.openxmlformats.org/officeDocument/2006/relationships" r:id="rId177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120</xdr:row>
      <xdr:rowOff>100330</xdr:rowOff>
    </xdr:to>
    <xdr:sp macro="" textlink="">
      <xdr:nvSpPr>
        <xdr:cNvPr id="179" name="AutoShape 273" descr="Análsisis de calificaciones">
          <a:hlinkClick xmlns:r="http://schemas.openxmlformats.org/officeDocument/2006/relationships" r:id="rId178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304800</xdr:colOff>
      <xdr:row>120</xdr:row>
      <xdr:rowOff>100330</xdr:rowOff>
    </xdr:to>
    <xdr:sp macro="" textlink="">
      <xdr:nvSpPr>
        <xdr:cNvPr id="180" name="AutoShape 275" descr="Calificaciones de GASTON  REYNOSO BENAVENTE">
          <a:hlinkClick xmlns:r="http://schemas.openxmlformats.org/officeDocument/2006/relationships" r:id="rId179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120</xdr:row>
      <xdr:rowOff>100330</xdr:rowOff>
    </xdr:to>
    <xdr:sp macro="" textlink="">
      <xdr:nvSpPr>
        <xdr:cNvPr id="181" name="AutoShape 276" descr="Análsisis de calificaciones">
          <a:hlinkClick xmlns:r="http://schemas.openxmlformats.org/officeDocument/2006/relationships" r:id="rId180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304800</xdr:colOff>
      <xdr:row>120</xdr:row>
      <xdr:rowOff>100330</xdr:rowOff>
    </xdr:to>
    <xdr:sp macro="" textlink="">
      <xdr:nvSpPr>
        <xdr:cNvPr id="182" name="AutoShape 278" descr="Calificaciones de CESAR MAURICIO  RODRIGUEZ LETONA">
          <a:hlinkClick xmlns:r="http://schemas.openxmlformats.org/officeDocument/2006/relationships" r:id="rId181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120</xdr:row>
      <xdr:rowOff>100330</xdr:rowOff>
    </xdr:to>
    <xdr:sp macro="" textlink="">
      <xdr:nvSpPr>
        <xdr:cNvPr id="183" name="AutoShape 279" descr="Análsisis de calificaciones">
          <a:hlinkClick xmlns:r="http://schemas.openxmlformats.org/officeDocument/2006/relationships" r:id="rId182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304800</xdr:colOff>
      <xdr:row>120</xdr:row>
      <xdr:rowOff>100330</xdr:rowOff>
    </xdr:to>
    <xdr:sp macro="" textlink="">
      <xdr:nvSpPr>
        <xdr:cNvPr id="184" name="AutoShape 281" descr="Calificaciones de MICAELA ROMAN HUILLCA">
          <a:hlinkClick xmlns:r="http://schemas.openxmlformats.org/officeDocument/2006/relationships" r:id="rId183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120</xdr:row>
      <xdr:rowOff>100330</xdr:rowOff>
    </xdr:to>
    <xdr:sp macro="" textlink="">
      <xdr:nvSpPr>
        <xdr:cNvPr id="185" name="AutoShape 282" descr="Análsisis de calificaciones">
          <a:hlinkClick xmlns:r="http://schemas.openxmlformats.org/officeDocument/2006/relationships" r:id="rId184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304800</xdr:colOff>
      <xdr:row>120</xdr:row>
      <xdr:rowOff>100330</xdr:rowOff>
    </xdr:to>
    <xdr:sp macro="" textlink="">
      <xdr:nvSpPr>
        <xdr:cNvPr id="186" name="AutoShape 284" descr="Calificaciones de MIGUEL  ROMAÑA VILLA">
          <a:hlinkClick xmlns:r="http://schemas.openxmlformats.org/officeDocument/2006/relationships" r:id="rId185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120</xdr:row>
      <xdr:rowOff>100330</xdr:rowOff>
    </xdr:to>
    <xdr:sp macro="" textlink="">
      <xdr:nvSpPr>
        <xdr:cNvPr id="187" name="AutoShape 285" descr="Análsisis de calificaciones">
          <a:hlinkClick xmlns:r="http://schemas.openxmlformats.org/officeDocument/2006/relationships" r:id="rId186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304800</xdr:colOff>
      <xdr:row>120</xdr:row>
      <xdr:rowOff>100330</xdr:rowOff>
    </xdr:to>
    <xdr:sp macro="" textlink="">
      <xdr:nvSpPr>
        <xdr:cNvPr id="188" name="AutoShape 287" descr="Calificaciones de JESUS ANTONIO ROSAS AROSQUIPA">
          <a:hlinkClick xmlns:r="http://schemas.openxmlformats.org/officeDocument/2006/relationships" r:id="rId187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120</xdr:row>
      <xdr:rowOff>100330</xdr:rowOff>
    </xdr:to>
    <xdr:sp macro="" textlink="">
      <xdr:nvSpPr>
        <xdr:cNvPr id="189" name="AutoShape 288" descr="Análsisis de calificaciones">
          <a:hlinkClick xmlns:r="http://schemas.openxmlformats.org/officeDocument/2006/relationships" r:id="rId188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304800</xdr:colOff>
      <xdr:row>120</xdr:row>
      <xdr:rowOff>100330</xdr:rowOff>
    </xdr:to>
    <xdr:sp macro="" textlink="">
      <xdr:nvSpPr>
        <xdr:cNvPr id="190" name="AutoShape 290" descr="Calificaciones de MAURICIO ADRIAN  SALAS ARAGON">
          <a:hlinkClick xmlns:r="http://schemas.openxmlformats.org/officeDocument/2006/relationships" r:id="rId189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120</xdr:row>
      <xdr:rowOff>100330</xdr:rowOff>
    </xdr:to>
    <xdr:sp macro="" textlink="">
      <xdr:nvSpPr>
        <xdr:cNvPr id="191" name="AutoShape 291" descr="Análsisis de calificaciones">
          <a:hlinkClick xmlns:r="http://schemas.openxmlformats.org/officeDocument/2006/relationships" r:id="rId190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304800</xdr:colOff>
      <xdr:row>120</xdr:row>
      <xdr:rowOff>100330</xdr:rowOff>
    </xdr:to>
    <xdr:sp macro="" textlink="">
      <xdr:nvSpPr>
        <xdr:cNvPr id="192" name="AutoShape 293" descr="Calificaciones de BRIHAIN ANDERSON  SALAS MENDOZA">
          <a:hlinkClick xmlns:r="http://schemas.openxmlformats.org/officeDocument/2006/relationships" r:id="rId191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120</xdr:row>
      <xdr:rowOff>100330</xdr:rowOff>
    </xdr:to>
    <xdr:sp macro="" textlink="">
      <xdr:nvSpPr>
        <xdr:cNvPr id="193" name="AutoShape 294" descr="Análsisis de calificaciones">
          <a:hlinkClick xmlns:r="http://schemas.openxmlformats.org/officeDocument/2006/relationships" r:id="rId192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304800</xdr:colOff>
      <xdr:row>120</xdr:row>
      <xdr:rowOff>100330</xdr:rowOff>
    </xdr:to>
    <xdr:sp macro="" textlink="">
      <xdr:nvSpPr>
        <xdr:cNvPr id="194" name="AutoShape 296" descr="Calificaciones de JAHDIEL WILKER SANTANDER CHOQUE">
          <a:hlinkClick xmlns:r="http://schemas.openxmlformats.org/officeDocument/2006/relationships" r:id="rId193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120</xdr:row>
      <xdr:rowOff>100330</xdr:rowOff>
    </xdr:to>
    <xdr:sp macro="" textlink="">
      <xdr:nvSpPr>
        <xdr:cNvPr id="195" name="AutoShape 297" descr="Análsisis de calificaciones">
          <a:hlinkClick xmlns:r="http://schemas.openxmlformats.org/officeDocument/2006/relationships" r:id="rId194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304800</xdr:colOff>
      <xdr:row>120</xdr:row>
      <xdr:rowOff>100330</xdr:rowOff>
    </xdr:to>
    <xdr:sp macro="" textlink="">
      <xdr:nvSpPr>
        <xdr:cNvPr id="196" name="AutoShape 299" descr="Calificaciones de DARWIN SASARI CHOQUENAIRA">
          <a:hlinkClick xmlns:r="http://schemas.openxmlformats.org/officeDocument/2006/relationships" r:id="rId195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120</xdr:row>
      <xdr:rowOff>100330</xdr:rowOff>
    </xdr:to>
    <xdr:sp macro="" textlink="">
      <xdr:nvSpPr>
        <xdr:cNvPr id="197" name="AutoShape 300" descr="Análsisis de calificaciones">
          <a:hlinkClick xmlns:r="http://schemas.openxmlformats.org/officeDocument/2006/relationships" r:id="rId196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102</xdr:row>
      <xdr:rowOff>0</xdr:rowOff>
    </xdr:from>
    <xdr:to>
      <xdr:col>11</xdr:col>
      <xdr:colOff>77470</xdr:colOff>
      <xdr:row>117</xdr:row>
      <xdr:rowOff>100330</xdr:rowOff>
    </xdr:to>
    <xdr:sp macro="" textlink="">
      <xdr:nvSpPr>
        <xdr:cNvPr id="198" name="AutoShape 3" descr="Análsisis de calificaciones">
          <a:hlinkClick xmlns:r="http://schemas.openxmlformats.org/officeDocument/2006/relationships" r:id="rId197"/>
        </xdr:cNvPr>
        <xdr:cNvSpPr>
          <a:spLocks noChangeAspect="1" noChangeArrowheads="1"/>
        </xdr:cNvSpPr>
      </xdr:nvSpPr>
      <xdr:spPr bwMode="auto">
        <a:xfrm>
          <a:off x="7531100" y="20523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103</xdr:row>
      <xdr:rowOff>123825</xdr:rowOff>
    </xdr:from>
    <xdr:to>
      <xdr:col>11</xdr:col>
      <xdr:colOff>77470</xdr:colOff>
      <xdr:row>117</xdr:row>
      <xdr:rowOff>50800</xdr:rowOff>
    </xdr:to>
    <xdr:sp macro="" textlink="">
      <xdr:nvSpPr>
        <xdr:cNvPr id="199" name="AutoShape 6" descr="Análsisis de calificaciones">
          <a:hlinkClick xmlns:r="http://schemas.openxmlformats.org/officeDocument/2006/relationships" r:id="rId198"/>
        </xdr:cNvPr>
        <xdr:cNvSpPr>
          <a:spLocks noChangeAspect="1" noChangeArrowheads="1"/>
        </xdr:cNvSpPr>
      </xdr:nvSpPr>
      <xdr:spPr bwMode="auto">
        <a:xfrm>
          <a:off x="7531100" y="20850225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105</xdr:row>
      <xdr:rowOff>28575</xdr:rowOff>
    </xdr:from>
    <xdr:to>
      <xdr:col>11</xdr:col>
      <xdr:colOff>77470</xdr:colOff>
      <xdr:row>117</xdr:row>
      <xdr:rowOff>100330</xdr:rowOff>
    </xdr:to>
    <xdr:sp macro="" textlink="">
      <xdr:nvSpPr>
        <xdr:cNvPr id="200" name="AutoShape 9" descr="Análsisis de calificaciones">
          <a:hlinkClick xmlns:r="http://schemas.openxmlformats.org/officeDocument/2006/relationships" r:id="rId199"/>
        </xdr:cNvPr>
        <xdr:cNvSpPr>
          <a:spLocks noChangeAspect="1" noChangeArrowheads="1"/>
        </xdr:cNvSpPr>
      </xdr:nvSpPr>
      <xdr:spPr bwMode="auto">
        <a:xfrm>
          <a:off x="7531100" y="21161375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106</xdr:row>
      <xdr:rowOff>152400</xdr:rowOff>
    </xdr:from>
    <xdr:to>
      <xdr:col>11</xdr:col>
      <xdr:colOff>77470</xdr:colOff>
      <xdr:row>117</xdr:row>
      <xdr:rowOff>50800</xdr:rowOff>
    </xdr:to>
    <xdr:sp macro="" textlink="">
      <xdr:nvSpPr>
        <xdr:cNvPr id="201" name="AutoShape 12" descr="Análsisis de calificaciones">
          <a:hlinkClick xmlns:r="http://schemas.openxmlformats.org/officeDocument/2006/relationships" r:id="rId200"/>
        </xdr:cNvPr>
        <xdr:cNvSpPr>
          <a:spLocks noChangeAspect="1" noChangeArrowheads="1"/>
        </xdr:cNvSpPr>
      </xdr:nvSpPr>
      <xdr:spPr bwMode="auto">
        <a:xfrm>
          <a:off x="7531100" y="214884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108</xdr:row>
      <xdr:rowOff>57150</xdr:rowOff>
    </xdr:from>
    <xdr:to>
      <xdr:col>11</xdr:col>
      <xdr:colOff>77470</xdr:colOff>
      <xdr:row>120</xdr:row>
      <xdr:rowOff>100330</xdr:rowOff>
    </xdr:to>
    <xdr:sp macro="" textlink="">
      <xdr:nvSpPr>
        <xdr:cNvPr id="202" name="AutoShape 15" descr="Análsisis de calificaciones">
          <a:hlinkClick xmlns:r="http://schemas.openxmlformats.org/officeDocument/2006/relationships" r:id="rId201"/>
        </xdr:cNvPr>
        <xdr:cNvSpPr>
          <a:spLocks noChangeAspect="1" noChangeArrowheads="1"/>
        </xdr:cNvSpPr>
      </xdr:nvSpPr>
      <xdr:spPr bwMode="auto">
        <a:xfrm>
          <a:off x="7531100" y="2179955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109</xdr:row>
      <xdr:rowOff>180975</xdr:rowOff>
    </xdr:from>
    <xdr:to>
      <xdr:col>11</xdr:col>
      <xdr:colOff>77470</xdr:colOff>
      <xdr:row>120</xdr:row>
      <xdr:rowOff>71120</xdr:rowOff>
    </xdr:to>
    <xdr:sp macro="" textlink="">
      <xdr:nvSpPr>
        <xdr:cNvPr id="203" name="AutoShape 18" descr="Análsisis de calificaciones">
          <a:hlinkClick xmlns:r="http://schemas.openxmlformats.org/officeDocument/2006/relationships" r:id="rId202"/>
        </xdr:cNvPr>
        <xdr:cNvSpPr>
          <a:spLocks noChangeAspect="1" noChangeArrowheads="1"/>
        </xdr:cNvSpPr>
      </xdr:nvSpPr>
      <xdr:spPr bwMode="auto">
        <a:xfrm>
          <a:off x="7531100" y="22126575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111</xdr:row>
      <xdr:rowOff>85725</xdr:rowOff>
    </xdr:from>
    <xdr:to>
      <xdr:col>2</xdr:col>
      <xdr:colOff>304800</xdr:colOff>
      <xdr:row>120</xdr:row>
      <xdr:rowOff>87630</xdr:rowOff>
    </xdr:to>
    <xdr:sp macro="" textlink="">
      <xdr:nvSpPr>
        <xdr:cNvPr id="204" name="AutoShape 20" descr="Calificaciones de JEAN PIERRE  TORRES MEDINA">
          <a:hlinkClick xmlns:r="http://schemas.openxmlformats.org/officeDocument/2006/relationships" r:id="rId203"/>
        </xdr:cNvPr>
        <xdr:cNvSpPr>
          <a:spLocks noChangeAspect="1" noChangeArrowheads="1"/>
        </xdr:cNvSpPr>
      </xdr:nvSpPr>
      <xdr:spPr bwMode="auto">
        <a:xfrm>
          <a:off x="673100" y="22437725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111</xdr:row>
      <xdr:rowOff>85725</xdr:rowOff>
    </xdr:from>
    <xdr:to>
      <xdr:col>11</xdr:col>
      <xdr:colOff>77470</xdr:colOff>
      <xdr:row>120</xdr:row>
      <xdr:rowOff>87630</xdr:rowOff>
    </xdr:to>
    <xdr:sp macro="" textlink="">
      <xdr:nvSpPr>
        <xdr:cNvPr id="205" name="AutoShape 21" descr="Análsisis de calificaciones">
          <a:hlinkClick xmlns:r="http://schemas.openxmlformats.org/officeDocument/2006/relationships" r:id="rId204"/>
        </xdr:cNvPr>
        <xdr:cNvSpPr>
          <a:spLocks noChangeAspect="1" noChangeArrowheads="1"/>
        </xdr:cNvSpPr>
      </xdr:nvSpPr>
      <xdr:spPr bwMode="auto">
        <a:xfrm>
          <a:off x="7531100" y="22437725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209550</xdr:rowOff>
    </xdr:from>
    <xdr:to>
      <xdr:col>11</xdr:col>
      <xdr:colOff>77470</xdr:colOff>
      <xdr:row>120</xdr:row>
      <xdr:rowOff>109220</xdr:rowOff>
    </xdr:to>
    <xdr:sp macro="" textlink="">
      <xdr:nvSpPr>
        <xdr:cNvPr id="206" name="AutoShape 24" descr="Análsisis de calificaciones">
          <a:hlinkClick xmlns:r="http://schemas.openxmlformats.org/officeDocument/2006/relationships" r:id="rId205"/>
        </xdr:cNvPr>
        <xdr:cNvSpPr>
          <a:spLocks noChangeAspect="1" noChangeArrowheads="1"/>
        </xdr:cNvSpPr>
      </xdr:nvSpPr>
      <xdr:spPr bwMode="auto">
        <a:xfrm>
          <a:off x="7531100" y="22752050"/>
          <a:ext cx="4000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114</xdr:row>
      <xdr:rowOff>114300</xdr:rowOff>
    </xdr:from>
    <xdr:to>
      <xdr:col>11</xdr:col>
      <xdr:colOff>77470</xdr:colOff>
      <xdr:row>120</xdr:row>
      <xdr:rowOff>48260</xdr:rowOff>
    </xdr:to>
    <xdr:sp macro="" textlink="">
      <xdr:nvSpPr>
        <xdr:cNvPr id="207" name="AutoShape 27" descr="Análsisis de calificaciones">
          <a:hlinkClick xmlns:r="http://schemas.openxmlformats.org/officeDocument/2006/relationships" r:id="rId206"/>
        </xdr:cNvPr>
        <xdr:cNvSpPr>
          <a:spLocks noChangeAspect="1" noChangeArrowheads="1"/>
        </xdr:cNvSpPr>
      </xdr:nvSpPr>
      <xdr:spPr bwMode="auto">
        <a:xfrm>
          <a:off x="7531100" y="230759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116</xdr:row>
      <xdr:rowOff>19050</xdr:rowOff>
    </xdr:from>
    <xdr:to>
      <xdr:col>11</xdr:col>
      <xdr:colOff>77470</xdr:colOff>
      <xdr:row>120</xdr:row>
      <xdr:rowOff>100330</xdr:rowOff>
    </xdr:to>
    <xdr:sp macro="" textlink="">
      <xdr:nvSpPr>
        <xdr:cNvPr id="208" name="AutoShape 30" descr="Análsisis de calificaciones">
          <a:hlinkClick xmlns:r="http://schemas.openxmlformats.org/officeDocument/2006/relationships" r:id="rId207"/>
        </xdr:cNvPr>
        <xdr:cNvSpPr>
          <a:spLocks noChangeAspect="1" noChangeArrowheads="1"/>
        </xdr:cNvSpPr>
      </xdr:nvSpPr>
      <xdr:spPr bwMode="auto">
        <a:xfrm>
          <a:off x="7531100" y="2338705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117</xdr:row>
      <xdr:rowOff>142875</xdr:rowOff>
    </xdr:from>
    <xdr:to>
      <xdr:col>11</xdr:col>
      <xdr:colOff>77470</xdr:colOff>
      <xdr:row>129</xdr:row>
      <xdr:rowOff>31115</xdr:rowOff>
    </xdr:to>
    <xdr:sp macro="" textlink="">
      <xdr:nvSpPr>
        <xdr:cNvPr id="209" name="AutoShape 33" descr="Análsisis de calificaciones">
          <a:hlinkClick xmlns:r="http://schemas.openxmlformats.org/officeDocument/2006/relationships" r:id="rId208"/>
        </xdr:cNvPr>
        <xdr:cNvSpPr>
          <a:spLocks noChangeAspect="1" noChangeArrowheads="1"/>
        </xdr:cNvSpPr>
      </xdr:nvSpPr>
      <xdr:spPr bwMode="auto">
        <a:xfrm>
          <a:off x="7531100" y="23714075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119</xdr:row>
      <xdr:rowOff>47625</xdr:rowOff>
    </xdr:from>
    <xdr:to>
      <xdr:col>11</xdr:col>
      <xdr:colOff>77470</xdr:colOff>
      <xdr:row>129</xdr:row>
      <xdr:rowOff>100330</xdr:rowOff>
    </xdr:to>
    <xdr:sp macro="" textlink="">
      <xdr:nvSpPr>
        <xdr:cNvPr id="210" name="AutoShape 36" descr="Análsisis de calificaciones">
          <a:hlinkClick xmlns:r="http://schemas.openxmlformats.org/officeDocument/2006/relationships" r:id="rId209"/>
        </xdr:cNvPr>
        <xdr:cNvSpPr>
          <a:spLocks noChangeAspect="1" noChangeArrowheads="1"/>
        </xdr:cNvSpPr>
      </xdr:nvSpPr>
      <xdr:spPr bwMode="auto">
        <a:xfrm>
          <a:off x="7531100" y="24025225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119</xdr:row>
      <xdr:rowOff>390525</xdr:rowOff>
    </xdr:from>
    <xdr:to>
      <xdr:col>11</xdr:col>
      <xdr:colOff>77470</xdr:colOff>
      <xdr:row>129</xdr:row>
      <xdr:rowOff>106045</xdr:rowOff>
    </xdr:to>
    <xdr:sp macro="" textlink="">
      <xdr:nvSpPr>
        <xdr:cNvPr id="211" name="AutoShape 39" descr="Análsisis de calificaciones">
          <a:hlinkClick xmlns:r="http://schemas.openxmlformats.org/officeDocument/2006/relationships" r:id="rId210"/>
        </xdr:cNvPr>
        <xdr:cNvSpPr>
          <a:spLocks noChangeAspect="1" noChangeArrowheads="1"/>
        </xdr:cNvSpPr>
      </xdr:nvSpPr>
      <xdr:spPr bwMode="auto">
        <a:xfrm>
          <a:off x="7531100" y="24177625"/>
          <a:ext cx="40005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119</xdr:row>
      <xdr:rowOff>733425</xdr:rowOff>
    </xdr:from>
    <xdr:to>
      <xdr:col>11</xdr:col>
      <xdr:colOff>77470</xdr:colOff>
      <xdr:row>129</xdr:row>
      <xdr:rowOff>106045</xdr:rowOff>
    </xdr:to>
    <xdr:sp macro="" textlink="">
      <xdr:nvSpPr>
        <xdr:cNvPr id="212" name="AutoShape 42" descr="Análsisis de calificaciones">
          <a:hlinkClick xmlns:r="http://schemas.openxmlformats.org/officeDocument/2006/relationships" r:id="rId211"/>
        </xdr:cNvPr>
        <xdr:cNvSpPr>
          <a:spLocks noChangeAspect="1" noChangeArrowheads="1"/>
        </xdr:cNvSpPr>
      </xdr:nvSpPr>
      <xdr:spPr bwMode="auto">
        <a:xfrm>
          <a:off x="7531100" y="24177625"/>
          <a:ext cx="40005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119</xdr:row>
      <xdr:rowOff>1076325</xdr:rowOff>
    </xdr:from>
    <xdr:to>
      <xdr:col>11</xdr:col>
      <xdr:colOff>77470</xdr:colOff>
      <xdr:row>129</xdr:row>
      <xdr:rowOff>106045</xdr:rowOff>
    </xdr:to>
    <xdr:sp macro="" textlink="">
      <xdr:nvSpPr>
        <xdr:cNvPr id="213" name="AutoShape 45" descr="Análsisis de calificaciones">
          <a:hlinkClick xmlns:r="http://schemas.openxmlformats.org/officeDocument/2006/relationships" r:id="rId212"/>
        </xdr:cNvPr>
        <xdr:cNvSpPr>
          <a:spLocks noChangeAspect="1" noChangeArrowheads="1"/>
        </xdr:cNvSpPr>
      </xdr:nvSpPr>
      <xdr:spPr bwMode="auto">
        <a:xfrm>
          <a:off x="7531100" y="24177625"/>
          <a:ext cx="40005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120</xdr:row>
      <xdr:rowOff>85725</xdr:rowOff>
    </xdr:from>
    <xdr:to>
      <xdr:col>11</xdr:col>
      <xdr:colOff>77470</xdr:colOff>
      <xdr:row>129</xdr:row>
      <xdr:rowOff>173355</xdr:rowOff>
    </xdr:to>
    <xdr:sp macro="" textlink="">
      <xdr:nvSpPr>
        <xdr:cNvPr id="214" name="AutoShape 48" descr="Análsisis de calificaciones">
          <a:hlinkClick xmlns:r="http://schemas.openxmlformats.org/officeDocument/2006/relationships" r:id="rId213"/>
        </xdr:cNvPr>
        <xdr:cNvSpPr>
          <a:spLocks noChangeAspect="1" noChangeArrowheads="1"/>
        </xdr:cNvSpPr>
      </xdr:nvSpPr>
      <xdr:spPr bwMode="auto">
        <a:xfrm>
          <a:off x="7531100" y="24266525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120</xdr:row>
      <xdr:rowOff>428625</xdr:rowOff>
    </xdr:from>
    <xdr:to>
      <xdr:col>11</xdr:col>
      <xdr:colOff>77470</xdr:colOff>
      <xdr:row>130</xdr:row>
      <xdr:rowOff>54610</xdr:rowOff>
    </xdr:to>
    <xdr:sp macro="" textlink="">
      <xdr:nvSpPr>
        <xdr:cNvPr id="215" name="AutoShape 51" descr="Análsisis de calificaciones">
          <a:hlinkClick xmlns:r="http://schemas.openxmlformats.org/officeDocument/2006/relationships" r:id="rId214"/>
        </xdr:cNvPr>
        <xdr:cNvSpPr>
          <a:spLocks noChangeAspect="1" noChangeArrowheads="1"/>
        </xdr:cNvSpPr>
      </xdr:nvSpPr>
      <xdr:spPr bwMode="auto">
        <a:xfrm>
          <a:off x="7531100" y="24380825"/>
          <a:ext cx="40005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120</xdr:row>
      <xdr:rowOff>771525</xdr:rowOff>
    </xdr:from>
    <xdr:to>
      <xdr:col>11</xdr:col>
      <xdr:colOff>77470</xdr:colOff>
      <xdr:row>130</xdr:row>
      <xdr:rowOff>54610</xdr:rowOff>
    </xdr:to>
    <xdr:sp macro="" textlink="">
      <xdr:nvSpPr>
        <xdr:cNvPr id="216" name="AutoShape 54" descr="Análsisis de calificaciones">
          <a:hlinkClick xmlns:r="http://schemas.openxmlformats.org/officeDocument/2006/relationships" r:id="rId215"/>
        </xdr:cNvPr>
        <xdr:cNvSpPr>
          <a:spLocks noChangeAspect="1" noChangeArrowheads="1"/>
        </xdr:cNvSpPr>
      </xdr:nvSpPr>
      <xdr:spPr bwMode="auto">
        <a:xfrm>
          <a:off x="7531100" y="24380825"/>
          <a:ext cx="40005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121</xdr:row>
      <xdr:rowOff>1304925</xdr:rowOff>
    </xdr:from>
    <xdr:to>
      <xdr:col>2</xdr:col>
      <xdr:colOff>304800</xdr:colOff>
      <xdr:row>130</xdr:row>
      <xdr:rowOff>55245</xdr:rowOff>
    </xdr:to>
    <xdr:sp macro="" textlink="">
      <xdr:nvSpPr>
        <xdr:cNvPr id="217" name="AutoShape 56" descr="Calificaciones de JHORDANO  VILCA MOLINA">
          <a:hlinkClick xmlns:r="http://schemas.openxmlformats.org/officeDocument/2006/relationships" r:id="rId216"/>
        </xdr:cNvPr>
        <xdr:cNvSpPr>
          <a:spLocks noChangeAspect="1" noChangeArrowheads="1"/>
        </xdr:cNvSpPr>
      </xdr:nvSpPr>
      <xdr:spPr bwMode="auto">
        <a:xfrm>
          <a:off x="673100" y="245840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121</xdr:row>
      <xdr:rowOff>1304925</xdr:rowOff>
    </xdr:from>
    <xdr:to>
      <xdr:col>11</xdr:col>
      <xdr:colOff>77470</xdr:colOff>
      <xdr:row>130</xdr:row>
      <xdr:rowOff>55245</xdr:rowOff>
    </xdr:to>
    <xdr:sp macro="" textlink="">
      <xdr:nvSpPr>
        <xdr:cNvPr id="218" name="AutoShape 57" descr="Análsisis de calificaciones">
          <a:hlinkClick xmlns:r="http://schemas.openxmlformats.org/officeDocument/2006/relationships" r:id="rId217"/>
        </xdr:cNvPr>
        <xdr:cNvSpPr>
          <a:spLocks noChangeAspect="1" noChangeArrowheads="1"/>
        </xdr:cNvSpPr>
      </xdr:nvSpPr>
      <xdr:spPr bwMode="auto">
        <a:xfrm>
          <a:off x="7531100" y="24584025"/>
          <a:ext cx="40005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122</xdr:row>
      <xdr:rowOff>885825</xdr:rowOff>
    </xdr:from>
    <xdr:to>
      <xdr:col>11</xdr:col>
      <xdr:colOff>77470</xdr:colOff>
      <xdr:row>130</xdr:row>
      <xdr:rowOff>55245</xdr:rowOff>
    </xdr:to>
    <xdr:sp macro="" textlink="">
      <xdr:nvSpPr>
        <xdr:cNvPr id="219" name="AutoShape 60" descr="Análsisis de calificaciones">
          <a:hlinkClick xmlns:r="http://schemas.openxmlformats.org/officeDocument/2006/relationships" r:id="rId218"/>
        </xdr:cNvPr>
        <xdr:cNvSpPr>
          <a:spLocks noChangeAspect="1" noChangeArrowheads="1"/>
        </xdr:cNvSpPr>
      </xdr:nvSpPr>
      <xdr:spPr bwMode="auto">
        <a:xfrm>
          <a:off x="7531100" y="24787225"/>
          <a:ext cx="40005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123</xdr:row>
      <xdr:rowOff>1228725</xdr:rowOff>
    </xdr:from>
    <xdr:to>
      <xdr:col>11</xdr:col>
      <xdr:colOff>77470</xdr:colOff>
      <xdr:row>130</xdr:row>
      <xdr:rowOff>55245</xdr:rowOff>
    </xdr:to>
    <xdr:sp macro="" textlink="">
      <xdr:nvSpPr>
        <xdr:cNvPr id="220" name="AutoShape 63" descr="Análsisis de calificaciones">
          <a:hlinkClick xmlns:r="http://schemas.openxmlformats.org/officeDocument/2006/relationships" r:id="rId219"/>
        </xdr:cNvPr>
        <xdr:cNvSpPr>
          <a:spLocks noChangeAspect="1" noChangeArrowheads="1"/>
        </xdr:cNvSpPr>
      </xdr:nvSpPr>
      <xdr:spPr bwMode="auto">
        <a:xfrm>
          <a:off x="7531100" y="24990425"/>
          <a:ext cx="40005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124</xdr:row>
      <xdr:rowOff>1190625</xdr:rowOff>
    </xdr:from>
    <xdr:to>
      <xdr:col>11</xdr:col>
      <xdr:colOff>77470</xdr:colOff>
      <xdr:row>130</xdr:row>
      <xdr:rowOff>55245</xdr:rowOff>
    </xdr:to>
    <xdr:sp macro="" textlink="">
      <xdr:nvSpPr>
        <xdr:cNvPr id="221" name="AutoShape 66" descr="Análsisis de calificaciones">
          <a:hlinkClick xmlns:r="http://schemas.openxmlformats.org/officeDocument/2006/relationships" r:id="rId106"/>
        </xdr:cNvPr>
        <xdr:cNvSpPr>
          <a:spLocks noChangeAspect="1" noChangeArrowheads="1"/>
        </xdr:cNvSpPr>
      </xdr:nvSpPr>
      <xdr:spPr bwMode="auto">
        <a:xfrm>
          <a:off x="7531100" y="25193625"/>
          <a:ext cx="40005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126</xdr:row>
      <xdr:rowOff>390525</xdr:rowOff>
    </xdr:from>
    <xdr:to>
      <xdr:col>2</xdr:col>
      <xdr:colOff>304800</xdr:colOff>
      <xdr:row>130</xdr:row>
      <xdr:rowOff>55245</xdr:rowOff>
    </xdr:to>
    <xdr:sp macro="" textlink="">
      <xdr:nvSpPr>
        <xdr:cNvPr id="222" name="AutoShape 68" descr="Calificaciones de JORGE ABEL ZAMBRANO HUAYAPA">
          <a:hlinkClick xmlns:r="http://schemas.openxmlformats.org/officeDocument/2006/relationships" r:id="rId220"/>
        </xdr:cNvPr>
        <xdr:cNvSpPr>
          <a:spLocks noChangeAspect="1" noChangeArrowheads="1"/>
        </xdr:cNvSpPr>
      </xdr:nvSpPr>
      <xdr:spPr bwMode="auto">
        <a:xfrm>
          <a:off x="673100" y="256000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126</xdr:row>
      <xdr:rowOff>390525</xdr:rowOff>
    </xdr:from>
    <xdr:to>
      <xdr:col>11</xdr:col>
      <xdr:colOff>77470</xdr:colOff>
      <xdr:row>130</xdr:row>
      <xdr:rowOff>55245</xdr:rowOff>
    </xdr:to>
    <xdr:sp macro="" textlink="">
      <xdr:nvSpPr>
        <xdr:cNvPr id="223" name="AutoShape 69" descr="Análsisis de calificaciones">
          <a:hlinkClick xmlns:r="http://schemas.openxmlformats.org/officeDocument/2006/relationships" r:id="rId221"/>
        </xdr:cNvPr>
        <xdr:cNvSpPr>
          <a:spLocks noChangeAspect="1" noChangeArrowheads="1"/>
        </xdr:cNvSpPr>
      </xdr:nvSpPr>
      <xdr:spPr bwMode="auto">
        <a:xfrm>
          <a:off x="7531100" y="25600025"/>
          <a:ext cx="40005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129</xdr:row>
      <xdr:rowOff>161925</xdr:rowOff>
    </xdr:from>
    <xdr:to>
      <xdr:col>2</xdr:col>
      <xdr:colOff>304800</xdr:colOff>
      <xdr:row>130</xdr:row>
      <xdr:rowOff>207645</xdr:rowOff>
    </xdr:to>
    <xdr:sp macro="" textlink="">
      <xdr:nvSpPr>
        <xdr:cNvPr id="224" name="AutoShape 71" descr="Calificaciones de WILLY PAUL ZEBALLOS ARAMBIDE">
          <a:hlinkClick xmlns:r="http://schemas.openxmlformats.org/officeDocument/2006/relationships" r:id="rId222"/>
        </xdr:cNvPr>
        <xdr:cNvSpPr>
          <a:spLocks noChangeAspect="1" noChangeArrowheads="1"/>
        </xdr:cNvSpPr>
      </xdr:nvSpPr>
      <xdr:spPr bwMode="auto">
        <a:xfrm>
          <a:off x="673100" y="2615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129</xdr:row>
      <xdr:rowOff>161925</xdr:rowOff>
    </xdr:from>
    <xdr:to>
      <xdr:col>11</xdr:col>
      <xdr:colOff>77470</xdr:colOff>
      <xdr:row>130</xdr:row>
      <xdr:rowOff>207645</xdr:rowOff>
    </xdr:to>
    <xdr:sp macro="" textlink="">
      <xdr:nvSpPr>
        <xdr:cNvPr id="225" name="AutoShape 72" descr="Análsisis de calificaciones">
          <a:hlinkClick xmlns:r="http://schemas.openxmlformats.org/officeDocument/2006/relationships" r:id="rId223"/>
        </xdr:cNvPr>
        <xdr:cNvSpPr>
          <a:spLocks noChangeAspect="1" noChangeArrowheads="1"/>
        </xdr:cNvSpPr>
      </xdr:nvSpPr>
      <xdr:spPr bwMode="auto">
        <a:xfrm>
          <a:off x="7531100" y="26158825"/>
          <a:ext cx="4000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136</xdr:row>
      <xdr:rowOff>123825</xdr:rowOff>
    </xdr:from>
    <xdr:to>
      <xdr:col>2</xdr:col>
      <xdr:colOff>304800</xdr:colOff>
      <xdr:row>137</xdr:row>
      <xdr:rowOff>167005</xdr:rowOff>
    </xdr:to>
    <xdr:sp macro="" textlink="">
      <xdr:nvSpPr>
        <xdr:cNvPr id="226" name="AutoShape 74" descr="Calificaciones de SANTIAGO CESAR ZEGARRA VIDAL">
          <a:hlinkClick xmlns:r="http://schemas.openxmlformats.org/officeDocument/2006/relationships" r:id="rId224"/>
        </xdr:cNvPr>
        <xdr:cNvSpPr>
          <a:spLocks noChangeAspect="1" noChangeArrowheads="1"/>
        </xdr:cNvSpPr>
      </xdr:nvSpPr>
      <xdr:spPr bwMode="auto">
        <a:xfrm>
          <a:off x="673100" y="2745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136</xdr:row>
      <xdr:rowOff>123825</xdr:rowOff>
    </xdr:from>
    <xdr:to>
      <xdr:col>11</xdr:col>
      <xdr:colOff>77470</xdr:colOff>
      <xdr:row>137</xdr:row>
      <xdr:rowOff>167005</xdr:rowOff>
    </xdr:to>
    <xdr:sp macro="" textlink="">
      <xdr:nvSpPr>
        <xdr:cNvPr id="227" name="AutoShape 75" descr="Análsisis de calificaciones">
          <a:hlinkClick xmlns:r="http://schemas.openxmlformats.org/officeDocument/2006/relationships" r:id="rId225"/>
        </xdr:cNvPr>
        <xdr:cNvSpPr>
          <a:spLocks noChangeAspect="1" noChangeArrowheads="1"/>
        </xdr:cNvSpPr>
      </xdr:nvSpPr>
      <xdr:spPr bwMode="auto">
        <a:xfrm>
          <a:off x="7531100" y="27454225"/>
          <a:ext cx="4000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ucsm.edu.pe/epregrado2014I/mod/quiz/grade.php?id=1624&amp;itemid=513&amp;itemnumber=0&amp;gradeid=8977&amp;userid=10450" TargetMode="External"/><Relationship Id="rId11" Type="http://schemas.openxmlformats.org/officeDocument/2006/relationships/hyperlink" Target="http://www.ucsm.edu.pe/epregrado2014I/mod/quiz/grade.php?id=1624&amp;itemid=513&amp;itemnumber=0&amp;gradeid=10054&amp;userid=10500" TargetMode="External"/><Relationship Id="rId12" Type="http://schemas.openxmlformats.org/officeDocument/2006/relationships/hyperlink" Target="http://www.ucsm.edu.pe/epregrado2014I/mod/quiz/grade.php?id=1624&amp;itemid=513&amp;itemnumber=0&amp;gradeid=7603&amp;userid=9051" TargetMode="External"/><Relationship Id="rId13" Type="http://schemas.openxmlformats.org/officeDocument/2006/relationships/hyperlink" Target="http://www.ucsm.edu.pe/epregrado2014I/mod/quiz/grade.php?id=1624&amp;itemid=513&amp;itemnumber=0&amp;gradeid=10105&amp;userid=17328" TargetMode="External"/><Relationship Id="rId14" Type="http://schemas.openxmlformats.org/officeDocument/2006/relationships/hyperlink" Target="http://www.ucsm.edu.pe/epregrado2014I/mod/quiz/grade.php?id=1624&amp;itemid=513&amp;itemnumber=0&amp;gradeid=9015&amp;userid=10449" TargetMode="External"/><Relationship Id="rId15" Type="http://schemas.openxmlformats.org/officeDocument/2006/relationships/hyperlink" Target="http://www.ucsm.edu.pe/epregrado2014I/mod/quiz/grade.php?id=1624&amp;itemid=513&amp;itemnumber=0&amp;gradeid&amp;userid=1393" TargetMode="External"/><Relationship Id="rId16" Type="http://schemas.openxmlformats.org/officeDocument/2006/relationships/hyperlink" Target="http://www.ucsm.edu.pe/epregrado2014I/mod/quiz/grade.php?id=1624&amp;itemid=513&amp;itemnumber=0&amp;gradeid=10062&amp;userid=1527" TargetMode="External"/><Relationship Id="rId17" Type="http://schemas.openxmlformats.org/officeDocument/2006/relationships/hyperlink" Target="http://www.ucsm.edu.pe/epregrado2014I/mod/quiz/grade.php?id=1624&amp;itemid=513&amp;itemnumber=0&amp;gradeid&amp;userid=19643" TargetMode="External"/><Relationship Id="rId18" Type="http://schemas.openxmlformats.org/officeDocument/2006/relationships/hyperlink" Target="http://www.ucsm.edu.pe/epregrado2014I/mod/quiz/grade.php?id=1624&amp;itemid=513&amp;itemnumber=0&amp;gradeid&amp;userid=9807" TargetMode="External"/><Relationship Id="rId19" Type="http://schemas.openxmlformats.org/officeDocument/2006/relationships/hyperlink" Target="http://www.ucsm.edu.pe/epregrado2014I/mod/quiz/grade.php?id=1624&amp;itemid=513&amp;itemnumber=0&amp;gradeid=8984&amp;userid=8894" TargetMode="External"/><Relationship Id="rId60" Type="http://schemas.openxmlformats.org/officeDocument/2006/relationships/hyperlink" Target="http://www.ucsm.edu.pe/epregrado2014I/mod/quiz/grade.php?id=1624&amp;itemid=513&amp;itemnumber=0&amp;gradeid=8349&amp;userid=10002" TargetMode="External"/><Relationship Id="rId61" Type="http://schemas.openxmlformats.org/officeDocument/2006/relationships/hyperlink" Target="http://www.ucsm.edu.pe/epregrado2014I/mod/quiz/grade.php?id=1624&amp;itemid=513&amp;itemnumber=0&amp;gradeid=8366&amp;userid=10135" TargetMode="External"/><Relationship Id="rId62" Type="http://schemas.openxmlformats.org/officeDocument/2006/relationships/hyperlink" Target="http://www.ucsm.edu.pe/epregrado2014I/mod/quiz/grade.php?id=1624&amp;itemid=513&amp;itemnumber=0&amp;gradeid=8459&amp;userid=9951" TargetMode="External"/><Relationship Id="rId63" Type="http://schemas.openxmlformats.org/officeDocument/2006/relationships/hyperlink" Target="http://www.ucsm.edu.pe/epregrado2014I/mod/quiz/grade.php?id=1624&amp;itemid=513&amp;itemnumber=0&amp;gradeid=8440&amp;userid=8996" TargetMode="External"/><Relationship Id="rId64" Type="http://schemas.openxmlformats.org/officeDocument/2006/relationships/hyperlink" Target="http://www.ucsm.edu.pe/epregrado2014I/mod/quiz/grade.php?id=1624&amp;itemid=513&amp;itemnumber=0&amp;gradeid=8374&amp;userid=9309" TargetMode="External"/><Relationship Id="rId65" Type="http://schemas.openxmlformats.org/officeDocument/2006/relationships/hyperlink" Target="http://www.ucsm.edu.pe/epregrado2014I/mod/quiz/grade.php?id=1624&amp;itemid=513&amp;itemnumber=0&amp;gradeid=7601&amp;userid=9328" TargetMode="External"/><Relationship Id="rId66" Type="http://schemas.openxmlformats.org/officeDocument/2006/relationships/hyperlink" Target="http://www.ucsm.edu.pe/epregrado2014I/mod/quiz/grade.php?id=1624&amp;itemid=513&amp;itemnumber=0&amp;gradeid=7605&amp;userid=8861" TargetMode="External"/><Relationship Id="rId67" Type="http://schemas.openxmlformats.org/officeDocument/2006/relationships/hyperlink" Target="http://www.ucsm.edu.pe/epregrado2014I/mod/quiz/grade.php?id=1624&amp;itemid=513&amp;itemnumber=0&amp;gradeid&amp;userid=9336" TargetMode="External"/><Relationship Id="rId68" Type="http://schemas.openxmlformats.org/officeDocument/2006/relationships/hyperlink" Target="http://www.ucsm.edu.pe/epregrado2014I/mod/quiz/grade.php?id=1624&amp;itemid=513&amp;itemnumber=0&amp;gradeid=8444&amp;userid=10398" TargetMode="External"/><Relationship Id="rId69" Type="http://schemas.openxmlformats.org/officeDocument/2006/relationships/hyperlink" Target="http://www.ucsm.edu.pe/epregrado2014I/mod/quiz/grade.php?id=1624&amp;itemid=513&amp;itemnumber=0&amp;gradeid=10112&amp;userid=16848" TargetMode="External"/><Relationship Id="rId120" Type="http://schemas.openxmlformats.org/officeDocument/2006/relationships/hyperlink" Target="http://www.ucsm.edu.pe/epregrado2014I/mod/quiz/grade.php?id=1624&amp;itemid=513&amp;itemnumber=0&amp;gradeid=10051&amp;userid=9105" TargetMode="External"/><Relationship Id="rId121" Type="http://schemas.openxmlformats.org/officeDocument/2006/relationships/hyperlink" Target="http://www.ucsm.edu.pe/epregrado2014I/mod/quiz/grade.php?id=1624&amp;itemid=513&amp;itemnumber=0&amp;gradeid=9009&amp;userid=9821" TargetMode="External"/><Relationship Id="rId122" Type="http://schemas.openxmlformats.org/officeDocument/2006/relationships/hyperlink" Target="http://www.ucsm.edu.pe/epregrado2014I/mod/quiz/grade.php?id=1624&amp;itemid=513&amp;itemnumber=0&amp;gradeid&amp;userid=10561" TargetMode="External"/><Relationship Id="rId123" Type="http://schemas.openxmlformats.org/officeDocument/2006/relationships/hyperlink" Target="http://www.ucsm.edu.pe/epregrado2014I/mod/quiz/grade.php?id=1624&amp;itemid=513&amp;itemnumber=0&amp;gradeid=10045&amp;userid=7074" TargetMode="External"/><Relationship Id="rId124" Type="http://schemas.openxmlformats.org/officeDocument/2006/relationships/hyperlink" Target="http://www.ucsm.edu.pe/epregrado2014I/mod/quiz/grade.php?id=1624&amp;itemid=513&amp;itemnumber=0&amp;gradeid=8458&amp;userid=10778" TargetMode="External"/><Relationship Id="rId125" Type="http://schemas.openxmlformats.org/officeDocument/2006/relationships/hyperlink" Target="http://www.ucsm.edu.pe/epregrado2014I/mod/quiz/grade.php?id=1624&amp;itemid=513&amp;itemnumber=0&amp;gradeid=8446&amp;userid=10073" TargetMode="External"/><Relationship Id="rId126" Type="http://schemas.openxmlformats.org/officeDocument/2006/relationships/drawing" Target="../drawings/drawing1.xml"/><Relationship Id="rId127" Type="http://schemas.openxmlformats.org/officeDocument/2006/relationships/vmlDrawing" Target="../drawings/vmlDrawing1.vml"/><Relationship Id="rId40" Type="http://schemas.openxmlformats.org/officeDocument/2006/relationships/hyperlink" Target="http://www.ucsm.edu.pe/epregrado2014I/mod/quiz/grade.php?id=1624&amp;itemid=513&amp;itemnumber=0&amp;gradeid=10042&amp;userid=9358" TargetMode="External"/><Relationship Id="rId41" Type="http://schemas.openxmlformats.org/officeDocument/2006/relationships/hyperlink" Target="http://www.ucsm.edu.pe/epregrado2014I/mod/quiz/grade.php?id=1624&amp;itemid=513&amp;itemnumber=0&amp;gradeid&amp;userid=10709" TargetMode="External"/><Relationship Id="rId42" Type="http://schemas.openxmlformats.org/officeDocument/2006/relationships/hyperlink" Target="http://www.ucsm.edu.pe/epregrado2014I/mod/quiz/grade.php?id=1624&amp;itemid=513&amp;itemnumber=0&amp;gradeid&amp;userid=11455" TargetMode="External"/><Relationship Id="rId90" Type="http://schemas.openxmlformats.org/officeDocument/2006/relationships/hyperlink" Target="http://www.ucsm.edu.pe/epregrado2014I/mod/quiz/grade.php?id=1624&amp;itemid=513&amp;itemnumber=0&amp;gradeid=8448&amp;userid=8791" TargetMode="External"/><Relationship Id="rId91" Type="http://schemas.openxmlformats.org/officeDocument/2006/relationships/hyperlink" Target="http://www.ucsm.edu.pe/epregrado2014I/mod/quiz/grade.php?id=1624&amp;itemid=513&amp;itemnumber=0&amp;gradeid=10110&amp;userid=9276" TargetMode="External"/><Relationship Id="rId92" Type="http://schemas.openxmlformats.org/officeDocument/2006/relationships/hyperlink" Target="http://www.ucsm.edu.pe/epregrado2014I/mod/quiz/grade.php?id=1624&amp;itemid=513&amp;itemnumber=0&amp;gradeid=10041&amp;userid=9324" TargetMode="External"/><Relationship Id="rId93" Type="http://schemas.openxmlformats.org/officeDocument/2006/relationships/hyperlink" Target="http://www.ucsm.edu.pe/epregrado2014I/mod/quiz/grade.php?id=1624&amp;itemid=513&amp;itemnumber=0&amp;gradeid=8455&amp;userid=9667" TargetMode="External"/><Relationship Id="rId94" Type="http://schemas.openxmlformats.org/officeDocument/2006/relationships/hyperlink" Target="http://www.ucsm.edu.pe/epregrado2014I/mod/quiz/grade.php?id=1624&amp;itemid=513&amp;itemnumber=0&amp;gradeid=8986&amp;userid=9567" TargetMode="External"/><Relationship Id="rId95" Type="http://schemas.openxmlformats.org/officeDocument/2006/relationships/hyperlink" Target="http://www.ucsm.edu.pe/epregrado2014I/mod/quiz/grade.php?id=1624&amp;itemid=513&amp;itemnumber=0&amp;gradeid&amp;userid=9415" TargetMode="External"/><Relationship Id="rId96" Type="http://schemas.openxmlformats.org/officeDocument/2006/relationships/hyperlink" Target="http://www.ucsm.edu.pe/epregrado2014I/mod/quiz/grade.php?id=1624&amp;itemid=513&amp;itemnumber=0&amp;gradeid=8992&amp;userid=9979" TargetMode="External"/><Relationship Id="rId101" Type="http://schemas.openxmlformats.org/officeDocument/2006/relationships/hyperlink" Target="http://www.ucsm.edu.pe/epregrado2014I/mod/quiz/grade.php?id=1624&amp;itemid=513&amp;itemnumber=0&amp;gradeid=7596&amp;userid=9253" TargetMode="External"/><Relationship Id="rId102" Type="http://schemas.openxmlformats.org/officeDocument/2006/relationships/hyperlink" Target="http://www.ucsm.edu.pe/epregrado2014I/mod/quiz/grade.php?id=1624&amp;itemid=513&amp;itemnumber=0&amp;gradeid=10053&amp;userid=8949" TargetMode="External"/><Relationship Id="rId103" Type="http://schemas.openxmlformats.org/officeDocument/2006/relationships/hyperlink" Target="http://www.ucsm.edu.pe/epregrado2014I/mod/quiz/grade.php?id=1624&amp;itemid=513&amp;itemnumber=0&amp;gradeid=8365&amp;userid=10211" TargetMode="External"/><Relationship Id="rId104" Type="http://schemas.openxmlformats.org/officeDocument/2006/relationships/hyperlink" Target="http://www.ucsm.edu.pe/epregrado2014I/mod/quiz/grade.php?id=1624&amp;itemid=513&amp;itemnumber=0&amp;gradeid=10058&amp;userid=7803" TargetMode="External"/><Relationship Id="rId105" Type="http://schemas.openxmlformats.org/officeDocument/2006/relationships/hyperlink" Target="http://www.ucsm.edu.pe/epregrado2014I/mod/quiz/grade.php?id=1624&amp;itemid=513&amp;itemnumber=0&amp;gradeid&amp;userid=17257" TargetMode="External"/><Relationship Id="rId106" Type="http://schemas.openxmlformats.org/officeDocument/2006/relationships/hyperlink" Target="http://www.ucsm.edu.pe/epregrado2014I/mod/quiz/grade.php?id=1624&amp;itemid=513&amp;itemnumber=0&amp;gradeid=7607&amp;userid=10489" TargetMode="External"/><Relationship Id="rId107" Type="http://schemas.openxmlformats.org/officeDocument/2006/relationships/hyperlink" Target="http://www.ucsm.edu.pe/epregrado2014I/mod/quiz/grade.php?id=1624&amp;itemid=513&amp;itemnumber=0&amp;gradeid=8376&amp;userid=9033" TargetMode="External"/><Relationship Id="rId108" Type="http://schemas.openxmlformats.org/officeDocument/2006/relationships/hyperlink" Target="http://www.ucsm.edu.pe/epregrado2014I/mod/quiz/grade.php?id=1624&amp;itemid=513&amp;itemnumber=0&amp;gradeid=10056&amp;userid=8283" TargetMode="External"/><Relationship Id="rId109" Type="http://schemas.openxmlformats.org/officeDocument/2006/relationships/hyperlink" Target="http://www.ucsm.edu.pe/epregrado2014I/mod/quiz/grade.php?id=1624&amp;itemid=513&amp;itemnumber=0&amp;gradeid=8442&amp;userid=10209" TargetMode="External"/><Relationship Id="rId97" Type="http://schemas.openxmlformats.org/officeDocument/2006/relationships/hyperlink" Target="http://www.ucsm.edu.pe/epregrado2014I/mod/quiz/grade.php?id=1624&amp;itemid=513&amp;itemnumber=0&amp;gradeid=8966&amp;userid=9123" TargetMode="External"/><Relationship Id="rId98" Type="http://schemas.openxmlformats.org/officeDocument/2006/relationships/hyperlink" Target="http://www.ucsm.edu.pe/epregrado2014I/mod/quiz/grade.php?id=1624&amp;itemid=513&amp;itemnumber=0&amp;gradeid=8991&amp;userid=9658" TargetMode="External"/><Relationship Id="rId99" Type="http://schemas.openxmlformats.org/officeDocument/2006/relationships/hyperlink" Target="http://www.ucsm.edu.pe/epregrado2014I/mod/quiz/grade.php?id=1624&amp;itemid=513&amp;itemnumber=0&amp;gradeid&amp;userid=17423" TargetMode="External"/><Relationship Id="rId43" Type="http://schemas.openxmlformats.org/officeDocument/2006/relationships/hyperlink" Target="http://www.ucsm.edu.pe/epregrado2014I/mod/quiz/grade.php?id=1624&amp;itemid=513&amp;itemnumber=0&amp;gradeid=7610&amp;userid=2302" TargetMode="External"/><Relationship Id="rId44" Type="http://schemas.openxmlformats.org/officeDocument/2006/relationships/hyperlink" Target="http://www.ucsm.edu.pe/epregrado2014I/mod/quiz/grade.php?id=1624&amp;itemid=513&amp;itemnumber=0&amp;gradeid=8375&amp;userid=9138" TargetMode="External"/><Relationship Id="rId45" Type="http://schemas.openxmlformats.org/officeDocument/2006/relationships/hyperlink" Target="http://www.ucsm.edu.pe/epregrado2014I/mod/quiz/grade.php?id=1624&amp;itemid=513&amp;itemnumber=0&amp;gradeid=10095&amp;userid=8936" TargetMode="External"/><Relationship Id="rId46" Type="http://schemas.openxmlformats.org/officeDocument/2006/relationships/hyperlink" Target="http://www.ucsm.edu.pe/epregrado2014I/mod/quiz/grade.php?id=1624&amp;itemid=513&amp;itemnumber=0&amp;gradeid=7595&amp;userid=9939" TargetMode="External"/><Relationship Id="rId47" Type="http://schemas.openxmlformats.org/officeDocument/2006/relationships/hyperlink" Target="http://www.ucsm.edu.pe/epregrado2014I/mod/quiz/grade.php?id=1624&amp;itemid=513&amp;itemnumber=0&amp;gradeid=9014&amp;userid=17350" TargetMode="External"/><Relationship Id="rId48" Type="http://schemas.openxmlformats.org/officeDocument/2006/relationships/hyperlink" Target="http://www.ucsm.edu.pe/epregrado2014I/mod/quiz/grade.php?id=1624&amp;itemid=513&amp;itemnumber=0&amp;gradeid&amp;userid=9025" TargetMode="External"/><Relationship Id="rId49" Type="http://schemas.openxmlformats.org/officeDocument/2006/relationships/hyperlink" Target="http://www.ucsm.edu.pe/epregrado2014I/mod/quiz/grade.php?id=1624&amp;itemid=513&amp;itemnumber=0&amp;gradeid=10111&amp;userid=8812" TargetMode="External"/><Relationship Id="rId100" Type="http://schemas.openxmlformats.org/officeDocument/2006/relationships/hyperlink" Target="http://www.ucsm.edu.pe/epregrado2014I/mod/quiz/grade.php?id=1624&amp;itemid=513&amp;itemnumber=0&amp;gradeid=9013&amp;userid=7787" TargetMode="External"/><Relationship Id="rId20" Type="http://schemas.openxmlformats.org/officeDocument/2006/relationships/hyperlink" Target="http://www.ucsm.edu.pe/epregrado2014I/mod/quiz/grade.php?id=1624&amp;itemid=513&amp;itemnumber=0&amp;gradeid=9010&amp;userid=6244" TargetMode="External"/><Relationship Id="rId21" Type="http://schemas.openxmlformats.org/officeDocument/2006/relationships/hyperlink" Target="http://www.ucsm.edu.pe/epregrado2014I/mod/quiz/grade.php?id=1624&amp;itemid=513&amp;itemnumber=0&amp;gradeid=8980&amp;userid=9778" TargetMode="External"/><Relationship Id="rId22" Type="http://schemas.openxmlformats.org/officeDocument/2006/relationships/hyperlink" Target="http://www.ucsm.edu.pe/epregrado2014I/mod/quiz/grade.php?id=1624&amp;itemid=513&amp;itemnumber=0&amp;gradeid&amp;userid=6133" TargetMode="External"/><Relationship Id="rId70" Type="http://schemas.openxmlformats.org/officeDocument/2006/relationships/hyperlink" Target="http://www.ucsm.edu.pe/epregrado2014I/mod/quiz/grade.php?id=1624&amp;itemid=513&amp;itemnumber=0&amp;gradeid=8988&amp;userid=10499" TargetMode="External"/><Relationship Id="rId71" Type="http://schemas.openxmlformats.org/officeDocument/2006/relationships/hyperlink" Target="http://www.ucsm.edu.pe/epregrado2014I/mod/quiz/grade.php?id=1624&amp;itemid=513&amp;itemnumber=0&amp;gradeid=10048&amp;userid=10672" TargetMode="External"/><Relationship Id="rId72" Type="http://schemas.openxmlformats.org/officeDocument/2006/relationships/hyperlink" Target="http://www.ucsm.edu.pe/epregrado2014I/mod/quiz/grade.php?id=1624&amp;itemid=513&amp;itemnumber=0&amp;gradeid&amp;userid=8666" TargetMode="External"/><Relationship Id="rId73" Type="http://schemas.openxmlformats.org/officeDocument/2006/relationships/hyperlink" Target="http://www.ucsm.edu.pe/epregrado2014I/mod/quiz/grade.php?id=1624&amp;itemid=513&amp;itemnumber=0&amp;gradeid=8384&amp;userid=7867" TargetMode="External"/><Relationship Id="rId74" Type="http://schemas.openxmlformats.org/officeDocument/2006/relationships/hyperlink" Target="http://www.ucsm.edu.pe/epregrado2014I/mod/quiz/grade.php?id=1624&amp;itemid=513&amp;itemnumber=0&amp;gradeid=8450&amp;userid=11054" TargetMode="External"/><Relationship Id="rId75" Type="http://schemas.openxmlformats.org/officeDocument/2006/relationships/hyperlink" Target="http://www.ucsm.edu.pe/epregrado2014I/mod/quiz/grade.php?id=1624&amp;itemid=513&amp;itemnumber=0&amp;gradeid&amp;userid=11656" TargetMode="External"/><Relationship Id="rId76" Type="http://schemas.openxmlformats.org/officeDocument/2006/relationships/hyperlink" Target="http://www.ucsm.edu.pe/epregrado2014I/mod/quiz/grade.php?id=1624&amp;itemid=513&amp;itemnumber=0&amp;gradeid&amp;userid=3369" TargetMode="External"/><Relationship Id="rId77" Type="http://schemas.openxmlformats.org/officeDocument/2006/relationships/hyperlink" Target="http://www.ucsm.edu.pe/epregrado2014I/mod/quiz/grade.php?id=1624&amp;itemid=513&amp;itemnumber=0&amp;gradeid&amp;userid=10210" TargetMode="External"/><Relationship Id="rId78" Type="http://schemas.openxmlformats.org/officeDocument/2006/relationships/hyperlink" Target="http://www.ucsm.edu.pe/epregrado2014I/mod/quiz/grade.php?id=1624&amp;itemid=513&amp;itemnumber=0&amp;gradeid=9011&amp;userid=10525" TargetMode="External"/><Relationship Id="rId79" Type="http://schemas.openxmlformats.org/officeDocument/2006/relationships/hyperlink" Target="http://www.ucsm.edu.pe/epregrado2014I/mod/quiz/grade.php?id=1624&amp;itemid=513&amp;itemnumber=0&amp;gradeid=8381&amp;userid=9610" TargetMode="External"/><Relationship Id="rId23" Type="http://schemas.openxmlformats.org/officeDocument/2006/relationships/hyperlink" Target="http://www.ucsm.edu.pe/epregrado2014I/mod/quiz/grade.php?id=1624&amp;itemid=513&amp;itemnumber=0&amp;gradeid=8447&amp;userid=7293" TargetMode="External"/><Relationship Id="rId24" Type="http://schemas.openxmlformats.org/officeDocument/2006/relationships/hyperlink" Target="http://www.ucsm.edu.pe/epregrado2014I/mod/quiz/grade.php?id=1624&amp;itemid=513&amp;itemnumber=0&amp;gradeid&amp;userid=1699" TargetMode="External"/><Relationship Id="rId25" Type="http://schemas.openxmlformats.org/officeDocument/2006/relationships/hyperlink" Target="http://www.ucsm.edu.pe/epregrado2014I/mod/quiz/grade.php?id=1624&amp;itemid=513&amp;itemnumber=0&amp;gradeid=7609&amp;userid=9780" TargetMode="External"/><Relationship Id="rId26" Type="http://schemas.openxmlformats.org/officeDocument/2006/relationships/hyperlink" Target="http://www.ucsm.edu.pe/epregrado2014I/mod/quiz/grade.php?id=1624&amp;itemid=513&amp;itemnumber=0&amp;gradeid&amp;userid=10487" TargetMode="External"/><Relationship Id="rId27" Type="http://schemas.openxmlformats.org/officeDocument/2006/relationships/hyperlink" Target="http://www.ucsm.edu.pe/epregrado2014I/mod/quiz/grade.php?id=1624&amp;itemid=513&amp;itemnumber=0&amp;gradeid=8456&amp;userid=9532" TargetMode="External"/><Relationship Id="rId28" Type="http://schemas.openxmlformats.org/officeDocument/2006/relationships/hyperlink" Target="http://www.ucsm.edu.pe/epregrado2014I/mod/quiz/grade.php?id=1624&amp;itemid=513&amp;itemnumber=0&amp;gradeid=7593&amp;userid=10511" TargetMode="External"/><Relationship Id="rId29" Type="http://schemas.openxmlformats.org/officeDocument/2006/relationships/hyperlink" Target="http://www.ucsm.edu.pe/epregrado2014I/mod/quiz/grade.php?id=1624&amp;itemid=513&amp;itemnumber=0&amp;gradeid=8363&amp;userid=9530" TargetMode="External"/><Relationship Id="rId1" Type="http://schemas.openxmlformats.org/officeDocument/2006/relationships/hyperlink" Target="http://www.ucsm.edu.pe/epregrado2014I/mod/quiz/grade.php?id=1624&amp;itemid=513&amp;itemnumber=0&amp;gradeid=7600&amp;userid=9568" TargetMode="External"/><Relationship Id="rId2" Type="http://schemas.openxmlformats.org/officeDocument/2006/relationships/hyperlink" Target="http://www.ucsm.edu.pe/epregrado2014I/mod/quiz/grade.php?id=1624&amp;itemid=513&amp;itemnumber=0&amp;gradeid=8445&amp;userid=11195" TargetMode="External"/><Relationship Id="rId3" Type="http://schemas.openxmlformats.org/officeDocument/2006/relationships/hyperlink" Target="http://www.ucsm.edu.pe/epregrado2014I/mod/quiz/grade.php?id=1624&amp;itemid=513&amp;itemnumber=0&amp;gradeid=10055&amp;userid=9676" TargetMode="External"/><Relationship Id="rId4" Type="http://schemas.openxmlformats.org/officeDocument/2006/relationships/hyperlink" Target="http://www.ucsm.edu.pe/epregrado2014I/mod/quiz/grade.php?id=1624&amp;itemid=513&amp;itemnumber=0&amp;gradeid=9012&amp;userid=10488" TargetMode="External"/><Relationship Id="rId5" Type="http://schemas.openxmlformats.org/officeDocument/2006/relationships/hyperlink" Target="http://www.ucsm.edu.pe/epregrado2014I/mod/quiz/grade.php?id=1624&amp;itemid=513&amp;itemnumber=0&amp;gradeid&amp;userid=9346" TargetMode="External"/><Relationship Id="rId6" Type="http://schemas.openxmlformats.org/officeDocument/2006/relationships/hyperlink" Target="http://www.ucsm.edu.pe/epregrado2014I/mod/quiz/grade.php?id=1624&amp;itemid=513&amp;itemnumber=0&amp;gradeid=8449&amp;userid=8831" TargetMode="External"/><Relationship Id="rId7" Type="http://schemas.openxmlformats.org/officeDocument/2006/relationships/hyperlink" Target="http://www.ucsm.edu.pe/epregrado2014I/mod/quiz/grade.php?id=1624&amp;itemid=513&amp;itemnumber=0&amp;gradeid=8441&amp;userid=10379" TargetMode="External"/><Relationship Id="rId8" Type="http://schemas.openxmlformats.org/officeDocument/2006/relationships/hyperlink" Target="http://www.ucsm.edu.pe/epregrado2014I/mod/quiz/grade.php?id=1624&amp;itemid=513&amp;itemnumber=0&amp;gradeid=8364&amp;userid=9082" TargetMode="External"/><Relationship Id="rId9" Type="http://schemas.openxmlformats.org/officeDocument/2006/relationships/hyperlink" Target="http://www.ucsm.edu.pe/epregrado2014I/mod/quiz/grade.php?id=1624&amp;itemid=513&amp;itemnumber=0&amp;gradeid=8457&amp;userid=9714" TargetMode="External"/><Relationship Id="rId50" Type="http://schemas.openxmlformats.org/officeDocument/2006/relationships/hyperlink" Target="http://www.ucsm.edu.pe/epregrado2014I/mod/quiz/grade.php?id=1624&amp;itemid=513&amp;itemnumber=0&amp;gradeid=8373&amp;userid=9178" TargetMode="External"/><Relationship Id="rId51" Type="http://schemas.openxmlformats.org/officeDocument/2006/relationships/hyperlink" Target="http://www.ucsm.edu.pe/epregrado2014I/mod/quiz/grade.php?id=1624&amp;itemid=513&amp;itemnumber=0&amp;gradeid=8995&amp;userid=10594" TargetMode="External"/><Relationship Id="rId52" Type="http://schemas.openxmlformats.org/officeDocument/2006/relationships/hyperlink" Target="http://www.ucsm.edu.pe/epregrado2014I/mod/quiz/grade.php?id=1624&amp;itemid=513&amp;itemnumber=0&amp;gradeid=9016&amp;userid=10461" TargetMode="External"/><Relationship Id="rId53" Type="http://schemas.openxmlformats.org/officeDocument/2006/relationships/hyperlink" Target="http://www.ucsm.edu.pe/epregrado2014I/mod/quiz/grade.php?id=1624&amp;itemid=513&amp;itemnumber=0&amp;gradeid=8439&amp;userid=9145" TargetMode="External"/><Relationship Id="rId54" Type="http://schemas.openxmlformats.org/officeDocument/2006/relationships/hyperlink" Target="http://www.ucsm.edu.pe/epregrado2014I/mod/quiz/grade.php?id=1624&amp;itemid=513&amp;itemnumber=0&amp;gradeid=10039&amp;userid=16761" TargetMode="External"/><Relationship Id="rId55" Type="http://schemas.openxmlformats.org/officeDocument/2006/relationships/hyperlink" Target="http://www.ucsm.edu.pe/epregrado2014I/mod/quiz/grade.php?id=1624&amp;itemid=513&amp;itemnumber=0&amp;gradeid&amp;userid=10560" TargetMode="External"/><Relationship Id="rId56" Type="http://schemas.openxmlformats.org/officeDocument/2006/relationships/hyperlink" Target="http://www.ucsm.edu.pe/epregrado2014I/mod/quiz/grade.php?id=1624&amp;itemid=513&amp;itemnumber=0&amp;gradeid=8983&amp;userid=9021" TargetMode="External"/><Relationship Id="rId57" Type="http://schemas.openxmlformats.org/officeDocument/2006/relationships/hyperlink" Target="http://www.ucsm.edu.pe/epregrado2014I/mod/quiz/grade.php?id=1624&amp;itemid=513&amp;itemnumber=0&amp;gradeid=10040&amp;userid=10609" TargetMode="External"/><Relationship Id="rId58" Type="http://schemas.openxmlformats.org/officeDocument/2006/relationships/hyperlink" Target="http://www.ucsm.edu.pe/epregrado2014I/mod/quiz/grade.php?id=1624&amp;itemid=513&amp;itemnumber=0&amp;gradeid=10101&amp;userid=17263" TargetMode="External"/><Relationship Id="rId59" Type="http://schemas.openxmlformats.org/officeDocument/2006/relationships/hyperlink" Target="http://www.ucsm.edu.pe/epregrado2014I/mod/quiz/grade.php?id=1624&amp;itemid=513&amp;itemnumber=0&amp;gradeid=8360&amp;userid=10032" TargetMode="External"/><Relationship Id="rId110" Type="http://schemas.openxmlformats.org/officeDocument/2006/relationships/hyperlink" Target="http://www.ucsm.edu.pe/epregrado2014I/mod/quiz/grade.php?id=1624&amp;itemid=513&amp;itemnumber=0&amp;gradeid=7602&amp;userid=10432" TargetMode="External"/><Relationship Id="rId111" Type="http://schemas.openxmlformats.org/officeDocument/2006/relationships/hyperlink" Target="http://www.ucsm.edu.pe/epregrado2014I/mod/quiz/grade.php?id=1624&amp;itemid=513&amp;itemnumber=0&amp;gradeid=8993&amp;userid=10323" TargetMode="External"/><Relationship Id="rId112" Type="http://schemas.openxmlformats.org/officeDocument/2006/relationships/hyperlink" Target="http://www.ucsm.edu.pe/epregrado2014I/mod/quiz/grade.php?id=1624&amp;itemid=513&amp;itemnumber=0&amp;gradeid=8461&amp;userid=10208" TargetMode="External"/><Relationship Id="rId113" Type="http://schemas.openxmlformats.org/officeDocument/2006/relationships/hyperlink" Target="http://www.ucsm.edu.pe/epregrado2014I/mod/quiz/grade.php?id=1624&amp;itemid=513&amp;itemnumber=0&amp;gradeid=8370&amp;userid=10180" TargetMode="External"/><Relationship Id="rId114" Type="http://schemas.openxmlformats.org/officeDocument/2006/relationships/hyperlink" Target="http://www.ucsm.edu.pe/epregrado2014I/mod/quiz/grade.php?id=1624&amp;itemid=513&amp;itemnumber=0&amp;gradeid&amp;userid=5215" TargetMode="External"/><Relationship Id="rId115" Type="http://schemas.openxmlformats.org/officeDocument/2006/relationships/hyperlink" Target="http://www.ucsm.edu.pe/epregrado2014I/mod/quiz/grade.php?id=1624&amp;itemid=513&amp;itemnumber=0&amp;gradeid&amp;userid=8407" TargetMode="External"/><Relationship Id="rId116" Type="http://schemas.openxmlformats.org/officeDocument/2006/relationships/hyperlink" Target="http://www.ucsm.edu.pe/epregrado2014I/mod/quiz/grade.php?id=1624&amp;itemid=513&amp;itemnumber=0&amp;gradeid=7599&amp;userid=7224" TargetMode="External"/><Relationship Id="rId117" Type="http://schemas.openxmlformats.org/officeDocument/2006/relationships/hyperlink" Target="http://www.ucsm.edu.pe/epregrado2014I/mod/quiz/grade.php?id=1624&amp;itemid=513&amp;itemnumber=0&amp;gradeid&amp;userid=9239" TargetMode="External"/><Relationship Id="rId118" Type="http://schemas.openxmlformats.org/officeDocument/2006/relationships/hyperlink" Target="http://www.ucsm.edu.pe/epregrado2014I/mod/quiz/grade.php?id=1624&amp;itemid=513&amp;itemnumber=0&amp;gradeid=10102&amp;userid=10685" TargetMode="External"/><Relationship Id="rId119" Type="http://schemas.openxmlformats.org/officeDocument/2006/relationships/hyperlink" Target="http://www.ucsm.edu.pe/epregrado2014I/mod/quiz/grade.php?id=1624&amp;itemid=513&amp;itemnumber=0&amp;gradeid=8382&amp;userid=9043" TargetMode="External"/><Relationship Id="rId30" Type="http://schemas.openxmlformats.org/officeDocument/2006/relationships/hyperlink" Target="http://www.ucsm.edu.pe/epregrado2014I/mod/quiz/grade.php?id=1624&amp;itemid=513&amp;itemnumber=0&amp;gradeid=8443&amp;userid=10397" TargetMode="External"/><Relationship Id="rId31" Type="http://schemas.openxmlformats.org/officeDocument/2006/relationships/hyperlink" Target="http://www.ucsm.edu.pe/epregrado2014I/mod/quiz/grade.php?id=1624&amp;itemid=513&amp;itemnumber=0&amp;gradeid=8346&amp;userid=9531" TargetMode="External"/><Relationship Id="rId32" Type="http://schemas.openxmlformats.org/officeDocument/2006/relationships/hyperlink" Target="http://www.ucsm.edu.pe/epregrado2014I/mod/quiz/grade.php?id=1624&amp;itemid=513&amp;itemnumber=0&amp;gradeid&amp;userid=17597" TargetMode="External"/><Relationship Id="rId33" Type="http://schemas.openxmlformats.org/officeDocument/2006/relationships/hyperlink" Target="http://www.ucsm.edu.pe/epregrado2014I/mod/quiz/grade.php?id=1624&amp;itemid=513&amp;itemnumber=0&amp;gradeid=8341&amp;userid=9291" TargetMode="External"/><Relationship Id="rId34" Type="http://schemas.openxmlformats.org/officeDocument/2006/relationships/hyperlink" Target="http://www.ucsm.edu.pe/epregrado2014I/mod/quiz/grade.php?id=1624&amp;itemid=513&amp;itemnumber=0&amp;gradeid=10106&amp;userid=18762" TargetMode="External"/><Relationship Id="rId35" Type="http://schemas.openxmlformats.org/officeDocument/2006/relationships/hyperlink" Target="http://www.ucsm.edu.pe/epregrado2014I/mod/quiz/grade.php?id=1624&amp;itemid=513&amp;itemnumber=0&amp;gradeid=10099&amp;userid=9597" TargetMode="External"/><Relationship Id="rId36" Type="http://schemas.openxmlformats.org/officeDocument/2006/relationships/hyperlink" Target="http://www.ucsm.edu.pe/epregrado2014I/mod/quiz/grade.php?id=1624&amp;itemid=513&amp;itemnumber=0&amp;gradeid=10060&amp;userid=10512" TargetMode="External"/><Relationship Id="rId37" Type="http://schemas.openxmlformats.org/officeDocument/2006/relationships/hyperlink" Target="http://www.ucsm.edu.pe/epregrado2014I/mod/quiz/grade.php?id=1624&amp;itemid=513&amp;itemnumber=0&amp;gradeid=7604&amp;userid=9803" TargetMode="External"/><Relationship Id="rId38" Type="http://schemas.openxmlformats.org/officeDocument/2006/relationships/hyperlink" Target="http://www.ucsm.edu.pe/epregrado2014I/mod/quiz/grade.php?id=1624&amp;itemid=513&amp;itemnumber=0&amp;gradeid=8357&amp;userid=8917" TargetMode="External"/><Relationship Id="rId39" Type="http://schemas.openxmlformats.org/officeDocument/2006/relationships/hyperlink" Target="http://www.ucsm.edu.pe/epregrado2014I/mod/quiz/grade.php?id=1624&amp;itemid=513&amp;itemnumber=0&amp;gradeid=8985&amp;userid=9737" TargetMode="External"/><Relationship Id="rId80" Type="http://schemas.openxmlformats.org/officeDocument/2006/relationships/hyperlink" Target="http://www.ucsm.edu.pe/epregrado2014I/mod/quiz/grade.php?id=1624&amp;itemid=513&amp;itemnumber=0&amp;gradeid=8345&amp;userid=10297" TargetMode="External"/><Relationship Id="rId81" Type="http://schemas.openxmlformats.org/officeDocument/2006/relationships/hyperlink" Target="http://www.ucsm.edu.pe/epregrado2014I/mod/quiz/grade.php?id=1624&amp;itemid=513&amp;itemnumber=0&amp;gradeid=8994&amp;userid=9189" TargetMode="External"/><Relationship Id="rId82" Type="http://schemas.openxmlformats.org/officeDocument/2006/relationships/hyperlink" Target="http://www.ucsm.edu.pe/epregrado2014I/mod/quiz/grade.php?id=1624&amp;itemid=513&amp;itemnumber=0&amp;gradeid=8380&amp;userid=9978" TargetMode="External"/><Relationship Id="rId83" Type="http://schemas.openxmlformats.org/officeDocument/2006/relationships/hyperlink" Target="http://www.ucsm.edu.pe/epregrado2014I/mod/quiz/grade.php?id=1624&amp;itemid=513&amp;itemnumber=0&amp;gradeid=8987&amp;userid=10559" TargetMode="External"/><Relationship Id="rId84" Type="http://schemas.openxmlformats.org/officeDocument/2006/relationships/hyperlink" Target="http://www.ucsm.edu.pe/epregrado2014I/mod/quiz/grade.php?id=1624&amp;itemid=513&amp;itemnumber=0&amp;gradeid=10057&amp;userid=10501" TargetMode="External"/><Relationship Id="rId85" Type="http://schemas.openxmlformats.org/officeDocument/2006/relationships/hyperlink" Target="http://www.ucsm.edu.pe/epregrado2014I/mod/quiz/grade.php?id=1624&amp;itemid=513&amp;itemnumber=0&amp;gradeid&amp;userid=10626" TargetMode="External"/><Relationship Id="rId86" Type="http://schemas.openxmlformats.org/officeDocument/2006/relationships/hyperlink" Target="http://www.ucsm.edu.pe/epregrado2014I/mod/quiz/grade.php?id=1624&amp;itemid=513&amp;itemnumber=0&amp;gradeid=7611&amp;userid=10378" TargetMode="External"/><Relationship Id="rId87" Type="http://schemas.openxmlformats.org/officeDocument/2006/relationships/hyperlink" Target="http://www.ucsm.edu.pe/epregrado2014I/mod/quiz/grade.php?id=1624&amp;itemid=513&amp;itemnumber=0&amp;gradeid=8383&amp;userid=17287" TargetMode="External"/><Relationship Id="rId88" Type="http://schemas.openxmlformats.org/officeDocument/2006/relationships/hyperlink" Target="http://www.ucsm.edu.pe/epregrado2014I/mod/quiz/grade.php?id=1624&amp;itemid=513&amp;itemnumber=0&amp;gradeid&amp;userid=11631" TargetMode="External"/><Relationship Id="rId89" Type="http://schemas.openxmlformats.org/officeDocument/2006/relationships/hyperlink" Target="http://www.ucsm.edu.pe/epregrado2014I/mod/quiz/grade.php?id=1624&amp;itemid=513&amp;itemnumber=0&amp;gradeid=10052&amp;userid=106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27"/>
  <sheetViews>
    <sheetView workbookViewId="0">
      <selection activeCell="E19" sqref="E19"/>
    </sheetView>
  </sheetViews>
  <sheetFormatPr baseColWidth="10" defaultRowHeight="13"/>
  <cols>
    <col min="1" max="1" width="3.7109375" customWidth="1"/>
    <col min="2" max="2" width="33.5703125" bestFit="1" customWidth="1"/>
    <col min="3" max="6" width="4.140625" customWidth="1"/>
    <col min="7" max="7" width="5.42578125" style="7" customWidth="1"/>
    <col min="8" max="8" width="5.28515625" style="8" customWidth="1"/>
    <col min="9" max="9" width="7.42578125" customWidth="1"/>
    <col min="10" max="11" width="4.140625" style="36" customWidth="1"/>
    <col min="12" max="12" width="4.140625" customWidth="1"/>
    <col min="13" max="14" width="4.140625" style="42" customWidth="1"/>
    <col min="15" max="15" width="5.42578125" style="24" customWidth="1"/>
    <col min="16" max="16" width="5.28515625" style="14" customWidth="1"/>
  </cols>
  <sheetData>
    <row r="1" spans="1:16" s="1" customFormat="1">
      <c r="A1" s="1" t="s">
        <v>246</v>
      </c>
      <c r="C1" s="1">
        <v>3</v>
      </c>
      <c r="D1" s="1">
        <v>3</v>
      </c>
      <c r="E1" s="1">
        <v>3</v>
      </c>
      <c r="F1" s="1">
        <v>5</v>
      </c>
      <c r="G1" s="5">
        <v>20</v>
      </c>
      <c r="H1" s="6"/>
      <c r="J1" s="35">
        <v>3</v>
      </c>
      <c r="K1" s="35">
        <v>3</v>
      </c>
      <c r="L1" s="35">
        <v>3</v>
      </c>
      <c r="M1" s="41">
        <v>3</v>
      </c>
      <c r="N1" s="41">
        <v>3</v>
      </c>
      <c r="O1" s="23">
        <v>20</v>
      </c>
      <c r="P1" s="12"/>
    </row>
    <row r="2" spans="1:16" s="1" customFormat="1">
      <c r="A2" s="1" t="s">
        <v>466</v>
      </c>
      <c r="C2" s="1" t="s">
        <v>467</v>
      </c>
      <c r="D2" s="1" t="s">
        <v>473</v>
      </c>
      <c r="E2" s="1" t="s">
        <v>476</v>
      </c>
      <c r="F2" s="1" t="s">
        <v>461</v>
      </c>
      <c r="G2" s="5" t="s">
        <v>459</v>
      </c>
      <c r="H2" s="6" t="s">
        <v>460</v>
      </c>
      <c r="I2" s="1" t="s">
        <v>395</v>
      </c>
      <c r="J2" s="35" t="s">
        <v>396</v>
      </c>
      <c r="K2" s="35" t="s">
        <v>355</v>
      </c>
      <c r="L2" s="1" t="s">
        <v>446</v>
      </c>
      <c r="M2" s="41" t="s">
        <v>447</v>
      </c>
      <c r="N2" s="41" t="s">
        <v>545</v>
      </c>
      <c r="O2" s="23" t="s">
        <v>459</v>
      </c>
      <c r="P2" s="12" t="s">
        <v>460</v>
      </c>
    </row>
    <row r="3" spans="1:16" s="1" customFormat="1">
      <c r="B3" s="1" t="s">
        <v>374</v>
      </c>
      <c r="G3" s="5"/>
      <c r="H3" s="6"/>
      <c r="J3" s="35"/>
      <c r="K3" s="35"/>
      <c r="L3" s="39"/>
      <c r="M3" s="41"/>
      <c r="N3" s="41"/>
      <c r="O3" s="23"/>
      <c r="P3" s="12"/>
    </row>
    <row r="4" spans="1:16">
      <c r="A4">
        <v>1</v>
      </c>
      <c r="B4" t="s">
        <v>218</v>
      </c>
      <c r="C4">
        <v>3</v>
      </c>
      <c r="D4">
        <v>2.5</v>
      </c>
      <c r="E4">
        <v>2</v>
      </c>
      <c r="F4">
        <v>4</v>
      </c>
      <c r="G4" s="7">
        <v>12.5</v>
      </c>
      <c r="H4" s="8">
        <f>+G4*0.6 +SUM(C4:E4)/9*20*0.2  +  F4/5*20*0.2 + 1</f>
        <v>15.033333333333335</v>
      </c>
      <c r="I4">
        <v>20</v>
      </c>
      <c r="J4" s="36">
        <v>3</v>
      </c>
      <c r="K4" s="36">
        <v>2.5</v>
      </c>
      <c r="L4" s="40">
        <v>2.5</v>
      </c>
      <c r="M4" s="42">
        <v>3</v>
      </c>
      <c r="N4" s="42">
        <v>2</v>
      </c>
      <c r="O4" s="24">
        <v>12</v>
      </c>
      <c r="P4" s="14">
        <f>+O4*0.4+I4*0.3+SUM(J4:N4)/15*20*0.3</f>
        <v>16</v>
      </c>
    </row>
    <row r="5" spans="1:16">
      <c r="A5">
        <v>2</v>
      </c>
      <c r="B5" t="s">
        <v>219</v>
      </c>
      <c r="C5">
        <v>0</v>
      </c>
      <c r="D5">
        <v>2.5</v>
      </c>
      <c r="E5">
        <v>3</v>
      </c>
      <c r="F5">
        <v>5</v>
      </c>
      <c r="G5" s="7">
        <v>16</v>
      </c>
      <c r="H5" s="8">
        <f>+G5*0.6 +SUM(C5:E5)/9*20*0.2  +  F5/5*20*0.2 + 2</f>
        <v>18.044444444444444</v>
      </c>
      <c r="I5">
        <v>20</v>
      </c>
      <c r="J5" s="36">
        <v>3</v>
      </c>
      <c r="K5" s="36">
        <v>3</v>
      </c>
      <c r="L5" s="40">
        <v>0</v>
      </c>
      <c r="M5" s="42">
        <v>3</v>
      </c>
      <c r="N5" s="42">
        <v>3</v>
      </c>
      <c r="O5" s="24">
        <v>9.5</v>
      </c>
      <c r="P5" s="58">
        <f>+O5*0.4+I5*0.3+SUM(J5:N5)/15*20*0.3+1</f>
        <v>15.600000000000001</v>
      </c>
    </row>
    <row r="6" spans="1:16">
      <c r="A6">
        <v>3</v>
      </c>
      <c r="B6" t="s">
        <v>477</v>
      </c>
      <c r="C6">
        <v>0</v>
      </c>
      <c r="D6">
        <v>2.5</v>
      </c>
      <c r="E6">
        <v>3</v>
      </c>
      <c r="F6" s="17">
        <v>5</v>
      </c>
      <c r="G6" s="7">
        <v>10</v>
      </c>
      <c r="H6" s="8">
        <f>+G6*0.6 +SUM(C6:E6)/9*20*0.2  +  F6/5*20*0.2 + 2</f>
        <v>14.444444444444445</v>
      </c>
      <c r="I6" s="17">
        <v>20</v>
      </c>
      <c r="J6" s="37">
        <v>3</v>
      </c>
      <c r="K6" s="36">
        <v>3</v>
      </c>
      <c r="L6" s="40">
        <v>0</v>
      </c>
      <c r="M6" s="42">
        <v>3</v>
      </c>
      <c r="N6" s="42">
        <v>3</v>
      </c>
      <c r="O6" s="24">
        <v>9</v>
      </c>
      <c r="P6" s="58">
        <f>+O6*0.4+I6*0.3+SUM(J6:N6)/15*20*0.3+1</f>
        <v>15.399999999999999</v>
      </c>
    </row>
    <row r="7" spans="1:16">
      <c r="A7">
        <v>4</v>
      </c>
      <c r="B7" t="s">
        <v>220</v>
      </c>
      <c r="C7">
        <v>3</v>
      </c>
      <c r="D7">
        <v>2.5</v>
      </c>
      <c r="E7">
        <v>2</v>
      </c>
      <c r="F7" s="17">
        <v>5</v>
      </c>
      <c r="G7" s="7">
        <v>12</v>
      </c>
      <c r="H7" s="8">
        <f>+G7*0.6 +SUM(C7:E7)/9*20*0.2  +  F7/5*20*0.2 + 2</f>
        <v>16.533333333333331</v>
      </c>
      <c r="I7">
        <v>20</v>
      </c>
      <c r="J7" s="37">
        <v>3</v>
      </c>
      <c r="K7" s="36">
        <v>2.5</v>
      </c>
      <c r="L7" s="40">
        <v>2.5</v>
      </c>
      <c r="M7" s="42">
        <v>3</v>
      </c>
      <c r="N7" s="42">
        <v>3</v>
      </c>
      <c r="O7" s="24">
        <v>9</v>
      </c>
      <c r="P7" s="58">
        <f>+O7*0.4+I7*0.3+SUM(J7:N7)/15*20*0.3+1</f>
        <v>16.2</v>
      </c>
    </row>
    <row r="8" spans="1:16">
      <c r="A8">
        <v>5</v>
      </c>
      <c r="B8" t="s">
        <v>478</v>
      </c>
      <c r="C8">
        <v>2</v>
      </c>
      <c r="D8">
        <v>2</v>
      </c>
      <c r="E8">
        <v>2.5</v>
      </c>
      <c r="F8" s="17">
        <v>3</v>
      </c>
      <c r="G8" s="7">
        <v>14.5</v>
      </c>
      <c r="H8" s="8">
        <f t="shared" ref="H8:H26" si="0">+G8*0.6 +SUM(C8:E8)/9*20*0.2  +  F8/5*20*0.2 + 1</f>
        <v>14.988888888888889</v>
      </c>
      <c r="I8" s="17">
        <v>18</v>
      </c>
      <c r="J8" s="36">
        <v>2</v>
      </c>
      <c r="K8" s="36">
        <v>3</v>
      </c>
      <c r="L8" s="40">
        <v>2.5</v>
      </c>
      <c r="M8" s="42">
        <v>2.5</v>
      </c>
      <c r="N8" s="42">
        <v>2</v>
      </c>
      <c r="O8" s="24">
        <v>9</v>
      </c>
      <c r="P8" s="14">
        <f>+O8*0.4+I8*0.3+SUM(J8:N8)/15*20*0.3</f>
        <v>13.8</v>
      </c>
    </row>
    <row r="9" spans="1:16">
      <c r="A9">
        <v>6</v>
      </c>
      <c r="B9" t="s">
        <v>479</v>
      </c>
      <c r="C9">
        <v>1.5</v>
      </c>
      <c r="D9">
        <v>2</v>
      </c>
      <c r="E9">
        <v>2</v>
      </c>
      <c r="F9" s="17">
        <v>5</v>
      </c>
      <c r="G9" s="7">
        <v>10</v>
      </c>
      <c r="H9" s="8">
        <f t="shared" si="0"/>
        <v>13.444444444444445</v>
      </c>
      <c r="I9">
        <v>16</v>
      </c>
      <c r="J9" s="36">
        <v>3</v>
      </c>
      <c r="K9" s="36">
        <v>2</v>
      </c>
      <c r="L9" s="40">
        <v>2.5</v>
      </c>
      <c r="M9" s="42">
        <v>2.5</v>
      </c>
      <c r="N9" s="42">
        <v>3</v>
      </c>
      <c r="O9" s="24">
        <v>7.5</v>
      </c>
      <c r="P9" s="58">
        <f>+O9*0.4+I9*0.3+SUM(J9:N9)/15*20*0.3+1</f>
        <v>14</v>
      </c>
    </row>
    <row r="10" spans="1:16">
      <c r="A10">
        <v>7</v>
      </c>
      <c r="B10" t="s">
        <v>561</v>
      </c>
      <c r="C10">
        <v>2</v>
      </c>
      <c r="D10">
        <v>2</v>
      </c>
      <c r="E10">
        <v>3</v>
      </c>
      <c r="F10" s="17">
        <v>2</v>
      </c>
      <c r="G10" s="7">
        <v>6.5</v>
      </c>
      <c r="H10" s="8">
        <f t="shared" si="0"/>
        <v>9.6111111111111107</v>
      </c>
      <c r="I10">
        <v>16</v>
      </c>
      <c r="J10" s="36">
        <v>3</v>
      </c>
      <c r="K10" s="36">
        <v>2</v>
      </c>
      <c r="L10" s="40">
        <v>2.5</v>
      </c>
      <c r="M10" s="42">
        <v>2.5</v>
      </c>
      <c r="N10" s="42">
        <v>3</v>
      </c>
      <c r="O10" s="24">
        <v>9.5</v>
      </c>
      <c r="P10" s="14">
        <f>+O10*0.4+I10*0.3+SUM(J10:N10)/15*20*0.3</f>
        <v>13.8</v>
      </c>
    </row>
    <row r="11" spans="1:16">
      <c r="A11">
        <v>8</v>
      </c>
      <c r="B11" t="s">
        <v>562</v>
      </c>
      <c r="C11">
        <v>1.5</v>
      </c>
      <c r="D11">
        <v>1.5</v>
      </c>
      <c r="E11">
        <v>3</v>
      </c>
      <c r="F11" s="17">
        <v>3</v>
      </c>
      <c r="G11" s="7">
        <v>8.5</v>
      </c>
      <c r="H11" s="8">
        <f t="shared" si="0"/>
        <v>11.166666666666666</v>
      </c>
      <c r="I11" s="17">
        <v>18</v>
      </c>
      <c r="J11" s="36">
        <v>3</v>
      </c>
      <c r="K11" s="36">
        <v>2.5</v>
      </c>
      <c r="L11" s="40">
        <v>2.5</v>
      </c>
      <c r="M11" s="42">
        <v>2.5</v>
      </c>
      <c r="N11" s="42">
        <v>3</v>
      </c>
      <c r="O11" s="24">
        <v>8.5</v>
      </c>
      <c r="P11" s="14">
        <f>+O11*0.4+I11*0.3+SUM(J11:N11)/15*20*0.3</f>
        <v>14.2</v>
      </c>
    </row>
    <row r="12" spans="1:16">
      <c r="A12">
        <v>9</v>
      </c>
      <c r="B12" t="s">
        <v>563</v>
      </c>
      <c r="C12">
        <v>2</v>
      </c>
      <c r="D12">
        <v>2</v>
      </c>
      <c r="E12">
        <v>2.5</v>
      </c>
      <c r="F12" s="17">
        <v>3</v>
      </c>
      <c r="G12" s="7">
        <v>10</v>
      </c>
      <c r="H12" s="8">
        <f t="shared" si="0"/>
        <v>12.28888888888889</v>
      </c>
      <c r="I12" s="17">
        <v>20</v>
      </c>
      <c r="J12" s="37">
        <v>3</v>
      </c>
      <c r="K12" s="36">
        <v>0</v>
      </c>
      <c r="L12" s="40">
        <v>2.5</v>
      </c>
      <c r="M12" s="42">
        <v>3</v>
      </c>
      <c r="N12" s="42">
        <v>0</v>
      </c>
      <c r="O12" s="24">
        <v>7.5</v>
      </c>
      <c r="P12" s="14">
        <f>+O12*0.4+I12*0.3+SUM(J12:N12)/15*20*0.3</f>
        <v>12.399999999999999</v>
      </c>
    </row>
    <row r="13" spans="1:16">
      <c r="A13">
        <v>10</v>
      </c>
      <c r="B13" t="s">
        <v>452</v>
      </c>
      <c r="C13">
        <v>2</v>
      </c>
      <c r="E13">
        <v>2</v>
      </c>
      <c r="F13" s="17">
        <v>3</v>
      </c>
      <c r="G13" s="7">
        <v>10.5</v>
      </c>
      <c r="H13" s="8">
        <f t="shared" si="0"/>
        <v>11.477777777777778</v>
      </c>
      <c r="I13" s="17">
        <v>18</v>
      </c>
      <c r="J13" s="36">
        <v>3</v>
      </c>
      <c r="K13" s="36">
        <v>0</v>
      </c>
      <c r="L13" s="40">
        <v>0</v>
      </c>
      <c r="M13" s="42">
        <v>0</v>
      </c>
      <c r="N13" s="42">
        <v>0</v>
      </c>
      <c r="O13" s="24">
        <v>9</v>
      </c>
      <c r="P13" s="14">
        <f>+O13*0.4+I13*0.3+SUM(J13:N13)/15*20*0.3</f>
        <v>10.199999999999999</v>
      </c>
    </row>
    <row r="14" spans="1:16">
      <c r="A14">
        <v>11</v>
      </c>
      <c r="B14" t="s">
        <v>564</v>
      </c>
      <c r="C14">
        <v>2</v>
      </c>
      <c r="D14">
        <v>2</v>
      </c>
      <c r="F14" s="17">
        <v>1</v>
      </c>
      <c r="G14" s="7">
        <v>11</v>
      </c>
      <c r="H14" s="8">
        <f t="shared" si="0"/>
        <v>10.177777777777779</v>
      </c>
      <c r="I14" s="17">
        <v>18</v>
      </c>
      <c r="J14" s="36">
        <v>2</v>
      </c>
      <c r="K14" s="36">
        <v>3</v>
      </c>
      <c r="L14" s="40">
        <v>2.5</v>
      </c>
      <c r="M14" s="42">
        <v>2.5</v>
      </c>
      <c r="N14" s="42">
        <v>2</v>
      </c>
      <c r="O14" s="24">
        <v>8.5</v>
      </c>
      <c r="P14" s="58">
        <f>+O14*0.4+I14*0.3+SUM(J14:N14)/15*20*0.3+1</f>
        <v>14.600000000000001</v>
      </c>
    </row>
    <row r="15" spans="1:16">
      <c r="A15">
        <v>12</v>
      </c>
      <c r="B15" t="s">
        <v>337</v>
      </c>
      <c r="C15">
        <v>2</v>
      </c>
      <c r="D15">
        <v>2</v>
      </c>
      <c r="E15">
        <v>2</v>
      </c>
      <c r="F15" s="17">
        <v>5</v>
      </c>
      <c r="G15" s="7">
        <v>12.5</v>
      </c>
      <c r="H15" s="8">
        <f t="shared" si="0"/>
        <v>15.166666666666666</v>
      </c>
      <c r="I15" s="17">
        <v>20</v>
      </c>
      <c r="J15" s="37">
        <v>3</v>
      </c>
      <c r="K15" s="36">
        <v>2.5</v>
      </c>
      <c r="L15" s="40">
        <v>2.5</v>
      </c>
      <c r="M15" s="42">
        <v>2.5</v>
      </c>
      <c r="N15" s="42">
        <v>3</v>
      </c>
      <c r="O15" s="24">
        <v>11</v>
      </c>
      <c r="P15" s="14">
        <f>+O15*0.4+I15*0.3+SUM(J15:N15)/15*20*0.3</f>
        <v>15.8</v>
      </c>
    </row>
    <row r="16" spans="1:16">
      <c r="A16">
        <v>13</v>
      </c>
      <c r="B16" t="s">
        <v>216</v>
      </c>
      <c r="C16">
        <v>3</v>
      </c>
      <c r="D16">
        <v>2.5</v>
      </c>
      <c r="E16">
        <v>3</v>
      </c>
      <c r="F16" s="17">
        <v>5</v>
      </c>
      <c r="G16" s="7">
        <v>12.5</v>
      </c>
      <c r="H16" s="8">
        <f>+G16*0.6 +SUM(C16:E16)/9*20*0.2  +  F16/5*20*0.2 + 2</f>
        <v>17.277777777777779</v>
      </c>
      <c r="I16" s="17">
        <v>18</v>
      </c>
      <c r="J16" s="37">
        <v>3</v>
      </c>
      <c r="K16" s="36">
        <v>3</v>
      </c>
      <c r="L16" s="40">
        <v>3</v>
      </c>
      <c r="M16" s="42">
        <v>3</v>
      </c>
      <c r="N16" s="42">
        <v>3</v>
      </c>
      <c r="O16" s="24">
        <v>10.5</v>
      </c>
      <c r="P16" s="58">
        <f>+O16*0.4+I16*0.3+SUM(J16:N16)/15*20*0.3+1</f>
        <v>16.600000000000001</v>
      </c>
    </row>
    <row r="17" spans="1:16">
      <c r="A17">
        <v>14</v>
      </c>
      <c r="B17" t="s">
        <v>565</v>
      </c>
      <c r="C17">
        <v>2</v>
      </c>
      <c r="D17">
        <v>2</v>
      </c>
      <c r="E17">
        <v>2</v>
      </c>
      <c r="F17" s="17">
        <v>4</v>
      </c>
      <c r="G17" s="7">
        <v>7.5</v>
      </c>
      <c r="H17" s="8">
        <f t="shared" si="0"/>
        <v>11.366666666666667</v>
      </c>
      <c r="I17">
        <v>16</v>
      </c>
      <c r="J17" s="36">
        <v>3</v>
      </c>
      <c r="K17" s="36">
        <v>2</v>
      </c>
      <c r="L17" s="40">
        <v>0</v>
      </c>
      <c r="M17" s="42">
        <v>0</v>
      </c>
      <c r="N17" s="42">
        <v>3</v>
      </c>
      <c r="O17" s="24">
        <v>7</v>
      </c>
      <c r="P17" s="58">
        <f>+O17*0.4+I17*0.3+SUM(J17:N17)/15*20*0.3+1</f>
        <v>11.799999999999999</v>
      </c>
    </row>
    <row r="18" spans="1:16">
      <c r="A18">
        <v>15</v>
      </c>
      <c r="B18" t="s">
        <v>566</v>
      </c>
      <c r="C18">
        <v>0</v>
      </c>
      <c r="D18">
        <v>2</v>
      </c>
      <c r="E18">
        <v>2</v>
      </c>
      <c r="F18" s="17">
        <v>5</v>
      </c>
      <c r="G18" s="7">
        <v>11</v>
      </c>
      <c r="H18" s="8">
        <f>+G18*0.6 +SUM(C18:E18)/9*20*0.2  +  F18/5*20*0.2 + 2</f>
        <v>14.377777777777778</v>
      </c>
      <c r="I18">
        <v>20</v>
      </c>
      <c r="J18" s="36">
        <v>3</v>
      </c>
      <c r="K18" s="36">
        <v>2.5</v>
      </c>
      <c r="L18" s="40">
        <v>2.5</v>
      </c>
      <c r="M18" s="42">
        <v>3</v>
      </c>
      <c r="N18" s="42">
        <v>3</v>
      </c>
      <c r="O18" s="24">
        <v>11</v>
      </c>
      <c r="P18" s="58">
        <f>+O18*0.4+I18*0.3+SUM(J18:N18)/15*20*0.3+1</f>
        <v>17</v>
      </c>
    </row>
    <row r="19" spans="1:16">
      <c r="A19">
        <v>16</v>
      </c>
      <c r="B19" t="s">
        <v>567</v>
      </c>
      <c r="C19">
        <v>0</v>
      </c>
      <c r="F19" s="17">
        <v>0</v>
      </c>
      <c r="H19" s="8">
        <f t="shared" si="0"/>
        <v>1</v>
      </c>
      <c r="I19">
        <v>0</v>
      </c>
      <c r="J19" s="36">
        <v>0</v>
      </c>
      <c r="K19" s="36">
        <v>0</v>
      </c>
      <c r="L19" s="40">
        <v>0</v>
      </c>
      <c r="M19" s="42">
        <v>0</v>
      </c>
      <c r="N19" s="42">
        <v>0</v>
      </c>
      <c r="P19" s="14">
        <f>+O19*0.4+I19*0.3+SUM(J19:N19)/15*20*0.3</f>
        <v>0</v>
      </c>
    </row>
    <row r="20" spans="1:16">
      <c r="A20">
        <v>17</v>
      </c>
      <c r="B20" t="s">
        <v>568</v>
      </c>
      <c r="C20">
        <v>3</v>
      </c>
      <c r="D20">
        <v>2.5</v>
      </c>
      <c r="E20">
        <v>3</v>
      </c>
      <c r="F20" s="17">
        <v>5</v>
      </c>
      <c r="G20" s="7">
        <v>15.5</v>
      </c>
      <c r="H20" s="8">
        <f>+G20*0.6 +SUM(C20:E20)/9*20*0.2  +  F20/5*20*0.2 + 2</f>
        <v>19.077777777777776</v>
      </c>
      <c r="I20" s="17">
        <v>18</v>
      </c>
      <c r="J20" s="36">
        <v>3</v>
      </c>
      <c r="K20" s="36">
        <v>3</v>
      </c>
      <c r="L20" s="40">
        <v>3</v>
      </c>
      <c r="M20" s="42">
        <v>3</v>
      </c>
      <c r="N20" s="42">
        <v>3</v>
      </c>
      <c r="O20" s="24">
        <v>12</v>
      </c>
      <c r="P20" s="58">
        <f>+O20*0.4+I20*0.3+SUM(J20:N20)/15*20*0.3+1</f>
        <v>17.2</v>
      </c>
    </row>
    <row r="21" spans="1:16">
      <c r="A21">
        <v>18</v>
      </c>
      <c r="B21" t="s">
        <v>569</v>
      </c>
      <c r="C21">
        <v>2</v>
      </c>
      <c r="D21">
        <v>2</v>
      </c>
      <c r="E21">
        <v>2</v>
      </c>
      <c r="F21" s="17">
        <v>4</v>
      </c>
      <c r="G21" s="7">
        <v>12.5</v>
      </c>
      <c r="H21" s="8">
        <f t="shared" si="0"/>
        <v>14.366666666666667</v>
      </c>
      <c r="I21">
        <v>16</v>
      </c>
      <c r="J21" s="36">
        <v>3</v>
      </c>
      <c r="K21" s="36">
        <v>2</v>
      </c>
      <c r="L21" s="40">
        <v>2.5</v>
      </c>
      <c r="M21" s="42">
        <v>2.5</v>
      </c>
      <c r="N21" s="42">
        <v>3</v>
      </c>
      <c r="O21" s="24">
        <v>9</v>
      </c>
      <c r="P21" s="14">
        <f t="shared" ref="P21:P27" si="1">+O21*0.4+I21*0.3+SUM(J21:N21)/15*20*0.3</f>
        <v>13.600000000000001</v>
      </c>
    </row>
    <row r="22" spans="1:16">
      <c r="A22">
        <v>19</v>
      </c>
      <c r="B22" t="s">
        <v>411</v>
      </c>
      <c r="C22">
        <v>1.5</v>
      </c>
      <c r="D22">
        <v>2</v>
      </c>
      <c r="E22">
        <v>2.5</v>
      </c>
      <c r="F22" s="17">
        <v>5</v>
      </c>
      <c r="G22" s="7">
        <v>10.5</v>
      </c>
      <c r="H22" s="8">
        <f t="shared" si="0"/>
        <v>13.966666666666667</v>
      </c>
      <c r="I22" s="17">
        <v>18</v>
      </c>
      <c r="J22" s="36">
        <v>2</v>
      </c>
      <c r="K22" s="36">
        <v>3</v>
      </c>
      <c r="L22" s="40">
        <v>2.5</v>
      </c>
      <c r="M22" s="42">
        <v>2.5</v>
      </c>
      <c r="N22" s="42">
        <v>0</v>
      </c>
      <c r="O22" s="24">
        <v>12.5</v>
      </c>
      <c r="P22" s="14">
        <f t="shared" si="1"/>
        <v>14.399999999999999</v>
      </c>
    </row>
    <row r="23" spans="1:16">
      <c r="A23">
        <v>20</v>
      </c>
      <c r="B23" t="s">
        <v>469</v>
      </c>
      <c r="C23">
        <v>3</v>
      </c>
      <c r="F23" s="17">
        <v>1</v>
      </c>
      <c r="G23" s="7">
        <v>10</v>
      </c>
      <c r="H23" s="8">
        <f>+G23*0.6 +SUM(C23:E23)/9*20*0.2  +  F23/5*20*0.2 + 1</f>
        <v>9.1333333333333329</v>
      </c>
      <c r="I23" s="17">
        <v>0</v>
      </c>
      <c r="J23" s="36">
        <v>0</v>
      </c>
      <c r="K23" s="36">
        <v>0</v>
      </c>
      <c r="L23" s="40">
        <v>0</v>
      </c>
      <c r="M23" s="42">
        <v>0</v>
      </c>
      <c r="N23" s="42">
        <v>0</v>
      </c>
      <c r="P23" s="14">
        <f t="shared" si="1"/>
        <v>0</v>
      </c>
    </row>
    <row r="24" spans="1:16">
      <c r="A24">
        <v>21</v>
      </c>
      <c r="B24" t="s">
        <v>412</v>
      </c>
      <c r="C24">
        <v>2</v>
      </c>
      <c r="D24">
        <v>2</v>
      </c>
      <c r="E24">
        <v>2.5</v>
      </c>
      <c r="F24" s="17">
        <v>4</v>
      </c>
      <c r="G24" s="7">
        <v>9</v>
      </c>
      <c r="H24" s="8">
        <f t="shared" si="0"/>
        <v>12.488888888888887</v>
      </c>
      <c r="I24" s="17">
        <v>0</v>
      </c>
      <c r="J24" s="36">
        <v>0</v>
      </c>
      <c r="K24" s="36">
        <v>0</v>
      </c>
      <c r="L24" s="40">
        <v>0</v>
      </c>
      <c r="M24" s="42">
        <v>2.5</v>
      </c>
      <c r="N24" s="42">
        <v>0</v>
      </c>
      <c r="O24" s="24">
        <v>8</v>
      </c>
      <c r="P24" s="14">
        <f t="shared" si="1"/>
        <v>4.2</v>
      </c>
    </row>
    <row r="25" spans="1:16">
      <c r="A25">
        <v>22</v>
      </c>
      <c r="B25" t="s">
        <v>277</v>
      </c>
      <c r="C25">
        <v>3</v>
      </c>
      <c r="D25">
        <v>2</v>
      </c>
      <c r="E25">
        <v>3</v>
      </c>
      <c r="F25" s="17">
        <v>4</v>
      </c>
      <c r="G25" s="7">
        <v>9</v>
      </c>
      <c r="H25" s="8">
        <f t="shared" si="0"/>
        <v>13.155555555555555</v>
      </c>
      <c r="I25" s="17">
        <v>18</v>
      </c>
      <c r="J25" s="36">
        <v>3</v>
      </c>
      <c r="K25" s="36">
        <v>2.5</v>
      </c>
      <c r="L25" s="40">
        <v>3</v>
      </c>
      <c r="M25" s="42">
        <v>3</v>
      </c>
      <c r="N25" s="42">
        <v>3</v>
      </c>
      <c r="O25" s="24">
        <v>9</v>
      </c>
      <c r="P25" s="14">
        <f t="shared" si="1"/>
        <v>14.8</v>
      </c>
    </row>
    <row r="26" spans="1:16">
      <c r="A26">
        <v>23</v>
      </c>
      <c r="B26" t="s">
        <v>475</v>
      </c>
      <c r="D26">
        <v>2</v>
      </c>
      <c r="F26" s="17">
        <v>0</v>
      </c>
      <c r="H26" s="8">
        <f t="shared" si="0"/>
        <v>1.8888888888888888</v>
      </c>
      <c r="I26" s="17">
        <v>0</v>
      </c>
      <c r="J26" s="36">
        <v>0</v>
      </c>
      <c r="K26" s="36">
        <v>0</v>
      </c>
      <c r="L26" s="40">
        <v>0</v>
      </c>
      <c r="M26" s="42">
        <v>0</v>
      </c>
      <c r="N26" s="42">
        <v>0</v>
      </c>
      <c r="P26" s="14">
        <f t="shared" si="1"/>
        <v>0</v>
      </c>
    </row>
    <row r="27" spans="1:16" s="4" customFormat="1">
      <c r="B27" s="4" t="s">
        <v>462</v>
      </c>
      <c r="C27" s="4">
        <v>3</v>
      </c>
      <c r="D27" s="4">
        <v>3</v>
      </c>
      <c r="E27" s="4">
        <v>3</v>
      </c>
      <c r="F27" s="4">
        <v>5</v>
      </c>
      <c r="G27" s="9">
        <v>20</v>
      </c>
      <c r="H27" s="10">
        <f>+G27*0.6 +SUM(C27:E27)/9*20*0.2  +  F27/5*20*0.2</f>
        <v>20</v>
      </c>
      <c r="I27" s="4">
        <v>20</v>
      </c>
      <c r="J27" s="43">
        <v>3</v>
      </c>
      <c r="K27" s="38">
        <v>3</v>
      </c>
      <c r="L27" s="43">
        <v>3</v>
      </c>
      <c r="M27" s="43">
        <v>3</v>
      </c>
      <c r="N27" s="43">
        <v>3</v>
      </c>
      <c r="O27" s="27">
        <v>20</v>
      </c>
      <c r="P27" s="53">
        <f t="shared" si="1"/>
        <v>20</v>
      </c>
    </row>
  </sheetData>
  <sheetCalcPr fullCalcOnLoad="1"/>
  <sortState ref="B4:D25">
    <sortCondition ref="B4:B25"/>
  </sortState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27"/>
  <sheetViews>
    <sheetView workbookViewId="0">
      <selection activeCell="C19" sqref="C19"/>
    </sheetView>
  </sheetViews>
  <sheetFormatPr baseColWidth="10" defaultRowHeight="13"/>
  <cols>
    <col min="1" max="1" width="9" customWidth="1"/>
    <col min="2" max="2" width="29.85546875" customWidth="1"/>
    <col min="3" max="5" width="3.5703125" customWidth="1"/>
    <col min="6" max="6" width="4.28515625" customWidth="1"/>
    <col min="7" max="8" width="4.140625" customWidth="1"/>
    <col min="9" max="9" width="5.85546875" style="24" customWidth="1"/>
    <col min="10" max="10" width="4.140625" customWidth="1"/>
    <col min="11" max="11" width="5.28515625" customWidth="1"/>
    <col min="12" max="12" width="4.28515625" customWidth="1"/>
    <col min="13" max="13" width="4.140625" customWidth="1"/>
    <col min="14" max="14" width="5" bestFit="1" customWidth="1"/>
    <col min="15" max="15" width="5.85546875" style="24" customWidth="1"/>
    <col min="16" max="18" width="4.140625" customWidth="1"/>
  </cols>
  <sheetData>
    <row r="1" spans="1:15" s="1" customFormat="1">
      <c r="A1" s="1" t="s">
        <v>246</v>
      </c>
      <c r="B1" s="1" t="s">
        <v>247</v>
      </c>
      <c r="F1" s="1">
        <v>3</v>
      </c>
      <c r="G1" s="1">
        <v>4</v>
      </c>
      <c r="H1" s="1">
        <v>3</v>
      </c>
      <c r="I1" s="23"/>
      <c r="K1" s="1">
        <v>4</v>
      </c>
      <c r="M1" s="1">
        <v>4</v>
      </c>
      <c r="O1" s="23"/>
    </row>
    <row r="2" spans="1:15" s="1" customFormat="1">
      <c r="A2" s="1" t="s">
        <v>373</v>
      </c>
      <c r="F2" s="1" t="s">
        <v>387</v>
      </c>
      <c r="G2" s="1" t="s">
        <v>438</v>
      </c>
      <c r="I2" s="23"/>
      <c r="J2" s="1" t="s">
        <v>439</v>
      </c>
      <c r="K2" s="1" t="s">
        <v>354</v>
      </c>
      <c r="M2" s="1" t="s">
        <v>589</v>
      </c>
      <c r="O2" s="23"/>
    </row>
    <row r="3" spans="1:15" s="1" customFormat="1">
      <c r="B3" s="1" t="s">
        <v>374</v>
      </c>
      <c r="C3" s="1" t="s">
        <v>383</v>
      </c>
      <c r="D3" s="1" t="s">
        <v>384</v>
      </c>
      <c r="E3" s="1" t="s">
        <v>386</v>
      </c>
      <c r="F3" s="1" t="s">
        <v>217</v>
      </c>
      <c r="G3" s="1" t="s">
        <v>375</v>
      </c>
      <c r="H3" s="1" t="s">
        <v>461</v>
      </c>
      <c r="I3" s="23" t="s">
        <v>460</v>
      </c>
      <c r="J3" s="1" t="s">
        <v>352</v>
      </c>
      <c r="K3" s="1" t="s">
        <v>353</v>
      </c>
      <c r="L3" s="1" t="s">
        <v>4</v>
      </c>
      <c r="M3" s="1" t="s">
        <v>588</v>
      </c>
      <c r="N3" s="1" t="s">
        <v>582</v>
      </c>
      <c r="O3" s="23" t="s">
        <v>460</v>
      </c>
    </row>
    <row r="4" spans="1:15">
      <c r="A4">
        <v>1</v>
      </c>
      <c r="B4" t="s">
        <v>117</v>
      </c>
      <c r="C4">
        <v>16</v>
      </c>
      <c r="D4">
        <v>19</v>
      </c>
      <c r="E4">
        <v>15</v>
      </c>
      <c r="F4">
        <v>3</v>
      </c>
      <c r="G4">
        <v>2</v>
      </c>
      <c r="H4">
        <v>3</v>
      </c>
      <c r="I4" s="24">
        <f>SUM(C4:E4)/3*0.6+F4/3*20*0.15 +G4/4*20*0.15+H4/3*20*0.1</f>
        <v>16.5</v>
      </c>
      <c r="J4">
        <v>12</v>
      </c>
      <c r="K4">
        <v>2</v>
      </c>
      <c r="L4">
        <v>14</v>
      </c>
      <c r="M4">
        <v>3</v>
      </c>
      <c r="N4">
        <v>6</v>
      </c>
      <c r="O4" s="24">
        <f>+J4*0.225+K4*5*0.225+L4*0.225+M4*5*0.225+N4/6*20*0.1</f>
        <v>13.475</v>
      </c>
    </row>
    <row r="5" spans="1:15">
      <c r="A5">
        <v>2</v>
      </c>
      <c r="B5" t="s">
        <v>245</v>
      </c>
      <c r="C5">
        <v>20</v>
      </c>
      <c r="D5">
        <v>20</v>
      </c>
      <c r="E5">
        <v>20</v>
      </c>
      <c r="F5">
        <v>3</v>
      </c>
      <c r="G5">
        <v>4</v>
      </c>
      <c r="H5">
        <v>3</v>
      </c>
      <c r="I5" s="24">
        <f>SUM(C5:E5)/3*0.6+F5/3*20*0.15 +G5/4*20*0.15+H5/3*20*0.1+1</f>
        <v>21</v>
      </c>
      <c r="J5">
        <v>20</v>
      </c>
      <c r="K5">
        <v>3.5</v>
      </c>
      <c r="L5">
        <v>20</v>
      </c>
      <c r="M5">
        <v>4</v>
      </c>
      <c r="N5">
        <v>6</v>
      </c>
      <c r="O5" s="58">
        <f>+J5*0.225+K5*5*0.225+L5*0.225+M5*5*0.225+N5/6*20*0.1 + 1</f>
        <v>20.4375</v>
      </c>
    </row>
    <row r="6" spans="1:15">
      <c r="A6">
        <v>3</v>
      </c>
      <c r="B6" t="s">
        <v>113</v>
      </c>
      <c r="C6">
        <v>20</v>
      </c>
      <c r="D6">
        <v>15</v>
      </c>
      <c r="E6">
        <v>20</v>
      </c>
      <c r="F6">
        <v>3</v>
      </c>
      <c r="G6">
        <v>3</v>
      </c>
      <c r="H6" s="17">
        <v>3</v>
      </c>
      <c r="I6" s="24">
        <f>SUM(C6:E6)/3*0.6+F6/3*20*0.15 +G6/4*20*0.15+H6/3*20*0.1+1</f>
        <v>19.25</v>
      </c>
      <c r="J6" s="17">
        <v>11</v>
      </c>
      <c r="K6" s="59">
        <v>1</v>
      </c>
      <c r="L6">
        <v>20</v>
      </c>
      <c r="M6">
        <v>4</v>
      </c>
      <c r="N6">
        <v>5</v>
      </c>
      <c r="O6" s="58">
        <f>+J6*0.225+K6*5*0.225+L6*0.225+M6*5*0.225+N6/6*20*0.1 + 1</f>
        <v>15.266666666666666</v>
      </c>
    </row>
    <row r="7" spans="1:15">
      <c r="A7">
        <v>4</v>
      </c>
      <c r="B7" t="s">
        <v>116</v>
      </c>
      <c r="C7">
        <v>17</v>
      </c>
      <c r="D7">
        <v>20</v>
      </c>
      <c r="E7">
        <v>15</v>
      </c>
      <c r="F7">
        <v>3</v>
      </c>
      <c r="G7">
        <v>2.5</v>
      </c>
      <c r="H7" s="17">
        <v>3</v>
      </c>
      <c r="I7" s="24">
        <f>SUM(C7:E7)/3*0.6+F7/3*20*0.15 +G7/4*20*0.15+H7/3*20*0.1+1</f>
        <v>18.274999999999999</v>
      </c>
      <c r="J7" s="17">
        <v>16</v>
      </c>
      <c r="K7">
        <v>3</v>
      </c>
      <c r="L7">
        <v>16</v>
      </c>
      <c r="M7">
        <v>4</v>
      </c>
      <c r="N7">
        <v>6</v>
      </c>
      <c r="O7" s="58">
        <f>+J7*0.225+K7*5*0.225+L7*0.225+M7*5*0.225+N7/6*20*0.1 + 1</f>
        <v>18.074999999999999</v>
      </c>
    </row>
    <row r="8" spans="1:15">
      <c r="A8">
        <v>5</v>
      </c>
      <c r="B8" t="s">
        <v>112</v>
      </c>
      <c r="C8">
        <v>15</v>
      </c>
      <c r="D8">
        <v>16</v>
      </c>
      <c r="E8">
        <v>14</v>
      </c>
      <c r="F8">
        <v>3</v>
      </c>
      <c r="G8">
        <v>4</v>
      </c>
      <c r="H8" s="17">
        <v>3</v>
      </c>
      <c r="I8" s="24">
        <f t="shared" ref="I8:I27" si="0">SUM(C8:E8)/3*0.6+F8/3*20*0.15 +G8/4*20*0.15+H8/3*20*0.1</f>
        <v>17</v>
      </c>
      <c r="J8" s="17">
        <v>16</v>
      </c>
      <c r="K8">
        <v>3</v>
      </c>
      <c r="L8">
        <v>12</v>
      </c>
      <c r="M8">
        <v>2</v>
      </c>
      <c r="N8">
        <v>6</v>
      </c>
      <c r="O8" s="24">
        <f t="shared" ref="O8:O27" si="1">+J8*0.225+K8*5*0.225+L8*0.225+M8*5*0.225+N8/6*20*0.1</f>
        <v>13.925000000000001</v>
      </c>
    </row>
    <row r="9" spans="1:15">
      <c r="A9">
        <v>6</v>
      </c>
      <c r="B9" t="s">
        <v>122</v>
      </c>
      <c r="C9">
        <v>20</v>
      </c>
      <c r="D9">
        <v>12</v>
      </c>
      <c r="E9">
        <v>12</v>
      </c>
      <c r="F9">
        <v>2</v>
      </c>
      <c r="G9">
        <v>2</v>
      </c>
      <c r="H9" s="17">
        <v>3</v>
      </c>
      <c r="I9" s="24">
        <f t="shared" si="0"/>
        <v>14.299999999999999</v>
      </c>
      <c r="J9" s="17">
        <v>12</v>
      </c>
      <c r="K9">
        <v>2</v>
      </c>
      <c r="L9">
        <v>11</v>
      </c>
      <c r="N9">
        <v>6</v>
      </c>
      <c r="O9" s="58">
        <f>+J9*0.225+K9*5*0.225+L9*0.225+M9*5*0.225+N9/6*20*0.1 + 1</f>
        <v>10.425000000000001</v>
      </c>
    </row>
    <row r="10" spans="1:15">
      <c r="A10">
        <v>7</v>
      </c>
      <c r="B10" t="s">
        <v>385</v>
      </c>
      <c r="C10">
        <v>15</v>
      </c>
      <c r="H10" s="17">
        <v>0</v>
      </c>
      <c r="I10" s="24">
        <f t="shared" si="0"/>
        <v>3</v>
      </c>
      <c r="N10">
        <v>2</v>
      </c>
      <c r="O10" s="24">
        <f t="shared" si="1"/>
        <v>0.66666666666666663</v>
      </c>
    </row>
    <row r="11" spans="1:15">
      <c r="A11">
        <v>8</v>
      </c>
      <c r="B11" t="s">
        <v>114</v>
      </c>
      <c r="C11">
        <v>8</v>
      </c>
      <c r="D11">
        <v>13</v>
      </c>
      <c r="E11">
        <v>13</v>
      </c>
      <c r="F11">
        <v>3</v>
      </c>
      <c r="G11">
        <v>2</v>
      </c>
      <c r="H11" s="17">
        <v>2</v>
      </c>
      <c r="I11" s="24">
        <f t="shared" si="0"/>
        <v>12.633333333333335</v>
      </c>
      <c r="J11" s="17">
        <v>12</v>
      </c>
      <c r="K11">
        <v>2</v>
      </c>
      <c r="L11">
        <v>11</v>
      </c>
      <c r="N11">
        <v>3</v>
      </c>
      <c r="O11" s="24">
        <f t="shared" si="1"/>
        <v>8.4250000000000007</v>
      </c>
    </row>
    <row r="12" spans="1:15">
      <c r="A12">
        <v>9</v>
      </c>
      <c r="B12" t="s">
        <v>468</v>
      </c>
      <c r="C12">
        <v>7</v>
      </c>
      <c r="E12">
        <v>15</v>
      </c>
      <c r="H12" s="17">
        <v>0</v>
      </c>
      <c r="I12" s="24">
        <f t="shared" si="0"/>
        <v>4.3999999999999995</v>
      </c>
      <c r="J12" s="17">
        <v>8</v>
      </c>
      <c r="L12">
        <v>8</v>
      </c>
      <c r="N12">
        <v>0</v>
      </c>
      <c r="O12" s="24">
        <f t="shared" si="1"/>
        <v>3.6</v>
      </c>
    </row>
    <row r="13" spans="1:15">
      <c r="A13">
        <v>10</v>
      </c>
      <c r="B13" t="s">
        <v>472</v>
      </c>
      <c r="C13">
        <v>6</v>
      </c>
      <c r="D13">
        <v>6</v>
      </c>
      <c r="F13">
        <v>3</v>
      </c>
      <c r="H13" s="17">
        <v>1</v>
      </c>
      <c r="I13" s="24">
        <f t="shared" si="0"/>
        <v>6.0666666666666673</v>
      </c>
      <c r="N13">
        <v>2</v>
      </c>
      <c r="O13" s="24">
        <f t="shared" si="1"/>
        <v>0.66666666666666663</v>
      </c>
    </row>
    <row r="14" spans="1:15">
      <c r="A14">
        <v>11</v>
      </c>
      <c r="B14" t="s">
        <v>244</v>
      </c>
      <c r="C14">
        <v>15</v>
      </c>
      <c r="D14">
        <v>16</v>
      </c>
      <c r="E14">
        <v>14</v>
      </c>
      <c r="F14">
        <v>3</v>
      </c>
      <c r="G14">
        <v>2.5</v>
      </c>
      <c r="H14" s="17">
        <v>2</v>
      </c>
      <c r="I14" s="24">
        <f t="shared" si="0"/>
        <v>15.208333333333334</v>
      </c>
      <c r="J14" s="17">
        <v>16</v>
      </c>
      <c r="K14">
        <v>3</v>
      </c>
      <c r="L14">
        <v>12</v>
      </c>
      <c r="M14">
        <v>2</v>
      </c>
      <c r="N14">
        <v>6</v>
      </c>
      <c r="O14" s="58">
        <f>+J14*0.225+K14*5*0.225+L14*0.225+M14*5*0.225+N14/6*20*0.1 + 1</f>
        <v>14.925000000000001</v>
      </c>
    </row>
    <row r="15" spans="1:15">
      <c r="A15">
        <v>12</v>
      </c>
      <c r="B15" t="s">
        <v>119</v>
      </c>
      <c r="F15">
        <v>3</v>
      </c>
      <c r="G15">
        <v>2</v>
      </c>
      <c r="H15" s="17">
        <v>3</v>
      </c>
      <c r="I15" s="24">
        <f t="shared" si="0"/>
        <v>6.5</v>
      </c>
      <c r="N15">
        <v>4</v>
      </c>
      <c r="O15" s="24">
        <f t="shared" si="1"/>
        <v>1.3333333333333333</v>
      </c>
    </row>
    <row r="16" spans="1:15">
      <c r="A16">
        <v>13</v>
      </c>
      <c r="B16" t="s">
        <v>243</v>
      </c>
      <c r="C16">
        <v>17</v>
      </c>
      <c r="D16">
        <v>20</v>
      </c>
      <c r="E16">
        <v>16</v>
      </c>
      <c r="F16">
        <v>1.5</v>
      </c>
      <c r="G16">
        <v>4</v>
      </c>
      <c r="H16" s="17">
        <v>3</v>
      </c>
      <c r="I16" s="24">
        <f>SUM(C16:E16)/3*0.6+F16/3*20*0.15 +G16/4*20*0.15+H16/3*20*0.1+1</f>
        <v>18.100000000000001</v>
      </c>
      <c r="J16" s="17">
        <v>20</v>
      </c>
      <c r="K16">
        <v>4</v>
      </c>
      <c r="L16">
        <v>20</v>
      </c>
      <c r="M16">
        <v>4</v>
      </c>
      <c r="N16">
        <v>6</v>
      </c>
      <c r="O16" s="58">
        <f>+J16*0.225+K16*5*0.225+L16*0.225+M16*5*0.225+N16/6*20*0.1 + 1</f>
        <v>21</v>
      </c>
    </row>
    <row r="17" spans="1:15">
      <c r="A17">
        <v>14</v>
      </c>
      <c r="B17" t="s">
        <v>470</v>
      </c>
      <c r="C17">
        <v>12</v>
      </c>
      <c r="D17">
        <v>17</v>
      </c>
      <c r="F17">
        <v>2.5</v>
      </c>
      <c r="H17" s="17">
        <v>2</v>
      </c>
      <c r="I17" s="24">
        <f>SUM(C17:E17)/3*0.6+F17/3*20*0.15 +G17/4*20*0.15+H17/3*20*0.1+1</f>
        <v>10.633333333333335</v>
      </c>
      <c r="N17">
        <v>2</v>
      </c>
      <c r="O17" s="58">
        <f>+J17*0.225+K17*5*0.225+L17*0.225+M17*5*0.225+N17/6*20*0.1 + 1</f>
        <v>1.6666666666666665</v>
      </c>
    </row>
    <row r="18" spans="1:15">
      <c r="A18">
        <v>15</v>
      </c>
      <c r="B18" t="s">
        <v>118</v>
      </c>
      <c r="D18">
        <v>20</v>
      </c>
      <c r="E18">
        <v>15</v>
      </c>
      <c r="F18">
        <v>3</v>
      </c>
      <c r="G18">
        <v>2.5</v>
      </c>
      <c r="H18" s="17">
        <v>3</v>
      </c>
      <c r="I18" s="24">
        <f>SUM(C18:E18)/3*0.6+F18/3*20*0.15 +G18/4*20*0.15+H18/3*20*0.1+1</f>
        <v>14.875</v>
      </c>
      <c r="J18" s="17">
        <v>16</v>
      </c>
      <c r="K18">
        <v>3</v>
      </c>
      <c r="L18">
        <v>16</v>
      </c>
      <c r="M18">
        <v>4</v>
      </c>
      <c r="N18">
        <v>4</v>
      </c>
      <c r="O18" s="58">
        <f>+J18*0.225+K18*5*0.225+L18*0.225+M18*5*0.225+N18/6*20*0.1 + 1</f>
        <v>17.408333333333331</v>
      </c>
    </row>
    <row r="19" spans="1:15">
      <c r="A19">
        <v>16</v>
      </c>
      <c r="B19" t="s">
        <v>115</v>
      </c>
      <c r="C19">
        <v>17</v>
      </c>
      <c r="G19">
        <v>1</v>
      </c>
      <c r="H19" s="17">
        <v>1</v>
      </c>
      <c r="I19" s="24">
        <f t="shared" si="0"/>
        <v>4.8166666666666673</v>
      </c>
      <c r="J19" s="17">
        <v>10</v>
      </c>
      <c r="K19">
        <v>2.5</v>
      </c>
      <c r="N19">
        <v>3</v>
      </c>
      <c r="O19" s="24">
        <f t="shared" si="1"/>
        <v>6.0625</v>
      </c>
    </row>
    <row r="20" spans="1:15">
      <c r="A20">
        <v>17</v>
      </c>
      <c r="B20" t="s">
        <v>242</v>
      </c>
      <c r="C20">
        <v>17</v>
      </c>
      <c r="D20">
        <v>20</v>
      </c>
      <c r="E20">
        <v>16</v>
      </c>
      <c r="F20">
        <v>1.5</v>
      </c>
      <c r="G20">
        <v>4</v>
      </c>
      <c r="H20" s="17">
        <v>3</v>
      </c>
      <c r="I20" s="24">
        <f>SUM(C20:E20)/3*0.6+F20/3*20*0.15 +G20/4*20*0.15+H20/3*20*0.1+1</f>
        <v>18.100000000000001</v>
      </c>
      <c r="J20" s="17">
        <v>20</v>
      </c>
      <c r="K20">
        <v>4</v>
      </c>
      <c r="L20">
        <v>20</v>
      </c>
      <c r="M20">
        <v>4</v>
      </c>
      <c r="N20">
        <v>6</v>
      </c>
      <c r="O20" s="58">
        <f>+J20*0.225+K20*5*0.225+L20*0.225+M20*5*0.225+N20/6*20*0.1 + 1</f>
        <v>21</v>
      </c>
    </row>
    <row r="21" spans="1:15">
      <c r="A21">
        <v>18</v>
      </c>
      <c r="B21" t="s">
        <v>471</v>
      </c>
      <c r="C21">
        <v>18</v>
      </c>
      <c r="D21">
        <v>17</v>
      </c>
      <c r="E21">
        <v>15</v>
      </c>
      <c r="H21" s="17">
        <v>1</v>
      </c>
      <c r="I21" s="24">
        <f t="shared" si="0"/>
        <v>10.666666666666666</v>
      </c>
      <c r="J21" s="17">
        <v>12</v>
      </c>
      <c r="K21">
        <v>2</v>
      </c>
      <c r="L21">
        <v>12</v>
      </c>
      <c r="N21">
        <v>5</v>
      </c>
      <c r="O21" s="24">
        <f t="shared" si="1"/>
        <v>9.3166666666666664</v>
      </c>
    </row>
    <row r="22" spans="1:15">
      <c r="A22">
        <v>19</v>
      </c>
      <c r="B22" t="s">
        <v>111</v>
      </c>
      <c r="C22">
        <v>9</v>
      </c>
      <c r="D22">
        <v>13</v>
      </c>
      <c r="E22">
        <v>15</v>
      </c>
      <c r="F22">
        <v>3</v>
      </c>
      <c r="G22">
        <v>3</v>
      </c>
      <c r="H22" s="17">
        <v>3</v>
      </c>
      <c r="I22" s="24">
        <f t="shared" si="0"/>
        <v>14.65</v>
      </c>
      <c r="K22">
        <v>3</v>
      </c>
      <c r="N22">
        <v>5</v>
      </c>
      <c r="O22" s="24">
        <f t="shared" si="1"/>
        <v>5.041666666666667</v>
      </c>
    </row>
    <row r="23" spans="1:15">
      <c r="A23">
        <v>20</v>
      </c>
      <c r="B23" t="s">
        <v>469</v>
      </c>
      <c r="C23">
        <v>18</v>
      </c>
      <c r="H23" s="17">
        <v>0</v>
      </c>
      <c r="I23" s="24">
        <f t="shared" si="0"/>
        <v>3.5999999999999996</v>
      </c>
      <c r="N23">
        <v>0</v>
      </c>
      <c r="O23" s="24">
        <f t="shared" si="1"/>
        <v>0</v>
      </c>
    </row>
    <row r="24" spans="1:15">
      <c r="A24">
        <v>21</v>
      </c>
      <c r="B24" t="s">
        <v>121</v>
      </c>
      <c r="D24">
        <v>16</v>
      </c>
      <c r="E24">
        <v>16</v>
      </c>
      <c r="G24">
        <v>1</v>
      </c>
      <c r="H24" s="17">
        <v>1</v>
      </c>
      <c r="I24" s="24">
        <f t="shared" si="0"/>
        <v>7.8166666666666664</v>
      </c>
      <c r="L24">
        <v>11</v>
      </c>
      <c r="N24">
        <v>0</v>
      </c>
      <c r="O24" s="24">
        <f t="shared" si="1"/>
        <v>2.4750000000000001</v>
      </c>
    </row>
    <row r="25" spans="1:15">
      <c r="A25">
        <v>22</v>
      </c>
      <c r="B25" t="s">
        <v>123</v>
      </c>
      <c r="C25">
        <v>8</v>
      </c>
      <c r="D25">
        <v>9</v>
      </c>
      <c r="G25">
        <v>2</v>
      </c>
      <c r="H25" s="17">
        <v>1</v>
      </c>
      <c r="I25" s="24">
        <f t="shared" si="0"/>
        <v>5.5666666666666673</v>
      </c>
      <c r="K25">
        <v>1.5</v>
      </c>
      <c r="N25">
        <v>3</v>
      </c>
      <c r="O25" s="24">
        <f t="shared" si="1"/>
        <v>2.6875</v>
      </c>
    </row>
    <row r="26" spans="1:15">
      <c r="A26">
        <v>23</v>
      </c>
      <c r="B26" t="s">
        <v>474</v>
      </c>
      <c r="H26" s="17">
        <v>0</v>
      </c>
      <c r="I26" s="24">
        <f t="shared" si="0"/>
        <v>0</v>
      </c>
      <c r="N26">
        <v>0</v>
      </c>
      <c r="O26" s="24">
        <f t="shared" si="1"/>
        <v>0</v>
      </c>
    </row>
    <row r="27" spans="1:15" s="4" customFormat="1">
      <c r="B27" s="4" t="s">
        <v>462</v>
      </c>
      <c r="C27" s="4">
        <v>20</v>
      </c>
      <c r="D27" s="4">
        <v>20</v>
      </c>
      <c r="E27" s="4">
        <v>20</v>
      </c>
      <c r="F27" s="4">
        <v>3</v>
      </c>
      <c r="G27" s="4">
        <v>4</v>
      </c>
      <c r="H27" s="4">
        <v>3</v>
      </c>
      <c r="I27" s="25">
        <f t="shared" si="0"/>
        <v>20</v>
      </c>
      <c r="J27" s="4">
        <v>20</v>
      </c>
      <c r="K27" s="4">
        <v>4</v>
      </c>
      <c r="L27" s="4">
        <v>20</v>
      </c>
      <c r="M27" s="4">
        <v>4</v>
      </c>
      <c r="N27" s="4">
        <v>6</v>
      </c>
      <c r="O27" s="51">
        <f t="shared" si="1"/>
        <v>20</v>
      </c>
    </row>
  </sheetData>
  <sheetCalcPr fullCalcOnLoad="1"/>
  <sortState ref="B4:H26">
    <sortCondition ref="B5:B26"/>
  </sortState>
  <phoneticPr fontId="8" type="noConversion"/>
  <pageMargins left="0.75" right="0.47222222222222221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39"/>
  <sheetViews>
    <sheetView workbookViewId="0">
      <selection activeCell="C21" sqref="C21"/>
    </sheetView>
  </sheetViews>
  <sheetFormatPr baseColWidth="10" defaultRowHeight="13"/>
  <cols>
    <col min="1" max="1" width="5" customWidth="1"/>
    <col min="2" max="2" width="33.85546875" customWidth="1"/>
    <col min="3" max="4" width="5.28515625" customWidth="1"/>
    <col min="5" max="5" width="4.7109375" style="13" bestFit="1" customWidth="1"/>
    <col min="6" max="6" width="5.85546875" style="14" bestFit="1" customWidth="1"/>
    <col min="7" max="7" width="4.5703125" customWidth="1"/>
    <col min="8" max="8" width="4.140625" style="49" customWidth="1"/>
    <col min="9" max="9" width="5.85546875" style="50" bestFit="1" customWidth="1"/>
    <col min="10" max="10" width="7" customWidth="1"/>
    <col min="11" max="19" width="4.140625" customWidth="1"/>
  </cols>
  <sheetData>
    <row r="1" spans="1:10" s="1" customFormat="1">
      <c r="A1" s="1" t="s">
        <v>550</v>
      </c>
      <c r="E1" s="11"/>
      <c r="F1" s="12"/>
      <c r="H1" s="47"/>
      <c r="I1" s="48"/>
    </row>
    <row r="2" spans="1:10" s="1" customFormat="1">
      <c r="A2" s="1" t="s">
        <v>106</v>
      </c>
      <c r="C2" s="1">
        <v>3</v>
      </c>
      <c r="D2" s="1">
        <v>2</v>
      </c>
      <c r="E2" s="11">
        <v>20</v>
      </c>
      <c r="F2" s="12"/>
      <c r="G2" s="1">
        <v>4</v>
      </c>
      <c r="H2" s="47"/>
      <c r="I2" s="48"/>
    </row>
    <row r="3" spans="1:10" s="1" customFormat="1">
      <c r="B3" s="1" t="s">
        <v>374</v>
      </c>
      <c r="C3" s="1" t="s">
        <v>107</v>
      </c>
      <c r="D3" s="1" t="s">
        <v>461</v>
      </c>
      <c r="E3" s="11" t="s">
        <v>459</v>
      </c>
      <c r="F3" s="12" t="s">
        <v>460</v>
      </c>
      <c r="G3" s="1" t="s">
        <v>579</v>
      </c>
      <c r="H3" s="47" t="s">
        <v>580</v>
      </c>
      <c r="I3" s="48" t="s">
        <v>581</v>
      </c>
      <c r="J3" s="1" t="s">
        <v>359</v>
      </c>
    </row>
    <row r="4" spans="1:10">
      <c r="A4">
        <v>1</v>
      </c>
      <c r="B4" t="s">
        <v>456</v>
      </c>
      <c r="C4">
        <v>1</v>
      </c>
      <c r="D4">
        <v>2</v>
      </c>
      <c r="E4" s="13">
        <v>3</v>
      </c>
      <c r="F4" s="14">
        <f>+E4*0.6 + C4/3*20* 0.25 +D4/2*20* 0.15</f>
        <v>6.4666666666666668</v>
      </c>
      <c r="G4">
        <v>4</v>
      </c>
      <c r="H4" s="49">
        <v>5</v>
      </c>
      <c r="I4" s="50">
        <f>+H4*0.8+G4/4*20*0.2</f>
        <v>8</v>
      </c>
    </row>
    <row r="5" spans="1:10">
      <c r="A5">
        <v>2</v>
      </c>
      <c r="B5" t="s">
        <v>278</v>
      </c>
      <c r="C5">
        <v>2</v>
      </c>
      <c r="D5">
        <v>2</v>
      </c>
      <c r="E5" s="13">
        <v>7</v>
      </c>
      <c r="F5" s="14">
        <f>+E5*0.6 + C5/3*20* 0.25 +D5/2*20* 0.15 +1</f>
        <v>11.533333333333333</v>
      </c>
      <c r="G5">
        <v>3</v>
      </c>
      <c r="H5" s="49">
        <v>7.5</v>
      </c>
      <c r="I5" s="60">
        <f>+H5*0.8+G5/4*20*0.2 +1</f>
        <v>10</v>
      </c>
    </row>
    <row r="6" spans="1:10">
      <c r="A6">
        <v>3</v>
      </c>
      <c r="B6" t="s">
        <v>279</v>
      </c>
      <c r="C6">
        <v>2</v>
      </c>
      <c r="D6" s="17">
        <v>2</v>
      </c>
      <c r="E6" s="13">
        <v>3</v>
      </c>
      <c r="F6" s="14">
        <f>+E6*0.6 + C6/3*20* 0.25 +D6/2*20* 0.15</f>
        <v>8.1333333333333329</v>
      </c>
      <c r="G6">
        <v>1</v>
      </c>
      <c r="H6" s="49">
        <v>5.5</v>
      </c>
      <c r="I6" s="50">
        <f>+H6*0.8+G6/4*20*0.2</f>
        <v>5.4</v>
      </c>
    </row>
    <row r="7" spans="1:10">
      <c r="A7">
        <v>4</v>
      </c>
      <c r="B7" t="s">
        <v>108</v>
      </c>
      <c r="C7">
        <v>1</v>
      </c>
      <c r="D7" s="17">
        <v>2</v>
      </c>
      <c r="E7" s="13">
        <v>5.5</v>
      </c>
      <c r="F7" s="14">
        <f>+E7*0.6 + C7/3*20* 0.25 +D7/2*20* 0.15</f>
        <v>7.9666666666666668</v>
      </c>
      <c r="G7">
        <v>2</v>
      </c>
      <c r="H7" s="49">
        <v>11</v>
      </c>
      <c r="I7" s="50">
        <f>+H7*0.8+G7/4*20*0.2</f>
        <v>10.8</v>
      </c>
    </row>
    <row r="8" spans="1:10">
      <c r="A8">
        <v>5</v>
      </c>
      <c r="B8" t="s">
        <v>280</v>
      </c>
      <c r="C8">
        <v>0</v>
      </c>
      <c r="D8" s="17">
        <v>0</v>
      </c>
      <c r="F8" s="14">
        <f>+E8*0.6 + C8/3*20* 0.25 +D8/2*20* 0.15</f>
        <v>0</v>
      </c>
      <c r="G8">
        <v>0</v>
      </c>
      <c r="I8" s="50">
        <f>+H8*0.8+G8/4*20*0.2</f>
        <v>0</v>
      </c>
    </row>
    <row r="9" spans="1:10">
      <c r="A9">
        <v>6</v>
      </c>
      <c r="B9" t="s">
        <v>162</v>
      </c>
      <c r="C9">
        <v>2.5</v>
      </c>
      <c r="D9">
        <v>2</v>
      </c>
      <c r="E9" s="13">
        <v>6.5</v>
      </c>
      <c r="F9" s="14">
        <f>+E9*0.6 + C9/3*20* 0.25 +D9/2*20* 0.15 +1</f>
        <v>12.066666666666666</v>
      </c>
      <c r="G9">
        <v>4</v>
      </c>
      <c r="H9" s="49">
        <v>9</v>
      </c>
      <c r="I9" s="60">
        <f>+H9*0.8+G9/4*20*0.2 +1</f>
        <v>12.2</v>
      </c>
      <c r="J9">
        <v>15</v>
      </c>
    </row>
    <row r="10" spans="1:10">
      <c r="A10">
        <v>7</v>
      </c>
      <c r="B10" t="s">
        <v>163</v>
      </c>
      <c r="C10">
        <v>2</v>
      </c>
      <c r="D10">
        <v>2</v>
      </c>
      <c r="E10" s="13">
        <v>7</v>
      </c>
      <c r="F10" s="14">
        <f>+E10*0.6 + C10/3*20* 0.25 +D10/2*20* 0.15</f>
        <v>10.533333333333333</v>
      </c>
      <c r="G10">
        <v>4</v>
      </c>
      <c r="H10" s="49">
        <v>4.5</v>
      </c>
      <c r="I10" s="50">
        <f>+H10*0.8+G10/4*20*0.2</f>
        <v>7.6</v>
      </c>
    </row>
    <row r="11" spans="1:10">
      <c r="A11">
        <v>8</v>
      </c>
      <c r="B11" t="s">
        <v>164</v>
      </c>
      <c r="C11">
        <v>0</v>
      </c>
      <c r="D11">
        <v>0</v>
      </c>
      <c r="F11" s="14">
        <f>+E11*0.6 + C11/3*20* 0.25 +D11/2*20* 0.15</f>
        <v>0</v>
      </c>
      <c r="G11">
        <v>0</v>
      </c>
      <c r="I11" s="50">
        <f>+H11*0.8+G11/4*20*0.2</f>
        <v>0</v>
      </c>
    </row>
    <row r="12" spans="1:10">
      <c r="A12">
        <v>9</v>
      </c>
      <c r="B12" t="s">
        <v>165</v>
      </c>
      <c r="C12">
        <v>3</v>
      </c>
      <c r="D12">
        <v>2</v>
      </c>
      <c r="E12" s="13">
        <v>8</v>
      </c>
      <c r="F12" s="14">
        <f>+E12*0.6 + C12/3*20* 0.25 +D12/2*20* 0.15 +1</f>
        <v>13.8</v>
      </c>
      <c r="G12">
        <v>4</v>
      </c>
      <c r="H12" s="49">
        <v>13</v>
      </c>
      <c r="I12" s="60">
        <f>+H12*0.8+G12/4*20*0.2 +1</f>
        <v>15.4</v>
      </c>
      <c r="J12">
        <v>20</v>
      </c>
    </row>
    <row r="13" spans="1:10">
      <c r="A13">
        <v>10</v>
      </c>
      <c r="B13" t="s">
        <v>166</v>
      </c>
      <c r="C13">
        <v>2.5</v>
      </c>
      <c r="D13">
        <v>2</v>
      </c>
      <c r="E13" s="13">
        <v>8.5</v>
      </c>
      <c r="F13" s="14">
        <f>+E13*0.6 + C13/3*20* 0.25 +D13/2*20* 0.15</f>
        <v>12.266666666666666</v>
      </c>
      <c r="G13">
        <v>2</v>
      </c>
      <c r="H13" s="49">
        <v>6</v>
      </c>
      <c r="I13" s="50">
        <f>+H13*0.8+G13/4*20*0.2</f>
        <v>6.8000000000000007</v>
      </c>
    </row>
    <row r="14" spans="1:10">
      <c r="A14">
        <v>11</v>
      </c>
      <c r="B14" t="s">
        <v>167</v>
      </c>
      <c r="C14">
        <v>2.5</v>
      </c>
      <c r="D14">
        <v>2</v>
      </c>
      <c r="E14" s="13">
        <v>8.5</v>
      </c>
      <c r="F14" s="14">
        <f>+E14*0.6 + C14/3*20* 0.25 +D14/2*20* 0.15 +1</f>
        <v>13.266666666666666</v>
      </c>
      <c r="G14">
        <v>4</v>
      </c>
      <c r="H14" s="49">
        <v>11</v>
      </c>
      <c r="I14" s="60">
        <f>+H14*0.8+G14/4*20*0.2 +1</f>
        <v>13.8</v>
      </c>
      <c r="J14">
        <v>15</v>
      </c>
    </row>
    <row r="15" spans="1:10">
      <c r="A15">
        <v>12</v>
      </c>
      <c r="B15" t="s">
        <v>168</v>
      </c>
      <c r="C15">
        <v>1.5</v>
      </c>
      <c r="D15">
        <v>2</v>
      </c>
      <c r="E15" s="13">
        <v>7.5</v>
      </c>
      <c r="F15" s="14">
        <f>+E15*0.6 + C15/3*20* 0.25 +D15/2*20* 0.15</f>
        <v>10</v>
      </c>
      <c r="G15">
        <v>1</v>
      </c>
      <c r="H15" s="49">
        <v>8</v>
      </c>
      <c r="I15" s="50">
        <f>+H15*0.8+G15/4*20*0.2</f>
        <v>7.4</v>
      </c>
    </row>
    <row r="16" spans="1:10">
      <c r="A16">
        <v>13</v>
      </c>
      <c r="B16" t="s">
        <v>169</v>
      </c>
      <c r="C16">
        <v>2.5</v>
      </c>
      <c r="D16">
        <v>2</v>
      </c>
      <c r="E16" s="13">
        <v>5.5</v>
      </c>
      <c r="F16" s="14">
        <f>+E16*0.6 + C16/3*20* 0.25 +D16/2*20* 0.15</f>
        <v>10.466666666666667</v>
      </c>
      <c r="G16">
        <v>4</v>
      </c>
      <c r="H16" s="49">
        <v>9.5</v>
      </c>
      <c r="I16" s="50">
        <f>+H16*0.8+G16/4*20*0.2</f>
        <v>11.600000000000001</v>
      </c>
      <c r="J16">
        <v>16</v>
      </c>
    </row>
    <row r="17" spans="1:10">
      <c r="A17">
        <v>14</v>
      </c>
      <c r="B17" t="s">
        <v>170</v>
      </c>
      <c r="C17">
        <v>2</v>
      </c>
      <c r="D17">
        <v>1</v>
      </c>
      <c r="E17" s="13">
        <v>5</v>
      </c>
      <c r="F17" s="14">
        <f>+E17*0.6 + C17/3*20* 0.25 +D17/2*20* 0.15 +1</f>
        <v>8.8333333333333321</v>
      </c>
      <c r="G17">
        <v>4</v>
      </c>
      <c r="H17" s="49">
        <v>7</v>
      </c>
      <c r="I17" s="60">
        <f>+H17*0.8+G17/4*20*0.2 +1</f>
        <v>10.600000000000001</v>
      </c>
    </row>
    <row r="18" spans="1:10">
      <c r="A18">
        <v>15</v>
      </c>
      <c r="B18" t="s">
        <v>171</v>
      </c>
      <c r="C18">
        <v>0</v>
      </c>
      <c r="D18">
        <v>1</v>
      </c>
      <c r="E18" s="13">
        <v>7</v>
      </c>
      <c r="F18" s="14">
        <f t="shared" ref="F18:F34" si="0">+E18*0.6 + C18/3*20* 0.25 +D18/2*20* 0.15</f>
        <v>5.7</v>
      </c>
      <c r="G18">
        <v>0</v>
      </c>
      <c r="H18" s="49">
        <v>5</v>
      </c>
      <c r="I18" s="50">
        <f>+H18*0.8+G18/4*20*0.2</f>
        <v>4</v>
      </c>
      <c r="J18">
        <v>0</v>
      </c>
    </row>
    <row r="19" spans="1:10">
      <c r="A19">
        <v>16</v>
      </c>
      <c r="B19" t="s">
        <v>172</v>
      </c>
      <c r="C19">
        <v>2.5</v>
      </c>
      <c r="D19">
        <v>1</v>
      </c>
      <c r="E19" s="13">
        <v>4</v>
      </c>
      <c r="F19" s="14">
        <f t="shared" si="0"/>
        <v>8.0666666666666664</v>
      </c>
      <c r="G19">
        <v>0</v>
      </c>
      <c r="H19" s="49">
        <v>8</v>
      </c>
      <c r="I19" s="50">
        <f>+H19*0.8+G19/4*20*0.2</f>
        <v>6.4</v>
      </c>
    </row>
    <row r="20" spans="1:10">
      <c r="A20">
        <v>17</v>
      </c>
      <c r="B20" t="s">
        <v>451</v>
      </c>
      <c r="C20">
        <v>3</v>
      </c>
      <c r="D20">
        <v>2</v>
      </c>
      <c r="E20" s="13">
        <v>14.5</v>
      </c>
      <c r="F20" s="14">
        <f t="shared" si="0"/>
        <v>16.7</v>
      </c>
      <c r="G20">
        <v>4</v>
      </c>
      <c r="H20" s="49">
        <v>15.5</v>
      </c>
      <c r="I20" s="60">
        <f>+H20*0.8+G20/4*20*0.2 +1</f>
        <v>17.399999999999999</v>
      </c>
      <c r="J20">
        <v>15</v>
      </c>
    </row>
    <row r="21" spans="1:10">
      <c r="A21">
        <v>18</v>
      </c>
      <c r="B21" t="s">
        <v>173</v>
      </c>
      <c r="C21">
        <v>0</v>
      </c>
      <c r="D21">
        <v>0</v>
      </c>
      <c r="F21" s="14">
        <f t="shared" si="0"/>
        <v>0</v>
      </c>
      <c r="G21">
        <v>0</v>
      </c>
      <c r="I21" s="50">
        <f t="shared" ref="I21:I31" si="1">+H21*0.8+G21/4*20*0.2</f>
        <v>0</v>
      </c>
    </row>
    <row r="22" spans="1:10">
      <c r="A22">
        <v>19</v>
      </c>
      <c r="B22" t="s">
        <v>110</v>
      </c>
      <c r="C22">
        <v>2.5</v>
      </c>
      <c r="D22">
        <v>2</v>
      </c>
      <c r="E22" s="13">
        <v>7</v>
      </c>
      <c r="F22" s="14">
        <f t="shared" si="0"/>
        <v>11.366666666666667</v>
      </c>
      <c r="G22">
        <v>3</v>
      </c>
      <c r="H22" s="49">
        <v>11</v>
      </c>
      <c r="I22" s="50">
        <f t="shared" si="1"/>
        <v>11.8</v>
      </c>
      <c r="J22">
        <v>11</v>
      </c>
    </row>
    <row r="23" spans="1:10">
      <c r="A23">
        <v>20</v>
      </c>
      <c r="B23" t="s">
        <v>109</v>
      </c>
      <c r="C23">
        <v>1</v>
      </c>
      <c r="D23">
        <v>2</v>
      </c>
      <c r="E23" s="13">
        <v>3.5</v>
      </c>
      <c r="F23" s="14">
        <f t="shared" si="0"/>
        <v>6.7666666666666666</v>
      </c>
      <c r="G23">
        <v>2</v>
      </c>
      <c r="H23" s="49">
        <v>9.5</v>
      </c>
      <c r="I23" s="50">
        <f t="shared" si="1"/>
        <v>9.6000000000000014</v>
      </c>
    </row>
    <row r="24" spans="1:10">
      <c r="A24">
        <v>21</v>
      </c>
      <c r="B24" t="s">
        <v>102</v>
      </c>
      <c r="C24">
        <v>2</v>
      </c>
      <c r="D24">
        <v>1</v>
      </c>
      <c r="E24" s="13">
        <v>7.5</v>
      </c>
      <c r="F24" s="14">
        <f t="shared" si="0"/>
        <v>9.3333333333333321</v>
      </c>
      <c r="G24">
        <v>4</v>
      </c>
      <c r="H24" s="49">
        <v>8.5</v>
      </c>
      <c r="I24" s="50">
        <f t="shared" si="1"/>
        <v>10.8</v>
      </c>
    </row>
    <row r="25" spans="1:10">
      <c r="A25">
        <v>22</v>
      </c>
      <c r="B25" t="s">
        <v>174</v>
      </c>
      <c r="C25">
        <v>0</v>
      </c>
      <c r="D25">
        <v>1</v>
      </c>
      <c r="E25" s="13">
        <v>8.5</v>
      </c>
      <c r="F25" s="14">
        <f t="shared" si="0"/>
        <v>6.6</v>
      </c>
      <c r="G25">
        <v>2</v>
      </c>
      <c r="H25" s="49">
        <v>8.5</v>
      </c>
      <c r="I25" s="50">
        <f t="shared" si="1"/>
        <v>8.8000000000000007</v>
      </c>
    </row>
    <row r="26" spans="1:10">
      <c r="A26">
        <v>23</v>
      </c>
      <c r="B26" t="s">
        <v>175</v>
      </c>
      <c r="C26">
        <v>0</v>
      </c>
      <c r="D26">
        <v>1</v>
      </c>
      <c r="E26" s="13">
        <v>4.5</v>
      </c>
      <c r="F26" s="14">
        <f t="shared" si="0"/>
        <v>4.1999999999999993</v>
      </c>
      <c r="G26">
        <v>1</v>
      </c>
      <c r="H26" s="49">
        <v>9.5</v>
      </c>
      <c r="I26" s="50">
        <f t="shared" si="1"/>
        <v>8.6000000000000014</v>
      </c>
      <c r="J26">
        <v>0</v>
      </c>
    </row>
    <row r="27" spans="1:10">
      <c r="A27">
        <v>24</v>
      </c>
      <c r="B27" t="s">
        <v>176</v>
      </c>
      <c r="C27">
        <v>0</v>
      </c>
      <c r="D27">
        <v>1</v>
      </c>
      <c r="E27" s="13">
        <v>6.5</v>
      </c>
      <c r="F27" s="14">
        <f t="shared" si="0"/>
        <v>5.4</v>
      </c>
      <c r="G27">
        <v>1</v>
      </c>
      <c r="I27" s="50">
        <f t="shared" si="1"/>
        <v>1</v>
      </c>
    </row>
    <row r="28" spans="1:10">
      <c r="A28">
        <v>25</v>
      </c>
      <c r="B28" t="s">
        <v>58</v>
      </c>
      <c r="C28">
        <v>2</v>
      </c>
      <c r="D28">
        <v>2</v>
      </c>
      <c r="E28" s="13">
        <v>7.5</v>
      </c>
      <c r="F28" s="14">
        <f t="shared" si="0"/>
        <v>10.833333333333332</v>
      </c>
      <c r="G28">
        <v>4</v>
      </c>
      <c r="H28" s="49">
        <v>9</v>
      </c>
      <c r="I28" s="50">
        <f t="shared" si="1"/>
        <v>11.2</v>
      </c>
      <c r="J28">
        <v>11</v>
      </c>
    </row>
    <row r="29" spans="1:10">
      <c r="A29">
        <v>26</v>
      </c>
      <c r="B29" s="2" t="s">
        <v>453</v>
      </c>
      <c r="C29">
        <v>2.5</v>
      </c>
      <c r="D29">
        <v>2</v>
      </c>
      <c r="E29" s="13">
        <v>6.5</v>
      </c>
      <c r="F29" s="14">
        <f t="shared" si="0"/>
        <v>11.066666666666666</v>
      </c>
      <c r="G29">
        <v>3</v>
      </c>
      <c r="H29" s="49">
        <v>8.5</v>
      </c>
      <c r="I29" s="50">
        <f t="shared" si="1"/>
        <v>9.8000000000000007</v>
      </c>
    </row>
    <row r="30" spans="1:10">
      <c r="A30">
        <v>27</v>
      </c>
      <c r="B30" t="s">
        <v>178</v>
      </c>
      <c r="C30">
        <v>0</v>
      </c>
      <c r="D30">
        <v>0</v>
      </c>
      <c r="F30" s="14">
        <f t="shared" si="0"/>
        <v>0</v>
      </c>
      <c r="G30">
        <v>0</v>
      </c>
      <c r="H30" s="49">
        <v>7</v>
      </c>
      <c r="I30" s="50">
        <f t="shared" si="1"/>
        <v>5.6000000000000005</v>
      </c>
    </row>
    <row r="31" spans="1:10">
      <c r="A31">
        <v>28</v>
      </c>
      <c r="B31" t="s">
        <v>179</v>
      </c>
      <c r="C31">
        <v>2</v>
      </c>
      <c r="D31">
        <v>2</v>
      </c>
      <c r="E31" s="13">
        <v>6.5</v>
      </c>
      <c r="F31" s="14">
        <f t="shared" si="0"/>
        <v>10.233333333333333</v>
      </c>
      <c r="G31">
        <v>3</v>
      </c>
      <c r="H31" s="49">
        <v>9.5</v>
      </c>
      <c r="I31" s="50">
        <f t="shared" si="1"/>
        <v>10.600000000000001</v>
      </c>
      <c r="J31">
        <v>11</v>
      </c>
    </row>
    <row r="32" spans="1:10">
      <c r="A32">
        <v>29</v>
      </c>
      <c r="B32" t="s">
        <v>554</v>
      </c>
      <c r="C32">
        <v>3</v>
      </c>
      <c r="D32">
        <v>2</v>
      </c>
      <c r="E32" s="13">
        <v>15</v>
      </c>
      <c r="F32" s="14">
        <f t="shared" si="0"/>
        <v>17</v>
      </c>
      <c r="G32">
        <v>4</v>
      </c>
      <c r="H32" s="49">
        <v>15</v>
      </c>
      <c r="I32" s="60">
        <f>+H32*0.8+G32/4*20*0.2 +1</f>
        <v>17</v>
      </c>
      <c r="J32">
        <v>20</v>
      </c>
    </row>
    <row r="33" spans="1:10">
      <c r="A33">
        <v>30</v>
      </c>
      <c r="B33" t="s">
        <v>180</v>
      </c>
      <c r="C33">
        <v>1</v>
      </c>
      <c r="D33">
        <v>2</v>
      </c>
      <c r="E33" s="13">
        <v>7</v>
      </c>
      <c r="F33" s="14">
        <f t="shared" si="0"/>
        <v>8.8666666666666671</v>
      </c>
      <c r="G33">
        <v>4</v>
      </c>
      <c r="H33" s="49">
        <v>8.5</v>
      </c>
      <c r="I33" s="50">
        <f>+H33*0.8+G33/4*20*0.2</f>
        <v>10.8</v>
      </c>
    </row>
    <row r="34" spans="1:10">
      <c r="A34">
        <v>31</v>
      </c>
      <c r="B34" t="s">
        <v>301</v>
      </c>
      <c r="C34">
        <v>2.5</v>
      </c>
      <c r="D34">
        <v>1</v>
      </c>
      <c r="E34" s="13">
        <v>6.5</v>
      </c>
      <c r="F34" s="14">
        <f t="shared" si="0"/>
        <v>9.5666666666666664</v>
      </c>
      <c r="G34">
        <v>4</v>
      </c>
      <c r="H34" s="49">
        <v>6</v>
      </c>
      <c r="I34" s="50">
        <f>+H34*0.8+G34/4*20*0.2</f>
        <v>8.8000000000000007</v>
      </c>
    </row>
    <row r="35" spans="1:10">
      <c r="A35">
        <v>32</v>
      </c>
      <c r="B35" t="s">
        <v>103</v>
      </c>
      <c r="C35">
        <v>2.5</v>
      </c>
      <c r="D35">
        <v>2</v>
      </c>
      <c r="E35" s="13">
        <v>4.5</v>
      </c>
      <c r="F35" s="14">
        <f>+E35*0.6 + C35/3*20* 0.25 +D35/2*20* 0.15 +1</f>
        <v>10.866666666666667</v>
      </c>
      <c r="G35">
        <v>4</v>
      </c>
      <c r="H35" s="49">
        <v>9.5</v>
      </c>
      <c r="I35" s="60">
        <f>+H35*0.8+G35/4*20*0.2 +1</f>
        <v>12.600000000000001</v>
      </c>
      <c r="J35">
        <v>20</v>
      </c>
    </row>
    <row r="36" spans="1:10">
      <c r="A36">
        <v>33</v>
      </c>
      <c r="B36" t="s">
        <v>101</v>
      </c>
      <c r="C36">
        <v>2</v>
      </c>
      <c r="D36">
        <v>1</v>
      </c>
      <c r="E36" s="13">
        <v>6</v>
      </c>
      <c r="F36" s="14">
        <f>+E36*0.6 + C36/3*20* 0.25 +D36/2*20* 0.15</f>
        <v>8.4333333333333336</v>
      </c>
      <c r="G36">
        <v>3</v>
      </c>
      <c r="H36" s="49">
        <v>9.5</v>
      </c>
      <c r="I36" s="50">
        <f>+H36*0.8+G36/4*20*0.2</f>
        <v>10.600000000000001</v>
      </c>
    </row>
    <row r="37" spans="1:10">
      <c r="A37">
        <v>34</v>
      </c>
      <c r="B37" t="s">
        <v>302</v>
      </c>
      <c r="C37">
        <v>0</v>
      </c>
      <c r="D37">
        <v>1</v>
      </c>
      <c r="E37" s="13">
        <v>4</v>
      </c>
      <c r="F37" s="14">
        <f>+E37*0.6 + C37/3*20* 0.25 +D37/2*20* 0.15</f>
        <v>3.9</v>
      </c>
      <c r="G37">
        <v>3</v>
      </c>
      <c r="H37" s="49">
        <v>5.5</v>
      </c>
      <c r="I37" s="50">
        <f>+H37*0.8+G37/4*20*0.2</f>
        <v>7.4</v>
      </c>
    </row>
    <row r="38" spans="1:10">
      <c r="A38">
        <v>35</v>
      </c>
      <c r="B38" t="s">
        <v>303</v>
      </c>
      <c r="C38">
        <v>2.5</v>
      </c>
      <c r="D38">
        <v>1</v>
      </c>
      <c r="E38" s="13">
        <v>7.5</v>
      </c>
      <c r="F38" s="14">
        <f>+E38*0.6 + C38/3*20* 0.25 +D38/2*20* 0.15</f>
        <v>10.166666666666668</v>
      </c>
      <c r="G38">
        <v>4</v>
      </c>
      <c r="H38" s="49">
        <v>10</v>
      </c>
      <c r="I38" s="50">
        <f>+H38*0.8+G38/4*20*0.2</f>
        <v>12</v>
      </c>
      <c r="J38">
        <v>16</v>
      </c>
    </row>
    <row r="39" spans="1:10">
      <c r="B39" s="4" t="s">
        <v>462</v>
      </c>
      <c r="C39" s="4">
        <v>3</v>
      </c>
      <c r="D39" s="4">
        <v>2</v>
      </c>
      <c r="E39" s="15">
        <v>20</v>
      </c>
      <c r="F39" s="16">
        <f>+E39*0.6 + C39/3*20* 0.25 +D39/2*20* 0.15</f>
        <v>20</v>
      </c>
      <c r="G39">
        <v>4</v>
      </c>
      <c r="H39" s="49">
        <v>20</v>
      </c>
      <c r="I39" s="52">
        <f>+H39*0.8+G39/4*20*0.2</f>
        <v>20</v>
      </c>
    </row>
  </sheetData>
  <sheetCalcPr fullCalcOnLoad="1"/>
  <sortState ref="B4:J38">
    <sortCondition ref="B5:B38"/>
  </sortState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43"/>
  <sheetViews>
    <sheetView workbookViewId="0">
      <selection activeCell="I34" sqref="I34"/>
    </sheetView>
  </sheetViews>
  <sheetFormatPr baseColWidth="10" defaultRowHeight="13"/>
  <cols>
    <col min="1" max="1" width="6.5703125" customWidth="1"/>
    <col min="2" max="2" width="37.28515625" customWidth="1"/>
    <col min="3" max="4" width="3.28515625" style="20" customWidth="1"/>
    <col min="5" max="5" width="4.42578125" style="20" customWidth="1"/>
    <col min="6" max="6" width="3.28515625" style="20" customWidth="1"/>
    <col min="7" max="7" width="4" bestFit="1" customWidth="1"/>
    <col min="8" max="8" width="4" customWidth="1"/>
    <col min="9" max="9" width="7" style="22" customWidth="1"/>
    <col min="10" max="10" width="5.28515625" bestFit="1" customWidth="1"/>
    <col min="11" max="11" width="3.28515625" customWidth="1"/>
    <col min="12" max="12" width="5" customWidth="1"/>
    <col min="13" max="13" width="3.7109375" style="56" customWidth="1"/>
    <col min="14" max="14" width="5" customWidth="1"/>
    <col min="15" max="15" width="7" style="24" customWidth="1"/>
    <col min="16" max="21" width="5" customWidth="1"/>
  </cols>
  <sheetData>
    <row r="1" spans="1:18" s="1" customFormat="1">
      <c r="A1" s="1" t="s">
        <v>550</v>
      </c>
      <c r="B1" s="1" t="s">
        <v>247</v>
      </c>
      <c r="C1" s="18"/>
      <c r="D1" s="18"/>
      <c r="E1" s="18"/>
      <c r="F1" s="18"/>
      <c r="G1" s="1">
        <v>4</v>
      </c>
      <c r="H1" s="1">
        <v>3</v>
      </c>
      <c r="I1" s="21"/>
      <c r="M1" s="54"/>
      <c r="N1" s="17"/>
      <c r="O1" s="23"/>
    </row>
    <row r="2" spans="1:18" s="1" customFormat="1">
      <c r="A2" s="1" t="s">
        <v>553</v>
      </c>
      <c r="C2" s="18"/>
      <c r="D2" s="18"/>
      <c r="E2" s="18"/>
      <c r="F2" s="18"/>
      <c r="G2" s="1" t="s">
        <v>104</v>
      </c>
      <c r="I2" s="21"/>
      <c r="M2" s="54"/>
      <c r="N2" s="17">
        <v>3</v>
      </c>
      <c r="O2" s="23"/>
      <c r="P2" s="17"/>
      <c r="Q2" s="17"/>
      <c r="R2" s="17"/>
    </row>
    <row r="3" spans="1:18" s="1" customFormat="1">
      <c r="B3" s="1" t="s">
        <v>374</v>
      </c>
      <c r="C3" s="18" t="s">
        <v>186</v>
      </c>
      <c r="D3" s="18" t="s">
        <v>551</v>
      </c>
      <c r="E3" s="18" t="s">
        <v>552</v>
      </c>
      <c r="F3" s="18" t="s">
        <v>105</v>
      </c>
      <c r="G3" s="1" t="s">
        <v>454</v>
      </c>
      <c r="H3" s="1" t="s">
        <v>388</v>
      </c>
      <c r="I3" s="21" t="s">
        <v>382</v>
      </c>
      <c r="J3" s="1" t="s">
        <v>448</v>
      </c>
      <c r="K3" s="1" t="s">
        <v>449</v>
      </c>
      <c r="L3" s="1" t="s">
        <v>543</v>
      </c>
      <c r="M3" s="55" t="s">
        <v>544</v>
      </c>
      <c r="N3" s="1" t="s">
        <v>583</v>
      </c>
      <c r="O3" s="23" t="s">
        <v>382</v>
      </c>
      <c r="P3" s="17"/>
      <c r="Q3" s="17"/>
      <c r="R3" s="17"/>
    </row>
    <row r="4" spans="1:18">
      <c r="A4">
        <v>1</v>
      </c>
      <c r="B4" t="s">
        <v>456</v>
      </c>
      <c r="C4" s="19">
        <v>12</v>
      </c>
      <c r="D4" s="19">
        <v>13</v>
      </c>
      <c r="E4" s="19">
        <v>13</v>
      </c>
      <c r="F4" s="19">
        <v>12</v>
      </c>
      <c r="G4">
        <v>3</v>
      </c>
      <c r="H4" s="19">
        <v>2</v>
      </c>
      <c r="I4" s="22">
        <f>SUM(C4:F4)/4*0.75 +G4/4*20*0.15+H4/3*20*0.1</f>
        <v>12.958333333333334</v>
      </c>
      <c r="M4" s="54"/>
      <c r="N4" s="17">
        <v>1</v>
      </c>
      <c r="O4" s="24">
        <f>+SUM(J4:M4)/4*0.8+N4/3*20*0.2</f>
        <v>1.3333333333333333</v>
      </c>
      <c r="P4" s="17"/>
      <c r="Q4" s="17"/>
      <c r="R4" s="17"/>
    </row>
    <row r="5" spans="1:18">
      <c r="A5">
        <v>2</v>
      </c>
      <c r="B5" t="s">
        <v>278</v>
      </c>
      <c r="D5" s="20">
        <v>12</v>
      </c>
      <c r="F5" s="20">
        <v>12</v>
      </c>
      <c r="G5">
        <v>1.5</v>
      </c>
      <c r="H5" s="19">
        <v>1</v>
      </c>
      <c r="I5" s="22">
        <f>SUM(C5:F5)/4*0.75 +G5/4*20*0.15+H5/3*20*0.1 + 1</f>
        <v>7.291666666666667</v>
      </c>
      <c r="J5" s="19">
        <v>15</v>
      </c>
      <c r="K5" s="19">
        <v>11</v>
      </c>
      <c r="L5">
        <v>15</v>
      </c>
      <c r="M5" s="54">
        <v>11</v>
      </c>
      <c r="N5" s="17">
        <v>2</v>
      </c>
      <c r="O5" s="58">
        <f>+SUM(J5:M5)/4*0.8+N5/3*20*0.2+1</f>
        <v>14.066666666666666</v>
      </c>
      <c r="P5" s="17"/>
      <c r="Q5" s="17"/>
      <c r="R5" s="17"/>
    </row>
    <row r="6" spans="1:18">
      <c r="A6">
        <v>3</v>
      </c>
      <c r="B6" t="s">
        <v>108</v>
      </c>
      <c r="C6" s="20">
        <v>7</v>
      </c>
      <c r="D6" s="20">
        <v>13</v>
      </c>
      <c r="E6" s="20">
        <v>7</v>
      </c>
      <c r="F6" s="20">
        <v>11</v>
      </c>
      <c r="H6" s="17">
        <v>1</v>
      </c>
      <c r="I6" s="22">
        <f t="shared" ref="I6:I25" si="0">SUM(C6:F6)/4*0.75 +G6/4*20*0.15+H6/3*20*0.1</f>
        <v>7.791666666666667</v>
      </c>
      <c r="J6">
        <v>14</v>
      </c>
      <c r="K6">
        <v>11</v>
      </c>
      <c r="L6">
        <v>16</v>
      </c>
      <c r="M6" s="54">
        <v>13</v>
      </c>
      <c r="N6" s="17">
        <v>3</v>
      </c>
      <c r="O6" s="24">
        <f t="shared" ref="O6:O25" si="1">+SUM(J6:M6)/4*0.8+N6/3*20*0.2</f>
        <v>14.8</v>
      </c>
      <c r="P6" s="17"/>
      <c r="Q6" s="17"/>
      <c r="R6" s="17"/>
    </row>
    <row r="7" spans="1:18">
      <c r="A7">
        <v>4</v>
      </c>
      <c r="B7" t="s">
        <v>162</v>
      </c>
      <c r="C7" s="20">
        <v>18</v>
      </c>
      <c r="D7" s="20">
        <v>19</v>
      </c>
      <c r="E7" s="20">
        <v>14</v>
      </c>
      <c r="F7" s="20">
        <v>13</v>
      </c>
      <c r="H7" s="17">
        <v>2</v>
      </c>
      <c r="I7" s="22">
        <f>SUM(C7:F7)/4*0.75 +G7/4*20*0.15+H7/3*20*0.1 + 1</f>
        <v>14.333333333333334</v>
      </c>
      <c r="J7">
        <v>20</v>
      </c>
      <c r="K7">
        <v>20</v>
      </c>
      <c r="L7">
        <v>15</v>
      </c>
      <c r="M7" s="54">
        <v>20</v>
      </c>
      <c r="N7" s="17">
        <v>2</v>
      </c>
      <c r="O7" s="58">
        <f>+SUM(J7:M7)/4*0.8+N7/3*20*0.2+1</f>
        <v>18.666666666666668</v>
      </c>
      <c r="P7" s="17"/>
      <c r="Q7" s="17"/>
      <c r="R7" s="17"/>
    </row>
    <row r="8" spans="1:18">
      <c r="A8">
        <v>5</v>
      </c>
      <c r="B8" t="s">
        <v>165</v>
      </c>
      <c r="C8" s="20">
        <v>11</v>
      </c>
      <c r="D8" s="20">
        <v>13</v>
      </c>
      <c r="E8" s="20">
        <v>9</v>
      </c>
      <c r="F8" s="20">
        <v>9</v>
      </c>
      <c r="G8">
        <v>1</v>
      </c>
      <c r="H8" s="17">
        <v>3</v>
      </c>
      <c r="I8" s="22">
        <f>SUM(C8:F8)/4*0.75 +G8/4*20*0.15+H8/3*20*0.1 + 1</f>
        <v>11.625</v>
      </c>
      <c r="J8">
        <v>15</v>
      </c>
      <c r="K8">
        <v>14</v>
      </c>
      <c r="L8">
        <v>15</v>
      </c>
      <c r="M8" s="54">
        <v>14</v>
      </c>
      <c r="N8" s="17">
        <v>3</v>
      </c>
      <c r="O8" s="58">
        <f>+SUM(J8:M8)/4*0.8+N8/3*20*0.2+1</f>
        <v>16.600000000000001</v>
      </c>
      <c r="P8" s="17"/>
      <c r="Q8" s="17"/>
      <c r="R8" s="17"/>
    </row>
    <row r="9" spans="1:18">
      <c r="A9">
        <v>6</v>
      </c>
      <c r="B9" t="s">
        <v>167</v>
      </c>
      <c r="C9" s="20">
        <v>14</v>
      </c>
      <c r="D9" s="20">
        <v>18</v>
      </c>
      <c r="E9" s="20">
        <v>13</v>
      </c>
      <c r="F9" s="20">
        <v>14</v>
      </c>
      <c r="H9" s="17">
        <v>1</v>
      </c>
      <c r="I9" s="22">
        <f>SUM(C9:F9)/4*0.75 +G9/4*20*0.15+H9/3*20*0.1 + 1</f>
        <v>12.729166666666666</v>
      </c>
      <c r="J9">
        <v>20</v>
      </c>
      <c r="K9">
        <v>20</v>
      </c>
      <c r="L9">
        <v>15</v>
      </c>
      <c r="M9" s="54">
        <v>15</v>
      </c>
      <c r="N9" s="17">
        <v>2</v>
      </c>
      <c r="O9" s="58">
        <f>+SUM(J9:M9)/4*0.8+N9/3*20*0.2+1</f>
        <v>17.666666666666668</v>
      </c>
      <c r="P9" s="17"/>
      <c r="Q9" s="17"/>
      <c r="R9" s="17"/>
    </row>
    <row r="10" spans="1:18">
      <c r="A10">
        <v>7</v>
      </c>
      <c r="B10" t="s">
        <v>168</v>
      </c>
      <c r="C10" s="20">
        <v>10</v>
      </c>
      <c r="D10" s="20">
        <v>11</v>
      </c>
      <c r="E10" s="20">
        <v>10</v>
      </c>
      <c r="F10" s="20">
        <v>9</v>
      </c>
      <c r="G10">
        <v>0</v>
      </c>
      <c r="H10" s="17">
        <v>2</v>
      </c>
      <c r="I10" s="22">
        <f t="shared" si="0"/>
        <v>8.8333333333333339</v>
      </c>
      <c r="M10" s="54"/>
      <c r="N10" s="17">
        <v>0</v>
      </c>
      <c r="O10" s="24">
        <f t="shared" si="1"/>
        <v>0</v>
      </c>
      <c r="P10" s="17"/>
      <c r="Q10" s="17"/>
      <c r="R10" s="17"/>
    </row>
    <row r="11" spans="1:18">
      <c r="A11">
        <v>8</v>
      </c>
      <c r="B11" t="s">
        <v>169</v>
      </c>
      <c r="C11" s="20">
        <v>12</v>
      </c>
      <c r="E11" s="20">
        <v>12</v>
      </c>
      <c r="F11" s="20">
        <v>9</v>
      </c>
      <c r="G11">
        <v>0</v>
      </c>
      <c r="H11" s="17">
        <v>3</v>
      </c>
      <c r="I11" s="22">
        <f t="shared" si="0"/>
        <v>8.1875</v>
      </c>
      <c r="J11">
        <v>15</v>
      </c>
      <c r="K11">
        <v>11</v>
      </c>
      <c r="L11">
        <v>16</v>
      </c>
      <c r="M11" s="54">
        <v>12</v>
      </c>
      <c r="N11" s="17">
        <v>4</v>
      </c>
      <c r="O11" s="24">
        <f t="shared" si="1"/>
        <v>16.133333333333333</v>
      </c>
      <c r="P11" s="17"/>
      <c r="Q11" s="17"/>
      <c r="R11" s="17"/>
    </row>
    <row r="12" spans="1:18">
      <c r="A12">
        <v>9</v>
      </c>
      <c r="B12" t="s">
        <v>170</v>
      </c>
      <c r="C12" s="20">
        <v>17</v>
      </c>
      <c r="D12" s="20">
        <v>13</v>
      </c>
      <c r="E12" s="20">
        <v>12</v>
      </c>
      <c r="G12">
        <v>1.5</v>
      </c>
      <c r="H12" s="17">
        <v>3</v>
      </c>
      <c r="I12" s="22">
        <f>SUM(C12:F12)/4*0.75 +G12/4*20*0.15+H12/3*20*0.1 + 1</f>
        <v>12</v>
      </c>
      <c r="J12">
        <v>15</v>
      </c>
      <c r="K12">
        <v>20</v>
      </c>
      <c r="L12">
        <v>15</v>
      </c>
      <c r="M12" s="54">
        <v>16</v>
      </c>
      <c r="N12" s="17">
        <v>2</v>
      </c>
      <c r="O12" s="58">
        <f>+SUM(J12:M12)/4*0.8+N12/3*20*0.2+1</f>
        <v>16.866666666666667</v>
      </c>
      <c r="P12" s="17"/>
      <c r="Q12" s="17"/>
      <c r="R12" s="17"/>
    </row>
    <row r="13" spans="1:18">
      <c r="A13">
        <v>10</v>
      </c>
      <c r="B13" t="s">
        <v>171</v>
      </c>
      <c r="C13" s="20">
        <v>15</v>
      </c>
      <c r="D13" s="20">
        <v>11</v>
      </c>
      <c r="E13" s="20">
        <v>12</v>
      </c>
      <c r="H13" s="17">
        <v>2</v>
      </c>
      <c r="I13" s="22">
        <f t="shared" si="0"/>
        <v>8.4583333333333339</v>
      </c>
      <c r="M13" s="54"/>
      <c r="N13" s="17">
        <v>0</v>
      </c>
      <c r="O13" s="24">
        <f t="shared" si="1"/>
        <v>0</v>
      </c>
      <c r="P13" s="17"/>
      <c r="Q13" s="17"/>
      <c r="R13" s="17"/>
    </row>
    <row r="14" spans="1:18">
      <c r="A14">
        <v>11</v>
      </c>
      <c r="B14" t="s">
        <v>172</v>
      </c>
      <c r="H14" s="17">
        <v>1</v>
      </c>
      <c r="I14" s="22">
        <f t="shared" si="0"/>
        <v>0.66666666666666663</v>
      </c>
      <c r="J14">
        <v>8</v>
      </c>
      <c r="K14">
        <v>8</v>
      </c>
      <c r="L14">
        <v>11</v>
      </c>
      <c r="M14" s="54">
        <v>8</v>
      </c>
      <c r="N14" s="17">
        <v>4</v>
      </c>
      <c r="O14" s="24">
        <f t="shared" si="1"/>
        <v>12.333333333333332</v>
      </c>
      <c r="P14" s="17"/>
      <c r="Q14" s="17"/>
      <c r="R14" s="17"/>
    </row>
    <row r="15" spans="1:18">
      <c r="A15">
        <v>12</v>
      </c>
      <c r="B15" t="s">
        <v>451</v>
      </c>
      <c r="C15" s="20">
        <v>18</v>
      </c>
      <c r="D15" s="20">
        <v>20</v>
      </c>
      <c r="E15" s="20">
        <v>18</v>
      </c>
      <c r="F15" s="20">
        <v>16</v>
      </c>
      <c r="G15">
        <v>3</v>
      </c>
      <c r="H15" s="17">
        <v>3</v>
      </c>
      <c r="I15" s="22">
        <f t="shared" si="0"/>
        <v>17.75</v>
      </c>
      <c r="J15">
        <v>20</v>
      </c>
      <c r="K15">
        <v>20</v>
      </c>
      <c r="L15">
        <v>20</v>
      </c>
      <c r="M15" s="54">
        <v>20</v>
      </c>
      <c r="N15" s="17">
        <v>3</v>
      </c>
      <c r="O15" s="58">
        <f>+SUM(J15:M15)/4*0.8+N15/3*20*0.2+1</f>
        <v>21</v>
      </c>
      <c r="P15" s="17"/>
      <c r="Q15" s="17"/>
      <c r="R15" s="17"/>
    </row>
    <row r="16" spans="1:18">
      <c r="A16">
        <v>13</v>
      </c>
      <c r="B16" t="s">
        <v>102</v>
      </c>
      <c r="C16" s="20">
        <v>15</v>
      </c>
      <c r="D16" s="20">
        <v>13</v>
      </c>
      <c r="E16" s="20">
        <v>11</v>
      </c>
      <c r="G16">
        <v>1</v>
      </c>
      <c r="H16" s="17">
        <v>3</v>
      </c>
      <c r="I16" s="22">
        <f t="shared" si="0"/>
        <v>10.0625</v>
      </c>
      <c r="J16">
        <v>15</v>
      </c>
      <c r="K16">
        <v>20</v>
      </c>
      <c r="L16">
        <v>15</v>
      </c>
      <c r="M16" s="54">
        <v>19</v>
      </c>
      <c r="N16" s="17">
        <v>2</v>
      </c>
      <c r="O16" s="24">
        <f t="shared" si="1"/>
        <v>16.466666666666669</v>
      </c>
      <c r="P16" s="17"/>
      <c r="Q16" s="17"/>
      <c r="R16" s="17"/>
    </row>
    <row r="17" spans="1:18">
      <c r="A17">
        <v>14</v>
      </c>
      <c r="B17" t="s">
        <v>176</v>
      </c>
      <c r="D17" s="20">
        <v>13</v>
      </c>
      <c r="H17" s="17">
        <v>1</v>
      </c>
      <c r="I17" s="22">
        <f t="shared" si="0"/>
        <v>3.1041666666666665</v>
      </c>
      <c r="M17" s="54"/>
      <c r="N17" s="17">
        <v>0</v>
      </c>
      <c r="O17" s="24">
        <f t="shared" si="1"/>
        <v>0</v>
      </c>
      <c r="P17" s="17"/>
      <c r="Q17" s="17"/>
      <c r="R17" s="17"/>
    </row>
    <row r="18" spans="1:18">
      <c r="A18">
        <v>15</v>
      </c>
      <c r="B18" t="s">
        <v>58</v>
      </c>
      <c r="C18" s="20">
        <v>14</v>
      </c>
      <c r="D18" s="20">
        <v>18</v>
      </c>
      <c r="E18" s="20">
        <v>15</v>
      </c>
      <c r="F18" s="20">
        <v>14</v>
      </c>
      <c r="H18" s="28">
        <v>2</v>
      </c>
      <c r="I18" s="22">
        <f t="shared" si="0"/>
        <v>12.770833333333334</v>
      </c>
      <c r="J18" s="28">
        <v>15</v>
      </c>
      <c r="K18" s="28">
        <v>15</v>
      </c>
      <c r="L18" s="28">
        <v>20</v>
      </c>
      <c r="M18" s="54">
        <v>20</v>
      </c>
      <c r="N18" s="28">
        <v>5</v>
      </c>
      <c r="O18" s="24">
        <f t="shared" si="1"/>
        <v>20.666666666666668</v>
      </c>
      <c r="P18" s="17"/>
      <c r="Q18" s="17"/>
      <c r="R18" s="17"/>
    </row>
    <row r="19" spans="1:18">
      <c r="A19">
        <v>16</v>
      </c>
      <c r="B19" t="s">
        <v>179</v>
      </c>
      <c r="C19" s="20">
        <v>13</v>
      </c>
      <c r="D19" s="20">
        <v>18</v>
      </c>
      <c r="E19" s="20">
        <v>12</v>
      </c>
      <c r="H19" s="17">
        <v>3</v>
      </c>
      <c r="I19" s="22">
        <f t="shared" si="0"/>
        <v>10.0625</v>
      </c>
      <c r="J19">
        <v>11</v>
      </c>
      <c r="L19">
        <v>16</v>
      </c>
      <c r="M19" s="54">
        <v>10</v>
      </c>
      <c r="N19" s="17">
        <v>4</v>
      </c>
      <c r="O19" s="24">
        <f t="shared" si="1"/>
        <v>12.733333333333334</v>
      </c>
      <c r="P19" s="17"/>
      <c r="Q19" s="17"/>
      <c r="R19" s="17"/>
    </row>
    <row r="20" spans="1:18">
      <c r="A20">
        <v>17</v>
      </c>
      <c r="B20" t="s">
        <v>554</v>
      </c>
      <c r="C20" s="20">
        <v>14</v>
      </c>
      <c r="D20" s="20">
        <v>17</v>
      </c>
      <c r="E20" s="20">
        <v>20</v>
      </c>
      <c r="F20" s="20">
        <v>16</v>
      </c>
      <c r="G20">
        <v>3</v>
      </c>
      <c r="H20" s="17">
        <v>2</v>
      </c>
      <c r="I20" s="22">
        <f t="shared" si="0"/>
        <v>16.145833333333332</v>
      </c>
      <c r="J20">
        <v>20</v>
      </c>
      <c r="K20">
        <v>20</v>
      </c>
      <c r="L20">
        <v>20</v>
      </c>
      <c r="M20" s="54">
        <v>20</v>
      </c>
      <c r="N20" s="17">
        <v>3</v>
      </c>
      <c r="O20" s="58">
        <f>+SUM(J20:M20)/4*0.8+N20/3*20*0.2+1</f>
        <v>21</v>
      </c>
      <c r="P20" s="17"/>
      <c r="Q20" s="17"/>
      <c r="R20" s="17"/>
    </row>
    <row r="21" spans="1:18">
      <c r="A21">
        <v>18</v>
      </c>
      <c r="B21" t="s">
        <v>180</v>
      </c>
      <c r="C21" s="20">
        <v>16</v>
      </c>
      <c r="D21" s="20">
        <v>13</v>
      </c>
      <c r="E21" s="20">
        <v>13</v>
      </c>
      <c r="G21">
        <v>3</v>
      </c>
      <c r="H21" s="17">
        <v>2</v>
      </c>
      <c r="I21" s="22">
        <f t="shared" si="0"/>
        <v>11.458333333333334</v>
      </c>
      <c r="K21">
        <v>8</v>
      </c>
      <c r="M21" s="54"/>
      <c r="N21" s="17">
        <v>3</v>
      </c>
      <c r="O21" s="24">
        <f t="shared" si="1"/>
        <v>5.6</v>
      </c>
      <c r="P21" s="17"/>
      <c r="Q21" s="17"/>
      <c r="R21" s="17"/>
    </row>
    <row r="22" spans="1:18">
      <c r="A22">
        <v>19</v>
      </c>
      <c r="B22" t="s">
        <v>103</v>
      </c>
      <c r="C22" s="20">
        <v>15</v>
      </c>
      <c r="D22" s="20">
        <v>8</v>
      </c>
      <c r="E22" s="20">
        <v>14</v>
      </c>
      <c r="F22" s="20">
        <v>10</v>
      </c>
      <c r="G22">
        <v>4</v>
      </c>
      <c r="H22" s="17">
        <v>3</v>
      </c>
      <c r="I22" s="22">
        <f>SUM(C22:F22)/4*0.75 +G22/4*20*0.15+H22/3*20*0.1 + 1</f>
        <v>14.8125</v>
      </c>
      <c r="J22">
        <v>17</v>
      </c>
      <c r="K22">
        <v>11</v>
      </c>
      <c r="L22">
        <v>17</v>
      </c>
      <c r="M22" s="54">
        <v>16</v>
      </c>
      <c r="N22" s="17">
        <v>3</v>
      </c>
      <c r="O22" s="58">
        <f>+SUM(J22:M22)/4*0.8+N22/3*20*0.2+1</f>
        <v>17.200000000000003</v>
      </c>
      <c r="P22" s="17"/>
      <c r="Q22" s="17"/>
      <c r="R22" s="17"/>
    </row>
    <row r="23" spans="1:18">
      <c r="A23">
        <v>20</v>
      </c>
      <c r="B23" t="s">
        <v>101</v>
      </c>
      <c r="C23" s="20">
        <v>18</v>
      </c>
      <c r="D23" s="20">
        <v>13</v>
      </c>
      <c r="E23" s="20">
        <v>12</v>
      </c>
      <c r="G23">
        <v>1.5</v>
      </c>
      <c r="H23" s="17">
        <v>2</v>
      </c>
      <c r="I23" s="22">
        <f t="shared" si="0"/>
        <v>10.520833333333334</v>
      </c>
      <c r="J23">
        <v>11</v>
      </c>
      <c r="K23">
        <v>11</v>
      </c>
      <c r="L23">
        <v>11</v>
      </c>
      <c r="M23" s="54">
        <v>11</v>
      </c>
      <c r="N23" s="17">
        <v>0</v>
      </c>
      <c r="O23" s="24">
        <f t="shared" si="1"/>
        <v>8.8000000000000007</v>
      </c>
      <c r="P23" s="17"/>
      <c r="Q23" s="17"/>
      <c r="R23" s="17"/>
    </row>
    <row r="24" spans="1:18">
      <c r="A24">
        <v>21</v>
      </c>
      <c r="B24" t="s">
        <v>303</v>
      </c>
      <c r="C24" s="20">
        <v>13</v>
      </c>
      <c r="E24" s="20">
        <v>10</v>
      </c>
      <c r="F24" s="20">
        <v>11</v>
      </c>
      <c r="H24" s="17">
        <v>1</v>
      </c>
      <c r="I24" s="22">
        <f t="shared" si="0"/>
        <v>7.041666666666667</v>
      </c>
      <c r="J24">
        <v>15</v>
      </c>
      <c r="K24">
        <v>11</v>
      </c>
      <c r="L24">
        <v>15</v>
      </c>
      <c r="M24" s="54">
        <v>13</v>
      </c>
      <c r="N24" s="17">
        <v>1</v>
      </c>
      <c r="O24" s="24">
        <f t="shared" si="1"/>
        <v>12.133333333333335</v>
      </c>
      <c r="P24" s="17"/>
      <c r="Q24" s="17"/>
      <c r="R24" s="17"/>
    </row>
    <row r="25" spans="1:18">
      <c r="B25" s="2" t="s">
        <v>455</v>
      </c>
      <c r="G25">
        <v>2</v>
      </c>
      <c r="H25" s="17">
        <v>0</v>
      </c>
      <c r="I25" s="22">
        <f t="shared" si="0"/>
        <v>1.5</v>
      </c>
      <c r="M25" s="54"/>
      <c r="N25" s="17"/>
      <c r="O25" s="24">
        <f t="shared" si="1"/>
        <v>0</v>
      </c>
      <c r="P25" s="17"/>
      <c r="Q25" s="17"/>
      <c r="R25" s="17"/>
    </row>
    <row r="26" spans="1:18">
      <c r="P26" s="17"/>
      <c r="Q26" s="17"/>
      <c r="R26" s="17"/>
    </row>
    <row r="27" spans="1:18">
      <c r="A27" s="3" t="s">
        <v>464</v>
      </c>
      <c r="G27" s="3" t="s">
        <v>465</v>
      </c>
      <c r="H27" s="3"/>
      <c r="M27" s="54"/>
      <c r="N27" s="17"/>
      <c r="P27" s="17"/>
      <c r="Q27" s="17"/>
      <c r="R27" s="17"/>
    </row>
    <row r="28" spans="1:18">
      <c r="A28" s="1"/>
      <c r="B28" s="1" t="s">
        <v>374</v>
      </c>
      <c r="C28" s="18" t="s">
        <v>187</v>
      </c>
      <c r="D28" s="18" t="s">
        <v>188</v>
      </c>
      <c r="E28" s="18" t="s">
        <v>307</v>
      </c>
      <c r="F28" s="18" t="s">
        <v>308</v>
      </c>
      <c r="G28" s="1" t="s">
        <v>454</v>
      </c>
      <c r="H28" s="1" t="s">
        <v>393</v>
      </c>
      <c r="I28" s="21" t="s">
        <v>382</v>
      </c>
      <c r="M28" s="54"/>
      <c r="N28" s="17"/>
      <c r="P28" s="17"/>
      <c r="Q28" s="17"/>
      <c r="R28" s="17"/>
    </row>
    <row r="29" spans="1:18">
      <c r="A29">
        <v>1</v>
      </c>
      <c r="B29" t="s">
        <v>279</v>
      </c>
      <c r="D29" s="20">
        <v>11</v>
      </c>
      <c r="E29" s="20">
        <v>7</v>
      </c>
      <c r="F29" s="20">
        <v>7</v>
      </c>
      <c r="G29">
        <v>3.5</v>
      </c>
      <c r="H29">
        <v>2</v>
      </c>
      <c r="I29" s="22">
        <f t="shared" ref="I29:I43" si="2">SUM(C29:F29)/4*0.75 +G29/4*20*0.15+H29/3*20*0.1</f>
        <v>8.6458333333333339</v>
      </c>
      <c r="J29">
        <v>13</v>
      </c>
      <c r="K29">
        <v>10</v>
      </c>
      <c r="L29">
        <v>20</v>
      </c>
      <c r="M29" s="54">
        <v>15</v>
      </c>
      <c r="N29" s="17">
        <v>3</v>
      </c>
      <c r="O29" s="24">
        <f t="shared" ref="O29:O41" si="3">+SUM(J29:M29)/4*0.8+N29/4*20*0.2</f>
        <v>14.600000000000001</v>
      </c>
      <c r="P29" s="17"/>
      <c r="Q29" s="17"/>
      <c r="R29" s="17"/>
    </row>
    <row r="30" spans="1:18">
      <c r="A30">
        <v>2</v>
      </c>
      <c r="B30" t="s">
        <v>280</v>
      </c>
      <c r="C30" s="20">
        <v>14</v>
      </c>
      <c r="D30" s="20">
        <v>13</v>
      </c>
      <c r="H30">
        <v>1</v>
      </c>
      <c r="I30" s="22">
        <f t="shared" si="2"/>
        <v>5.729166666666667</v>
      </c>
      <c r="M30" s="54"/>
      <c r="N30" s="17">
        <v>0</v>
      </c>
      <c r="O30" s="24">
        <f t="shared" si="3"/>
        <v>0</v>
      </c>
      <c r="P30" s="17"/>
      <c r="Q30" s="17"/>
      <c r="R30" s="17"/>
    </row>
    <row r="31" spans="1:18">
      <c r="A31">
        <v>3</v>
      </c>
      <c r="B31" t="s">
        <v>163</v>
      </c>
      <c r="F31" s="20">
        <v>7</v>
      </c>
      <c r="H31">
        <v>2</v>
      </c>
      <c r="I31" s="22">
        <f t="shared" si="2"/>
        <v>2.645833333333333</v>
      </c>
      <c r="J31">
        <v>11</v>
      </c>
      <c r="K31">
        <v>8</v>
      </c>
      <c r="L31">
        <v>20</v>
      </c>
      <c r="M31" s="54">
        <v>11</v>
      </c>
      <c r="N31" s="17">
        <v>3</v>
      </c>
      <c r="O31" s="24">
        <f t="shared" si="3"/>
        <v>13</v>
      </c>
      <c r="P31" s="17"/>
      <c r="Q31" s="17"/>
      <c r="R31" s="17"/>
    </row>
    <row r="32" spans="1:18">
      <c r="A32">
        <v>4</v>
      </c>
      <c r="B32" t="s">
        <v>164</v>
      </c>
      <c r="H32">
        <v>0</v>
      </c>
      <c r="I32" s="22">
        <f t="shared" si="2"/>
        <v>0</v>
      </c>
      <c r="M32" s="54"/>
      <c r="N32" s="17">
        <v>0</v>
      </c>
      <c r="O32" s="24">
        <f t="shared" si="3"/>
        <v>0</v>
      </c>
      <c r="P32" s="17"/>
      <c r="Q32" s="17"/>
      <c r="R32" s="17"/>
    </row>
    <row r="33" spans="1:18">
      <c r="A33">
        <v>5</v>
      </c>
      <c r="B33" t="s">
        <v>166</v>
      </c>
      <c r="C33" s="20">
        <v>12</v>
      </c>
      <c r="D33" s="34">
        <v>11</v>
      </c>
      <c r="F33" s="20">
        <v>12</v>
      </c>
      <c r="G33">
        <v>2.5</v>
      </c>
      <c r="H33">
        <v>2</v>
      </c>
      <c r="I33" s="22">
        <f t="shared" si="2"/>
        <v>9.7708333333333339</v>
      </c>
      <c r="J33">
        <v>11</v>
      </c>
      <c r="K33">
        <v>11</v>
      </c>
      <c r="L33">
        <v>16</v>
      </c>
      <c r="M33" s="54">
        <v>16</v>
      </c>
      <c r="N33" s="17">
        <v>4</v>
      </c>
      <c r="O33" s="24">
        <f t="shared" si="3"/>
        <v>14.8</v>
      </c>
      <c r="P33" s="17"/>
      <c r="Q33" s="17"/>
      <c r="R33" s="17"/>
    </row>
    <row r="34" spans="1:18">
      <c r="A34">
        <v>6</v>
      </c>
      <c r="B34" t="s">
        <v>173</v>
      </c>
      <c r="H34">
        <v>1</v>
      </c>
      <c r="I34" s="22">
        <f t="shared" si="2"/>
        <v>0.66666666666666663</v>
      </c>
      <c r="M34" s="54"/>
      <c r="N34" s="17">
        <v>0</v>
      </c>
      <c r="O34" s="24">
        <f t="shared" si="3"/>
        <v>0</v>
      </c>
      <c r="P34" s="17"/>
      <c r="Q34" s="17"/>
      <c r="R34" s="17"/>
    </row>
    <row r="35" spans="1:18">
      <c r="A35">
        <v>7</v>
      </c>
      <c r="B35" t="s">
        <v>110</v>
      </c>
      <c r="G35">
        <v>2.5</v>
      </c>
      <c r="H35">
        <v>2</v>
      </c>
      <c r="I35" s="22">
        <f t="shared" si="2"/>
        <v>3.208333333333333</v>
      </c>
      <c r="J35">
        <v>11</v>
      </c>
      <c r="K35">
        <v>11</v>
      </c>
      <c r="L35">
        <v>11</v>
      </c>
      <c r="M35" s="54">
        <v>11</v>
      </c>
      <c r="N35" s="17">
        <v>4</v>
      </c>
      <c r="O35" s="24">
        <f t="shared" si="3"/>
        <v>12.8</v>
      </c>
      <c r="P35" s="17"/>
      <c r="Q35" s="17"/>
      <c r="R35" s="17"/>
    </row>
    <row r="36" spans="1:18">
      <c r="A36">
        <v>8</v>
      </c>
      <c r="B36" t="s">
        <v>109</v>
      </c>
      <c r="F36" s="20">
        <v>7</v>
      </c>
      <c r="G36">
        <v>1.5</v>
      </c>
      <c r="H36">
        <v>2</v>
      </c>
      <c r="I36" s="22">
        <f t="shared" si="2"/>
        <v>3.770833333333333</v>
      </c>
      <c r="J36">
        <v>5</v>
      </c>
      <c r="K36">
        <v>6</v>
      </c>
      <c r="L36">
        <v>17</v>
      </c>
      <c r="M36" s="56">
        <v>7</v>
      </c>
      <c r="N36" s="17">
        <v>4</v>
      </c>
      <c r="O36" s="24">
        <f t="shared" si="3"/>
        <v>11</v>
      </c>
    </row>
    <row r="37" spans="1:18">
      <c r="A37">
        <v>9</v>
      </c>
      <c r="B37" t="s">
        <v>174</v>
      </c>
      <c r="D37" s="20">
        <v>13</v>
      </c>
      <c r="G37">
        <v>1.5</v>
      </c>
      <c r="H37">
        <v>2</v>
      </c>
      <c r="I37" s="22">
        <f t="shared" si="2"/>
        <v>4.895833333333333</v>
      </c>
      <c r="J37">
        <v>11</v>
      </c>
      <c r="K37">
        <v>7</v>
      </c>
      <c r="L37">
        <v>17</v>
      </c>
      <c r="M37" s="56">
        <v>8</v>
      </c>
      <c r="N37" s="17">
        <v>3</v>
      </c>
      <c r="O37" s="24">
        <f t="shared" si="3"/>
        <v>11.6</v>
      </c>
    </row>
    <row r="38" spans="1:18">
      <c r="A38">
        <v>10</v>
      </c>
      <c r="B38" t="s">
        <v>175</v>
      </c>
      <c r="H38">
        <v>1</v>
      </c>
      <c r="I38" s="22">
        <f t="shared" si="2"/>
        <v>0.66666666666666663</v>
      </c>
      <c r="N38">
        <v>1</v>
      </c>
      <c r="O38" s="24">
        <f t="shared" si="3"/>
        <v>1</v>
      </c>
    </row>
    <row r="39" spans="1:18">
      <c r="A39">
        <v>11</v>
      </c>
      <c r="B39" t="s">
        <v>178</v>
      </c>
      <c r="H39">
        <v>0</v>
      </c>
      <c r="I39" s="22">
        <f t="shared" si="2"/>
        <v>0</v>
      </c>
      <c r="N39">
        <v>1</v>
      </c>
      <c r="O39" s="24">
        <f t="shared" si="3"/>
        <v>1</v>
      </c>
    </row>
    <row r="40" spans="1:18">
      <c r="A40">
        <v>12</v>
      </c>
      <c r="B40" t="s">
        <v>301</v>
      </c>
      <c r="C40" s="20">
        <v>8</v>
      </c>
      <c r="D40" s="20">
        <v>14</v>
      </c>
      <c r="E40" s="20">
        <v>12</v>
      </c>
      <c r="F40" s="20">
        <v>12</v>
      </c>
      <c r="G40" s="20">
        <v>2</v>
      </c>
      <c r="H40" s="20">
        <v>3</v>
      </c>
      <c r="I40" s="22">
        <f t="shared" si="2"/>
        <v>12.125</v>
      </c>
      <c r="J40" s="34">
        <v>5</v>
      </c>
      <c r="K40" s="34">
        <v>11</v>
      </c>
      <c r="L40" s="34">
        <v>20</v>
      </c>
      <c r="M40" s="56">
        <v>16</v>
      </c>
      <c r="N40">
        <v>5</v>
      </c>
      <c r="O40" s="24">
        <f t="shared" si="3"/>
        <v>15.4</v>
      </c>
    </row>
    <row r="41" spans="1:18">
      <c r="A41">
        <v>13</v>
      </c>
      <c r="B41" t="s">
        <v>302</v>
      </c>
      <c r="C41" s="20">
        <v>5</v>
      </c>
      <c r="D41" s="20">
        <v>5</v>
      </c>
      <c r="E41" s="20">
        <v>5</v>
      </c>
      <c r="F41" s="20">
        <v>5</v>
      </c>
      <c r="G41">
        <v>2</v>
      </c>
      <c r="H41">
        <v>1</v>
      </c>
      <c r="I41" s="22">
        <f t="shared" si="2"/>
        <v>5.916666666666667</v>
      </c>
      <c r="K41">
        <v>7</v>
      </c>
      <c r="M41" s="56">
        <v>7</v>
      </c>
      <c r="N41">
        <v>2</v>
      </c>
      <c r="O41" s="24">
        <f t="shared" si="3"/>
        <v>4.8000000000000007</v>
      </c>
    </row>
    <row r="42" spans="1:18">
      <c r="B42" s="2" t="s">
        <v>453</v>
      </c>
      <c r="G42">
        <v>3</v>
      </c>
      <c r="H42" s="17">
        <v>0</v>
      </c>
      <c r="I42" s="22">
        <f>SUM(C42:F42)/4*0.75 +G42/4*20*0.15+H42/3*20*0.1</f>
        <v>2.25</v>
      </c>
      <c r="M42" s="54"/>
      <c r="N42" s="17"/>
      <c r="O42" s="24">
        <f>+SUM(J42:M42)/4*0.8+N42/3*20*0.2</f>
        <v>0</v>
      </c>
    </row>
    <row r="43" spans="1:18" s="4" customFormat="1">
      <c r="B43" s="4" t="s">
        <v>389</v>
      </c>
      <c r="C43" s="26">
        <v>20</v>
      </c>
      <c r="D43" s="26">
        <v>20</v>
      </c>
      <c r="E43" s="26">
        <v>20</v>
      </c>
      <c r="F43" s="26">
        <v>20</v>
      </c>
      <c r="G43" s="4">
        <v>4</v>
      </c>
      <c r="H43" s="4">
        <v>3</v>
      </c>
      <c r="I43" s="27">
        <f t="shared" si="2"/>
        <v>20</v>
      </c>
      <c r="J43" s="4">
        <v>20</v>
      </c>
      <c r="K43" s="4">
        <v>20</v>
      </c>
      <c r="L43" s="4">
        <v>20</v>
      </c>
      <c r="M43" s="57">
        <v>20</v>
      </c>
      <c r="N43" s="4">
        <v>4</v>
      </c>
      <c r="O43" s="51">
        <f>+SUM(J43:M43)/4*0.8+N43/4*20*0.2</f>
        <v>20</v>
      </c>
    </row>
  </sheetData>
  <sheetCalcPr fullCalcOnLoad="1"/>
  <sortState ref="B4:E18">
    <sortCondition ref="B5:B18"/>
  </sortState>
  <phoneticPr fontId="8" type="noConversion"/>
  <pageMargins left="0.75" right="0.3888888888888889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filterMode="1" enableFormatConditionsCalculation="0"/>
  <dimension ref="A1:V148"/>
  <sheetViews>
    <sheetView zoomScale="125" workbookViewId="0">
      <selection activeCell="G37" sqref="G37"/>
    </sheetView>
  </sheetViews>
  <sheetFormatPr baseColWidth="10" defaultRowHeight="15"/>
  <cols>
    <col min="1" max="1" width="3" customWidth="1"/>
    <col min="2" max="2" width="3.5703125" customWidth="1"/>
    <col min="3" max="3" width="28.7109375" style="32" customWidth="1"/>
    <col min="4" max="4" width="5" style="32" customWidth="1"/>
    <col min="5" max="5" width="4.85546875" style="33" customWidth="1"/>
    <col min="6" max="6" width="3.28515625" style="34" customWidth="1"/>
    <col min="7" max="7" width="4.140625" style="34" customWidth="1"/>
    <col min="8" max="8" width="4.42578125" style="34" customWidth="1"/>
    <col min="9" max="9" width="4" style="34" customWidth="1"/>
    <col min="10" max="10" width="3.7109375" style="34" customWidth="1"/>
    <col min="11" max="11" width="3.5703125" style="34" customWidth="1"/>
    <col min="12" max="12" width="4.42578125" customWidth="1"/>
    <col min="13" max="13" width="5.5703125" style="30" customWidth="1"/>
    <col min="14" max="14" width="3.7109375" customWidth="1"/>
    <col min="15" max="17" width="3.85546875" customWidth="1"/>
    <col min="18" max="18" width="3.42578125" customWidth="1"/>
    <col min="19" max="19" width="6.42578125" customWidth="1"/>
    <col min="20" max="20" width="4.42578125" customWidth="1"/>
    <col min="21" max="21" width="5.28515625" style="46" customWidth="1"/>
    <col min="22" max="22" width="4.85546875" customWidth="1"/>
  </cols>
  <sheetData>
    <row r="1" spans="1:22" ht="14">
      <c r="A1" s="77" t="s">
        <v>512</v>
      </c>
      <c r="B1" s="77" t="s">
        <v>513</v>
      </c>
      <c r="C1" s="77" t="s">
        <v>514</v>
      </c>
      <c r="D1" s="77" t="s">
        <v>515</v>
      </c>
      <c r="E1" s="77" t="s">
        <v>516</v>
      </c>
      <c r="F1" s="78" t="s">
        <v>517</v>
      </c>
      <c r="G1" s="78" t="s">
        <v>518</v>
      </c>
      <c r="H1" s="78" t="s">
        <v>519</v>
      </c>
      <c r="I1" s="78" t="s">
        <v>520</v>
      </c>
      <c r="J1" s="78" t="s">
        <v>521</v>
      </c>
      <c r="K1" s="78" t="s">
        <v>522</v>
      </c>
      <c r="L1" s="78" t="s">
        <v>523</v>
      </c>
      <c r="M1" s="79" t="s">
        <v>524</v>
      </c>
      <c r="N1" s="78" t="s">
        <v>525</v>
      </c>
      <c r="O1" s="78" t="s">
        <v>526</v>
      </c>
      <c r="P1" s="78" t="s">
        <v>527</v>
      </c>
      <c r="Q1" s="78" t="s">
        <v>528</v>
      </c>
      <c r="R1" s="78" t="s">
        <v>529</v>
      </c>
      <c r="S1" s="78" t="s">
        <v>530</v>
      </c>
      <c r="T1" s="78" t="s">
        <v>531</v>
      </c>
      <c r="U1" s="79" t="s">
        <v>532</v>
      </c>
      <c r="V1" s="78" t="s">
        <v>533</v>
      </c>
    </row>
    <row r="2" spans="1:22" s="29" customFormat="1" hidden="1">
      <c r="A2" s="74"/>
      <c r="B2" s="74"/>
      <c r="C2" s="74" t="s">
        <v>199</v>
      </c>
      <c r="D2" s="74"/>
      <c r="E2" s="74"/>
      <c r="F2" s="62"/>
      <c r="G2" s="62"/>
      <c r="H2" s="62"/>
      <c r="I2" s="62"/>
      <c r="J2" s="62"/>
      <c r="K2" s="62"/>
      <c r="L2" s="61"/>
      <c r="M2" s="63"/>
      <c r="N2" s="61"/>
      <c r="O2" s="61"/>
      <c r="P2" s="61"/>
      <c r="Q2" s="61"/>
      <c r="R2" s="61"/>
      <c r="S2" s="61"/>
      <c r="T2" s="61"/>
      <c r="U2" s="64"/>
      <c r="V2" s="61"/>
    </row>
    <row r="3" spans="1:22" ht="13" hidden="1">
      <c r="A3" s="74"/>
      <c r="B3" s="74" t="s">
        <v>584</v>
      </c>
      <c r="C3" s="74" t="s">
        <v>397</v>
      </c>
      <c r="D3" s="74" t="s">
        <v>511</v>
      </c>
      <c r="E3" s="74" t="s">
        <v>398</v>
      </c>
      <c r="F3" s="62" t="s">
        <v>399</v>
      </c>
      <c r="G3" s="62" t="s">
        <v>400</v>
      </c>
      <c r="H3" s="62" t="s">
        <v>401</v>
      </c>
      <c r="I3" s="62" t="s">
        <v>402</v>
      </c>
      <c r="J3" s="61"/>
      <c r="K3" s="62" t="s">
        <v>403</v>
      </c>
      <c r="L3" s="61" t="s">
        <v>404</v>
      </c>
      <c r="M3" s="63" t="s">
        <v>405</v>
      </c>
      <c r="N3" s="61" t="s">
        <v>573</v>
      </c>
      <c r="O3" s="61" t="s">
        <v>574</v>
      </c>
      <c r="P3" s="61" t="s">
        <v>575</v>
      </c>
      <c r="Q3" s="61" t="s">
        <v>576</v>
      </c>
      <c r="R3" s="61" t="s">
        <v>577</v>
      </c>
      <c r="S3" s="61" t="s">
        <v>572</v>
      </c>
      <c r="T3" s="61" t="s">
        <v>582</v>
      </c>
      <c r="U3" s="64" t="s">
        <v>578</v>
      </c>
      <c r="V3" s="61" t="s">
        <v>509</v>
      </c>
    </row>
    <row r="4" spans="1:22" ht="13" hidden="1">
      <c r="A4" s="74">
        <v>1</v>
      </c>
      <c r="B4" s="75">
        <v>2014222681</v>
      </c>
      <c r="C4" s="75" t="s">
        <v>406</v>
      </c>
      <c r="D4" s="75">
        <v>4</v>
      </c>
      <c r="E4" s="75" t="s">
        <v>407</v>
      </c>
      <c r="F4" s="65">
        <v>18</v>
      </c>
      <c r="G4" s="65">
        <v>20</v>
      </c>
      <c r="H4" s="65">
        <v>18</v>
      </c>
      <c r="I4" s="66">
        <v>7</v>
      </c>
      <c r="J4" s="66">
        <f>+I4*2</f>
        <v>14</v>
      </c>
      <c r="K4" s="65">
        <v>19</v>
      </c>
      <c r="L4" s="61">
        <v>3</v>
      </c>
      <c r="M4" s="63">
        <f t="shared" ref="M4:M9" si="0">+(F4+G4+H4+J4+K4)/5+L4-2</f>
        <v>18.8</v>
      </c>
      <c r="N4" s="80">
        <v>14</v>
      </c>
      <c r="O4" s="80">
        <v>10</v>
      </c>
      <c r="P4" s="80">
        <v>15</v>
      </c>
      <c r="Q4" s="80">
        <v>17</v>
      </c>
      <c r="R4" s="80" t="s">
        <v>535</v>
      </c>
      <c r="S4" s="61">
        <v>8</v>
      </c>
      <c r="T4" s="67">
        <v>4</v>
      </c>
      <c r="U4" s="64">
        <f>SUM(N4:R4)/5*0.6 + S4*0.3 + T4/5*20*0.1</f>
        <v>10.719999999999999</v>
      </c>
      <c r="V4" s="61"/>
    </row>
    <row r="5" spans="1:22" ht="13" hidden="1">
      <c r="A5" s="74">
        <v>2</v>
      </c>
      <c r="B5" s="75">
        <v>2013220181</v>
      </c>
      <c r="C5" s="75" t="s">
        <v>408</v>
      </c>
      <c r="D5" s="75">
        <v>3</v>
      </c>
      <c r="E5" s="75" t="s">
        <v>409</v>
      </c>
      <c r="F5" s="65">
        <v>8</v>
      </c>
      <c r="G5" s="65">
        <v>11</v>
      </c>
      <c r="H5" s="65">
        <v>20</v>
      </c>
      <c r="I5" s="66">
        <v>3</v>
      </c>
      <c r="J5" s="66">
        <f t="shared" ref="J5:J68" si="1">+I5*2</f>
        <v>6</v>
      </c>
      <c r="K5" s="65">
        <v>18</v>
      </c>
      <c r="L5" s="61">
        <v>3</v>
      </c>
      <c r="M5" s="63">
        <f t="shared" si="0"/>
        <v>13.6</v>
      </c>
      <c r="N5" s="80">
        <v>16</v>
      </c>
      <c r="O5" s="80">
        <v>15</v>
      </c>
      <c r="P5" s="80">
        <v>18</v>
      </c>
      <c r="Q5" s="80" t="s">
        <v>535</v>
      </c>
      <c r="R5" s="80">
        <v>10</v>
      </c>
      <c r="S5" s="61">
        <v>9</v>
      </c>
      <c r="T5" s="67">
        <v>5</v>
      </c>
      <c r="U5" s="64">
        <f t="shared" ref="U5:U68" si="2">SUM(N5:R5)/5*0.6 + S5*0.3 + T5/5*20*0.1</f>
        <v>11.78</v>
      </c>
      <c r="V5" s="61"/>
    </row>
    <row r="6" spans="1:22" ht="13" hidden="1">
      <c r="A6" s="74">
        <v>3</v>
      </c>
      <c r="B6" s="75">
        <v>2014241742</v>
      </c>
      <c r="C6" s="75" t="s">
        <v>410</v>
      </c>
      <c r="D6" s="75">
        <v>5</v>
      </c>
      <c r="E6" s="75" t="s">
        <v>156</v>
      </c>
      <c r="F6" s="65">
        <v>18</v>
      </c>
      <c r="G6" s="65">
        <v>12</v>
      </c>
      <c r="H6" s="65">
        <v>16</v>
      </c>
      <c r="I6" s="66">
        <v>8</v>
      </c>
      <c r="J6" s="66">
        <f t="shared" si="1"/>
        <v>16</v>
      </c>
      <c r="K6" s="65">
        <v>19</v>
      </c>
      <c r="L6" s="61">
        <v>3</v>
      </c>
      <c r="M6" s="63">
        <f t="shared" si="0"/>
        <v>17.2</v>
      </c>
      <c r="N6" s="80">
        <v>18</v>
      </c>
      <c r="O6" s="80" t="s">
        <v>535</v>
      </c>
      <c r="P6" s="80">
        <v>18</v>
      </c>
      <c r="Q6" s="80">
        <v>18</v>
      </c>
      <c r="R6" s="80">
        <v>14</v>
      </c>
      <c r="S6" s="61">
        <v>11</v>
      </c>
      <c r="T6" s="67">
        <v>5</v>
      </c>
      <c r="U6" s="64">
        <f t="shared" si="2"/>
        <v>13.46</v>
      </c>
      <c r="V6" s="61"/>
    </row>
    <row r="7" spans="1:22" ht="13" hidden="1">
      <c r="A7" s="74">
        <v>4</v>
      </c>
      <c r="B7" s="75">
        <v>2014241191</v>
      </c>
      <c r="C7" s="75" t="s">
        <v>157</v>
      </c>
      <c r="D7" s="75">
        <v>1</v>
      </c>
      <c r="E7" s="75" t="s">
        <v>158</v>
      </c>
      <c r="F7" s="65">
        <v>20</v>
      </c>
      <c r="G7" s="65">
        <v>16</v>
      </c>
      <c r="H7" s="65">
        <v>11</v>
      </c>
      <c r="I7" s="66">
        <v>1</v>
      </c>
      <c r="J7" s="66">
        <v>9</v>
      </c>
      <c r="K7" s="65">
        <v>14</v>
      </c>
      <c r="L7" s="61">
        <v>1</v>
      </c>
      <c r="M7" s="63">
        <f t="shared" si="0"/>
        <v>13</v>
      </c>
      <c r="N7" s="80">
        <v>17</v>
      </c>
      <c r="O7" s="80">
        <v>8</v>
      </c>
      <c r="P7" s="80">
        <v>18</v>
      </c>
      <c r="Q7" s="80" t="s">
        <v>535</v>
      </c>
      <c r="R7" s="80">
        <v>15</v>
      </c>
      <c r="S7" s="61">
        <v>20</v>
      </c>
      <c r="T7" s="67">
        <v>6</v>
      </c>
      <c r="U7" s="64">
        <f>SUM(N7:R7)/5*0.6 + S7*0.3 + T7/5*20*0.1</f>
        <v>15.360000000000001</v>
      </c>
      <c r="V7" s="61"/>
    </row>
    <row r="8" spans="1:22" ht="13" hidden="1">
      <c r="A8" s="74">
        <v>5</v>
      </c>
      <c r="B8" s="75">
        <v>2014241771</v>
      </c>
      <c r="C8" s="75" t="s">
        <v>159</v>
      </c>
      <c r="D8" s="75">
        <v>1</v>
      </c>
      <c r="E8" s="75" t="s">
        <v>160</v>
      </c>
      <c r="F8" s="65">
        <v>10</v>
      </c>
      <c r="G8" s="65">
        <v>11</v>
      </c>
      <c r="H8" s="65">
        <v>0</v>
      </c>
      <c r="I8" s="66">
        <v>0</v>
      </c>
      <c r="J8" s="66">
        <f t="shared" si="1"/>
        <v>0</v>
      </c>
      <c r="K8" s="65">
        <v>16</v>
      </c>
      <c r="L8" s="61">
        <v>0</v>
      </c>
      <c r="M8" s="63">
        <f t="shared" si="0"/>
        <v>5.4</v>
      </c>
      <c r="N8" s="80">
        <v>18</v>
      </c>
      <c r="O8" s="80">
        <v>20</v>
      </c>
      <c r="P8" s="80">
        <v>16</v>
      </c>
      <c r="Q8" s="80">
        <v>20</v>
      </c>
      <c r="R8" s="80">
        <v>14</v>
      </c>
      <c r="S8" s="61"/>
      <c r="T8" s="67">
        <v>2</v>
      </c>
      <c r="U8" s="64">
        <f t="shared" si="2"/>
        <v>11.360000000000001</v>
      </c>
      <c r="V8" s="61"/>
    </row>
    <row r="9" spans="1:22" ht="13" hidden="1">
      <c r="A9" s="74">
        <v>6</v>
      </c>
      <c r="B9" s="75">
        <v>2013200331</v>
      </c>
      <c r="C9" s="75" t="s">
        <v>161</v>
      </c>
      <c r="D9" s="75">
        <v>3</v>
      </c>
      <c r="E9" s="75" t="s">
        <v>39</v>
      </c>
      <c r="F9" s="65">
        <v>20</v>
      </c>
      <c r="G9" s="65">
        <v>20</v>
      </c>
      <c r="H9" s="65">
        <v>20</v>
      </c>
      <c r="I9" s="66">
        <v>5</v>
      </c>
      <c r="J9" s="66">
        <f t="shared" si="1"/>
        <v>10</v>
      </c>
      <c r="K9" s="65">
        <v>20</v>
      </c>
      <c r="L9" s="61">
        <v>3</v>
      </c>
      <c r="M9" s="63">
        <f t="shared" si="0"/>
        <v>19</v>
      </c>
      <c r="N9" s="80">
        <v>17</v>
      </c>
      <c r="O9" s="80">
        <v>16</v>
      </c>
      <c r="P9" s="80">
        <v>20</v>
      </c>
      <c r="Q9" s="80">
        <v>18</v>
      </c>
      <c r="R9" s="80">
        <v>20</v>
      </c>
      <c r="S9" s="61">
        <v>19</v>
      </c>
      <c r="T9" s="67">
        <v>5</v>
      </c>
      <c r="U9" s="64">
        <f t="shared" si="2"/>
        <v>18.62</v>
      </c>
      <c r="V9" s="61"/>
    </row>
    <row r="10" spans="1:22" ht="13" hidden="1">
      <c r="A10" s="74">
        <v>7</v>
      </c>
      <c r="B10" s="75">
        <v>2014101272</v>
      </c>
      <c r="C10" s="75" t="s">
        <v>40</v>
      </c>
      <c r="D10" s="75">
        <v>3</v>
      </c>
      <c r="E10" s="75" t="s">
        <v>41</v>
      </c>
      <c r="F10" s="65">
        <v>17</v>
      </c>
      <c r="G10" s="65">
        <v>20</v>
      </c>
      <c r="H10" s="65">
        <v>20</v>
      </c>
      <c r="I10" s="66">
        <v>5</v>
      </c>
      <c r="J10" s="66">
        <f t="shared" si="1"/>
        <v>10</v>
      </c>
      <c r="K10" s="65">
        <v>18</v>
      </c>
      <c r="L10" s="61">
        <v>3</v>
      </c>
      <c r="M10" s="63">
        <f>+(F10+G10+H10+J10+K10)/5+L10-2 + 1</f>
        <v>19</v>
      </c>
      <c r="N10" s="80">
        <v>17</v>
      </c>
      <c r="O10" s="80">
        <v>17</v>
      </c>
      <c r="P10" s="80">
        <v>20</v>
      </c>
      <c r="Q10" s="80">
        <v>16</v>
      </c>
      <c r="R10" s="80">
        <v>17</v>
      </c>
      <c r="S10" s="61">
        <v>8</v>
      </c>
      <c r="T10" s="67">
        <v>4</v>
      </c>
      <c r="U10" s="68">
        <f>SUM(N10:R10)/5*0.6 + S10*0.3 + T10/5*20*0.1 +1</f>
        <v>15.44</v>
      </c>
      <c r="V10" s="61"/>
    </row>
    <row r="11" spans="1:22" ht="13" hidden="1">
      <c r="A11" s="74">
        <v>8</v>
      </c>
      <c r="B11" s="75">
        <v>2014200371</v>
      </c>
      <c r="C11" s="75" t="s">
        <v>42</v>
      </c>
      <c r="D11" s="75">
        <v>2</v>
      </c>
      <c r="E11" s="75" t="s">
        <v>43</v>
      </c>
      <c r="F11" s="65">
        <v>20</v>
      </c>
      <c r="G11" s="65">
        <v>14</v>
      </c>
      <c r="H11" s="65">
        <v>16</v>
      </c>
      <c r="I11" s="66">
        <v>5</v>
      </c>
      <c r="J11" s="66">
        <f t="shared" si="1"/>
        <v>10</v>
      </c>
      <c r="K11" s="65">
        <v>14</v>
      </c>
      <c r="L11" s="61">
        <v>2</v>
      </c>
      <c r="M11" s="63">
        <f t="shared" ref="M11:M29" si="3">+(F11+G11+H11+J11+K11)/5+L11-2</f>
        <v>14.8</v>
      </c>
      <c r="N11" s="80">
        <v>17</v>
      </c>
      <c r="O11" s="80">
        <v>16</v>
      </c>
      <c r="P11" s="80">
        <v>17</v>
      </c>
      <c r="Q11" s="80">
        <v>18</v>
      </c>
      <c r="R11" s="80">
        <v>18</v>
      </c>
      <c r="S11" s="61">
        <v>14</v>
      </c>
      <c r="T11" s="67">
        <v>6</v>
      </c>
      <c r="U11" s="64">
        <f t="shared" si="2"/>
        <v>16.920000000000002</v>
      </c>
      <c r="V11" s="61">
        <v>0.5</v>
      </c>
    </row>
    <row r="12" spans="1:22" ht="13" hidden="1">
      <c r="A12" s="74">
        <v>9</v>
      </c>
      <c r="B12" s="75">
        <v>2014242051</v>
      </c>
      <c r="C12" s="75" t="s">
        <v>44</v>
      </c>
      <c r="D12" s="75">
        <v>3</v>
      </c>
      <c r="E12" s="75" t="s">
        <v>45</v>
      </c>
      <c r="F12" s="65">
        <v>19</v>
      </c>
      <c r="G12" s="65">
        <v>10</v>
      </c>
      <c r="H12" s="65">
        <v>17</v>
      </c>
      <c r="I12" s="66">
        <v>6</v>
      </c>
      <c r="J12" s="66">
        <f t="shared" si="1"/>
        <v>12</v>
      </c>
      <c r="K12" s="65">
        <v>15</v>
      </c>
      <c r="L12" s="61">
        <v>3</v>
      </c>
      <c r="M12" s="63">
        <f t="shared" si="3"/>
        <v>15.600000000000001</v>
      </c>
      <c r="N12" s="80">
        <v>17</v>
      </c>
      <c r="O12" s="80">
        <v>13</v>
      </c>
      <c r="P12" s="80">
        <v>18</v>
      </c>
      <c r="Q12" s="80">
        <v>18</v>
      </c>
      <c r="R12" s="80">
        <v>19</v>
      </c>
      <c r="S12" s="61">
        <v>20</v>
      </c>
      <c r="T12" s="67">
        <v>6</v>
      </c>
      <c r="U12" s="64">
        <f t="shared" si="2"/>
        <v>18.600000000000001</v>
      </c>
      <c r="V12" s="61"/>
    </row>
    <row r="13" spans="1:22" ht="13" hidden="1">
      <c r="A13" s="74">
        <v>10</v>
      </c>
      <c r="B13" s="75">
        <v>2014242061</v>
      </c>
      <c r="C13" s="75" t="s">
        <v>46</v>
      </c>
      <c r="D13" s="75">
        <v>4</v>
      </c>
      <c r="E13" s="75" t="s">
        <v>47</v>
      </c>
      <c r="F13" s="65">
        <v>17</v>
      </c>
      <c r="G13" s="65">
        <v>0</v>
      </c>
      <c r="H13" s="65">
        <v>0</v>
      </c>
      <c r="I13" s="66">
        <v>5</v>
      </c>
      <c r="J13" s="66">
        <f t="shared" si="1"/>
        <v>10</v>
      </c>
      <c r="K13" s="65">
        <v>13</v>
      </c>
      <c r="L13" s="61">
        <v>3</v>
      </c>
      <c r="M13" s="63">
        <f t="shared" si="3"/>
        <v>9</v>
      </c>
      <c r="N13" s="80" t="s">
        <v>535</v>
      </c>
      <c r="O13" s="80" t="s">
        <v>535</v>
      </c>
      <c r="P13" s="80" t="s">
        <v>535</v>
      </c>
      <c r="Q13" s="80" t="s">
        <v>535</v>
      </c>
      <c r="R13" s="80" t="s">
        <v>535</v>
      </c>
      <c r="S13" s="61">
        <v>16</v>
      </c>
      <c r="T13" s="67">
        <v>2</v>
      </c>
      <c r="U13" s="64">
        <f t="shared" si="2"/>
        <v>5.6</v>
      </c>
      <c r="V13" s="61"/>
    </row>
    <row r="14" spans="1:22" ht="13" hidden="1">
      <c r="A14" s="74">
        <v>11</v>
      </c>
      <c r="B14" s="75">
        <v>2014242101</v>
      </c>
      <c r="C14" s="75" t="s">
        <v>48</v>
      </c>
      <c r="D14" s="75">
        <v>5</v>
      </c>
      <c r="E14" s="75" t="s">
        <v>49</v>
      </c>
      <c r="F14" s="65">
        <v>18</v>
      </c>
      <c r="G14" s="65">
        <v>0</v>
      </c>
      <c r="H14" s="65">
        <v>16</v>
      </c>
      <c r="I14" s="66">
        <v>6</v>
      </c>
      <c r="J14" s="66">
        <f t="shared" si="1"/>
        <v>12</v>
      </c>
      <c r="K14" s="65">
        <v>0</v>
      </c>
      <c r="L14" s="61">
        <v>3</v>
      </c>
      <c r="M14" s="63">
        <f t="shared" si="3"/>
        <v>10.199999999999999</v>
      </c>
      <c r="N14" s="80" t="s">
        <v>535</v>
      </c>
      <c r="O14" s="80" t="s">
        <v>535</v>
      </c>
      <c r="P14" s="80" t="s">
        <v>535</v>
      </c>
      <c r="Q14" s="80" t="s">
        <v>535</v>
      </c>
      <c r="R14" s="80" t="s">
        <v>535</v>
      </c>
      <c r="S14" s="61">
        <v>11</v>
      </c>
      <c r="T14" s="67">
        <v>4</v>
      </c>
      <c r="U14" s="64">
        <f t="shared" si="2"/>
        <v>4.9000000000000004</v>
      </c>
      <c r="V14" s="61"/>
    </row>
    <row r="15" spans="1:22" ht="13" hidden="1">
      <c r="A15" s="74">
        <v>12</v>
      </c>
      <c r="B15" s="75">
        <v>2014800611</v>
      </c>
      <c r="C15" s="75" t="s">
        <v>50</v>
      </c>
      <c r="D15" s="75">
        <v>2</v>
      </c>
      <c r="E15" s="75" t="s">
        <v>51</v>
      </c>
      <c r="F15" s="65">
        <v>20</v>
      </c>
      <c r="G15" s="65">
        <v>15</v>
      </c>
      <c r="H15" s="65">
        <v>17</v>
      </c>
      <c r="I15" s="66">
        <v>5</v>
      </c>
      <c r="J15" s="66">
        <f t="shared" si="1"/>
        <v>10</v>
      </c>
      <c r="K15" s="65">
        <v>18</v>
      </c>
      <c r="L15" s="61">
        <v>3</v>
      </c>
      <c r="M15" s="63">
        <f t="shared" si="3"/>
        <v>17</v>
      </c>
      <c r="N15" s="80">
        <v>18</v>
      </c>
      <c r="O15" s="80">
        <v>18</v>
      </c>
      <c r="P15" s="80">
        <v>17</v>
      </c>
      <c r="Q15" s="80">
        <v>15</v>
      </c>
      <c r="R15" s="80">
        <v>18</v>
      </c>
      <c r="S15" s="61">
        <v>19</v>
      </c>
      <c r="T15" s="67">
        <v>4</v>
      </c>
      <c r="U15" s="64">
        <f t="shared" si="2"/>
        <v>17.62</v>
      </c>
      <c r="V15" s="61">
        <v>1</v>
      </c>
    </row>
    <row r="16" spans="1:22" ht="13">
      <c r="A16" s="74">
        <v>13</v>
      </c>
      <c r="B16" s="75">
        <v>2014242201</v>
      </c>
      <c r="C16" s="75" t="s">
        <v>52</v>
      </c>
      <c r="D16" s="75">
        <v>6</v>
      </c>
      <c r="E16" s="75" t="s">
        <v>53</v>
      </c>
      <c r="F16" s="65">
        <v>0</v>
      </c>
      <c r="G16" s="65">
        <v>11</v>
      </c>
      <c r="H16" s="65">
        <v>0</v>
      </c>
      <c r="I16" s="66">
        <v>2</v>
      </c>
      <c r="J16" s="66">
        <f t="shared" si="1"/>
        <v>4</v>
      </c>
      <c r="K16" s="65">
        <v>15</v>
      </c>
      <c r="L16" s="61">
        <v>3</v>
      </c>
      <c r="M16" s="63">
        <f t="shared" si="3"/>
        <v>7</v>
      </c>
      <c r="N16" s="80" t="s">
        <v>535</v>
      </c>
      <c r="O16" s="80">
        <v>10</v>
      </c>
      <c r="P16" s="80" t="s">
        <v>535</v>
      </c>
      <c r="Q16" s="80" t="s">
        <v>535</v>
      </c>
      <c r="R16" s="80">
        <v>13</v>
      </c>
      <c r="S16" s="61">
        <v>9</v>
      </c>
      <c r="T16" s="67">
        <v>2</v>
      </c>
      <c r="U16" s="64">
        <f t="shared" si="2"/>
        <v>6.2599999999999989</v>
      </c>
      <c r="V16" s="61"/>
    </row>
    <row r="17" spans="1:22" ht="13" hidden="1">
      <c r="A17" s="74">
        <v>14</v>
      </c>
      <c r="B17" s="75">
        <v>2014242252</v>
      </c>
      <c r="C17" s="75" t="s">
        <v>54</v>
      </c>
      <c r="D17" s="75">
        <v>1</v>
      </c>
      <c r="E17" s="75" t="s">
        <v>55</v>
      </c>
      <c r="F17" s="65">
        <v>13</v>
      </c>
      <c r="G17" s="65">
        <v>20</v>
      </c>
      <c r="H17" s="65">
        <v>19</v>
      </c>
      <c r="I17" s="66">
        <v>4</v>
      </c>
      <c r="J17" s="66">
        <v>14</v>
      </c>
      <c r="K17" s="65">
        <v>15</v>
      </c>
      <c r="L17" s="61">
        <v>3</v>
      </c>
      <c r="M17" s="63">
        <f t="shared" si="3"/>
        <v>17.2</v>
      </c>
      <c r="N17" s="80">
        <v>18</v>
      </c>
      <c r="O17" s="80">
        <v>17</v>
      </c>
      <c r="P17" s="80">
        <v>17</v>
      </c>
      <c r="Q17" s="80">
        <v>16</v>
      </c>
      <c r="R17" s="80">
        <v>16</v>
      </c>
      <c r="S17" s="61">
        <v>13</v>
      </c>
      <c r="T17" s="67">
        <v>6</v>
      </c>
      <c r="U17" s="64">
        <f t="shared" si="2"/>
        <v>16.380000000000003</v>
      </c>
      <c r="V17" s="61"/>
    </row>
    <row r="18" spans="1:22" ht="13" hidden="1">
      <c r="A18" s="74">
        <v>15</v>
      </c>
      <c r="B18" s="75">
        <v>2009190121</v>
      </c>
      <c r="C18" s="75" t="s">
        <v>289</v>
      </c>
      <c r="D18" s="75">
        <v>4</v>
      </c>
      <c r="E18" s="75" t="s">
        <v>56</v>
      </c>
      <c r="F18" s="65">
        <v>15</v>
      </c>
      <c r="G18" s="65">
        <v>20</v>
      </c>
      <c r="H18" s="65">
        <v>19</v>
      </c>
      <c r="I18" s="66">
        <v>0</v>
      </c>
      <c r="J18" s="66">
        <f t="shared" si="1"/>
        <v>0</v>
      </c>
      <c r="K18" s="65">
        <v>19</v>
      </c>
      <c r="L18" s="61">
        <v>2</v>
      </c>
      <c r="M18" s="63">
        <f t="shared" si="3"/>
        <v>14.600000000000001</v>
      </c>
      <c r="N18" s="80" t="s">
        <v>535</v>
      </c>
      <c r="O18" s="80">
        <v>18</v>
      </c>
      <c r="P18" s="80">
        <v>15</v>
      </c>
      <c r="Q18" s="80">
        <v>20</v>
      </c>
      <c r="R18" s="80">
        <v>15</v>
      </c>
      <c r="S18" s="61">
        <v>20</v>
      </c>
      <c r="T18" s="67">
        <v>2</v>
      </c>
      <c r="U18" s="64">
        <f t="shared" si="2"/>
        <v>14.96</v>
      </c>
      <c r="V18" s="61"/>
    </row>
    <row r="19" spans="1:22" ht="13" hidden="1">
      <c r="A19" s="74">
        <v>16</v>
      </c>
      <c r="B19" s="75">
        <v>2005801761</v>
      </c>
      <c r="C19" s="75" t="s">
        <v>57</v>
      </c>
      <c r="D19" s="75">
        <v>5</v>
      </c>
      <c r="E19" s="75" t="s">
        <v>59</v>
      </c>
      <c r="F19" s="65">
        <v>20</v>
      </c>
      <c r="G19" s="65">
        <v>18</v>
      </c>
      <c r="H19" s="65">
        <v>15</v>
      </c>
      <c r="I19" s="66">
        <v>5</v>
      </c>
      <c r="J19" s="66">
        <f t="shared" si="1"/>
        <v>10</v>
      </c>
      <c r="K19" s="65">
        <v>12</v>
      </c>
      <c r="L19" s="61">
        <v>3</v>
      </c>
      <c r="M19" s="63">
        <f t="shared" si="3"/>
        <v>16</v>
      </c>
      <c r="N19" s="80">
        <v>17</v>
      </c>
      <c r="O19" s="80">
        <v>12</v>
      </c>
      <c r="P19" s="80">
        <v>11</v>
      </c>
      <c r="Q19" s="80">
        <v>10</v>
      </c>
      <c r="R19" s="80">
        <v>12</v>
      </c>
      <c r="S19" s="61">
        <v>14</v>
      </c>
      <c r="T19" s="67">
        <v>2</v>
      </c>
      <c r="U19" s="64">
        <f t="shared" si="2"/>
        <v>12.440000000000001</v>
      </c>
      <c r="V19" s="61"/>
    </row>
    <row r="20" spans="1:22" ht="13">
      <c r="A20" s="74">
        <v>17</v>
      </c>
      <c r="B20" s="75">
        <v>2014242791</v>
      </c>
      <c r="C20" s="75" t="s">
        <v>60</v>
      </c>
      <c r="D20" s="75">
        <v>6</v>
      </c>
      <c r="E20" s="75" t="s">
        <v>61</v>
      </c>
      <c r="F20" s="65">
        <v>0</v>
      </c>
      <c r="G20" s="65">
        <v>0</v>
      </c>
      <c r="H20" s="65">
        <v>0</v>
      </c>
      <c r="I20" s="66">
        <v>0</v>
      </c>
      <c r="J20" s="66">
        <f t="shared" si="1"/>
        <v>0</v>
      </c>
      <c r="K20" s="65">
        <v>0</v>
      </c>
      <c r="L20" s="61">
        <v>0</v>
      </c>
      <c r="M20" s="63">
        <f t="shared" si="3"/>
        <v>-2</v>
      </c>
      <c r="N20" s="80" t="s">
        <v>535</v>
      </c>
      <c r="O20" s="80" t="s">
        <v>535</v>
      </c>
      <c r="P20" s="80" t="s">
        <v>535</v>
      </c>
      <c r="Q20" s="80" t="s">
        <v>535</v>
      </c>
      <c r="R20" s="80" t="s">
        <v>535</v>
      </c>
      <c r="S20" s="61"/>
      <c r="T20" s="67">
        <v>0</v>
      </c>
      <c r="U20" s="64">
        <f t="shared" si="2"/>
        <v>0</v>
      </c>
      <c r="V20" s="61"/>
    </row>
    <row r="21" spans="1:22" ht="13" hidden="1">
      <c r="A21" s="74">
        <v>18</v>
      </c>
      <c r="B21" s="74"/>
      <c r="C21" s="75" t="s">
        <v>181</v>
      </c>
      <c r="D21" s="75">
        <v>5</v>
      </c>
      <c r="E21" s="75" t="s">
        <v>182</v>
      </c>
      <c r="F21" s="65">
        <v>0</v>
      </c>
      <c r="G21" s="65">
        <v>0</v>
      </c>
      <c r="H21" s="65">
        <v>0</v>
      </c>
      <c r="I21" s="66">
        <v>0</v>
      </c>
      <c r="J21" s="66">
        <f t="shared" si="1"/>
        <v>0</v>
      </c>
      <c r="K21" s="65">
        <v>0</v>
      </c>
      <c r="L21" s="61">
        <v>0</v>
      </c>
      <c r="M21" s="63">
        <f t="shared" si="3"/>
        <v>-2</v>
      </c>
      <c r="N21" s="80" t="s">
        <v>535</v>
      </c>
      <c r="O21" s="80" t="s">
        <v>535</v>
      </c>
      <c r="P21" s="80" t="s">
        <v>535</v>
      </c>
      <c r="Q21" s="80" t="s">
        <v>535</v>
      </c>
      <c r="R21" s="80" t="s">
        <v>535</v>
      </c>
      <c r="S21" s="61"/>
      <c r="T21" s="61"/>
      <c r="U21" s="64">
        <f t="shared" si="2"/>
        <v>0</v>
      </c>
      <c r="V21" s="61"/>
    </row>
    <row r="22" spans="1:22" ht="13" hidden="1">
      <c r="A22" s="74">
        <v>19</v>
      </c>
      <c r="B22" s="75">
        <v>2014800162</v>
      </c>
      <c r="C22" s="75" t="s">
        <v>183</v>
      </c>
      <c r="D22" s="75">
        <v>4</v>
      </c>
      <c r="E22" s="75" t="s">
        <v>184</v>
      </c>
      <c r="F22" s="65">
        <v>20</v>
      </c>
      <c r="G22" s="65">
        <v>15</v>
      </c>
      <c r="H22" s="65">
        <v>17</v>
      </c>
      <c r="I22" s="66">
        <v>4</v>
      </c>
      <c r="J22" s="66">
        <f t="shared" si="1"/>
        <v>8</v>
      </c>
      <c r="K22" s="65">
        <v>20</v>
      </c>
      <c r="L22" s="61">
        <v>3</v>
      </c>
      <c r="M22" s="63">
        <f t="shared" si="3"/>
        <v>17</v>
      </c>
      <c r="N22" s="80">
        <v>16</v>
      </c>
      <c r="O22" s="80">
        <v>15</v>
      </c>
      <c r="P22" s="80">
        <v>18</v>
      </c>
      <c r="Q22" s="80">
        <v>20</v>
      </c>
      <c r="R22" s="80">
        <v>20</v>
      </c>
      <c r="S22" s="61">
        <v>13</v>
      </c>
      <c r="T22" s="67">
        <v>6</v>
      </c>
      <c r="U22" s="64">
        <f t="shared" si="2"/>
        <v>16.98</v>
      </c>
      <c r="V22" s="61"/>
    </row>
    <row r="23" spans="1:22" ht="13" hidden="1">
      <c r="A23" s="74">
        <v>20</v>
      </c>
      <c r="B23" s="75">
        <v>2014242931</v>
      </c>
      <c r="C23" s="75" t="s">
        <v>319</v>
      </c>
      <c r="D23" s="75">
        <v>1</v>
      </c>
      <c r="E23" s="75" t="s">
        <v>320</v>
      </c>
      <c r="F23" s="65">
        <v>18</v>
      </c>
      <c r="G23" s="65">
        <v>20</v>
      </c>
      <c r="H23" s="65">
        <v>16</v>
      </c>
      <c r="I23" s="66">
        <v>9</v>
      </c>
      <c r="J23" s="66">
        <f t="shared" si="1"/>
        <v>18</v>
      </c>
      <c r="K23" s="65">
        <v>20</v>
      </c>
      <c r="L23" s="61">
        <v>3</v>
      </c>
      <c r="M23" s="63">
        <f t="shared" si="3"/>
        <v>19.399999999999999</v>
      </c>
      <c r="N23" s="80">
        <v>17</v>
      </c>
      <c r="O23" s="80">
        <v>10</v>
      </c>
      <c r="P23" s="80">
        <v>18</v>
      </c>
      <c r="Q23" s="80" t="s">
        <v>535</v>
      </c>
      <c r="R23" s="80">
        <v>19</v>
      </c>
      <c r="S23" s="61">
        <v>17</v>
      </c>
      <c r="T23" s="67">
        <v>6</v>
      </c>
      <c r="U23" s="64">
        <f t="shared" si="2"/>
        <v>15.18</v>
      </c>
      <c r="V23" s="61"/>
    </row>
    <row r="24" spans="1:22" ht="13" hidden="1">
      <c r="A24" s="74">
        <v>21</v>
      </c>
      <c r="B24" s="75">
        <v>2014601151</v>
      </c>
      <c r="C24" s="75" t="s">
        <v>321</v>
      </c>
      <c r="D24" s="75">
        <v>4</v>
      </c>
      <c r="E24" s="75" t="s">
        <v>322</v>
      </c>
      <c r="F24" s="65">
        <v>0</v>
      </c>
      <c r="G24" s="65">
        <v>10</v>
      </c>
      <c r="H24" s="65">
        <v>0</v>
      </c>
      <c r="I24" s="66">
        <v>7</v>
      </c>
      <c r="J24" s="66">
        <f t="shared" si="1"/>
        <v>14</v>
      </c>
      <c r="K24" s="65">
        <v>0</v>
      </c>
      <c r="L24" s="61">
        <v>2</v>
      </c>
      <c r="M24" s="63">
        <f t="shared" si="3"/>
        <v>4.8</v>
      </c>
      <c r="N24" s="80">
        <v>14</v>
      </c>
      <c r="O24" s="80">
        <v>11</v>
      </c>
      <c r="P24" s="80">
        <v>11</v>
      </c>
      <c r="Q24" s="80" t="s">
        <v>535</v>
      </c>
      <c r="R24" s="80">
        <v>11</v>
      </c>
      <c r="S24" s="61">
        <v>19</v>
      </c>
      <c r="T24" s="67">
        <v>2</v>
      </c>
      <c r="U24" s="64">
        <f t="shared" si="2"/>
        <v>12.14</v>
      </c>
      <c r="V24" s="61"/>
    </row>
    <row r="25" spans="1:22" ht="13" hidden="1">
      <c r="A25" s="74">
        <v>22</v>
      </c>
      <c r="B25" s="75">
        <v>2013221181</v>
      </c>
      <c r="C25" s="75" t="s">
        <v>426</v>
      </c>
      <c r="D25" s="75">
        <v>3</v>
      </c>
      <c r="E25" s="75" t="s">
        <v>323</v>
      </c>
      <c r="F25" s="65">
        <v>0</v>
      </c>
      <c r="G25" s="65">
        <v>11</v>
      </c>
      <c r="H25" s="65">
        <v>0</v>
      </c>
      <c r="I25" s="66">
        <v>0</v>
      </c>
      <c r="J25" s="66">
        <f t="shared" si="1"/>
        <v>0</v>
      </c>
      <c r="K25" s="65">
        <v>20</v>
      </c>
      <c r="L25" s="61">
        <v>0</v>
      </c>
      <c r="M25" s="63">
        <f t="shared" si="3"/>
        <v>4.2</v>
      </c>
      <c r="N25" s="80" t="s">
        <v>535</v>
      </c>
      <c r="O25" s="80">
        <v>8</v>
      </c>
      <c r="P25" s="80" t="s">
        <v>535</v>
      </c>
      <c r="Q25" s="80" t="s">
        <v>535</v>
      </c>
      <c r="R25" s="80" t="s">
        <v>535</v>
      </c>
      <c r="S25" s="61"/>
      <c r="T25" s="67">
        <v>1</v>
      </c>
      <c r="U25" s="64">
        <f t="shared" si="2"/>
        <v>1.3599999999999999</v>
      </c>
      <c r="V25" s="61"/>
    </row>
    <row r="26" spans="1:22" ht="13" hidden="1">
      <c r="A26" s="74">
        <v>23</v>
      </c>
      <c r="B26" s="75">
        <v>2013221201</v>
      </c>
      <c r="C26" s="75" t="s">
        <v>427</v>
      </c>
      <c r="D26" s="75">
        <v>3</v>
      </c>
      <c r="E26" s="75" t="s">
        <v>324</v>
      </c>
      <c r="F26" s="65">
        <v>20</v>
      </c>
      <c r="G26" s="65">
        <v>12</v>
      </c>
      <c r="H26" s="65">
        <v>20</v>
      </c>
      <c r="I26" s="66">
        <v>6</v>
      </c>
      <c r="J26" s="66">
        <f t="shared" si="1"/>
        <v>12</v>
      </c>
      <c r="K26" s="65">
        <v>20</v>
      </c>
      <c r="L26" s="61">
        <v>3</v>
      </c>
      <c r="M26" s="63">
        <f t="shared" si="3"/>
        <v>17.8</v>
      </c>
      <c r="N26" s="80">
        <v>15</v>
      </c>
      <c r="O26" s="80">
        <v>12</v>
      </c>
      <c r="P26" s="80">
        <v>19</v>
      </c>
      <c r="Q26" s="80">
        <v>11</v>
      </c>
      <c r="R26" s="80" t="s">
        <v>535</v>
      </c>
      <c r="S26" s="61">
        <v>10</v>
      </c>
      <c r="T26" s="67">
        <v>5</v>
      </c>
      <c r="U26" s="64">
        <f t="shared" si="2"/>
        <v>11.84</v>
      </c>
      <c r="V26" s="61"/>
    </row>
    <row r="27" spans="1:22" ht="13" hidden="1">
      <c r="A27" s="74">
        <v>24</v>
      </c>
      <c r="B27" s="75">
        <v>2011152101</v>
      </c>
      <c r="C27" s="75" t="s">
        <v>482</v>
      </c>
      <c r="D27" s="75">
        <v>1</v>
      </c>
      <c r="E27" s="75" t="s">
        <v>325</v>
      </c>
      <c r="F27" s="65">
        <v>0</v>
      </c>
      <c r="G27" s="65">
        <v>0</v>
      </c>
      <c r="H27" s="65">
        <v>0</v>
      </c>
      <c r="I27" s="66">
        <v>0</v>
      </c>
      <c r="J27" s="66">
        <f t="shared" si="1"/>
        <v>0</v>
      </c>
      <c r="K27" s="65">
        <v>0</v>
      </c>
      <c r="L27" s="61">
        <v>1</v>
      </c>
      <c r="M27" s="63">
        <f t="shared" si="3"/>
        <v>-1</v>
      </c>
      <c r="N27" s="80">
        <v>13</v>
      </c>
      <c r="O27" s="80" t="s">
        <v>535</v>
      </c>
      <c r="P27" s="80" t="s">
        <v>535</v>
      </c>
      <c r="Q27" s="80" t="s">
        <v>535</v>
      </c>
      <c r="R27" s="80" t="s">
        <v>535</v>
      </c>
      <c r="S27" s="61"/>
      <c r="T27" s="67">
        <v>3</v>
      </c>
      <c r="U27" s="64">
        <f t="shared" si="2"/>
        <v>2.7600000000000002</v>
      </c>
      <c r="V27" s="61"/>
    </row>
    <row r="28" spans="1:22" ht="13" hidden="1">
      <c r="A28" s="74">
        <v>25</v>
      </c>
      <c r="B28" s="75">
        <v>2014601881</v>
      </c>
      <c r="C28" s="75" t="s">
        <v>326</v>
      </c>
      <c r="D28" s="75">
        <v>1</v>
      </c>
      <c r="E28" s="75" t="s">
        <v>327</v>
      </c>
      <c r="F28" s="65">
        <v>19</v>
      </c>
      <c r="G28" s="65">
        <v>8</v>
      </c>
      <c r="H28" s="65">
        <v>15</v>
      </c>
      <c r="I28" s="66">
        <v>5</v>
      </c>
      <c r="J28" s="66">
        <f t="shared" si="1"/>
        <v>10</v>
      </c>
      <c r="K28" s="65">
        <v>19</v>
      </c>
      <c r="L28" s="61">
        <v>3</v>
      </c>
      <c r="M28" s="63">
        <f t="shared" si="3"/>
        <v>15.2</v>
      </c>
      <c r="N28" s="80">
        <v>8</v>
      </c>
      <c r="O28" s="80">
        <v>12</v>
      </c>
      <c r="P28" s="80">
        <v>20</v>
      </c>
      <c r="Q28" s="80">
        <v>11</v>
      </c>
      <c r="R28" s="80">
        <v>12</v>
      </c>
      <c r="S28" s="61">
        <v>11</v>
      </c>
      <c r="T28" s="67">
        <v>6</v>
      </c>
      <c r="U28" s="64">
        <f t="shared" si="2"/>
        <v>13.26</v>
      </c>
      <c r="V28" s="61"/>
    </row>
    <row r="29" spans="1:22" ht="13" hidden="1">
      <c r="A29" s="74">
        <v>26</v>
      </c>
      <c r="B29" s="75">
        <v>2014241302</v>
      </c>
      <c r="C29" s="75" t="s">
        <v>328</v>
      </c>
      <c r="D29" s="75">
        <v>5</v>
      </c>
      <c r="E29" s="75" t="s">
        <v>329</v>
      </c>
      <c r="F29" s="65">
        <v>15</v>
      </c>
      <c r="G29" s="65">
        <v>8</v>
      </c>
      <c r="H29" s="65">
        <v>0</v>
      </c>
      <c r="I29" s="66">
        <v>0</v>
      </c>
      <c r="J29" s="66">
        <f t="shared" si="1"/>
        <v>0</v>
      </c>
      <c r="K29" s="65">
        <v>0</v>
      </c>
      <c r="L29" s="61">
        <v>1</v>
      </c>
      <c r="M29" s="63">
        <f t="shared" si="3"/>
        <v>3.5999999999999996</v>
      </c>
      <c r="N29" s="80" t="s">
        <v>535</v>
      </c>
      <c r="O29" s="80" t="s">
        <v>535</v>
      </c>
      <c r="P29" s="80" t="s">
        <v>535</v>
      </c>
      <c r="Q29" s="80" t="s">
        <v>535</v>
      </c>
      <c r="R29" s="80">
        <v>14</v>
      </c>
      <c r="S29" s="61">
        <v>12</v>
      </c>
      <c r="T29" s="67">
        <v>3</v>
      </c>
      <c r="U29" s="64">
        <f t="shared" si="2"/>
        <v>6.4799999999999995</v>
      </c>
      <c r="V29" s="61"/>
    </row>
    <row r="30" spans="1:22" ht="13" hidden="1">
      <c r="A30" s="74">
        <v>27</v>
      </c>
      <c r="B30" s="75">
        <v>2014201061</v>
      </c>
      <c r="C30" s="75" t="s">
        <v>330</v>
      </c>
      <c r="D30" s="75">
        <v>3</v>
      </c>
      <c r="E30" s="75" t="s">
        <v>331</v>
      </c>
      <c r="F30" s="65">
        <v>20</v>
      </c>
      <c r="G30" s="65">
        <v>20</v>
      </c>
      <c r="H30" s="65">
        <v>20</v>
      </c>
      <c r="I30" s="66">
        <v>7</v>
      </c>
      <c r="J30" s="66">
        <f t="shared" si="1"/>
        <v>14</v>
      </c>
      <c r="K30" s="65">
        <v>20</v>
      </c>
      <c r="L30" s="61">
        <v>3</v>
      </c>
      <c r="M30" s="63">
        <f>+(F30+G30+H30+J30+K30)/5+L30-2 + 1</f>
        <v>20.8</v>
      </c>
      <c r="N30" s="80">
        <v>17</v>
      </c>
      <c r="O30" s="80">
        <v>11</v>
      </c>
      <c r="P30" s="80">
        <v>20</v>
      </c>
      <c r="Q30" s="80">
        <v>18</v>
      </c>
      <c r="R30" s="80">
        <v>18</v>
      </c>
      <c r="S30" s="61">
        <v>19</v>
      </c>
      <c r="T30" s="67">
        <v>5</v>
      </c>
      <c r="U30" s="64">
        <f t="shared" si="2"/>
        <v>17.78</v>
      </c>
      <c r="V30" s="61">
        <v>0.5</v>
      </c>
    </row>
    <row r="31" spans="1:22" ht="13" hidden="1">
      <c r="A31" s="74">
        <v>28</v>
      </c>
      <c r="B31" s="75">
        <v>2014243451</v>
      </c>
      <c r="C31" s="75" t="s">
        <v>332</v>
      </c>
      <c r="D31" s="75">
        <v>1</v>
      </c>
      <c r="E31" s="75" t="s">
        <v>333</v>
      </c>
      <c r="F31" s="65">
        <v>20</v>
      </c>
      <c r="G31" s="65">
        <v>20</v>
      </c>
      <c r="H31" s="65">
        <v>20</v>
      </c>
      <c r="I31" s="66">
        <v>9</v>
      </c>
      <c r="J31" s="66">
        <f t="shared" si="1"/>
        <v>18</v>
      </c>
      <c r="K31" s="65">
        <v>14</v>
      </c>
      <c r="L31" s="61">
        <v>2</v>
      </c>
      <c r="M31" s="63">
        <f t="shared" ref="M31:M51" si="4">+(F31+G31+H31+J31+K31)/5+L31-2</f>
        <v>18.399999999999999</v>
      </c>
      <c r="N31" s="80">
        <v>20</v>
      </c>
      <c r="O31" s="80">
        <v>10</v>
      </c>
      <c r="P31" s="80" t="s">
        <v>535</v>
      </c>
      <c r="Q31" s="80" t="s">
        <v>535</v>
      </c>
      <c r="R31" s="80">
        <v>14</v>
      </c>
      <c r="S31" s="61">
        <v>15</v>
      </c>
      <c r="T31" s="67">
        <v>4</v>
      </c>
      <c r="U31" s="64">
        <f t="shared" si="2"/>
        <v>11.38</v>
      </c>
      <c r="V31" s="61"/>
    </row>
    <row r="32" spans="1:22" ht="13" hidden="1">
      <c r="A32" s="74">
        <v>29</v>
      </c>
      <c r="B32" s="75">
        <v>2014223681</v>
      </c>
      <c r="C32" s="75" t="s">
        <v>334</v>
      </c>
      <c r="D32" s="75">
        <v>2</v>
      </c>
      <c r="E32" s="75" t="s">
        <v>335</v>
      </c>
      <c r="F32" s="65">
        <v>18</v>
      </c>
      <c r="G32" s="65">
        <v>8</v>
      </c>
      <c r="H32" s="65">
        <v>16</v>
      </c>
      <c r="I32" s="66">
        <v>4</v>
      </c>
      <c r="J32" s="66">
        <f t="shared" si="1"/>
        <v>8</v>
      </c>
      <c r="K32" s="65">
        <v>8</v>
      </c>
      <c r="L32" s="61">
        <v>3</v>
      </c>
      <c r="M32" s="63">
        <f t="shared" si="4"/>
        <v>12.6</v>
      </c>
      <c r="N32" s="80">
        <v>20</v>
      </c>
      <c r="O32" s="80">
        <v>11</v>
      </c>
      <c r="P32" s="80">
        <v>11</v>
      </c>
      <c r="Q32" s="80">
        <v>16</v>
      </c>
      <c r="R32" s="80">
        <v>15</v>
      </c>
      <c r="S32" s="61">
        <v>11</v>
      </c>
      <c r="T32" s="67">
        <v>5</v>
      </c>
      <c r="U32" s="64">
        <f t="shared" si="2"/>
        <v>14.059999999999999</v>
      </c>
      <c r="V32" s="61"/>
    </row>
    <row r="33" spans="1:22" ht="13" hidden="1">
      <c r="A33" s="74">
        <v>30</v>
      </c>
      <c r="B33" s="75">
        <v>2014230121</v>
      </c>
      <c r="C33" s="75" t="s">
        <v>336</v>
      </c>
      <c r="D33" s="75">
        <v>3</v>
      </c>
      <c r="E33" s="75" t="s">
        <v>95</v>
      </c>
      <c r="F33" s="65">
        <v>10</v>
      </c>
      <c r="G33" s="65">
        <v>12</v>
      </c>
      <c r="H33" s="65">
        <v>20</v>
      </c>
      <c r="I33" s="66">
        <v>3</v>
      </c>
      <c r="J33" s="66">
        <f t="shared" si="1"/>
        <v>6</v>
      </c>
      <c r="K33" s="65">
        <v>8</v>
      </c>
      <c r="L33" s="61">
        <v>3</v>
      </c>
      <c r="M33" s="63">
        <f t="shared" si="4"/>
        <v>12.2</v>
      </c>
      <c r="N33" s="80">
        <v>12</v>
      </c>
      <c r="O33" s="80">
        <v>13</v>
      </c>
      <c r="P33" s="80">
        <v>11</v>
      </c>
      <c r="Q33" s="80">
        <v>12</v>
      </c>
      <c r="R33" s="80">
        <v>11</v>
      </c>
      <c r="S33" s="61">
        <v>13</v>
      </c>
      <c r="T33" s="67">
        <v>4</v>
      </c>
      <c r="U33" s="64">
        <f t="shared" si="2"/>
        <v>12.58</v>
      </c>
      <c r="V33" s="61"/>
    </row>
    <row r="34" spans="1:22" ht="13" hidden="1">
      <c r="A34" s="74">
        <v>31</v>
      </c>
      <c r="B34" s="75">
        <v>2014222231</v>
      </c>
      <c r="C34" s="75" t="s">
        <v>96</v>
      </c>
      <c r="D34" s="75">
        <v>2</v>
      </c>
      <c r="E34" s="75" t="s">
        <v>97</v>
      </c>
      <c r="F34" s="65">
        <v>0</v>
      </c>
      <c r="G34" s="65">
        <v>8</v>
      </c>
      <c r="H34" s="65">
        <v>0</v>
      </c>
      <c r="I34" s="66">
        <v>8</v>
      </c>
      <c r="J34" s="66">
        <f t="shared" si="1"/>
        <v>16</v>
      </c>
      <c r="K34" s="65">
        <v>17</v>
      </c>
      <c r="L34" s="61">
        <v>3</v>
      </c>
      <c r="M34" s="63">
        <f t="shared" si="4"/>
        <v>9.1999999999999993</v>
      </c>
      <c r="N34" s="80">
        <v>10</v>
      </c>
      <c r="O34" s="80">
        <v>15</v>
      </c>
      <c r="P34" s="80">
        <v>7</v>
      </c>
      <c r="Q34" s="80">
        <v>11</v>
      </c>
      <c r="R34" s="80" t="s">
        <v>535</v>
      </c>
      <c r="S34" s="61">
        <v>20</v>
      </c>
      <c r="T34" s="67">
        <v>5</v>
      </c>
      <c r="U34" s="64">
        <f t="shared" si="2"/>
        <v>13.16</v>
      </c>
      <c r="V34" s="61">
        <v>1</v>
      </c>
    </row>
    <row r="35" spans="1:22" ht="13" hidden="1">
      <c r="A35" s="74">
        <v>32</v>
      </c>
      <c r="B35" s="75">
        <v>2012201161</v>
      </c>
      <c r="C35" s="75" t="s">
        <v>351</v>
      </c>
      <c r="D35" s="75">
        <v>5</v>
      </c>
      <c r="E35" s="75" t="s">
        <v>98</v>
      </c>
      <c r="F35" s="65">
        <v>0</v>
      </c>
      <c r="G35" s="65">
        <v>12</v>
      </c>
      <c r="H35" s="65">
        <v>0</v>
      </c>
      <c r="I35" s="66">
        <v>0</v>
      </c>
      <c r="J35" s="66">
        <f t="shared" si="1"/>
        <v>0</v>
      </c>
      <c r="K35" s="65">
        <v>0</v>
      </c>
      <c r="L35" s="61">
        <v>1</v>
      </c>
      <c r="M35" s="63">
        <f t="shared" si="4"/>
        <v>1.4</v>
      </c>
      <c r="N35" s="80" t="s">
        <v>535</v>
      </c>
      <c r="O35" s="80" t="s">
        <v>535</v>
      </c>
      <c r="P35" s="80" t="s">
        <v>535</v>
      </c>
      <c r="Q35" s="80" t="s">
        <v>535</v>
      </c>
      <c r="R35" s="80" t="s">
        <v>535</v>
      </c>
      <c r="S35" s="61"/>
      <c r="T35" s="67">
        <v>0</v>
      </c>
      <c r="U35" s="64">
        <f t="shared" si="2"/>
        <v>0</v>
      </c>
      <c r="V35" s="61"/>
    </row>
    <row r="36" spans="1:22" ht="13" hidden="1">
      <c r="A36" s="74">
        <v>33</v>
      </c>
      <c r="B36" s="75">
        <v>2014700471</v>
      </c>
      <c r="C36" s="75" t="s">
        <v>99</v>
      </c>
      <c r="D36" s="75">
        <v>2</v>
      </c>
      <c r="E36" s="75" t="s">
        <v>100</v>
      </c>
      <c r="F36" s="65">
        <v>20</v>
      </c>
      <c r="G36" s="65">
        <v>18</v>
      </c>
      <c r="H36" s="65">
        <v>20</v>
      </c>
      <c r="I36" s="66">
        <v>5</v>
      </c>
      <c r="J36" s="66">
        <f t="shared" si="1"/>
        <v>10</v>
      </c>
      <c r="K36" s="65">
        <v>20</v>
      </c>
      <c r="L36" s="61">
        <v>3</v>
      </c>
      <c r="M36" s="63">
        <f t="shared" si="4"/>
        <v>18.600000000000001</v>
      </c>
      <c r="N36" s="80">
        <v>19</v>
      </c>
      <c r="O36" s="80">
        <v>18</v>
      </c>
      <c r="P36" s="80">
        <v>20</v>
      </c>
      <c r="Q36" s="80">
        <v>20</v>
      </c>
      <c r="R36" s="80">
        <v>20</v>
      </c>
      <c r="S36" s="61">
        <v>20</v>
      </c>
      <c r="T36" s="67">
        <v>6</v>
      </c>
      <c r="U36" s="64">
        <f t="shared" si="2"/>
        <v>20.04</v>
      </c>
      <c r="V36" s="61"/>
    </row>
    <row r="37" spans="1:22" ht="13">
      <c r="A37" s="74">
        <v>34</v>
      </c>
      <c r="B37" s="75">
        <v>2014250652</v>
      </c>
      <c r="C37" s="75" t="s">
        <v>5</v>
      </c>
      <c r="D37" s="75">
        <v>6</v>
      </c>
      <c r="E37" s="75" t="s">
        <v>6</v>
      </c>
      <c r="F37" s="65">
        <v>12</v>
      </c>
      <c r="G37" s="65">
        <v>14</v>
      </c>
      <c r="H37" s="65">
        <v>20</v>
      </c>
      <c r="I37" s="66">
        <v>8</v>
      </c>
      <c r="J37" s="66">
        <f t="shared" si="1"/>
        <v>16</v>
      </c>
      <c r="K37" s="65">
        <v>20</v>
      </c>
      <c r="L37" s="61">
        <v>3</v>
      </c>
      <c r="M37" s="63">
        <f t="shared" si="4"/>
        <v>17.399999999999999</v>
      </c>
      <c r="N37" s="80">
        <v>20</v>
      </c>
      <c r="O37" s="80">
        <v>14</v>
      </c>
      <c r="P37" s="80">
        <v>20</v>
      </c>
      <c r="Q37" s="80">
        <v>15</v>
      </c>
      <c r="R37" s="80">
        <v>15</v>
      </c>
      <c r="S37" s="61">
        <v>17</v>
      </c>
      <c r="T37" s="67">
        <v>5</v>
      </c>
      <c r="U37" s="64">
        <f t="shared" si="2"/>
        <v>17.18</v>
      </c>
      <c r="V37" s="61"/>
    </row>
    <row r="38" spans="1:22" ht="13">
      <c r="A38" s="74">
        <v>35</v>
      </c>
      <c r="B38" s="75">
        <v>2014201302</v>
      </c>
      <c r="C38" s="75" t="s">
        <v>7</v>
      </c>
      <c r="D38" s="75">
        <v>6</v>
      </c>
      <c r="E38" s="75" t="s">
        <v>8</v>
      </c>
      <c r="F38" s="65">
        <v>18</v>
      </c>
      <c r="G38" s="65">
        <v>18</v>
      </c>
      <c r="H38" s="65">
        <v>19</v>
      </c>
      <c r="I38" s="66">
        <v>5</v>
      </c>
      <c r="J38" s="66">
        <f t="shared" si="1"/>
        <v>10</v>
      </c>
      <c r="K38" s="65">
        <v>15</v>
      </c>
      <c r="L38" s="61">
        <v>3</v>
      </c>
      <c r="M38" s="63">
        <f t="shared" si="4"/>
        <v>17</v>
      </c>
      <c r="N38" s="80">
        <v>20</v>
      </c>
      <c r="O38" s="80">
        <v>17</v>
      </c>
      <c r="P38" s="80">
        <v>17</v>
      </c>
      <c r="Q38" s="80">
        <v>11</v>
      </c>
      <c r="R38" s="80">
        <v>13</v>
      </c>
      <c r="S38" s="61">
        <v>12</v>
      </c>
      <c r="T38" s="67">
        <v>5</v>
      </c>
      <c r="U38" s="68">
        <f>SUM(N38:R38)/5*0.6 + S38*0.3 + T38/5*20*0.1 +1</f>
        <v>15.959999999999999</v>
      </c>
      <c r="V38" s="61"/>
    </row>
    <row r="39" spans="1:22" ht="13" hidden="1">
      <c r="A39" s="74">
        <v>36</v>
      </c>
      <c r="B39" s="75">
        <v>2014243552</v>
      </c>
      <c r="C39" s="75" t="s">
        <v>9</v>
      </c>
      <c r="D39" s="75">
        <v>5</v>
      </c>
      <c r="E39" s="75" t="s">
        <v>10</v>
      </c>
      <c r="F39" s="65">
        <v>20</v>
      </c>
      <c r="G39" s="65">
        <v>14</v>
      </c>
      <c r="H39" s="65">
        <v>20</v>
      </c>
      <c r="I39" s="66">
        <v>7</v>
      </c>
      <c r="J39" s="66">
        <f t="shared" si="1"/>
        <v>14</v>
      </c>
      <c r="K39" s="65">
        <v>13</v>
      </c>
      <c r="L39" s="61">
        <v>3</v>
      </c>
      <c r="M39" s="63">
        <f t="shared" si="4"/>
        <v>17.2</v>
      </c>
      <c r="N39" s="80">
        <v>12</v>
      </c>
      <c r="O39" s="80">
        <v>8</v>
      </c>
      <c r="P39" s="80">
        <v>15</v>
      </c>
      <c r="Q39" s="80" t="s">
        <v>535</v>
      </c>
      <c r="R39" s="80">
        <v>10</v>
      </c>
      <c r="S39" s="61">
        <v>12</v>
      </c>
      <c r="T39" s="67">
        <v>5</v>
      </c>
      <c r="U39" s="64">
        <f t="shared" si="2"/>
        <v>11</v>
      </c>
      <c r="V39" s="61"/>
    </row>
    <row r="40" spans="1:22" ht="13" hidden="1">
      <c r="A40" s="74">
        <v>37</v>
      </c>
      <c r="B40" s="75">
        <v>2014600732</v>
      </c>
      <c r="C40" s="75" t="s">
        <v>11</v>
      </c>
      <c r="D40" s="75">
        <v>1</v>
      </c>
      <c r="E40" s="75" t="s">
        <v>12</v>
      </c>
      <c r="F40" s="65">
        <v>20</v>
      </c>
      <c r="G40" s="65">
        <v>19</v>
      </c>
      <c r="H40" s="65">
        <v>15</v>
      </c>
      <c r="I40" s="66">
        <v>8</v>
      </c>
      <c r="J40" s="66">
        <f t="shared" si="1"/>
        <v>16</v>
      </c>
      <c r="K40" s="65">
        <v>19</v>
      </c>
      <c r="L40" s="61">
        <v>3</v>
      </c>
      <c r="M40" s="63">
        <f t="shared" si="4"/>
        <v>18.8</v>
      </c>
      <c r="N40" s="80">
        <v>14</v>
      </c>
      <c r="O40" s="80">
        <v>12</v>
      </c>
      <c r="P40" s="80">
        <v>15</v>
      </c>
      <c r="Q40" s="80">
        <v>13</v>
      </c>
      <c r="R40" s="80" t="s">
        <v>535</v>
      </c>
      <c r="S40" s="61">
        <v>15</v>
      </c>
      <c r="T40" s="67">
        <v>5</v>
      </c>
      <c r="U40" s="64">
        <f t="shared" si="2"/>
        <v>12.98</v>
      </c>
      <c r="V40" s="61"/>
    </row>
    <row r="41" spans="1:22" ht="13" hidden="1">
      <c r="A41" s="74">
        <v>38</v>
      </c>
      <c r="B41" s="75">
        <v>2014201342</v>
      </c>
      <c r="C41" s="75" t="s">
        <v>13</v>
      </c>
      <c r="D41" s="75">
        <v>2</v>
      </c>
      <c r="E41" s="75" t="s">
        <v>14</v>
      </c>
      <c r="F41" s="65">
        <v>20</v>
      </c>
      <c r="G41" s="65">
        <v>20</v>
      </c>
      <c r="H41" s="65">
        <v>20</v>
      </c>
      <c r="I41" s="66">
        <v>8</v>
      </c>
      <c r="J41" s="66">
        <f t="shared" si="1"/>
        <v>16</v>
      </c>
      <c r="K41" s="65">
        <v>15</v>
      </c>
      <c r="L41" s="61">
        <v>3</v>
      </c>
      <c r="M41" s="63">
        <f t="shared" si="4"/>
        <v>19.2</v>
      </c>
      <c r="N41" s="80">
        <v>16</v>
      </c>
      <c r="O41" s="80">
        <v>15</v>
      </c>
      <c r="P41" s="80">
        <v>20</v>
      </c>
      <c r="Q41" s="80">
        <v>20</v>
      </c>
      <c r="R41" s="80">
        <v>15</v>
      </c>
      <c r="S41" s="61">
        <v>19</v>
      </c>
      <c r="T41" s="67">
        <v>5</v>
      </c>
      <c r="U41" s="64">
        <f t="shared" si="2"/>
        <v>18.02</v>
      </c>
      <c r="V41" s="61"/>
    </row>
    <row r="42" spans="1:22" ht="13" hidden="1">
      <c r="A42" s="74">
        <v>39</v>
      </c>
      <c r="B42" s="75">
        <v>2014243672</v>
      </c>
      <c r="C42" s="75" t="s">
        <v>15</v>
      </c>
      <c r="D42" s="75">
        <v>4</v>
      </c>
      <c r="E42" s="75" t="s">
        <v>16</v>
      </c>
      <c r="F42" s="65">
        <v>19</v>
      </c>
      <c r="G42" s="65">
        <v>20</v>
      </c>
      <c r="H42" s="65">
        <v>13</v>
      </c>
      <c r="I42" s="66">
        <v>4</v>
      </c>
      <c r="J42" s="66">
        <f t="shared" si="1"/>
        <v>8</v>
      </c>
      <c r="K42" s="65">
        <v>20</v>
      </c>
      <c r="L42" s="61">
        <v>3</v>
      </c>
      <c r="M42" s="63">
        <f t="shared" si="4"/>
        <v>17</v>
      </c>
      <c r="N42" s="80">
        <v>20</v>
      </c>
      <c r="O42" s="80">
        <v>18</v>
      </c>
      <c r="P42" s="80">
        <v>20</v>
      </c>
      <c r="Q42" s="80">
        <v>18</v>
      </c>
      <c r="R42" s="80">
        <v>20</v>
      </c>
      <c r="S42" s="61">
        <v>15</v>
      </c>
      <c r="T42" s="67">
        <v>6</v>
      </c>
      <c r="U42" s="64">
        <f t="shared" si="2"/>
        <v>18.420000000000002</v>
      </c>
      <c r="V42" s="61"/>
    </row>
    <row r="43" spans="1:22" ht="13" hidden="1">
      <c r="A43" s="74">
        <v>40</v>
      </c>
      <c r="B43" s="75">
        <v>2014223491</v>
      </c>
      <c r="C43" s="75" t="s">
        <v>17</v>
      </c>
      <c r="D43" s="75">
        <v>4</v>
      </c>
      <c r="E43" s="75" t="s">
        <v>18</v>
      </c>
      <c r="F43" s="65">
        <v>0</v>
      </c>
      <c r="G43" s="65">
        <v>11</v>
      </c>
      <c r="H43" s="65">
        <v>20</v>
      </c>
      <c r="I43" s="66">
        <v>3</v>
      </c>
      <c r="J43" s="66">
        <f t="shared" si="1"/>
        <v>6</v>
      </c>
      <c r="K43" s="65">
        <v>14</v>
      </c>
      <c r="L43" s="61">
        <v>3</v>
      </c>
      <c r="M43" s="63">
        <f t="shared" si="4"/>
        <v>11.2</v>
      </c>
      <c r="N43" s="80">
        <v>17</v>
      </c>
      <c r="O43" s="80">
        <v>10</v>
      </c>
      <c r="P43" s="80">
        <v>19</v>
      </c>
      <c r="Q43" s="80">
        <v>18</v>
      </c>
      <c r="R43" s="80">
        <v>18</v>
      </c>
      <c r="S43" s="61">
        <v>12</v>
      </c>
      <c r="T43" s="67">
        <v>6</v>
      </c>
      <c r="U43" s="64">
        <f t="shared" si="2"/>
        <v>15.839999999999998</v>
      </c>
      <c r="V43" s="61"/>
    </row>
    <row r="44" spans="1:22" ht="13" hidden="1">
      <c r="A44" s="74">
        <v>41</v>
      </c>
      <c r="B44" s="75">
        <v>2014243721</v>
      </c>
      <c r="C44" s="75" t="s">
        <v>19</v>
      </c>
      <c r="D44" s="75">
        <v>5</v>
      </c>
      <c r="E44" s="75" t="s">
        <v>20</v>
      </c>
      <c r="F44" s="65">
        <v>0</v>
      </c>
      <c r="G44" s="65">
        <v>18</v>
      </c>
      <c r="H44" s="65">
        <v>0</v>
      </c>
      <c r="I44" s="66">
        <v>0</v>
      </c>
      <c r="J44" s="66">
        <f t="shared" si="1"/>
        <v>0</v>
      </c>
      <c r="K44" s="65">
        <v>0</v>
      </c>
      <c r="L44" s="61">
        <v>2</v>
      </c>
      <c r="M44" s="63">
        <f t="shared" si="4"/>
        <v>3.5999999999999996</v>
      </c>
      <c r="N44" s="80" t="s">
        <v>535</v>
      </c>
      <c r="O44" s="80" t="s">
        <v>535</v>
      </c>
      <c r="P44" s="80" t="s">
        <v>535</v>
      </c>
      <c r="Q44" s="80" t="s">
        <v>535</v>
      </c>
      <c r="R44" s="80" t="s">
        <v>535</v>
      </c>
      <c r="S44" s="61"/>
      <c r="T44" s="67">
        <v>0</v>
      </c>
      <c r="U44" s="64">
        <f t="shared" si="2"/>
        <v>0</v>
      </c>
      <c r="V44" s="61"/>
    </row>
    <row r="45" spans="1:22" ht="13" hidden="1">
      <c r="A45" s="74">
        <v>42</v>
      </c>
      <c r="B45" s="74"/>
      <c r="C45" s="75" t="s">
        <v>21</v>
      </c>
      <c r="D45" s="75"/>
      <c r="E45" s="75" t="s">
        <v>39</v>
      </c>
      <c r="F45" s="65">
        <v>0</v>
      </c>
      <c r="G45" s="65">
        <v>0</v>
      </c>
      <c r="H45" s="65">
        <v>0</v>
      </c>
      <c r="I45" s="66">
        <v>0</v>
      </c>
      <c r="J45" s="66">
        <f t="shared" si="1"/>
        <v>0</v>
      </c>
      <c r="K45" s="65">
        <v>0</v>
      </c>
      <c r="L45" s="61">
        <v>0</v>
      </c>
      <c r="M45" s="63">
        <f t="shared" si="4"/>
        <v>-2</v>
      </c>
      <c r="N45" s="80" t="s">
        <v>535</v>
      </c>
      <c r="O45" s="80" t="s">
        <v>535</v>
      </c>
      <c r="P45" s="80" t="s">
        <v>535</v>
      </c>
      <c r="Q45" s="80" t="s">
        <v>535</v>
      </c>
      <c r="R45" s="80" t="s">
        <v>535</v>
      </c>
      <c r="S45" s="61"/>
      <c r="T45" s="61"/>
      <c r="U45" s="64">
        <f t="shared" si="2"/>
        <v>0</v>
      </c>
      <c r="V45" s="61"/>
    </row>
    <row r="46" spans="1:22" ht="13" hidden="1">
      <c r="A46" s="74">
        <v>43</v>
      </c>
      <c r="B46" s="75">
        <v>2008220851</v>
      </c>
      <c r="C46" s="75" t="s">
        <v>486</v>
      </c>
      <c r="D46" s="75">
        <v>1</v>
      </c>
      <c r="E46" s="75" t="s">
        <v>22</v>
      </c>
      <c r="F46" s="65">
        <v>16</v>
      </c>
      <c r="G46" s="65">
        <v>20</v>
      </c>
      <c r="H46" s="65">
        <v>17</v>
      </c>
      <c r="I46" s="66">
        <v>6</v>
      </c>
      <c r="J46" s="66">
        <f t="shared" si="1"/>
        <v>12</v>
      </c>
      <c r="K46" s="65">
        <v>15</v>
      </c>
      <c r="L46" s="61">
        <v>2</v>
      </c>
      <c r="M46" s="63">
        <f t="shared" si="4"/>
        <v>16</v>
      </c>
      <c r="N46" s="80">
        <v>20</v>
      </c>
      <c r="O46" s="80">
        <v>14</v>
      </c>
      <c r="P46" s="80">
        <v>20</v>
      </c>
      <c r="Q46" s="80">
        <v>20</v>
      </c>
      <c r="R46" s="80">
        <v>18</v>
      </c>
      <c r="S46" s="61">
        <v>19</v>
      </c>
      <c r="T46" s="67">
        <v>5</v>
      </c>
      <c r="U46" s="64">
        <f t="shared" si="2"/>
        <v>18.739999999999998</v>
      </c>
      <c r="V46" s="61"/>
    </row>
    <row r="47" spans="1:22" ht="13" hidden="1">
      <c r="A47" s="74">
        <v>44</v>
      </c>
      <c r="B47" s="75">
        <v>2014201762</v>
      </c>
      <c r="C47" s="75" t="s">
        <v>23</v>
      </c>
      <c r="D47" s="75">
        <v>2</v>
      </c>
      <c r="E47" s="75" t="s">
        <v>24</v>
      </c>
      <c r="F47" s="65">
        <v>20</v>
      </c>
      <c r="G47" s="65">
        <v>19</v>
      </c>
      <c r="H47" s="65">
        <v>15</v>
      </c>
      <c r="I47" s="66">
        <v>5</v>
      </c>
      <c r="J47" s="66">
        <f t="shared" si="1"/>
        <v>10</v>
      </c>
      <c r="K47" s="65">
        <v>10</v>
      </c>
      <c r="L47" s="61">
        <v>3</v>
      </c>
      <c r="M47" s="63">
        <f t="shared" si="4"/>
        <v>15.8</v>
      </c>
      <c r="N47" s="80">
        <v>17</v>
      </c>
      <c r="O47" s="80">
        <v>16</v>
      </c>
      <c r="P47" s="80">
        <v>14</v>
      </c>
      <c r="Q47" s="80">
        <v>12</v>
      </c>
      <c r="R47" s="80">
        <v>18</v>
      </c>
      <c r="S47" s="61">
        <v>14</v>
      </c>
      <c r="T47" s="67">
        <v>5</v>
      </c>
      <c r="U47" s="64">
        <f t="shared" si="2"/>
        <v>15.440000000000001</v>
      </c>
      <c r="V47" s="61"/>
    </row>
    <row r="48" spans="1:22" ht="13">
      <c r="A48" s="74">
        <v>45</v>
      </c>
      <c r="B48" s="75">
        <v>2014223882</v>
      </c>
      <c r="C48" s="75" t="s">
        <v>25</v>
      </c>
      <c r="D48" s="75">
        <v>6</v>
      </c>
      <c r="E48" s="75" t="s">
        <v>26</v>
      </c>
      <c r="F48" s="65">
        <v>20</v>
      </c>
      <c r="G48" s="65">
        <v>12</v>
      </c>
      <c r="H48" s="65">
        <v>20</v>
      </c>
      <c r="I48" s="66">
        <v>5</v>
      </c>
      <c r="J48" s="66">
        <f t="shared" si="1"/>
        <v>10</v>
      </c>
      <c r="K48" s="65">
        <v>13</v>
      </c>
      <c r="L48" s="61">
        <v>3</v>
      </c>
      <c r="M48" s="63">
        <f t="shared" si="4"/>
        <v>16</v>
      </c>
      <c r="N48" s="80">
        <v>13</v>
      </c>
      <c r="O48" s="80">
        <v>17</v>
      </c>
      <c r="P48" s="80">
        <v>12</v>
      </c>
      <c r="Q48" s="80" t="s">
        <v>535</v>
      </c>
      <c r="R48" s="80">
        <v>18</v>
      </c>
      <c r="S48" s="61">
        <v>13</v>
      </c>
      <c r="T48" s="67">
        <v>5</v>
      </c>
      <c r="U48" s="68">
        <f>SUM(N48:R48)/5*0.6 + S48*0.3 + T48/5*20*0.1 +1</f>
        <v>14.1</v>
      </c>
      <c r="V48" s="61"/>
    </row>
    <row r="49" spans="1:22" ht="13" hidden="1">
      <c r="A49" s="74">
        <v>46</v>
      </c>
      <c r="B49" s="75">
        <v>2014201931</v>
      </c>
      <c r="C49" s="75" t="s">
        <v>124</v>
      </c>
      <c r="D49" s="75">
        <v>2</v>
      </c>
      <c r="E49" s="75" t="s">
        <v>125</v>
      </c>
      <c r="F49" s="65">
        <v>20</v>
      </c>
      <c r="G49" s="65">
        <v>20</v>
      </c>
      <c r="H49" s="65">
        <v>19</v>
      </c>
      <c r="I49" s="66">
        <v>6</v>
      </c>
      <c r="J49" s="66">
        <f t="shared" si="1"/>
        <v>12</v>
      </c>
      <c r="K49" s="65">
        <v>19</v>
      </c>
      <c r="L49" s="61">
        <v>2</v>
      </c>
      <c r="M49" s="63">
        <f t="shared" si="4"/>
        <v>18</v>
      </c>
      <c r="N49" s="80">
        <v>17</v>
      </c>
      <c r="O49" s="80">
        <v>18</v>
      </c>
      <c r="P49" s="80">
        <v>20</v>
      </c>
      <c r="Q49" s="80">
        <v>17</v>
      </c>
      <c r="R49" s="80">
        <v>18</v>
      </c>
      <c r="S49" s="61">
        <v>13</v>
      </c>
      <c r="T49" s="67">
        <v>6</v>
      </c>
      <c r="U49" s="64">
        <f t="shared" si="2"/>
        <v>17.100000000000001</v>
      </c>
      <c r="V49" s="61"/>
    </row>
    <row r="50" spans="1:22" ht="13" hidden="1">
      <c r="A50" s="74">
        <v>47</v>
      </c>
      <c r="B50" s="75">
        <v>2014101832</v>
      </c>
      <c r="C50" s="75" t="s">
        <v>126</v>
      </c>
      <c r="D50" s="75">
        <v>1</v>
      </c>
      <c r="E50" s="75" t="s">
        <v>127</v>
      </c>
      <c r="F50" s="65">
        <v>13</v>
      </c>
      <c r="G50" s="65">
        <v>20</v>
      </c>
      <c r="H50" s="65">
        <v>20</v>
      </c>
      <c r="I50" s="66">
        <v>4</v>
      </c>
      <c r="J50" s="66">
        <v>13</v>
      </c>
      <c r="K50" s="65">
        <v>19</v>
      </c>
      <c r="L50" s="61">
        <v>3</v>
      </c>
      <c r="M50" s="63">
        <f t="shared" si="4"/>
        <v>18</v>
      </c>
      <c r="N50" s="80">
        <v>17</v>
      </c>
      <c r="O50" s="80">
        <v>17</v>
      </c>
      <c r="P50" s="80">
        <v>20</v>
      </c>
      <c r="Q50" s="80">
        <v>18</v>
      </c>
      <c r="R50" s="80">
        <v>20</v>
      </c>
      <c r="S50" s="61">
        <v>14</v>
      </c>
      <c r="T50" s="67">
        <v>6</v>
      </c>
      <c r="U50" s="68">
        <f>SUM(N50:R50)/5*0.6 + S50*0.3 + T50/5*20*0.1 +1</f>
        <v>18.64</v>
      </c>
      <c r="V50" s="61"/>
    </row>
    <row r="51" spans="1:22" ht="13" hidden="1">
      <c r="A51" s="74">
        <v>48</v>
      </c>
      <c r="B51" s="75">
        <v>2014244521</v>
      </c>
      <c r="C51" s="75" t="s">
        <v>128</v>
      </c>
      <c r="D51" s="75">
        <v>4</v>
      </c>
      <c r="E51" s="75" t="s">
        <v>250</v>
      </c>
      <c r="F51" s="65">
        <v>0</v>
      </c>
      <c r="G51" s="65">
        <v>0</v>
      </c>
      <c r="H51" s="65">
        <v>0</v>
      </c>
      <c r="I51" s="66">
        <v>0</v>
      </c>
      <c r="J51" s="66">
        <f t="shared" si="1"/>
        <v>0</v>
      </c>
      <c r="K51" s="65">
        <v>0</v>
      </c>
      <c r="L51" s="61">
        <v>0</v>
      </c>
      <c r="M51" s="63">
        <f t="shared" si="4"/>
        <v>-2</v>
      </c>
      <c r="N51" s="80" t="s">
        <v>535</v>
      </c>
      <c r="O51" s="80" t="s">
        <v>535</v>
      </c>
      <c r="P51" s="80" t="s">
        <v>535</v>
      </c>
      <c r="Q51" s="80" t="s">
        <v>535</v>
      </c>
      <c r="R51" s="80" t="s">
        <v>535</v>
      </c>
      <c r="S51" s="61"/>
      <c r="T51" s="67">
        <v>0</v>
      </c>
      <c r="U51" s="64">
        <f t="shared" si="2"/>
        <v>0</v>
      </c>
      <c r="V51" s="61"/>
    </row>
    <row r="52" spans="1:22" ht="13" hidden="1">
      <c r="A52" s="74">
        <v>49</v>
      </c>
      <c r="B52" s="74"/>
      <c r="C52" s="75" t="s">
        <v>248</v>
      </c>
      <c r="D52" s="75" t="s">
        <v>505</v>
      </c>
      <c r="E52" s="75" t="s">
        <v>249</v>
      </c>
      <c r="F52" s="65">
        <v>0</v>
      </c>
      <c r="G52" s="65">
        <v>11</v>
      </c>
      <c r="H52" s="65">
        <v>0</v>
      </c>
      <c r="I52" s="66">
        <v>5</v>
      </c>
      <c r="J52" s="66">
        <f t="shared" si="1"/>
        <v>10</v>
      </c>
      <c r="K52" s="65">
        <v>0</v>
      </c>
      <c r="L52" s="61">
        <v>3</v>
      </c>
      <c r="M52" s="63">
        <f>+(F52+G52+H52+J52+K52)/5+L52-2 + 1</f>
        <v>6.2</v>
      </c>
      <c r="N52" s="80" t="s">
        <v>535</v>
      </c>
      <c r="O52" s="80" t="s">
        <v>535</v>
      </c>
      <c r="P52" s="80" t="s">
        <v>535</v>
      </c>
      <c r="Q52" s="80" t="s">
        <v>535</v>
      </c>
      <c r="R52" s="80" t="s">
        <v>535</v>
      </c>
      <c r="S52" s="61"/>
      <c r="T52" s="61"/>
      <c r="U52" s="64">
        <f t="shared" si="2"/>
        <v>0</v>
      </c>
      <c r="V52" s="61"/>
    </row>
    <row r="53" spans="1:22" ht="13" hidden="1">
      <c r="A53" s="74">
        <v>50</v>
      </c>
      <c r="B53" s="75">
        <v>2014800182</v>
      </c>
      <c r="C53" s="75" t="s">
        <v>376</v>
      </c>
      <c r="D53" s="75">
        <v>2</v>
      </c>
      <c r="E53" s="75" t="s">
        <v>377</v>
      </c>
      <c r="F53" s="65">
        <v>18</v>
      </c>
      <c r="G53" s="65">
        <v>20</v>
      </c>
      <c r="H53" s="65">
        <v>17</v>
      </c>
      <c r="I53" s="66">
        <v>5</v>
      </c>
      <c r="J53" s="66">
        <f t="shared" si="1"/>
        <v>10</v>
      </c>
      <c r="K53" s="65">
        <v>15</v>
      </c>
      <c r="L53" s="61">
        <v>3</v>
      </c>
      <c r="M53" s="63">
        <f>+(F53+G53+H53+J53+K53)/5+L53-2</f>
        <v>17</v>
      </c>
      <c r="N53" s="80" t="s">
        <v>535</v>
      </c>
      <c r="O53" s="80">
        <v>17</v>
      </c>
      <c r="P53" s="80">
        <v>16</v>
      </c>
      <c r="Q53" s="80">
        <v>10</v>
      </c>
      <c r="R53" s="80">
        <v>18</v>
      </c>
      <c r="S53" s="61">
        <v>19</v>
      </c>
      <c r="T53" s="67">
        <v>4</v>
      </c>
      <c r="U53" s="64">
        <f t="shared" si="2"/>
        <v>14.62</v>
      </c>
      <c r="V53" s="61"/>
    </row>
    <row r="54" spans="1:22" ht="13" hidden="1">
      <c r="A54" s="74">
        <v>51</v>
      </c>
      <c r="B54" s="75">
        <v>2014244591</v>
      </c>
      <c r="C54" s="75" t="s">
        <v>378</v>
      </c>
      <c r="D54" s="75">
        <v>4</v>
      </c>
      <c r="E54" s="75" t="s">
        <v>379</v>
      </c>
      <c r="F54" s="65">
        <v>19</v>
      </c>
      <c r="G54" s="65">
        <v>14</v>
      </c>
      <c r="H54" s="65">
        <v>15</v>
      </c>
      <c r="I54" s="66">
        <v>7</v>
      </c>
      <c r="J54" s="66">
        <f t="shared" si="1"/>
        <v>14</v>
      </c>
      <c r="K54" s="65">
        <v>20</v>
      </c>
      <c r="L54" s="61">
        <v>3</v>
      </c>
      <c r="M54" s="63">
        <f>+(F54+G54+H54+J54+K54)/5+L54-2</f>
        <v>17.399999999999999</v>
      </c>
      <c r="N54" s="80">
        <v>14</v>
      </c>
      <c r="O54" s="80">
        <v>16</v>
      </c>
      <c r="P54" s="80">
        <v>18</v>
      </c>
      <c r="Q54" s="80">
        <v>14</v>
      </c>
      <c r="R54" s="80">
        <v>17</v>
      </c>
      <c r="S54" s="61">
        <v>14</v>
      </c>
      <c r="T54" s="67">
        <v>6</v>
      </c>
      <c r="U54" s="64">
        <f t="shared" si="2"/>
        <v>16.079999999999998</v>
      </c>
      <c r="V54" s="61"/>
    </row>
    <row r="55" spans="1:22" ht="13" hidden="1">
      <c r="A55" s="74">
        <v>52</v>
      </c>
      <c r="B55" s="75">
        <v>2014244702</v>
      </c>
      <c r="C55" s="75" t="s">
        <v>380</v>
      </c>
      <c r="D55" s="75">
        <v>5</v>
      </c>
      <c r="E55" s="75" t="s">
        <v>381</v>
      </c>
      <c r="F55" s="65">
        <v>20</v>
      </c>
      <c r="G55" s="65">
        <v>15</v>
      </c>
      <c r="H55" s="65">
        <v>20</v>
      </c>
      <c r="I55" s="66">
        <v>1</v>
      </c>
      <c r="J55" s="66">
        <f t="shared" si="1"/>
        <v>2</v>
      </c>
      <c r="K55" s="65">
        <v>20</v>
      </c>
      <c r="L55" s="61">
        <v>3</v>
      </c>
      <c r="M55" s="63">
        <f>+(F55+G55+H55+J55+K55)/5+L55-2 + 1</f>
        <v>17.399999999999999</v>
      </c>
      <c r="N55" s="80">
        <v>15</v>
      </c>
      <c r="O55" s="80">
        <v>16</v>
      </c>
      <c r="P55" s="80">
        <v>20</v>
      </c>
      <c r="Q55" s="80">
        <v>15</v>
      </c>
      <c r="R55" s="80">
        <v>18</v>
      </c>
      <c r="S55" s="61">
        <v>13</v>
      </c>
      <c r="T55" s="67">
        <v>5</v>
      </c>
      <c r="U55" s="68">
        <f>SUM(N55:R55)/5*0.6 + S55*0.3 + T55/5*20*0.1 +1</f>
        <v>16.98</v>
      </c>
      <c r="V55" s="61"/>
    </row>
    <row r="56" spans="1:22" ht="13" hidden="1">
      <c r="A56" s="74">
        <v>53</v>
      </c>
      <c r="B56" s="75">
        <v>2014101202</v>
      </c>
      <c r="C56" s="75" t="s">
        <v>259</v>
      </c>
      <c r="D56" s="75">
        <v>3</v>
      </c>
      <c r="E56" s="75" t="s">
        <v>260</v>
      </c>
      <c r="F56" s="65">
        <v>20</v>
      </c>
      <c r="G56" s="65">
        <v>15</v>
      </c>
      <c r="H56" s="65">
        <v>20</v>
      </c>
      <c r="I56" s="66">
        <v>3</v>
      </c>
      <c r="J56" s="66">
        <f t="shared" si="1"/>
        <v>6</v>
      </c>
      <c r="K56" s="65">
        <v>20</v>
      </c>
      <c r="L56" s="61">
        <v>3</v>
      </c>
      <c r="M56" s="63">
        <f t="shared" ref="M56:M61" si="5">+(F56+G56+H56+J56+K56)/5+L56-2</f>
        <v>17.2</v>
      </c>
      <c r="N56" s="80">
        <v>20</v>
      </c>
      <c r="O56" s="80">
        <v>16</v>
      </c>
      <c r="P56" s="80">
        <v>19</v>
      </c>
      <c r="Q56" s="80">
        <v>17</v>
      </c>
      <c r="R56" s="80">
        <v>20</v>
      </c>
      <c r="S56" s="61">
        <v>18</v>
      </c>
      <c r="T56" s="67">
        <v>4</v>
      </c>
      <c r="U56" s="68">
        <f>SUM(N56:R56)/5*0.6 + S56*0.3 + T56/5*20*0.1 +1</f>
        <v>19.04</v>
      </c>
      <c r="V56" s="61"/>
    </row>
    <row r="57" spans="1:22" ht="13" hidden="1">
      <c r="A57" s="74">
        <v>54</v>
      </c>
      <c r="B57" s="75">
        <v>2008200781</v>
      </c>
      <c r="C57" s="75" t="s">
        <v>562</v>
      </c>
      <c r="D57" s="75">
        <v>5</v>
      </c>
      <c r="E57" s="75" t="s">
        <v>309</v>
      </c>
      <c r="F57" s="65">
        <v>18</v>
      </c>
      <c r="G57" s="65">
        <v>16</v>
      </c>
      <c r="H57" s="65">
        <v>20</v>
      </c>
      <c r="I57" s="66">
        <v>7</v>
      </c>
      <c r="J57" s="66">
        <f t="shared" si="1"/>
        <v>14</v>
      </c>
      <c r="K57" s="65">
        <v>16</v>
      </c>
      <c r="L57" s="61">
        <v>3</v>
      </c>
      <c r="M57" s="63">
        <f t="shared" si="5"/>
        <v>17.8</v>
      </c>
      <c r="N57" s="80">
        <v>20</v>
      </c>
      <c r="O57" s="80">
        <v>18</v>
      </c>
      <c r="P57" s="80">
        <v>18</v>
      </c>
      <c r="Q57" s="80">
        <v>20</v>
      </c>
      <c r="R57" s="80">
        <v>18</v>
      </c>
      <c r="S57" s="61">
        <v>13</v>
      </c>
      <c r="T57" s="67">
        <v>6</v>
      </c>
      <c r="U57" s="64">
        <f t="shared" si="2"/>
        <v>17.579999999999998</v>
      </c>
      <c r="V57" s="61"/>
    </row>
    <row r="58" spans="1:22" ht="13" hidden="1">
      <c r="A58" s="74">
        <v>55</v>
      </c>
      <c r="B58" s="75">
        <v>2014244791</v>
      </c>
      <c r="C58" s="75" t="s">
        <v>261</v>
      </c>
      <c r="D58" s="75">
        <v>5</v>
      </c>
      <c r="E58" s="75" t="s">
        <v>262</v>
      </c>
      <c r="F58" s="65">
        <v>13</v>
      </c>
      <c r="G58" s="65">
        <v>10</v>
      </c>
      <c r="H58" s="65">
        <v>15</v>
      </c>
      <c r="I58" s="66">
        <v>0</v>
      </c>
      <c r="J58" s="66">
        <f t="shared" si="1"/>
        <v>0</v>
      </c>
      <c r="K58" s="65">
        <v>0</v>
      </c>
      <c r="L58" s="61">
        <v>2</v>
      </c>
      <c r="M58" s="63">
        <f t="shared" si="5"/>
        <v>7.6</v>
      </c>
      <c r="N58" s="80">
        <v>11</v>
      </c>
      <c r="O58" s="80">
        <v>15</v>
      </c>
      <c r="P58" s="80">
        <v>17</v>
      </c>
      <c r="Q58" s="80">
        <v>17</v>
      </c>
      <c r="R58" s="80" t="s">
        <v>535</v>
      </c>
      <c r="S58" s="61">
        <v>19</v>
      </c>
      <c r="T58" s="67">
        <v>3</v>
      </c>
      <c r="U58" s="64">
        <f t="shared" si="2"/>
        <v>14.099999999999998</v>
      </c>
      <c r="V58" s="61"/>
    </row>
    <row r="59" spans="1:22" ht="13" hidden="1">
      <c r="A59" s="74">
        <v>56</v>
      </c>
      <c r="B59" s="75">
        <v>2014202131</v>
      </c>
      <c r="C59" s="75" t="s">
        <v>263</v>
      </c>
      <c r="D59" s="75">
        <v>4</v>
      </c>
      <c r="E59" s="75" t="s">
        <v>264</v>
      </c>
      <c r="F59" s="65">
        <v>20</v>
      </c>
      <c r="G59" s="65">
        <v>19</v>
      </c>
      <c r="H59" s="65">
        <v>20</v>
      </c>
      <c r="I59" s="66">
        <v>4</v>
      </c>
      <c r="J59" s="66">
        <f t="shared" si="1"/>
        <v>8</v>
      </c>
      <c r="K59" s="65">
        <v>14</v>
      </c>
      <c r="L59" s="61">
        <v>3</v>
      </c>
      <c r="M59" s="63">
        <f t="shared" si="5"/>
        <v>17.2</v>
      </c>
      <c r="N59" s="80">
        <v>11</v>
      </c>
      <c r="O59" s="80" t="s">
        <v>535</v>
      </c>
      <c r="P59" s="80">
        <v>11</v>
      </c>
      <c r="Q59" s="80">
        <v>10</v>
      </c>
      <c r="R59" s="80" t="s">
        <v>535</v>
      </c>
      <c r="S59" s="61">
        <v>7</v>
      </c>
      <c r="T59" s="67">
        <v>4</v>
      </c>
      <c r="U59" s="64">
        <f t="shared" si="2"/>
        <v>7.5399999999999991</v>
      </c>
      <c r="V59" s="61"/>
    </row>
    <row r="60" spans="1:22" ht="13" hidden="1">
      <c r="A60" s="74">
        <v>57</v>
      </c>
      <c r="B60" s="75">
        <v>2014244851</v>
      </c>
      <c r="C60" s="75" t="s">
        <v>265</v>
      </c>
      <c r="D60" s="75">
        <v>5</v>
      </c>
      <c r="E60" s="75" t="s">
        <v>266</v>
      </c>
      <c r="F60" s="65">
        <v>20</v>
      </c>
      <c r="G60" s="65">
        <v>15</v>
      </c>
      <c r="H60" s="65">
        <v>16</v>
      </c>
      <c r="I60" s="66">
        <v>6</v>
      </c>
      <c r="J60" s="66">
        <f t="shared" si="1"/>
        <v>12</v>
      </c>
      <c r="K60" s="65">
        <v>5</v>
      </c>
      <c r="L60" s="61">
        <v>3</v>
      </c>
      <c r="M60" s="63">
        <f t="shared" si="5"/>
        <v>14.600000000000001</v>
      </c>
      <c r="N60" s="80">
        <v>15</v>
      </c>
      <c r="O60" s="80">
        <v>13</v>
      </c>
      <c r="P60" s="80">
        <v>20</v>
      </c>
      <c r="Q60" s="80">
        <v>15</v>
      </c>
      <c r="R60" s="80">
        <v>16</v>
      </c>
      <c r="S60" s="61">
        <v>19</v>
      </c>
      <c r="T60" s="67">
        <v>5</v>
      </c>
      <c r="U60" s="64">
        <f t="shared" si="2"/>
        <v>17.18</v>
      </c>
      <c r="V60" s="61"/>
    </row>
    <row r="61" spans="1:22" ht="13">
      <c r="A61" s="74">
        <v>58</v>
      </c>
      <c r="B61" s="75">
        <v>2013242681</v>
      </c>
      <c r="C61" s="75" t="s">
        <v>300</v>
      </c>
      <c r="D61" s="75">
        <v>6</v>
      </c>
      <c r="E61" s="75" t="s">
        <v>267</v>
      </c>
      <c r="F61" s="65">
        <v>17</v>
      </c>
      <c r="G61" s="65">
        <v>13</v>
      </c>
      <c r="H61" s="65">
        <v>18</v>
      </c>
      <c r="I61" s="66">
        <v>6</v>
      </c>
      <c r="J61" s="66">
        <f t="shared" si="1"/>
        <v>12</v>
      </c>
      <c r="K61" s="65">
        <v>15</v>
      </c>
      <c r="L61" s="61">
        <v>3</v>
      </c>
      <c r="M61" s="63">
        <f t="shared" si="5"/>
        <v>16</v>
      </c>
      <c r="N61" s="80">
        <v>14</v>
      </c>
      <c r="O61" s="80">
        <v>8</v>
      </c>
      <c r="P61" s="80">
        <v>20</v>
      </c>
      <c r="Q61" s="80" t="s">
        <v>535</v>
      </c>
      <c r="R61" s="80" t="s">
        <v>535</v>
      </c>
      <c r="S61" s="61">
        <v>14</v>
      </c>
      <c r="T61" s="67">
        <v>5</v>
      </c>
      <c r="U61" s="64">
        <f t="shared" si="2"/>
        <v>11.24</v>
      </c>
      <c r="V61" s="61"/>
    </row>
    <row r="62" spans="1:22" ht="13" hidden="1">
      <c r="A62" s="74">
        <v>59</v>
      </c>
      <c r="B62" s="75">
        <v>2014202191</v>
      </c>
      <c r="C62" s="75" t="s">
        <v>268</v>
      </c>
      <c r="D62" s="75">
        <v>2</v>
      </c>
      <c r="E62" s="75" t="s">
        <v>269</v>
      </c>
      <c r="F62" s="65">
        <v>20</v>
      </c>
      <c r="G62" s="65">
        <v>15</v>
      </c>
      <c r="H62" s="65">
        <v>18</v>
      </c>
      <c r="I62" s="66">
        <v>7</v>
      </c>
      <c r="J62" s="66">
        <f t="shared" si="1"/>
        <v>14</v>
      </c>
      <c r="K62" s="65">
        <v>20</v>
      </c>
      <c r="L62" s="61">
        <v>3</v>
      </c>
      <c r="M62" s="63">
        <f>+(F62+G62+H62+J62+K62)/5+L62-2 + 1</f>
        <v>19.399999999999999</v>
      </c>
      <c r="N62" s="80">
        <v>15</v>
      </c>
      <c r="O62" s="80">
        <v>18</v>
      </c>
      <c r="P62" s="80">
        <v>17</v>
      </c>
      <c r="Q62" s="80">
        <v>17</v>
      </c>
      <c r="R62" s="80">
        <v>18</v>
      </c>
      <c r="S62" s="61">
        <v>11</v>
      </c>
      <c r="T62" s="67">
        <v>6</v>
      </c>
      <c r="U62" s="64">
        <f t="shared" si="2"/>
        <v>15.9</v>
      </c>
      <c r="V62" s="61"/>
    </row>
    <row r="63" spans="1:22" ht="13" hidden="1">
      <c r="A63" s="74">
        <v>60</v>
      </c>
      <c r="B63" s="75">
        <v>2014202221</v>
      </c>
      <c r="C63" s="75" t="s">
        <v>270</v>
      </c>
      <c r="D63" s="75">
        <v>2</v>
      </c>
      <c r="E63" s="75" t="s">
        <v>271</v>
      </c>
      <c r="F63" s="65">
        <v>18</v>
      </c>
      <c r="G63" s="65">
        <v>18</v>
      </c>
      <c r="H63" s="65">
        <v>17</v>
      </c>
      <c r="I63" s="66">
        <v>7</v>
      </c>
      <c r="J63" s="66">
        <f t="shared" si="1"/>
        <v>14</v>
      </c>
      <c r="K63" s="65">
        <v>19</v>
      </c>
      <c r="L63" s="61">
        <v>3</v>
      </c>
      <c r="M63" s="63">
        <f t="shared" ref="M63:M92" si="6">+(F63+G63+H63+J63+K63)/5+L63-2</f>
        <v>18.2</v>
      </c>
      <c r="N63" s="80">
        <v>14</v>
      </c>
      <c r="O63" s="80">
        <v>15</v>
      </c>
      <c r="P63" s="80" t="s">
        <v>535</v>
      </c>
      <c r="Q63" s="80" t="s">
        <v>535</v>
      </c>
      <c r="R63" s="80">
        <v>20</v>
      </c>
      <c r="S63" s="61">
        <v>20</v>
      </c>
      <c r="T63" s="67">
        <v>4</v>
      </c>
      <c r="U63" s="68">
        <f>SUM(N63:R63)/5*0.6 + S63*0.3 + T63/5*20*0.1 +1</f>
        <v>14.479999999999999</v>
      </c>
      <c r="V63" s="61">
        <v>1</v>
      </c>
    </row>
    <row r="64" spans="1:22" ht="13" hidden="1">
      <c r="A64" s="74">
        <v>61</v>
      </c>
      <c r="B64" s="75">
        <v>2014202282</v>
      </c>
      <c r="C64" s="75" t="s">
        <v>272</v>
      </c>
      <c r="D64" s="75">
        <v>2</v>
      </c>
      <c r="E64" s="75" t="s">
        <v>273</v>
      </c>
      <c r="F64" s="65">
        <v>20</v>
      </c>
      <c r="G64" s="65">
        <v>17</v>
      </c>
      <c r="H64" s="65">
        <v>20</v>
      </c>
      <c r="I64" s="66">
        <v>3</v>
      </c>
      <c r="J64" s="66">
        <f t="shared" si="1"/>
        <v>6</v>
      </c>
      <c r="K64" s="65">
        <v>19</v>
      </c>
      <c r="L64" s="61">
        <v>3</v>
      </c>
      <c r="M64" s="63">
        <f t="shared" si="6"/>
        <v>17.399999999999999</v>
      </c>
      <c r="N64" s="80">
        <v>17</v>
      </c>
      <c r="O64" s="80">
        <v>18</v>
      </c>
      <c r="P64" s="80">
        <v>20</v>
      </c>
      <c r="Q64" s="80">
        <v>18</v>
      </c>
      <c r="R64" s="80">
        <v>18</v>
      </c>
      <c r="S64" s="61">
        <v>12</v>
      </c>
      <c r="T64" s="67">
        <v>6</v>
      </c>
      <c r="U64" s="64">
        <f t="shared" si="2"/>
        <v>16.920000000000002</v>
      </c>
      <c r="V64" s="61">
        <v>0.5</v>
      </c>
    </row>
    <row r="65" spans="1:22" ht="13" hidden="1">
      <c r="A65" s="74">
        <v>62</v>
      </c>
      <c r="B65" s="75">
        <v>2014222821</v>
      </c>
      <c r="C65" s="75" t="s">
        <v>274</v>
      </c>
      <c r="D65" s="75">
        <v>3</v>
      </c>
      <c r="E65" s="75" t="s">
        <v>275</v>
      </c>
      <c r="F65" s="65">
        <v>18</v>
      </c>
      <c r="G65" s="65">
        <v>17</v>
      </c>
      <c r="H65" s="65">
        <v>17</v>
      </c>
      <c r="I65" s="66">
        <v>3</v>
      </c>
      <c r="J65" s="66">
        <f t="shared" si="1"/>
        <v>6</v>
      </c>
      <c r="K65" s="65">
        <v>17</v>
      </c>
      <c r="L65" s="61">
        <v>3</v>
      </c>
      <c r="M65" s="63">
        <f t="shared" si="6"/>
        <v>16</v>
      </c>
      <c r="N65" s="80">
        <v>20</v>
      </c>
      <c r="O65" s="80">
        <v>17</v>
      </c>
      <c r="P65" s="80">
        <v>17</v>
      </c>
      <c r="Q65" s="80">
        <v>17</v>
      </c>
      <c r="R65" s="80">
        <v>18</v>
      </c>
      <c r="S65" s="61">
        <v>8</v>
      </c>
      <c r="T65" s="67">
        <v>3</v>
      </c>
      <c r="U65" s="64">
        <f t="shared" si="2"/>
        <v>14.280000000000001</v>
      </c>
      <c r="V65" s="61"/>
    </row>
    <row r="66" spans="1:22" ht="13" hidden="1">
      <c r="A66" s="74">
        <v>63</v>
      </c>
      <c r="B66" s="75">
        <v>2014101152</v>
      </c>
      <c r="C66" s="75" t="s">
        <v>276</v>
      </c>
      <c r="D66" s="75">
        <v>3</v>
      </c>
      <c r="E66" s="75" t="s">
        <v>155</v>
      </c>
      <c r="F66" s="65">
        <v>19</v>
      </c>
      <c r="G66" s="65">
        <v>18</v>
      </c>
      <c r="H66" s="65">
        <v>19</v>
      </c>
      <c r="I66" s="66">
        <v>4</v>
      </c>
      <c r="J66" s="66">
        <f t="shared" si="1"/>
        <v>8</v>
      </c>
      <c r="K66" s="65">
        <v>19</v>
      </c>
      <c r="L66" s="61">
        <v>3</v>
      </c>
      <c r="M66" s="63">
        <f t="shared" si="6"/>
        <v>17.600000000000001</v>
      </c>
      <c r="N66" s="80">
        <v>17</v>
      </c>
      <c r="O66" s="80">
        <v>15</v>
      </c>
      <c r="P66" s="80">
        <v>14</v>
      </c>
      <c r="Q66" s="80">
        <v>16</v>
      </c>
      <c r="R66" s="80">
        <v>18</v>
      </c>
      <c r="S66" s="61">
        <v>14</v>
      </c>
      <c r="T66" s="67">
        <v>5</v>
      </c>
      <c r="U66" s="64">
        <f t="shared" si="2"/>
        <v>15.8</v>
      </c>
      <c r="V66" s="61"/>
    </row>
    <row r="67" spans="1:22" ht="13" hidden="1">
      <c r="A67" s="74">
        <v>64</v>
      </c>
      <c r="B67" s="75">
        <v>2014223961</v>
      </c>
      <c r="C67" s="75" t="s">
        <v>34</v>
      </c>
      <c r="D67" s="75">
        <v>2</v>
      </c>
      <c r="E67" s="75" t="s">
        <v>35</v>
      </c>
      <c r="F67" s="65">
        <v>16</v>
      </c>
      <c r="G67" s="65">
        <v>12</v>
      </c>
      <c r="H67" s="65">
        <v>15</v>
      </c>
      <c r="I67" s="66">
        <v>6</v>
      </c>
      <c r="J67" s="66">
        <f t="shared" si="1"/>
        <v>12</v>
      </c>
      <c r="K67" s="65">
        <v>12</v>
      </c>
      <c r="L67" s="61">
        <v>3</v>
      </c>
      <c r="M67" s="63">
        <f t="shared" si="6"/>
        <v>14.399999999999999</v>
      </c>
      <c r="N67" s="80" t="s">
        <v>535</v>
      </c>
      <c r="O67" s="80" t="s">
        <v>535</v>
      </c>
      <c r="P67" s="80" t="s">
        <v>535</v>
      </c>
      <c r="Q67" s="80" t="s">
        <v>535</v>
      </c>
      <c r="R67" s="80" t="s">
        <v>535</v>
      </c>
      <c r="S67" s="61">
        <v>14</v>
      </c>
      <c r="T67" s="67">
        <v>3</v>
      </c>
      <c r="U67" s="64">
        <f t="shared" si="2"/>
        <v>5.4</v>
      </c>
      <c r="V67" s="61"/>
    </row>
    <row r="68" spans="1:22" ht="13" hidden="1">
      <c r="A68" s="74">
        <v>65</v>
      </c>
      <c r="B68" s="75">
        <v>2014701791</v>
      </c>
      <c r="C68" s="75" t="s">
        <v>36</v>
      </c>
      <c r="D68" s="75">
        <v>3</v>
      </c>
      <c r="E68" s="75" t="s">
        <v>37</v>
      </c>
      <c r="F68" s="65">
        <v>18</v>
      </c>
      <c r="G68" s="65">
        <v>12</v>
      </c>
      <c r="H68" s="65">
        <v>15</v>
      </c>
      <c r="I68" s="66">
        <v>7</v>
      </c>
      <c r="J68" s="66">
        <f t="shared" si="1"/>
        <v>14</v>
      </c>
      <c r="K68" s="65">
        <v>15</v>
      </c>
      <c r="L68" s="61">
        <v>3</v>
      </c>
      <c r="M68" s="63">
        <f t="shared" si="6"/>
        <v>15.8</v>
      </c>
      <c r="N68" s="80">
        <v>17</v>
      </c>
      <c r="O68" s="80">
        <v>10</v>
      </c>
      <c r="P68" s="80">
        <v>15</v>
      </c>
      <c r="Q68" s="80">
        <v>17</v>
      </c>
      <c r="R68" s="80">
        <v>18</v>
      </c>
      <c r="S68" s="61">
        <v>11</v>
      </c>
      <c r="T68" s="67">
        <v>5</v>
      </c>
      <c r="U68" s="64">
        <f t="shared" si="2"/>
        <v>14.54</v>
      </c>
      <c r="V68" s="61"/>
    </row>
    <row r="69" spans="1:22" ht="13" hidden="1">
      <c r="A69" s="74">
        <v>66</v>
      </c>
      <c r="B69" s="75">
        <v>2014220221</v>
      </c>
      <c r="C69" s="75" t="s">
        <v>38</v>
      </c>
      <c r="D69" s="75">
        <v>1</v>
      </c>
      <c r="E69" s="75" t="s">
        <v>67</v>
      </c>
      <c r="F69" s="65">
        <v>0</v>
      </c>
      <c r="G69" s="65">
        <v>0</v>
      </c>
      <c r="H69" s="65">
        <v>0</v>
      </c>
      <c r="I69" s="66">
        <v>2</v>
      </c>
      <c r="J69" s="66">
        <f t="shared" ref="J69:J103" si="7">+I69*2</f>
        <v>4</v>
      </c>
      <c r="K69" s="65">
        <v>0</v>
      </c>
      <c r="L69" s="61">
        <v>2</v>
      </c>
      <c r="M69" s="63">
        <f t="shared" si="6"/>
        <v>0.79999999999999982</v>
      </c>
      <c r="N69" s="80" t="s">
        <v>535</v>
      </c>
      <c r="O69" s="80" t="s">
        <v>535</v>
      </c>
      <c r="P69" s="80" t="s">
        <v>535</v>
      </c>
      <c r="Q69" s="80" t="s">
        <v>535</v>
      </c>
      <c r="R69" s="80" t="s">
        <v>535</v>
      </c>
      <c r="S69" s="61">
        <v>12</v>
      </c>
      <c r="T69" s="67">
        <v>1</v>
      </c>
      <c r="U69" s="64">
        <f t="shared" ref="U69:U129" si="8">SUM(N69:R69)/5*0.6 + S69*0.3 + T69/5*20*0.1</f>
        <v>3.9999999999999996</v>
      </c>
      <c r="V69" s="61"/>
    </row>
    <row r="70" spans="1:22" ht="13" hidden="1">
      <c r="A70" s="74">
        <v>67</v>
      </c>
      <c r="B70" s="75">
        <v>2014701111</v>
      </c>
      <c r="C70" s="75" t="s">
        <v>68</v>
      </c>
      <c r="D70" s="75">
        <v>1</v>
      </c>
      <c r="E70" s="75" t="s">
        <v>69</v>
      </c>
      <c r="F70" s="65">
        <v>0</v>
      </c>
      <c r="G70" s="65">
        <v>0</v>
      </c>
      <c r="H70" s="65">
        <v>0</v>
      </c>
      <c r="I70" s="66">
        <v>0</v>
      </c>
      <c r="J70" s="66">
        <f t="shared" si="7"/>
        <v>0</v>
      </c>
      <c r="K70" s="65">
        <v>0</v>
      </c>
      <c r="L70" s="61">
        <v>0</v>
      </c>
      <c r="M70" s="63">
        <f t="shared" si="6"/>
        <v>-2</v>
      </c>
      <c r="N70" s="80" t="s">
        <v>535</v>
      </c>
      <c r="O70" s="80" t="s">
        <v>535</v>
      </c>
      <c r="P70" s="80" t="s">
        <v>535</v>
      </c>
      <c r="Q70" s="80" t="s">
        <v>535</v>
      </c>
      <c r="R70" s="80" t="s">
        <v>535</v>
      </c>
      <c r="S70" s="61"/>
      <c r="T70" s="67">
        <v>0</v>
      </c>
      <c r="U70" s="64">
        <f t="shared" si="8"/>
        <v>0</v>
      </c>
      <c r="V70" s="61"/>
    </row>
    <row r="71" spans="1:22" ht="13" hidden="1">
      <c r="A71" s="74">
        <v>68</v>
      </c>
      <c r="B71" s="75">
        <v>2014245341</v>
      </c>
      <c r="C71" s="75" t="s">
        <v>70</v>
      </c>
      <c r="D71" s="75">
        <v>3</v>
      </c>
      <c r="E71" s="75" t="s">
        <v>71</v>
      </c>
      <c r="F71" s="65">
        <v>20</v>
      </c>
      <c r="G71" s="65">
        <v>20</v>
      </c>
      <c r="H71" s="65">
        <v>20</v>
      </c>
      <c r="I71" s="66">
        <v>9</v>
      </c>
      <c r="J71" s="66">
        <f t="shared" si="7"/>
        <v>18</v>
      </c>
      <c r="K71" s="65">
        <v>20</v>
      </c>
      <c r="L71" s="61">
        <v>3</v>
      </c>
      <c r="M71" s="63">
        <f t="shared" si="6"/>
        <v>20.6</v>
      </c>
      <c r="N71" s="80">
        <v>20</v>
      </c>
      <c r="O71" s="80">
        <v>17</v>
      </c>
      <c r="P71" s="80">
        <v>19</v>
      </c>
      <c r="Q71" s="80">
        <v>18</v>
      </c>
      <c r="R71" s="80">
        <v>19</v>
      </c>
      <c r="S71" s="61">
        <v>20</v>
      </c>
      <c r="T71" s="67">
        <v>5</v>
      </c>
      <c r="U71" s="64">
        <f t="shared" si="8"/>
        <v>19.16</v>
      </c>
      <c r="V71" s="61"/>
    </row>
    <row r="72" spans="1:22" ht="13">
      <c r="A72" s="74">
        <v>69</v>
      </c>
      <c r="B72" s="75">
        <v>2014130141</v>
      </c>
      <c r="C72" s="75" t="s">
        <v>72</v>
      </c>
      <c r="D72" s="75">
        <v>6</v>
      </c>
      <c r="E72" s="75" t="s">
        <v>73</v>
      </c>
      <c r="F72" s="65">
        <v>18</v>
      </c>
      <c r="G72" s="65">
        <v>13</v>
      </c>
      <c r="H72" s="65">
        <v>19</v>
      </c>
      <c r="I72" s="66">
        <v>5</v>
      </c>
      <c r="J72" s="66">
        <f t="shared" si="7"/>
        <v>10</v>
      </c>
      <c r="K72" s="65">
        <v>11</v>
      </c>
      <c r="L72" s="61">
        <v>3</v>
      </c>
      <c r="M72" s="63">
        <f t="shared" si="6"/>
        <v>15.2</v>
      </c>
      <c r="N72" s="80">
        <v>20</v>
      </c>
      <c r="O72" s="80">
        <v>20</v>
      </c>
      <c r="P72" s="80">
        <v>15</v>
      </c>
      <c r="Q72" s="80">
        <v>18</v>
      </c>
      <c r="R72" s="80">
        <v>20</v>
      </c>
      <c r="S72" s="61">
        <v>15</v>
      </c>
      <c r="T72" s="67">
        <v>5</v>
      </c>
      <c r="U72" s="64">
        <f t="shared" si="8"/>
        <v>17.66</v>
      </c>
      <c r="V72" s="61"/>
    </row>
    <row r="73" spans="1:22" ht="13" hidden="1">
      <c r="A73" s="74">
        <v>70</v>
      </c>
      <c r="B73" s="75">
        <v>2014245421</v>
      </c>
      <c r="C73" s="75" t="s">
        <v>74</v>
      </c>
      <c r="D73" s="75">
        <v>4</v>
      </c>
      <c r="E73" s="75" t="s">
        <v>75</v>
      </c>
      <c r="F73" s="65">
        <v>20</v>
      </c>
      <c r="G73" s="65">
        <v>18</v>
      </c>
      <c r="H73" s="65">
        <v>20</v>
      </c>
      <c r="I73" s="66">
        <v>7</v>
      </c>
      <c r="J73" s="66">
        <f t="shared" si="7"/>
        <v>14</v>
      </c>
      <c r="K73" s="65">
        <v>14</v>
      </c>
      <c r="L73" s="61">
        <v>3</v>
      </c>
      <c r="M73" s="63">
        <f t="shared" si="6"/>
        <v>18.2</v>
      </c>
      <c r="N73" s="80">
        <v>8</v>
      </c>
      <c r="O73" s="80" t="s">
        <v>535</v>
      </c>
      <c r="P73" s="80">
        <v>8</v>
      </c>
      <c r="Q73" s="80" t="s">
        <v>535</v>
      </c>
      <c r="R73" s="80" t="s">
        <v>535</v>
      </c>
      <c r="S73" s="61"/>
      <c r="T73" s="67">
        <v>0</v>
      </c>
      <c r="U73" s="64">
        <f t="shared" si="8"/>
        <v>1.92</v>
      </c>
      <c r="V73" s="61"/>
    </row>
    <row r="74" spans="1:22" ht="13" hidden="1">
      <c r="A74" s="74">
        <v>71</v>
      </c>
      <c r="B74" s="75">
        <v>2014245471</v>
      </c>
      <c r="C74" s="75" t="s">
        <v>76</v>
      </c>
      <c r="D74" s="75">
        <v>5</v>
      </c>
      <c r="E74" s="75" t="s">
        <v>77</v>
      </c>
      <c r="F74" s="65">
        <v>20</v>
      </c>
      <c r="G74" s="65">
        <v>15</v>
      </c>
      <c r="H74" s="65">
        <v>17</v>
      </c>
      <c r="I74" s="66">
        <v>8</v>
      </c>
      <c r="J74" s="66">
        <f t="shared" si="7"/>
        <v>16</v>
      </c>
      <c r="K74" s="65">
        <v>20</v>
      </c>
      <c r="L74" s="61">
        <v>3</v>
      </c>
      <c r="M74" s="63">
        <f t="shared" si="6"/>
        <v>18.600000000000001</v>
      </c>
      <c r="N74" s="80">
        <v>12</v>
      </c>
      <c r="O74" s="80">
        <v>12</v>
      </c>
      <c r="P74" s="80">
        <v>18</v>
      </c>
      <c r="Q74" s="80">
        <v>18</v>
      </c>
      <c r="R74" s="80">
        <v>15</v>
      </c>
      <c r="S74" s="61"/>
      <c r="T74" s="67">
        <v>3</v>
      </c>
      <c r="U74" s="64">
        <f t="shared" si="8"/>
        <v>10.199999999999999</v>
      </c>
      <c r="V74" s="61"/>
    </row>
    <row r="75" spans="1:22" ht="13" hidden="1">
      <c r="A75" s="74">
        <v>72</v>
      </c>
      <c r="B75" s="75">
        <v>2013245241</v>
      </c>
      <c r="C75" s="75" t="s">
        <v>413</v>
      </c>
      <c r="D75" s="75">
        <v>3</v>
      </c>
      <c r="E75" s="75" t="s">
        <v>78</v>
      </c>
      <c r="F75" s="65">
        <v>0</v>
      </c>
      <c r="G75" s="65">
        <v>13</v>
      </c>
      <c r="H75" s="65">
        <v>17</v>
      </c>
      <c r="I75" s="66">
        <v>0</v>
      </c>
      <c r="J75" s="66">
        <f t="shared" si="7"/>
        <v>0</v>
      </c>
      <c r="K75" s="65">
        <v>9</v>
      </c>
      <c r="L75" s="61">
        <v>1</v>
      </c>
      <c r="M75" s="63">
        <f t="shared" si="6"/>
        <v>6.8000000000000007</v>
      </c>
      <c r="N75" s="80" t="s">
        <v>535</v>
      </c>
      <c r="O75" s="80" t="s">
        <v>535</v>
      </c>
      <c r="P75" s="80">
        <v>16</v>
      </c>
      <c r="Q75" s="80">
        <v>17</v>
      </c>
      <c r="R75" s="80" t="s">
        <v>535</v>
      </c>
      <c r="S75" s="61">
        <v>12</v>
      </c>
      <c r="T75" s="67">
        <v>2</v>
      </c>
      <c r="U75" s="64">
        <f t="shared" si="8"/>
        <v>8.36</v>
      </c>
      <c r="V75" s="61"/>
    </row>
    <row r="76" spans="1:22" ht="13" hidden="1">
      <c r="A76" s="74">
        <v>73</v>
      </c>
      <c r="B76" s="75">
        <v>2014202641</v>
      </c>
      <c r="C76" s="75" t="s">
        <v>79</v>
      </c>
      <c r="D76" s="75">
        <v>2</v>
      </c>
      <c r="E76" s="75" t="s">
        <v>80</v>
      </c>
      <c r="F76" s="65">
        <v>20</v>
      </c>
      <c r="G76" s="65">
        <v>8</v>
      </c>
      <c r="H76" s="65">
        <v>17</v>
      </c>
      <c r="I76" s="66">
        <v>8</v>
      </c>
      <c r="J76" s="66">
        <f t="shared" si="7"/>
        <v>16</v>
      </c>
      <c r="K76" s="65">
        <v>14</v>
      </c>
      <c r="L76" s="61">
        <v>2</v>
      </c>
      <c r="M76" s="63">
        <f t="shared" si="6"/>
        <v>15</v>
      </c>
      <c r="N76" s="80">
        <v>8</v>
      </c>
      <c r="O76" s="80" t="s">
        <v>535</v>
      </c>
      <c r="P76" s="80" t="s">
        <v>535</v>
      </c>
      <c r="Q76" s="80" t="s">
        <v>535</v>
      </c>
      <c r="R76" s="80" t="s">
        <v>535</v>
      </c>
      <c r="S76" s="61">
        <v>8</v>
      </c>
      <c r="T76" s="67">
        <v>5</v>
      </c>
      <c r="U76" s="64">
        <f t="shared" si="8"/>
        <v>5.3599999999999994</v>
      </c>
      <c r="V76" s="61"/>
    </row>
    <row r="77" spans="1:22" ht="13" hidden="1">
      <c r="A77" s="74">
        <v>74</v>
      </c>
      <c r="B77" s="75">
        <v>2013223061</v>
      </c>
      <c r="C77" s="75" t="s">
        <v>81</v>
      </c>
      <c r="D77" s="75">
        <v>3</v>
      </c>
      <c r="E77" s="75" t="s">
        <v>39</v>
      </c>
      <c r="F77" s="65">
        <v>18</v>
      </c>
      <c r="G77" s="65">
        <v>13</v>
      </c>
      <c r="H77" s="65">
        <v>0</v>
      </c>
      <c r="I77" s="66">
        <v>5</v>
      </c>
      <c r="J77" s="66">
        <f t="shared" si="7"/>
        <v>10</v>
      </c>
      <c r="K77" s="65">
        <v>0</v>
      </c>
      <c r="L77" s="61">
        <v>3</v>
      </c>
      <c r="M77" s="63">
        <f t="shared" si="6"/>
        <v>9.1999999999999993</v>
      </c>
      <c r="N77" s="80" t="s">
        <v>535</v>
      </c>
      <c r="O77" s="80" t="s">
        <v>535</v>
      </c>
      <c r="P77" s="80" t="s">
        <v>535</v>
      </c>
      <c r="Q77" s="80" t="s">
        <v>535</v>
      </c>
      <c r="R77" s="80" t="s">
        <v>535</v>
      </c>
      <c r="S77" s="61">
        <v>10</v>
      </c>
      <c r="T77" s="67">
        <v>4</v>
      </c>
      <c r="U77" s="64">
        <f t="shared" si="8"/>
        <v>4.5999999999999996</v>
      </c>
      <c r="V77" s="61"/>
    </row>
    <row r="78" spans="1:22" ht="13" hidden="1">
      <c r="A78" s="74">
        <v>75</v>
      </c>
      <c r="B78" s="75">
        <v>2013223101</v>
      </c>
      <c r="C78" s="75" t="s">
        <v>82</v>
      </c>
      <c r="D78" s="75">
        <v>4</v>
      </c>
      <c r="E78" s="75" t="s">
        <v>39</v>
      </c>
      <c r="F78" s="65">
        <v>17</v>
      </c>
      <c r="G78" s="65">
        <v>8</v>
      </c>
      <c r="H78" s="65">
        <v>0</v>
      </c>
      <c r="I78" s="66">
        <v>0</v>
      </c>
      <c r="J78" s="66">
        <f t="shared" si="7"/>
        <v>0</v>
      </c>
      <c r="K78" s="65">
        <v>0</v>
      </c>
      <c r="L78" s="61">
        <v>1</v>
      </c>
      <c r="M78" s="63">
        <f t="shared" si="6"/>
        <v>4</v>
      </c>
      <c r="N78" s="80" t="s">
        <v>535</v>
      </c>
      <c r="O78" s="80" t="s">
        <v>535</v>
      </c>
      <c r="P78" s="80">
        <v>8</v>
      </c>
      <c r="Q78" s="80">
        <v>10</v>
      </c>
      <c r="R78" s="80">
        <v>9</v>
      </c>
      <c r="S78" s="61">
        <v>16</v>
      </c>
      <c r="T78" s="67">
        <v>3</v>
      </c>
      <c r="U78" s="64">
        <f t="shared" si="8"/>
        <v>9.2399999999999984</v>
      </c>
      <c r="V78" s="61"/>
    </row>
    <row r="79" spans="1:22" ht="13" hidden="1">
      <c r="A79" s="74">
        <v>76</v>
      </c>
      <c r="B79" s="75">
        <v>2011244101</v>
      </c>
      <c r="C79" s="75" t="s">
        <v>299</v>
      </c>
      <c r="D79" s="75">
        <v>4</v>
      </c>
      <c r="E79" s="75" t="s">
        <v>83</v>
      </c>
      <c r="F79" s="65">
        <v>0</v>
      </c>
      <c r="G79" s="65">
        <v>0</v>
      </c>
      <c r="H79" s="65">
        <v>0</v>
      </c>
      <c r="I79" s="66">
        <v>0</v>
      </c>
      <c r="J79" s="66">
        <f t="shared" si="7"/>
        <v>0</v>
      </c>
      <c r="K79" s="65">
        <v>0</v>
      </c>
      <c r="L79" s="61">
        <v>0</v>
      </c>
      <c r="M79" s="63">
        <f t="shared" si="6"/>
        <v>-2</v>
      </c>
      <c r="N79" s="80" t="s">
        <v>535</v>
      </c>
      <c r="O79" s="80" t="s">
        <v>535</v>
      </c>
      <c r="P79" s="80" t="s">
        <v>535</v>
      </c>
      <c r="Q79" s="80" t="s">
        <v>535</v>
      </c>
      <c r="R79" s="80" t="s">
        <v>535</v>
      </c>
      <c r="S79" s="61"/>
      <c r="T79" s="67">
        <v>0</v>
      </c>
      <c r="U79" s="64">
        <f t="shared" si="8"/>
        <v>0</v>
      </c>
      <c r="V79" s="61"/>
    </row>
    <row r="80" spans="1:22" ht="13" hidden="1">
      <c r="A80" s="74">
        <v>77</v>
      </c>
      <c r="B80" s="75">
        <v>2014202781</v>
      </c>
      <c r="C80" s="75" t="s">
        <v>84</v>
      </c>
      <c r="D80" s="75">
        <v>2</v>
      </c>
      <c r="E80" s="75" t="s">
        <v>85</v>
      </c>
      <c r="F80" s="65">
        <v>19</v>
      </c>
      <c r="G80" s="65">
        <v>0</v>
      </c>
      <c r="H80" s="65">
        <v>0</v>
      </c>
      <c r="I80" s="66">
        <v>0</v>
      </c>
      <c r="J80" s="66">
        <f t="shared" si="7"/>
        <v>0</v>
      </c>
      <c r="K80" s="65">
        <v>0</v>
      </c>
      <c r="L80" s="61">
        <v>1</v>
      </c>
      <c r="M80" s="63">
        <f t="shared" si="6"/>
        <v>2.8</v>
      </c>
      <c r="N80" s="80" t="s">
        <v>535</v>
      </c>
      <c r="O80" s="80">
        <v>11</v>
      </c>
      <c r="P80" s="80">
        <v>15</v>
      </c>
      <c r="Q80" s="80" t="s">
        <v>535</v>
      </c>
      <c r="R80" s="80" t="s">
        <v>535</v>
      </c>
      <c r="S80" s="61"/>
      <c r="T80" s="67">
        <v>1</v>
      </c>
      <c r="U80" s="64">
        <f t="shared" si="8"/>
        <v>3.52</v>
      </c>
      <c r="V80" s="61"/>
    </row>
    <row r="81" spans="1:22" ht="13" hidden="1">
      <c r="A81" s="74">
        <v>78</v>
      </c>
      <c r="B81" s="75">
        <v>2014241411</v>
      </c>
      <c r="C81" s="75" t="s">
        <v>86</v>
      </c>
      <c r="D81" s="75">
        <v>1</v>
      </c>
      <c r="E81" s="75" t="s">
        <v>87</v>
      </c>
      <c r="F81" s="65">
        <v>19</v>
      </c>
      <c r="G81" s="65">
        <v>11</v>
      </c>
      <c r="H81" s="65">
        <v>16</v>
      </c>
      <c r="I81" s="66">
        <v>9</v>
      </c>
      <c r="J81" s="66">
        <f t="shared" si="7"/>
        <v>18</v>
      </c>
      <c r="K81" s="65">
        <v>12</v>
      </c>
      <c r="L81" s="61">
        <v>2</v>
      </c>
      <c r="M81" s="63">
        <f t="shared" si="6"/>
        <v>15.2</v>
      </c>
      <c r="N81" s="80" t="s">
        <v>535</v>
      </c>
      <c r="O81" s="80" t="s">
        <v>535</v>
      </c>
      <c r="P81" s="80" t="s">
        <v>535</v>
      </c>
      <c r="Q81" s="80" t="s">
        <v>535</v>
      </c>
      <c r="R81" s="80" t="s">
        <v>535</v>
      </c>
      <c r="S81" s="61"/>
      <c r="T81" s="67">
        <v>4</v>
      </c>
      <c r="U81" s="64">
        <f t="shared" si="8"/>
        <v>1.6</v>
      </c>
      <c r="V81" s="61"/>
    </row>
    <row r="82" spans="1:22" ht="13" hidden="1">
      <c r="A82" s="74">
        <v>79</v>
      </c>
      <c r="B82" s="75">
        <v>2014221491</v>
      </c>
      <c r="C82" s="75" t="s">
        <v>88</v>
      </c>
      <c r="D82" s="75">
        <v>2</v>
      </c>
      <c r="E82" s="75" t="s">
        <v>89</v>
      </c>
      <c r="F82" s="65">
        <v>20</v>
      </c>
      <c r="G82" s="65">
        <v>14</v>
      </c>
      <c r="H82" s="65">
        <v>0</v>
      </c>
      <c r="I82" s="66">
        <v>6</v>
      </c>
      <c r="J82" s="66">
        <f t="shared" si="7"/>
        <v>12</v>
      </c>
      <c r="K82" s="65">
        <v>20</v>
      </c>
      <c r="L82" s="61">
        <v>3</v>
      </c>
      <c r="M82" s="63">
        <f t="shared" si="6"/>
        <v>14.2</v>
      </c>
      <c r="N82" s="80" t="s">
        <v>535</v>
      </c>
      <c r="O82" s="80" t="s">
        <v>535</v>
      </c>
      <c r="P82" s="80" t="s">
        <v>535</v>
      </c>
      <c r="Q82" s="80" t="s">
        <v>535</v>
      </c>
      <c r="R82" s="80" t="s">
        <v>535</v>
      </c>
      <c r="S82" s="61">
        <v>7</v>
      </c>
      <c r="T82" s="67">
        <v>5</v>
      </c>
      <c r="U82" s="64">
        <f t="shared" si="8"/>
        <v>4.0999999999999996</v>
      </c>
      <c r="V82" s="61"/>
    </row>
    <row r="83" spans="1:22" ht="13" hidden="1">
      <c r="A83" s="74">
        <v>80</v>
      </c>
      <c r="B83" s="75">
        <v>2014101972</v>
      </c>
      <c r="C83" s="75" t="s">
        <v>62</v>
      </c>
      <c r="D83" s="75">
        <v>1</v>
      </c>
      <c r="E83" s="75" t="s">
        <v>63</v>
      </c>
      <c r="F83" s="65">
        <v>17</v>
      </c>
      <c r="G83" s="65">
        <v>17</v>
      </c>
      <c r="H83" s="65">
        <v>20</v>
      </c>
      <c r="I83" s="66">
        <v>3</v>
      </c>
      <c r="J83" s="66">
        <f t="shared" si="7"/>
        <v>6</v>
      </c>
      <c r="K83" s="65">
        <v>18</v>
      </c>
      <c r="L83" s="61">
        <v>3</v>
      </c>
      <c r="M83" s="63">
        <f t="shared" si="6"/>
        <v>16.600000000000001</v>
      </c>
      <c r="N83" s="80">
        <v>18</v>
      </c>
      <c r="O83" s="80">
        <v>15</v>
      </c>
      <c r="P83" s="80">
        <v>20</v>
      </c>
      <c r="Q83" s="80">
        <v>16</v>
      </c>
      <c r="R83" s="80">
        <v>11</v>
      </c>
      <c r="S83" s="61">
        <v>11</v>
      </c>
      <c r="T83" s="67">
        <v>6</v>
      </c>
      <c r="U83" s="64">
        <f t="shared" si="8"/>
        <v>15.299999999999999</v>
      </c>
      <c r="V83" s="61"/>
    </row>
    <row r="84" spans="1:22" ht="13" hidden="1">
      <c r="A84" s="74">
        <v>81</v>
      </c>
      <c r="B84" s="75">
        <v>2014241071</v>
      </c>
      <c r="C84" s="75" t="s">
        <v>64</v>
      </c>
      <c r="D84" s="75">
        <v>4</v>
      </c>
      <c r="E84" s="75" t="s">
        <v>65</v>
      </c>
      <c r="F84" s="65">
        <v>10</v>
      </c>
      <c r="G84" s="65">
        <v>13</v>
      </c>
      <c r="H84" s="65">
        <v>15</v>
      </c>
      <c r="I84" s="66">
        <v>5</v>
      </c>
      <c r="J84" s="66">
        <f t="shared" si="7"/>
        <v>10</v>
      </c>
      <c r="K84" s="65">
        <v>11</v>
      </c>
      <c r="L84" s="61">
        <v>3</v>
      </c>
      <c r="M84" s="63">
        <f t="shared" si="6"/>
        <v>12.8</v>
      </c>
      <c r="N84" s="80" t="s">
        <v>535</v>
      </c>
      <c r="O84" s="80" t="s">
        <v>535</v>
      </c>
      <c r="P84" s="80" t="s">
        <v>535</v>
      </c>
      <c r="Q84" s="80" t="s">
        <v>535</v>
      </c>
      <c r="R84" s="80" t="s">
        <v>535</v>
      </c>
      <c r="S84" s="61"/>
      <c r="T84" s="67">
        <v>3</v>
      </c>
      <c r="U84" s="64">
        <f t="shared" si="8"/>
        <v>1.2000000000000002</v>
      </c>
      <c r="V84" s="61">
        <v>1</v>
      </c>
    </row>
    <row r="85" spans="1:22" ht="13" hidden="1">
      <c r="A85" s="74">
        <v>82</v>
      </c>
      <c r="B85" s="75">
        <v>2014222611</v>
      </c>
      <c r="C85" s="75" t="s">
        <v>66</v>
      </c>
      <c r="D85" s="75">
        <v>2</v>
      </c>
      <c r="E85" s="75" t="s">
        <v>189</v>
      </c>
      <c r="F85" s="65">
        <v>18</v>
      </c>
      <c r="G85" s="65">
        <v>16</v>
      </c>
      <c r="H85" s="65">
        <v>20</v>
      </c>
      <c r="I85" s="66">
        <v>7</v>
      </c>
      <c r="J85" s="66">
        <f t="shared" si="7"/>
        <v>14</v>
      </c>
      <c r="K85" s="65">
        <v>15</v>
      </c>
      <c r="L85" s="61">
        <v>3</v>
      </c>
      <c r="M85" s="63">
        <f t="shared" si="6"/>
        <v>17.600000000000001</v>
      </c>
      <c r="N85" s="80">
        <v>17</v>
      </c>
      <c r="O85" s="80" t="s">
        <v>535</v>
      </c>
      <c r="P85" s="80">
        <v>18</v>
      </c>
      <c r="Q85" s="80">
        <v>17</v>
      </c>
      <c r="R85" s="80">
        <v>15</v>
      </c>
      <c r="S85" s="61">
        <v>14</v>
      </c>
      <c r="T85" s="67">
        <v>5</v>
      </c>
      <c r="U85" s="64">
        <f t="shared" si="8"/>
        <v>14.239999999999998</v>
      </c>
      <c r="V85" s="61"/>
    </row>
    <row r="86" spans="1:22" ht="13" hidden="1">
      <c r="A86" s="74">
        <v>83</v>
      </c>
      <c r="B86" s="75">
        <v>2014241081</v>
      </c>
      <c r="C86" s="75" t="s">
        <v>310</v>
      </c>
      <c r="D86" s="75">
        <v>4</v>
      </c>
      <c r="E86" s="75" t="s">
        <v>311</v>
      </c>
      <c r="F86" s="65">
        <v>0</v>
      </c>
      <c r="G86" s="65">
        <v>13</v>
      </c>
      <c r="H86" s="65">
        <v>19</v>
      </c>
      <c r="I86" s="66">
        <v>7</v>
      </c>
      <c r="J86" s="66">
        <f t="shared" si="7"/>
        <v>14</v>
      </c>
      <c r="K86" s="65">
        <v>12</v>
      </c>
      <c r="L86" s="61">
        <v>2</v>
      </c>
      <c r="M86" s="63">
        <f t="shared" si="6"/>
        <v>11.6</v>
      </c>
      <c r="N86" s="80">
        <v>20</v>
      </c>
      <c r="O86" s="80">
        <v>18</v>
      </c>
      <c r="P86" s="80">
        <v>15</v>
      </c>
      <c r="Q86" s="80">
        <v>14</v>
      </c>
      <c r="R86" s="80">
        <v>19</v>
      </c>
      <c r="S86" s="61">
        <v>17</v>
      </c>
      <c r="T86" s="67">
        <v>2</v>
      </c>
      <c r="U86" s="64">
        <f t="shared" si="8"/>
        <v>16.22</v>
      </c>
      <c r="V86" s="61"/>
    </row>
    <row r="87" spans="1:22" ht="13" hidden="1">
      <c r="A87" s="74">
        <v>84</v>
      </c>
      <c r="B87" s="75">
        <v>2014246161</v>
      </c>
      <c r="C87" s="75" t="s">
        <v>312</v>
      </c>
      <c r="D87" s="75">
        <v>5</v>
      </c>
      <c r="E87" s="75" t="s">
        <v>313</v>
      </c>
      <c r="F87" s="65">
        <v>0</v>
      </c>
      <c r="G87" s="65">
        <v>13</v>
      </c>
      <c r="H87" s="65">
        <v>15</v>
      </c>
      <c r="I87" s="66">
        <v>8</v>
      </c>
      <c r="J87" s="66">
        <f t="shared" si="7"/>
        <v>16</v>
      </c>
      <c r="K87" s="65">
        <v>11</v>
      </c>
      <c r="L87" s="61">
        <v>2</v>
      </c>
      <c r="M87" s="63">
        <f t="shared" si="6"/>
        <v>11</v>
      </c>
      <c r="N87" s="80">
        <v>17</v>
      </c>
      <c r="O87" s="80">
        <v>9</v>
      </c>
      <c r="P87" s="80">
        <v>16</v>
      </c>
      <c r="Q87" s="80">
        <v>7</v>
      </c>
      <c r="R87" s="80">
        <v>16</v>
      </c>
      <c r="S87" s="61">
        <v>15</v>
      </c>
      <c r="T87" s="67">
        <v>4</v>
      </c>
      <c r="U87" s="64">
        <f t="shared" si="8"/>
        <v>13.9</v>
      </c>
      <c r="V87" s="61"/>
    </row>
    <row r="88" spans="1:22" ht="13" hidden="1">
      <c r="A88" s="74">
        <v>85</v>
      </c>
      <c r="B88" s="75">
        <v>2014246221</v>
      </c>
      <c r="C88" s="75" t="s">
        <v>314</v>
      </c>
      <c r="D88" s="75">
        <v>5</v>
      </c>
      <c r="E88" s="75" t="s">
        <v>315</v>
      </c>
      <c r="F88" s="65">
        <v>0</v>
      </c>
      <c r="G88" s="65">
        <v>0</v>
      </c>
      <c r="H88" s="65">
        <v>0</v>
      </c>
      <c r="I88" s="66">
        <v>0</v>
      </c>
      <c r="J88" s="66">
        <f t="shared" si="7"/>
        <v>0</v>
      </c>
      <c r="K88" s="65">
        <v>0</v>
      </c>
      <c r="L88" s="61">
        <v>0</v>
      </c>
      <c r="M88" s="63">
        <f t="shared" si="6"/>
        <v>-2</v>
      </c>
      <c r="N88" s="80" t="s">
        <v>535</v>
      </c>
      <c r="O88" s="80" t="s">
        <v>535</v>
      </c>
      <c r="P88" s="80" t="s">
        <v>535</v>
      </c>
      <c r="Q88" s="80" t="s">
        <v>535</v>
      </c>
      <c r="R88" s="80" t="s">
        <v>535</v>
      </c>
      <c r="S88" s="61"/>
      <c r="T88" s="67">
        <v>0</v>
      </c>
      <c r="U88" s="64">
        <f t="shared" si="8"/>
        <v>0</v>
      </c>
      <c r="V88" s="61"/>
    </row>
    <row r="89" spans="1:22" ht="13" hidden="1">
      <c r="A89" s="74">
        <v>86</v>
      </c>
      <c r="B89" s="75">
        <v>2014110411</v>
      </c>
      <c r="C89" s="75" t="s">
        <v>316</v>
      </c>
      <c r="D89" s="75">
        <v>1</v>
      </c>
      <c r="E89" s="75" t="s">
        <v>317</v>
      </c>
      <c r="F89" s="65">
        <v>17</v>
      </c>
      <c r="G89" s="65">
        <v>14</v>
      </c>
      <c r="H89" s="65">
        <v>15</v>
      </c>
      <c r="I89" s="66">
        <v>7</v>
      </c>
      <c r="J89" s="66">
        <f t="shared" si="7"/>
        <v>14</v>
      </c>
      <c r="K89" s="65">
        <v>14</v>
      </c>
      <c r="L89" s="61">
        <v>3</v>
      </c>
      <c r="M89" s="63">
        <f t="shared" si="6"/>
        <v>15.8</v>
      </c>
      <c r="N89" s="80">
        <v>14</v>
      </c>
      <c r="O89" s="80">
        <v>8</v>
      </c>
      <c r="P89" s="80" t="s">
        <v>535</v>
      </c>
      <c r="Q89" s="80" t="s">
        <v>535</v>
      </c>
      <c r="R89" s="80">
        <v>15</v>
      </c>
      <c r="S89" s="61">
        <v>10</v>
      </c>
      <c r="T89" s="67">
        <v>4</v>
      </c>
      <c r="U89" s="64">
        <f t="shared" si="8"/>
        <v>9.0400000000000009</v>
      </c>
      <c r="V89" s="61"/>
    </row>
    <row r="90" spans="1:22" ht="13" hidden="1">
      <c r="A90" s="74">
        <v>87</v>
      </c>
      <c r="B90" s="75">
        <v>2013240661</v>
      </c>
      <c r="C90" s="75" t="s">
        <v>318</v>
      </c>
      <c r="D90" s="75" t="s">
        <v>505</v>
      </c>
      <c r="E90" s="75" t="s">
        <v>200</v>
      </c>
      <c r="F90" s="65">
        <v>18</v>
      </c>
      <c r="G90" s="65">
        <v>20</v>
      </c>
      <c r="H90" s="65">
        <v>20</v>
      </c>
      <c r="I90" s="66">
        <v>9</v>
      </c>
      <c r="J90" s="66">
        <f t="shared" si="7"/>
        <v>18</v>
      </c>
      <c r="K90" s="65">
        <v>20</v>
      </c>
      <c r="L90" s="61">
        <v>3</v>
      </c>
      <c r="M90" s="63">
        <f t="shared" si="6"/>
        <v>20.2</v>
      </c>
      <c r="N90" s="80">
        <v>10</v>
      </c>
      <c r="O90" s="80">
        <v>8</v>
      </c>
      <c r="P90" s="80">
        <v>8</v>
      </c>
      <c r="Q90" s="80" t="s">
        <v>535</v>
      </c>
      <c r="R90" s="80" t="s">
        <v>535</v>
      </c>
      <c r="S90" s="61"/>
      <c r="T90" s="67">
        <v>2</v>
      </c>
      <c r="U90" s="64">
        <f t="shared" si="8"/>
        <v>3.92</v>
      </c>
      <c r="V90" s="61"/>
    </row>
    <row r="91" spans="1:22" ht="13" hidden="1">
      <c r="A91" s="74">
        <v>88</v>
      </c>
      <c r="B91" s="75">
        <v>2011203361</v>
      </c>
      <c r="C91" s="75" t="s">
        <v>481</v>
      </c>
      <c r="D91" s="75">
        <v>1</v>
      </c>
      <c r="E91" s="75" t="s">
        <v>201</v>
      </c>
      <c r="F91" s="65">
        <v>8</v>
      </c>
      <c r="G91" s="65">
        <v>0</v>
      </c>
      <c r="H91" s="65">
        <v>20</v>
      </c>
      <c r="I91" s="66">
        <v>0</v>
      </c>
      <c r="J91" s="66">
        <f t="shared" si="7"/>
        <v>0</v>
      </c>
      <c r="K91" s="65">
        <v>0</v>
      </c>
      <c r="L91" s="61">
        <v>0</v>
      </c>
      <c r="M91" s="63">
        <f t="shared" si="6"/>
        <v>3.5999999999999996</v>
      </c>
      <c r="N91" s="80" t="s">
        <v>535</v>
      </c>
      <c r="O91" s="80" t="s">
        <v>535</v>
      </c>
      <c r="P91" s="80" t="s">
        <v>535</v>
      </c>
      <c r="Q91" s="80" t="s">
        <v>535</v>
      </c>
      <c r="R91" s="80" t="s">
        <v>535</v>
      </c>
      <c r="S91" s="61"/>
      <c r="T91" s="67">
        <v>0</v>
      </c>
      <c r="U91" s="64">
        <f t="shared" si="8"/>
        <v>0</v>
      </c>
      <c r="V91" s="61"/>
    </row>
    <row r="92" spans="1:22" ht="13" hidden="1">
      <c r="A92" s="74">
        <v>89</v>
      </c>
      <c r="B92" s="75">
        <v>2014246311</v>
      </c>
      <c r="C92" s="75" t="s">
        <v>202</v>
      </c>
      <c r="D92" s="75">
        <v>5</v>
      </c>
      <c r="E92" s="75" t="s">
        <v>203</v>
      </c>
      <c r="F92" s="65">
        <v>20</v>
      </c>
      <c r="G92" s="65">
        <v>8</v>
      </c>
      <c r="H92" s="65">
        <v>20</v>
      </c>
      <c r="I92" s="66">
        <v>5</v>
      </c>
      <c r="J92" s="66">
        <f t="shared" si="7"/>
        <v>10</v>
      </c>
      <c r="K92" s="65">
        <v>14</v>
      </c>
      <c r="L92" s="61">
        <v>3</v>
      </c>
      <c r="M92" s="63">
        <f t="shared" si="6"/>
        <v>15.399999999999999</v>
      </c>
      <c r="N92" s="80">
        <v>15</v>
      </c>
      <c r="O92" s="80">
        <v>8</v>
      </c>
      <c r="P92" s="80">
        <v>17</v>
      </c>
      <c r="Q92" s="80">
        <v>18</v>
      </c>
      <c r="R92" s="80">
        <v>15</v>
      </c>
      <c r="S92" s="61">
        <v>20</v>
      </c>
      <c r="T92" s="67">
        <v>4</v>
      </c>
      <c r="U92" s="64">
        <f t="shared" si="8"/>
        <v>16.36</v>
      </c>
      <c r="V92" s="61"/>
    </row>
    <row r="93" spans="1:22" ht="13" hidden="1">
      <c r="A93" s="74">
        <v>90</v>
      </c>
      <c r="B93" s="75">
        <v>2014221921</v>
      </c>
      <c r="C93" s="75" t="s">
        <v>204</v>
      </c>
      <c r="D93" s="75">
        <v>3</v>
      </c>
      <c r="E93" s="75" t="s">
        <v>205</v>
      </c>
      <c r="F93" s="65">
        <v>20</v>
      </c>
      <c r="G93" s="65">
        <v>10</v>
      </c>
      <c r="H93" s="65">
        <v>15</v>
      </c>
      <c r="I93" s="66">
        <v>6</v>
      </c>
      <c r="J93" s="66">
        <f t="shared" si="7"/>
        <v>12</v>
      </c>
      <c r="K93" s="65">
        <v>11</v>
      </c>
      <c r="L93" s="61">
        <v>3</v>
      </c>
      <c r="M93" s="63">
        <f>+(F93+G93+H93+J93+K93)/5+L93-2 + 1</f>
        <v>15.600000000000001</v>
      </c>
      <c r="N93" s="80">
        <v>20</v>
      </c>
      <c r="O93" s="80">
        <v>15</v>
      </c>
      <c r="P93" s="80">
        <v>20</v>
      </c>
      <c r="Q93" s="80">
        <v>16</v>
      </c>
      <c r="R93" s="80">
        <v>12</v>
      </c>
      <c r="S93" s="61">
        <v>7</v>
      </c>
      <c r="T93" s="67">
        <v>6</v>
      </c>
      <c r="U93" s="68">
        <f>SUM(N93:R93)/5*0.6 + S93*0.3 + T93/5*20*0.1 +1</f>
        <v>15.46</v>
      </c>
      <c r="V93" s="61"/>
    </row>
    <row r="94" spans="1:22" ht="13">
      <c r="A94" s="74">
        <v>91</v>
      </c>
      <c r="B94" s="75">
        <v>2014246351</v>
      </c>
      <c r="C94" s="75" t="s">
        <v>206</v>
      </c>
      <c r="D94" s="75">
        <v>6</v>
      </c>
      <c r="E94" s="75" t="s">
        <v>207</v>
      </c>
      <c r="F94" s="65">
        <v>19</v>
      </c>
      <c r="G94" s="65">
        <v>16</v>
      </c>
      <c r="H94" s="65">
        <v>16</v>
      </c>
      <c r="I94" s="66">
        <v>5</v>
      </c>
      <c r="J94" s="66">
        <f t="shared" si="7"/>
        <v>10</v>
      </c>
      <c r="K94" s="65">
        <v>12</v>
      </c>
      <c r="L94" s="61">
        <v>3</v>
      </c>
      <c r="M94" s="63">
        <f t="shared" ref="M94:M122" si="9">+(F94+G94+H94+J94+K94)/5+L94-2</f>
        <v>15.600000000000001</v>
      </c>
      <c r="N94" s="80">
        <v>15</v>
      </c>
      <c r="O94" s="80">
        <v>10</v>
      </c>
      <c r="P94" s="80">
        <v>10</v>
      </c>
      <c r="Q94" s="80">
        <v>10</v>
      </c>
      <c r="R94" s="80">
        <v>17</v>
      </c>
      <c r="S94" s="61">
        <v>13</v>
      </c>
      <c r="T94" s="67">
        <v>3</v>
      </c>
      <c r="U94" s="64">
        <f t="shared" si="8"/>
        <v>12.54</v>
      </c>
      <c r="V94" s="61"/>
    </row>
    <row r="95" spans="1:22" ht="13" hidden="1">
      <c r="A95" s="74">
        <v>92</v>
      </c>
      <c r="B95" s="75">
        <v>2014241091</v>
      </c>
      <c r="C95" s="75" t="s">
        <v>208</v>
      </c>
      <c r="D95" s="75">
        <v>5</v>
      </c>
      <c r="E95" s="75" t="s">
        <v>209</v>
      </c>
      <c r="F95" s="65">
        <v>0</v>
      </c>
      <c r="G95" s="65">
        <v>7</v>
      </c>
      <c r="H95" s="65">
        <v>0</v>
      </c>
      <c r="I95" s="66">
        <v>7</v>
      </c>
      <c r="J95" s="66">
        <f t="shared" si="7"/>
        <v>14</v>
      </c>
      <c r="K95" s="65">
        <v>0</v>
      </c>
      <c r="L95" s="61">
        <v>3</v>
      </c>
      <c r="M95" s="63">
        <f t="shared" si="9"/>
        <v>5.2</v>
      </c>
      <c r="N95" s="80" t="s">
        <v>535</v>
      </c>
      <c r="O95" s="80" t="s">
        <v>535</v>
      </c>
      <c r="P95" s="80" t="s">
        <v>535</v>
      </c>
      <c r="Q95" s="80" t="s">
        <v>535</v>
      </c>
      <c r="R95" s="80" t="s">
        <v>535</v>
      </c>
      <c r="S95" s="61">
        <v>12</v>
      </c>
      <c r="T95" s="67">
        <v>2</v>
      </c>
      <c r="U95" s="64">
        <f t="shared" si="8"/>
        <v>4.3999999999999995</v>
      </c>
      <c r="V95" s="61"/>
    </row>
    <row r="96" spans="1:22" ht="13" hidden="1">
      <c r="A96" s="74">
        <v>93</v>
      </c>
      <c r="B96" s="75">
        <v>2014101861</v>
      </c>
      <c r="C96" s="75" t="s">
        <v>210</v>
      </c>
      <c r="D96" s="75">
        <v>3</v>
      </c>
      <c r="E96" s="75" t="s">
        <v>211</v>
      </c>
      <c r="F96" s="65">
        <v>19</v>
      </c>
      <c r="G96" s="65">
        <v>19</v>
      </c>
      <c r="H96" s="65">
        <v>20</v>
      </c>
      <c r="I96" s="66">
        <v>8</v>
      </c>
      <c r="J96" s="66">
        <f t="shared" si="7"/>
        <v>16</v>
      </c>
      <c r="K96" s="65">
        <v>20</v>
      </c>
      <c r="L96" s="61">
        <v>3</v>
      </c>
      <c r="M96" s="63">
        <f t="shared" si="9"/>
        <v>19.8</v>
      </c>
      <c r="N96" s="80">
        <v>20</v>
      </c>
      <c r="O96" s="80">
        <v>18</v>
      </c>
      <c r="P96" s="80">
        <v>20</v>
      </c>
      <c r="Q96" s="80">
        <v>17</v>
      </c>
      <c r="R96" s="80">
        <v>18</v>
      </c>
      <c r="S96" s="61">
        <v>13</v>
      </c>
      <c r="T96" s="67">
        <v>6</v>
      </c>
      <c r="U96" s="64">
        <f t="shared" si="8"/>
        <v>17.46</v>
      </c>
      <c r="V96" s="61"/>
    </row>
    <row r="97" spans="1:22" ht="13" hidden="1">
      <c r="A97" s="74">
        <v>94</v>
      </c>
      <c r="B97" s="75">
        <v>2014222982</v>
      </c>
      <c r="C97" s="75" t="s">
        <v>212</v>
      </c>
      <c r="D97" s="75">
        <v>4</v>
      </c>
      <c r="E97" s="75" t="s">
        <v>213</v>
      </c>
      <c r="F97" s="65">
        <v>19</v>
      </c>
      <c r="G97" s="65">
        <v>17</v>
      </c>
      <c r="H97" s="65">
        <v>20</v>
      </c>
      <c r="I97" s="66">
        <v>5</v>
      </c>
      <c r="J97" s="66">
        <f t="shared" si="7"/>
        <v>10</v>
      </c>
      <c r="K97" s="65">
        <v>19</v>
      </c>
      <c r="L97" s="61">
        <v>3</v>
      </c>
      <c r="M97" s="63">
        <f t="shared" si="9"/>
        <v>18</v>
      </c>
      <c r="N97" s="80">
        <v>11</v>
      </c>
      <c r="O97" s="80">
        <v>14</v>
      </c>
      <c r="P97" s="80">
        <v>17</v>
      </c>
      <c r="Q97" s="80">
        <v>15</v>
      </c>
      <c r="R97" s="80">
        <v>13</v>
      </c>
      <c r="S97" s="61">
        <v>10</v>
      </c>
      <c r="T97" s="67">
        <v>6</v>
      </c>
      <c r="U97" s="64">
        <f t="shared" si="8"/>
        <v>13.8</v>
      </c>
      <c r="V97" s="61"/>
    </row>
    <row r="98" spans="1:22" ht="13" hidden="1">
      <c r="A98" s="74">
        <v>95</v>
      </c>
      <c r="B98" s="75">
        <v>2014224491</v>
      </c>
      <c r="C98" s="75" t="s">
        <v>214</v>
      </c>
      <c r="D98" s="75">
        <v>1</v>
      </c>
      <c r="E98" s="75" t="s">
        <v>215</v>
      </c>
      <c r="F98" s="65">
        <v>0</v>
      </c>
      <c r="G98" s="65">
        <v>10</v>
      </c>
      <c r="H98" s="65">
        <v>15</v>
      </c>
      <c r="I98" s="66">
        <v>0</v>
      </c>
      <c r="J98" s="66">
        <f t="shared" si="7"/>
        <v>0</v>
      </c>
      <c r="K98" s="65">
        <v>14</v>
      </c>
      <c r="L98" s="61">
        <v>0</v>
      </c>
      <c r="M98" s="63">
        <f t="shared" si="9"/>
        <v>5.8</v>
      </c>
      <c r="N98" s="80" t="s">
        <v>535</v>
      </c>
      <c r="O98" s="80" t="s">
        <v>535</v>
      </c>
      <c r="P98" s="80">
        <v>15</v>
      </c>
      <c r="Q98" s="80" t="s">
        <v>535</v>
      </c>
      <c r="R98" s="80" t="s">
        <v>535</v>
      </c>
      <c r="S98" s="61"/>
      <c r="T98" s="67">
        <v>0</v>
      </c>
      <c r="U98" s="64">
        <f t="shared" si="8"/>
        <v>1.7999999999999998</v>
      </c>
      <c r="V98" s="61"/>
    </row>
    <row r="99" spans="1:22" ht="13" hidden="1">
      <c r="A99" s="74">
        <v>96</v>
      </c>
      <c r="B99" s="75">
        <v>2014222441</v>
      </c>
      <c r="C99" s="75" t="s">
        <v>94</v>
      </c>
      <c r="D99" s="75">
        <v>4</v>
      </c>
      <c r="E99" s="75" t="s">
        <v>130</v>
      </c>
      <c r="F99" s="65">
        <v>17</v>
      </c>
      <c r="G99" s="65">
        <v>11</v>
      </c>
      <c r="H99" s="65">
        <v>16</v>
      </c>
      <c r="I99" s="66">
        <v>4</v>
      </c>
      <c r="J99" s="66">
        <f t="shared" si="7"/>
        <v>8</v>
      </c>
      <c r="K99" s="65">
        <v>20</v>
      </c>
      <c r="L99" s="61">
        <v>3</v>
      </c>
      <c r="M99" s="63">
        <f t="shared" si="9"/>
        <v>15.399999999999999</v>
      </c>
      <c r="N99" s="80" t="s">
        <v>535</v>
      </c>
      <c r="O99" s="80" t="s">
        <v>535</v>
      </c>
      <c r="P99" s="80">
        <v>10</v>
      </c>
      <c r="Q99" s="80" t="s">
        <v>535</v>
      </c>
      <c r="R99" s="80">
        <v>13</v>
      </c>
      <c r="S99" s="61">
        <v>14</v>
      </c>
      <c r="T99" s="67">
        <v>3</v>
      </c>
      <c r="U99" s="64">
        <f t="shared" si="8"/>
        <v>8.16</v>
      </c>
      <c r="V99" s="61"/>
    </row>
    <row r="100" spans="1:22" ht="13" hidden="1">
      <c r="A100" s="74">
        <v>97</v>
      </c>
      <c r="B100" s="75">
        <v>2014800491</v>
      </c>
      <c r="C100" s="75" t="s">
        <v>131</v>
      </c>
      <c r="D100" s="75">
        <v>4</v>
      </c>
      <c r="E100" s="75" t="s">
        <v>132</v>
      </c>
      <c r="F100" s="65">
        <v>19</v>
      </c>
      <c r="G100" s="65">
        <v>19</v>
      </c>
      <c r="H100" s="65">
        <v>20</v>
      </c>
      <c r="I100" s="66">
        <v>5</v>
      </c>
      <c r="J100" s="66">
        <f t="shared" si="7"/>
        <v>10</v>
      </c>
      <c r="K100" s="65">
        <v>20</v>
      </c>
      <c r="L100" s="61">
        <v>3</v>
      </c>
      <c r="M100" s="63">
        <f t="shared" si="9"/>
        <v>18.600000000000001</v>
      </c>
      <c r="N100" s="80">
        <v>20</v>
      </c>
      <c r="O100" s="80">
        <v>17</v>
      </c>
      <c r="P100" s="80">
        <v>20</v>
      </c>
      <c r="Q100" s="80">
        <v>18</v>
      </c>
      <c r="R100" s="80">
        <v>20</v>
      </c>
      <c r="S100" s="61">
        <v>20</v>
      </c>
      <c r="T100" s="67">
        <v>5</v>
      </c>
      <c r="U100" s="64">
        <f t="shared" si="8"/>
        <v>19.399999999999999</v>
      </c>
      <c r="V100" s="61">
        <v>1</v>
      </c>
    </row>
    <row r="101" spans="1:22" ht="13" hidden="1">
      <c r="A101" s="74">
        <v>98</v>
      </c>
      <c r="B101" s="75">
        <v>2014246661</v>
      </c>
      <c r="C101" s="75" t="s">
        <v>133</v>
      </c>
      <c r="D101" s="75">
        <v>4</v>
      </c>
      <c r="E101" s="75" t="s">
        <v>134</v>
      </c>
      <c r="F101" s="65">
        <v>16</v>
      </c>
      <c r="G101" s="65">
        <v>0</v>
      </c>
      <c r="H101" s="65">
        <v>0</v>
      </c>
      <c r="I101" s="66">
        <v>4</v>
      </c>
      <c r="J101" s="66">
        <f t="shared" si="7"/>
        <v>8</v>
      </c>
      <c r="K101" s="65">
        <v>0</v>
      </c>
      <c r="L101" s="61">
        <v>3</v>
      </c>
      <c r="M101" s="63">
        <f t="shared" si="9"/>
        <v>5.8</v>
      </c>
      <c r="N101" s="80" t="s">
        <v>535</v>
      </c>
      <c r="O101" s="80" t="s">
        <v>535</v>
      </c>
      <c r="P101" s="80" t="s">
        <v>535</v>
      </c>
      <c r="Q101" s="80" t="s">
        <v>535</v>
      </c>
      <c r="R101" s="80" t="s">
        <v>535</v>
      </c>
      <c r="S101" s="61"/>
      <c r="T101" s="67">
        <v>1</v>
      </c>
      <c r="U101" s="64">
        <f t="shared" si="8"/>
        <v>0.4</v>
      </c>
      <c r="V101" s="61"/>
    </row>
    <row r="102" spans="1:22" ht="13" hidden="1">
      <c r="A102" s="74">
        <v>99</v>
      </c>
      <c r="B102" s="74"/>
      <c r="C102" s="75" t="s">
        <v>135</v>
      </c>
      <c r="D102" s="75"/>
      <c r="E102" s="75" t="s">
        <v>136</v>
      </c>
      <c r="F102" s="65">
        <v>0</v>
      </c>
      <c r="G102" s="65">
        <v>0</v>
      </c>
      <c r="H102" s="65">
        <v>0</v>
      </c>
      <c r="I102" s="66">
        <v>0</v>
      </c>
      <c r="J102" s="66">
        <f t="shared" si="7"/>
        <v>0</v>
      </c>
      <c r="K102" s="65">
        <v>0</v>
      </c>
      <c r="L102" s="61">
        <v>0</v>
      </c>
      <c r="M102" s="63">
        <f t="shared" si="9"/>
        <v>-2</v>
      </c>
      <c r="N102" s="80" t="s">
        <v>535</v>
      </c>
      <c r="O102" s="80" t="s">
        <v>535</v>
      </c>
      <c r="P102" s="80" t="s">
        <v>535</v>
      </c>
      <c r="Q102" s="80" t="s">
        <v>535</v>
      </c>
      <c r="R102" s="80" t="s">
        <v>535</v>
      </c>
      <c r="S102" s="61"/>
      <c r="T102" s="61"/>
      <c r="U102" s="64">
        <f t="shared" si="8"/>
        <v>0</v>
      </c>
      <c r="V102" s="61"/>
    </row>
    <row r="103" spans="1:22" ht="13" hidden="1">
      <c r="A103" s="74">
        <v>100</v>
      </c>
      <c r="B103" s="75">
        <v>2014246871</v>
      </c>
      <c r="C103" s="75" t="s">
        <v>137</v>
      </c>
      <c r="D103" s="75">
        <v>1</v>
      </c>
      <c r="E103" s="75" t="s">
        <v>138</v>
      </c>
      <c r="F103" s="65">
        <v>16</v>
      </c>
      <c r="G103" s="65">
        <v>7</v>
      </c>
      <c r="H103" s="65">
        <v>0</v>
      </c>
      <c r="I103" s="66">
        <v>5</v>
      </c>
      <c r="J103" s="66">
        <f t="shared" si="7"/>
        <v>10</v>
      </c>
      <c r="K103" s="65">
        <v>11</v>
      </c>
      <c r="L103" s="61">
        <v>1</v>
      </c>
      <c r="M103" s="63">
        <f t="shared" si="9"/>
        <v>7.8000000000000007</v>
      </c>
      <c r="N103" s="80">
        <v>8</v>
      </c>
      <c r="O103" s="80" t="s">
        <v>535</v>
      </c>
      <c r="P103" s="80" t="s">
        <v>535</v>
      </c>
      <c r="Q103" s="80" t="s">
        <v>535</v>
      </c>
      <c r="R103" s="80" t="s">
        <v>535</v>
      </c>
      <c r="S103" s="61">
        <v>10</v>
      </c>
      <c r="T103" s="67">
        <v>4</v>
      </c>
      <c r="U103" s="64">
        <f t="shared" si="8"/>
        <v>5.5600000000000005</v>
      </c>
      <c r="V103" s="61"/>
    </row>
    <row r="104" spans="1:22" ht="13" hidden="1">
      <c r="A104" s="74">
        <v>101</v>
      </c>
      <c r="B104" s="75">
        <v>2014700462</v>
      </c>
      <c r="C104" s="75" t="s">
        <v>139</v>
      </c>
      <c r="D104" s="75">
        <v>2</v>
      </c>
      <c r="E104" s="75" t="s">
        <v>140</v>
      </c>
      <c r="F104" s="65">
        <v>20</v>
      </c>
      <c r="G104" s="65">
        <v>15</v>
      </c>
      <c r="H104" s="65">
        <v>18</v>
      </c>
      <c r="I104" s="66">
        <v>8</v>
      </c>
      <c r="J104" s="66">
        <f>+I104*2</f>
        <v>16</v>
      </c>
      <c r="K104" s="65">
        <v>20</v>
      </c>
      <c r="L104" s="61">
        <v>2</v>
      </c>
      <c r="M104" s="63">
        <f t="shared" si="9"/>
        <v>17.8</v>
      </c>
      <c r="N104" s="80">
        <v>17</v>
      </c>
      <c r="O104" s="80">
        <v>14</v>
      </c>
      <c r="P104" s="80">
        <v>13</v>
      </c>
      <c r="Q104" s="80">
        <v>11</v>
      </c>
      <c r="R104" s="80">
        <v>17</v>
      </c>
      <c r="S104" s="61">
        <v>14</v>
      </c>
      <c r="T104" s="67">
        <v>6</v>
      </c>
      <c r="U104" s="64">
        <f t="shared" si="8"/>
        <v>15.24</v>
      </c>
      <c r="V104" s="61"/>
    </row>
    <row r="105" spans="1:22" ht="13" hidden="1">
      <c r="A105" s="74">
        <v>102</v>
      </c>
      <c r="B105" s="75">
        <v>2014246971</v>
      </c>
      <c r="C105" s="75" t="s">
        <v>141</v>
      </c>
      <c r="D105" s="75">
        <v>5</v>
      </c>
      <c r="E105" s="75" t="s">
        <v>142</v>
      </c>
      <c r="F105" s="65">
        <v>18</v>
      </c>
      <c r="G105" s="65">
        <v>7</v>
      </c>
      <c r="H105" s="65">
        <v>12</v>
      </c>
      <c r="I105" s="66">
        <v>5</v>
      </c>
      <c r="J105" s="66">
        <f t="shared" ref="J105:J128" si="10">+I105*2</f>
        <v>10</v>
      </c>
      <c r="K105" s="65">
        <v>13</v>
      </c>
      <c r="L105" s="61">
        <v>3</v>
      </c>
      <c r="M105" s="63">
        <f t="shared" si="9"/>
        <v>13</v>
      </c>
      <c r="N105" s="80" t="s">
        <v>535</v>
      </c>
      <c r="O105" s="80">
        <v>10</v>
      </c>
      <c r="P105" s="80">
        <v>16</v>
      </c>
      <c r="Q105" s="80" t="s">
        <v>535</v>
      </c>
      <c r="R105" s="80">
        <v>14</v>
      </c>
      <c r="S105" s="61">
        <v>7</v>
      </c>
      <c r="T105" s="67">
        <v>4</v>
      </c>
      <c r="U105" s="64">
        <f t="shared" si="8"/>
        <v>8.5</v>
      </c>
      <c r="V105" s="61"/>
    </row>
    <row r="106" spans="1:22" ht="13" hidden="1">
      <c r="A106" s="74">
        <v>103</v>
      </c>
      <c r="B106" s="75">
        <v>2014203801</v>
      </c>
      <c r="C106" s="75" t="s">
        <v>143</v>
      </c>
      <c r="D106" s="75">
        <v>2</v>
      </c>
      <c r="E106" s="75" t="s">
        <v>144</v>
      </c>
      <c r="F106" s="65">
        <v>15</v>
      </c>
      <c r="G106" s="65">
        <v>20</v>
      </c>
      <c r="H106" s="65">
        <v>19</v>
      </c>
      <c r="I106" s="66">
        <v>9</v>
      </c>
      <c r="J106" s="66">
        <f t="shared" si="10"/>
        <v>18</v>
      </c>
      <c r="K106" s="65">
        <v>16</v>
      </c>
      <c r="L106" s="61">
        <v>3</v>
      </c>
      <c r="M106" s="63">
        <f t="shared" si="9"/>
        <v>18.600000000000001</v>
      </c>
      <c r="N106" s="80" t="s">
        <v>535</v>
      </c>
      <c r="O106" s="80" t="s">
        <v>535</v>
      </c>
      <c r="P106" s="80" t="s">
        <v>535</v>
      </c>
      <c r="Q106" s="80" t="s">
        <v>535</v>
      </c>
      <c r="R106" s="80" t="s">
        <v>535</v>
      </c>
      <c r="S106" s="61">
        <v>11</v>
      </c>
      <c r="T106" s="67">
        <v>4</v>
      </c>
      <c r="U106" s="64">
        <f t="shared" si="8"/>
        <v>4.9000000000000004</v>
      </c>
      <c r="V106" s="61"/>
    </row>
    <row r="107" spans="1:22" ht="13" hidden="1">
      <c r="A107" s="74">
        <v>104</v>
      </c>
      <c r="B107" s="75">
        <v>2014247201</v>
      </c>
      <c r="C107" s="75" t="s">
        <v>145</v>
      </c>
      <c r="D107" s="75">
        <v>5</v>
      </c>
      <c r="E107" s="75" t="s">
        <v>146</v>
      </c>
      <c r="F107" s="65">
        <v>18</v>
      </c>
      <c r="G107" s="65">
        <v>0</v>
      </c>
      <c r="H107" s="65">
        <v>0</v>
      </c>
      <c r="I107" s="66">
        <v>4</v>
      </c>
      <c r="J107" s="66">
        <f t="shared" si="10"/>
        <v>8</v>
      </c>
      <c r="K107" s="65">
        <v>15</v>
      </c>
      <c r="L107" s="61">
        <v>3</v>
      </c>
      <c r="M107" s="63">
        <f t="shared" si="9"/>
        <v>9.1999999999999993</v>
      </c>
      <c r="N107" s="80">
        <v>12</v>
      </c>
      <c r="O107" s="80">
        <v>8</v>
      </c>
      <c r="P107" s="80" t="s">
        <v>535</v>
      </c>
      <c r="Q107" s="80" t="s">
        <v>535</v>
      </c>
      <c r="R107" s="80">
        <v>15</v>
      </c>
      <c r="S107" s="61">
        <v>9</v>
      </c>
      <c r="T107" s="67">
        <v>3</v>
      </c>
      <c r="U107" s="64">
        <f t="shared" si="8"/>
        <v>8.1000000000000014</v>
      </c>
      <c r="V107" s="61"/>
    </row>
    <row r="108" spans="1:22" ht="13">
      <c r="A108" s="74">
        <v>105</v>
      </c>
      <c r="B108" s="74"/>
      <c r="C108" s="75" t="s">
        <v>147</v>
      </c>
      <c r="D108" s="75">
        <v>6</v>
      </c>
      <c r="E108" s="75" t="s">
        <v>148</v>
      </c>
      <c r="F108" s="65">
        <v>0</v>
      </c>
      <c r="G108" s="65">
        <v>0</v>
      </c>
      <c r="H108" s="65">
        <v>0</v>
      </c>
      <c r="I108" s="66">
        <v>0</v>
      </c>
      <c r="J108" s="66">
        <f t="shared" si="10"/>
        <v>0</v>
      </c>
      <c r="K108" s="65">
        <v>0</v>
      </c>
      <c r="L108" s="61">
        <v>0</v>
      </c>
      <c r="M108" s="63">
        <f t="shared" si="9"/>
        <v>-2</v>
      </c>
      <c r="N108" s="80" t="s">
        <v>535</v>
      </c>
      <c r="O108" s="80" t="s">
        <v>535</v>
      </c>
      <c r="P108" s="80" t="s">
        <v>535</v>
      </c>
      <c r="Q108" s="80" t="s">
        <v>535</v>
      </c>
      <c r="R108" s="80" t="s">
        <v>535</v>
      </c>
      <c r="S108" s="61"/>
      <c r="T108" s="61"/>
      <c r="U108" s="64">
        <f t="shared" si="8"/>
        <v>0</v>
      </c>
      <c r="V108" s="61"/>
    </row>
    <row r="109" spans="1:22" ht="13" hidden="1">
      <c r="A109" s="74">
        <v>106</v>
      </c>
      <c r="B109" s="75">
        <v>2014241532</v>
      </c>
      <c r="C109" s="75" t="s">
        <v>149</v>
      </c>
      <c r="D109" s="75">
        <v>1</v>
      </c>
      <c r="E109" s="75" t="s">
        <v>150</v>
      </c>
      <c r="F109" s="65">
        <v>20</v>
      </c>
      <c r="G109" s="65">
        <v>16</v>
      </c>
      <c r="H109" s="65">
        <v>17</v>
      </c>
      <c r="I109" s="66">
        <v>5</v>
      </c>
      <c r="J109" s="66">
        <f t="shared" si="10"/>
        <v>10</v>
      </c>
      <c r="K109" s="65">
        <v>17</v>
      </c>
      <c r="L109" s="61">
        <v>3</v>
      </c>
      <c r="M109" s="63">
        <f t="shared" si="9"/>
        <v>17</v>
      </c>
      <c r="N109" s="80">
        <v>15</v>
      </c>
      <c r="O109" s="80">
        <v>15</v>
      </c>
      <c r="P109" s="80">
        <v>17</v>
      </c>
      <c r="Q109" s="80">
        <v>10</v>
      </c>
      <c r="R109" s="80">
        <v>15</v>
      </c>
      <c r="S109" s="61">
        <v>12</v>
      </c>
      <c r="T109" s="67">
        <v>4</v>
      </c>
      <c r="U109" s="64">
        <f t="shared" si="8"/>
        <v>13.84</v>
      </c>
      <c r="V109" s="61"/>
    </row>
    <row r="110" spans="1:22" ht="13" hidden="1">
      <c r="A110" s="74">
        <v>107</v>
      </c>
      <c r="B110" s="75">
        <v>2014203881</v>
      </c>
      <c r="C110" s="75" t="s">
        <v>151</v>
      </c>
      <c r="D110" s="75">
        <v>2</v>
      </c>
      <c r="E110" s="75" t="s">
        <v>152</v>
      </c>
      <c r="F110" s="65">
        <v>16</v>
      </c>
      <c r="G110" s="65">
        <v>17</v>
      </c>
      <c r="H110" s="65">
        <v>20</v>
      </c>
      <c r="I110" s="66">
        <v>7</v>
      </c>
      <c r="J110" s="66">
        <f t="shared" si="10"/>
        <v>14</v>
      </c>
      <c r="K110" s="65">
        <v>15</v>
      </c>
      <c r="L110" s="61">
        <v>3</v>
      </c>
      <c r="M110" s="63">
        <f t="shared" si="9"/>
        <v>17.399999999999999</v>
      </c>
      <c r="N110" s="80">
        <v>15</v>
      </c>
      <c r="O110" s="80">
        <v>18</v>
      </c>
      <c r="P110" s="80">
        <v>20</v>
      </c>
      <c r="Q110" s="80">
        <v>17</v>
      </c>
      <c r="R110" s="80">
        <v>16</v>
      </c>
      <c r="S110" s="61">
        <v>7</v>
      </c>
      <c r="T110" s="67">
        <v>6</v>
      </c>
      <c r="U110" s="64">
        <f t="shared" si="8"/>
        <v>14.819999999999999</v>
      </c>
      <c r="V110" s="61"/>
    </row>
    <row r="111" spans="1:22" ht="13" hidden="1">
      <c r="A111" s="74">
        <v>108</v>
      </c>
      <c r="B111" s="75">
        <v>2014247321</v>
      </c>
      <c r="C111" s="75" t="s">
        <v>153</v>
      </c>
      <c r="D111" s="75">
        <v>5</v>
      </c>
      <c r="E111" s="75" t="s">
        <v>154</v>
      </c>
      <c r="F111" s="65">
        <v>20</v>
      </c>
      <c r="G111" s="65">
        <v>12</v>
      </c>
      <c r="H111" s="65">
        <v>16</v>
      </c>
      <c r="I111" s="66">
        <v>8</v>
      </c>
      <c r="J111" s="66">
        <f t="shared" si="10"/>
        <v>16</v>
      </c>
      <c r="K111" s="65">
        <v>12</v>
      </c>
      <c r="L111" s="61">
        <v>3</v>
      </c>
      <c r="M111" s="63">
        <f t="shared" si="9"/>
        <v>16.2</v>
      </c>
      <c r="N111" s="80">
        <v>11</v>
      </c>
      <c r="O111" s="80">
        <v>10</v>
      </c>
      <c r="P111" s="80" t="s">
        <v>535</v>
      </c>
      <c r="Q111" s="80">
        <v>7</v>
      </c>
      <c r="R111" s="80" t="s">
        <v>535</v>
      </c>
      <c r="S111" s="61">
        <v>12</v>
      </c>
      <c r="T111" s="67">
        <v>5</v>
      </c>
      <c r="U111" s="64">
        <f t="shared" si="8"/>
        <v>8.9599999999999991</v>
      </c>
      <c r="V111" s="61"/>
    </row>
    <row r="112" spans="1:22" ht="13" hidden="1">
      <c r="A112" s="74">
        <v>109</v>
      </c>
      <c r="B112" s="75">
        <v>2014223981</v>
      </c>
      <c r="C112" s="75" t="s">
        <v>32</v>
      </c>
      <c r="D112" s="75">
        <v>3</v>
      </c>
      <c r="E112" s="75" t="s">
        <v>33</v>
      </c>
      <c r="F112" s="65">
        <v>20</v>
      </c>
      <c r="G112" s="65">
        <v>10</v>
      </c>
      <c r="H112" s="65">
        <v>20</v>
      </c>
      <c r="I112" s="66">
        <v>9</v>
      </c>
      <c r="J112" s="66">
        <f t="shared" si="10"/>
        <v>18</v>
      </c>
      <c r="K112" s="65">
        <v>15</v>
      </c>
      <c r="L112" s="61">
        <v>3</v>
      </c>
      <c r="M112" s="63">
        <f t="shared" si="9"/>
        <v>17.600000000000001</v>
      </c>
      <c r="N112" s="80">
        <v>14</v>
      </c>
      <c r="O112" s="80">
        <v>12</v>
      </c>
      <c r="P112" s="80">
        <v>17</v>
      </c>
      <c r="Q112" s="80">
        <v>17</v>
      </c>
      <c r="R112" s="80">
        <v>20</v>
      </c>
      <c r="S112" s="61">
        <v>10</v>
      </c>
      <c r="T112" s="67">
        <v>5</v>
      </c>
      <c r="U112" s="64">
        <f t="shared" si="8"/>
        <v>14.6</v>
      </c>
      <c r="V112" s="61"/>
    </row>
    <row r="113" spans="1:22" ht="13" hidden="1">
      <c r="A113" s="74">
        <v>110</v>
      </c>
      <c r="B113" s="75">
        <v>2014247531</v>
      </c>
      <c r="C113" s="75" t="s">
        <v>27</v>
      </c>
      <c r="D113" s="75">
        <v>1</v>
      </c>
      <c r="E113" s="75" t="s">
        <v>28</v>
      </c>
      <c r="F113" s="65">
        <v>16</v>
      </c>
      <c r="G113" s="65">
        <v>15</v>
      </c>
      <c r="H113" s="65">
        <v>15</v>
      </c>
      <c r="I113" s="66">
        <v>3</v>
      </c>
      <c r="J113" s="66">
        <f t="shared" si="10"/>
        <v>6</v>
      </c>
      <c r="K113" s="65">
        <v>15</v>
      </c>
      <c r="L113" s="61">
        <v>3</v>
      </c>
      <c r="M113" s="63">
        <f t="shared" si="9"/>
        <v>14.399999999999999</v>
      </c>
      <c r="N113" s="80" t="s">
        <v>535</v>
      </c>
      <c r="O113" s="80" t="s">
        <v>535</v>
      </c>
      <c r="P113" s="80" t="s">
        <v>535</v>
      </c>
      <c r="Q113" s="80" t="s">
        <v>535</v>
      </c>
      <c r="R113" s="80" t="s">
        <v>535</v>
      </c>
      <c r="S113" s="61"/>
      <c r="T113" s="67">
        <v>5</v>
      </c>
      <c r="U113" s="64">
        <f t="shared" si="8"/>
        <v>2</v>
      </c>
      <c r="V113" s="61"/>
    </row>
    <row r="114" spans="1:22" ht="13" hidden="1">
      <c r="A114" s="74">
        <v>111</v>
      </c>
      <c r="B114" s="75">
        <v>2014100101</v>
      </c>
      <c r="C114" s="75" t="s">
        <v>29</v>
      </c>
      <c r="D114" s="75">
        <v>4</v>
      </c>
      <c r="E114" s="75" t="s">
        <v>30</v>
      </c>
      <c r="F114" s="65">
        <v>20</v>
      </c>
      <c r="G114" s="65">
        <v>18</v>
      </c>
      <c r="H114" s="65">
        <v>13</v>
      </c>
      <c r="I114" s="66">
        <v>3</v>
      </c>
      <c r="J114" s="66">
        <f t="shared" si="10"/>
        <v>6</v>
      </c>
      <c r="K114" s="65">
        <v>20</v>
      </c>
      <c r="L114" s="61">
        <v>3</v>
      </c>
      <c r="M114" s="63">
        <f t="shared" si="9"/>
        <v>16.399999999999999</v>
      </c>
      <c r="N114" s="80">
        <v>18</v>
      </c>
      <c r="O114" s="80">
        <v>15</v>
      </c>
      <c r="P114" s="80">
        <v>11</v>
      </c>
      <c r="Q114" s="80">
        <v>6</v>
      </c>
      <c r="R114" s="80">
        <v>20</v>
      </c>
      <c r="S114" s="61">
        <v>9</v>
      </c>
      <c r="T114" s="67">
        <v>6</v>
      </c>
      <c r="U114" s="64">
        <f t="shared" si="8"/>
        <v>13.5</v>
      </c>
      <c r="V114" s="61"/>
    </row>
    <row r="115" spans="1:22" ht="13" hidden="1">
      <c r="A115" s="74">
        <v>112</v>
      </c>
      <c r="B115" s="75">
        <v>2014204032</v>
      </c>
      <c r="C115" s="75" t="s">
        <v>31</v>
      </c>
      <c r="D115" s="75" t="s">
        <v>503</v>
      </c>
      <c r="E115" s="75" t="s">
        <v>129</v>
      </c>
      <c r="F115" s="65">
        <v>18</v>
      </c>
      <c r="G115" s="65">
        <v>16</v>
      </c>
      <c r="H115" s="65">
        <v>15</v>
      </c>
      <c r="I115" s="66">
        <v>2</v>
      </c>
      <c r="J115" s="66">
        <v>8</v>
      </c>
      <c r="K115" s="65">
        <v>8</v>
      </c>
      <c r="L115" s="61">
        <v>3</v>
      </c>
      <c r="M115" s="63">
        <f t="shared" si="9"/>
        <v>14</v>
      </c>
      <c r="N115" s="80">
        <v>12</v>
      </c>
      <c r="O115" s="80">
        <v>15</v>
      </c>
      <c r="P115" s="80">
        <v>14</v>
      </c>
      <c r="Q115" s="80" t="s">
        <v>535</v>
      </c>
      <c r="R115" s="80" t="s">
        <v>535</v>
      </c>
      <c r="S115" s="61">
        <v>11</v>
      </c>
      <c r="T115" s="67">
        <v>4</v>
      </c>
      <c r="U115" s="64">
        <f t="shared" si="8"/>
        <v>9.8199999999999985</v>
      </c>
      <c r="V115" s="61"/>
    </row>
    <row r="116" spans="1:22" ht="13" hidden="1">
      <c r="A116" s="74">
        <v>113</v>
      </c>
      <c r="B116" s="75">
        <v>2014204042</v>
      </c>
      <c r="C116" s="75" t="s">
        <v>251</v>
      </c>
      <c r="D116" s="75">
        <v>2</v>
      </c>
      <c r="E116" s="75" t="s">
        <v>252</v>
      </c>
      <c r="F116" s="65">
        <v>10</v>
      </c>
      <c r="G116" s="65">
        <v>19</v>
      </c>
      <c r="H116" s="65">
        <v>17</v>
      </c>
      <c r="I116" s="66">
        <v>4</v>
      </c>
      <c r="J116" s="66">
        <f t="shared" si="10"/>
        <v>8</v>
      </c>
      <c r="K116" s="65">
        <v>16</v>
      </c>
      <c r="L116" s="61">
        <v>3</v>
      </c>
      <c r="M116" s="63">
        <f t="shared" si="9"/>
        <v>15</v>
      </c>
      <c r="N116" s="80">
        <v>12</v>
      </c>
      <c r="O116" s="80" t="s">
        <v>535</v>
      </c>
      <c r="P116" s="80" t="s">
        <v>535</v>
      </c>
      <c r="Q116" s="80" t="s">
        <v>535</v>
      </c>
      <c r="R116" s="80">
        <v>18</v>
      </c>
      <c r="S116" s="61">
        <v>12</v>
      </c>
      <c r="T116" s="67">
        <v>5</v>
      </c>
      <c r="U116" s="64">
        <f t="shared" si="8"/>
        <v>9.1999999999999993</v>
      </c>
      <c r="V116" s="61"/>
    </row>
    <row r="117" spans="1:22" ht="13" hidden="1">
      <c r="A117" s="74">
        <v>114</v>
      </c>
      <c r="B117" s="75">
        <v>2012203621</v>
      </c>
      <c r="C117" s="75" t="s">
        <v>282</v>
      </c>
      <c r="D117" s="75">
        <v>3</v>
      </c>
      <c r="E117" s="75" t="s">
        <v>253</v>
      </c>
      <c r="F117" s="65">
        <v>0</v>
      </c>
      <c r="G117" s="65">
        <v>0</v>
      </c>
      <c r="H117" s="65">
        <v>0</v>
      </c>
      <c r="I117" s="66">
        <v>0</v>
      </c>
      <c r="J117" s="66">
        <f t="shared" si="10"/>
        <v>0</v>
      </c>
      <c r="K117" s="65">
        <v>0</v>
      </c>
      <c r="L117" s="61">
        <v>0</v>
      </c>
      <c r="M117" s="63">
        <f t="shared" si="9"/>
        <v>-2</v>
      </c>
      <c r="N117" s="80" t="s">
        <v>535</v>
      </c>
      <c r="O117" s="80" t="s">
        <v>535</v>
      </c>
      <c r="P117" s="80" t="s">
        <v>535</v>
      </c>
      <c r="Q117" s="80" t="s">
        <v>535</v>
      </c>
      <c r="R117" s="80" t="s">
        <v>535</v>
      </c>
      <c r="S117" s="61"/>
      <c r="T117" s="67">
        <v>0</v>
      </c>
      <c r="U117" s="64">
        <f t="shared" si="8"/>
        <v>0</v>
      </c>
      <c r="V117" s="61"/>
    </row>
    <row r="118" spans="1:22" ht="13">
      <c r="A118" s="74">
        <v>115</v>
      </c>
      <c r="B118" s="74"/>
      <c r="C118" s="75" t="s">
        <v>254</v>
      </c>
      <c r="D118" s="75">
        <v>6</v>
      </c>
      <c r="E118" s="75" t="s">
        <v>255</v>
      </c>
      <c r="F118" s="65">
        <v>0</v>
      </c>
      <c r="G118" s="65">
        <v>0</v>
      </c>
      <c r="H118" s="65">
        <v>0</v>
      </c>
      <c r="I118" s="66">
        <v>0</v>
      </c>
      <c r="J118" s="66">
        <f t="shared" si="10"/>
        <v>0</v>
      </c>
      <c r="K118" s="65">
        <v>0</v>
      </c>
      <c r="L118" s="61">
        <v>0</v>
      </c>
      <c r="M118" s="63">
        <f t="shared" si="9"/>
        <v>-2</v>
      </c>
      <c r="N118" s="80" t="s">
        <v>535</v>
      </c>
      <c r="O118" s="80" t="s">
        <v>535</v>
      </c>
      <c r="P118" s="80" t="s">
        <v>535</v>
      </c>
      <c r="Q118" s="80" t="s">
        <v>535</v>
      </c>
      <c r="R118" s="80" t="s">
        <v>535</v>
      </c>
      <c r="S118" s="61"/>
      <c r="T118" s="61"/>
      <c r="U118" s="64">
        <f t="shared" si="8"/>
        <v>0</v>
      </c>
      <c r="V118" s="61"/>
    </row>
    <row r="119" spans="1:22" ht="13" hidden="1">
      <c r="A119" s="74">
        <v>116</v>
      </c>
      <c r="B119" s="75">
        <v>2014220542</v>
      </c>
      <c r="C119" s="75" t="s">
        <v>256</v>
      </c>
      <c r="D119" s="75">
        <v>1</v>
      </c>
      <c r="E119" s="75" t="s">
        <v>257</v>
      </c>
      <c r="F119" s="65">
        <v>13</v>
      </c>
      <c r="G119" s="65">
        <v>14</v>
      </c>
      <c r="H119" s="65">
        <v>15</v>
      </c>
      <c r="I119" s="66">
        <v>2</v>
      </c>
      <c r="J119" s="66">
        <f t="shared" si="10"/>
        <v>4</v>
      </c>
      <c r="K119" s="65">
        <v>11</v>
      </c>
      <c r="L119" s="61">
        <v>3</v>
      </c>
      <c r="M119" s="63">
        <f t="shared" si="9"/>
        <v>12.4</v>
      </c>
      <c r="N119" s="80">
        <v>7</v>
      </c>
      <c r="O119" s="80" t="s">
        <v>535</v>
      </c>
      <c r="P119" s="80">
        <v>7</v>
      </c>
      <c r="Q119" s="80" t="s">
        <v>535</v>
      </c>
      <c r="R119" s="80" t="s">
        <v>535</v>
      </c>
      <c r="S119" s="61">
        <v>12</v>
      </c>
      <c r="T119" s="67">
        <v>5</v>
      </c>
      <c r="U119" s="64">
        <f t="shared" si="8"/>
        <v>7.2799999999999994</v>
      </c>
      <c r="V119" s="61"/>
    </row>
    <row r="120" spans="1:22" ht="13" hidden="1">
      <c r="A120" s="74">
        <v>117</v>
      </c>
      <c r="B120" s="75">
        <v>2013152341</v>
      </c>
      <c r="C120" s="75" t="s">
        <v>258</v>
      </c>
      <c r="D120" s="75">
        <v>4</v>
      </c>
      <c r="E120" s="75" t="s">
        <v>90</v>
      </c>
      <c r="F120" s="65">
        <v>0</v>
      </c>
      <c r="G120" s="65">
        <v>0</v>
      </c>
      <c r="H120" s="65">
        <v>0</v>
      </c>
      <c r="I120" s="66">
        <v>0</v>
      </c>
      <c r="J120" s="66">
        <f t="shared" si="10"/>
        <v>0</v>
      </c>
      <c r="K120" s="65">
        <v>0</v>
      </c>
      <c r="L120" s="61">
        <v>2</v>
      </c>
      <c r="M120" s="63">
        <f t="shared" si="9"/>
        <v>0</v>
      </c>
      <c r="N120" s="80">
        <v>13</v>
      </c>
      <c r="O120" s="80">
        <v>8</v>
      </c>
      <c r="P120" s="80" t="s">
        <v>535</v>
      </c>
      <c r="Q120" s="80" t="s">
        <v>535</v>
      </c>
      <c r="R120" s="80" t="s">
        <v>535</v>
      </c>
      <c r="S120" s="61"/>
      <c r="T120" s="67">
        <v>3</v>
      </c>
      <c r="U120" s="64">
        <f t="shared" si="8"/>
        <v>3.72</v>
      </c>
      <c r="V120" s="61"/>
    </row>
    <row r="121" spans="1:22" ht="13">
      <c r="A121" s="74">
        <v>118</v>
      </c>
      <c r="B121" s="75">
        <v>2014241552</v>
      </c>
      <c r="C121" s="75" t="s">
        <v>91</v>
      </c>
      <c r="D121" s="75">
        <v>6</v>
      </c>
      <c r="E121" s="75" t="s">
        <v>92</v>
      </c>
      <c r="F121" s="65">
        <v>18</v>
      </c>
      <c r="G121" s="65">
        <v>17</v>
      </c>
      <c r="H121" s="65">
        <v>15</v>
      </c>
      <c r="I121" s="66">
        <v>6</v>
      </c>
      <c r="J121" s="66">
        <f t="shared" si="10"/>
        <v>12</v>
      </c>
      <c r="K121" s="65">
        <v>17</v>
      </c>
      <c r="L121" s="61">
        <v>3</v>
      </c>
      <c r="M121" s="63">
        <f t="shared" si="9"/>
        <v>16.8</v>
      </c>
      <c r="N121" s="80">
        <v>13</v>
      </c>
      <c r="O121" s="80">
        <v>20</v>
      </c>
      <c r="P121" s="80">
        <v>18</v>
      </c>
      <c r="Q121" s="80">
        <v>16</v>
      </c>
      <c r="R121" s="80">
        <v>17</v>
      </c>
      <c r="S121" s="61">
        <v>14</v>
      </c>
      <c r="T121" s="67">
        <v>4</v>
      </c>
      <c r="U121" s="64">
        <f t="shared" si="8"/>
        <v>15.88</v>
      </c>
      <c r="V121" s="61"/>
    </row>
    <row r="122" spans="1:22" ht="13" hidden="1">
      <c r="A122" s="74">
        <v>119</v>
      </c>
      <c r="B122" s="75">
        <v>2014224161</v>
      </c>
      <c r="C122" s="75" t="s">
        <v>93</v>
      </c>
      <c r="D122" s="75">
        <v>2</v>
      </c>
      <c r="E122" s="75" t="s">
        <v>0</v>
      </c>
      <c r="F122" s="65">
        <v>20</v>
      </c>
      <c r="G122" s="65">
        <v>16</v>
      </c>
      <c r="H122" s="65">
        <v>17</v>
      </c>
      <c r="I122" s="66">
        <v>2</v>
      </c>
      <c r="J122" s="66">
        <f t="shared" si="10"/>
        <v>4</v>
      </c>
      <c r="K122" s="65">
        <v>8</v>
      </c>
      <c r="L122" s="61">
        <v>3</v>
      </c>
      <c r="M122" s="63">
        <f t="shared" si="9"/>
        <v>14</v>
      </c>
      <c r="N122" s="80">
        <v>14</v>
      </c>
      <c r="O122" s="80">
        <v>16</v>
      </c>
      <c r="P122" s="80">
        <v>19</v>
      </c>
      <c r="Q122" s="80">
        <v>12</v>
      </c>
      <c r="R122" s="80">
        <v>17</v>
      </c>
      <c r="S122" s="61">
        <v>11</v>
      </c>
      <c r="T122" s="67">
        <v>5</v>
      </c>
      <c r="U122" s="64">
        <f t="shared" si="8"/>
        <v>14.66</v>
      </c>
      <c r="V122" s="61"/>
    </row>
    <row r="123" spans="1:22" ht="13" hidden="1">
      <c r="A123" s="74">
        <v>120</v>
      </c>
      <c r="B123" s="75">
        <v>2014222511</v>
      </c>
      <c r="C123" s="75" t="s">
        <v>1</v>
      </c>
      <c r="D123" s="75">
        <v>5</v>
      </c>
      <c r="E123" s="75" t="s">
        <v>2</v>
      </c>
      <c r="F123" s="65">
        <v>17</v>
      </c>
      <c r="G123" s="65">
        <v>16</v>
      </c>
      <c r="H123" s="65">
        <v>17</v>
      </c>
      <c r="I123" s="66">
        <v>4</v>
      </c>
      <c r="J123" s="66">
        <f t="shared" si="10"/>
        <v>8</v>
      </c>
      <c r="K123" s="65">
        <v>19</v>
      </c>
      <c r="L123" s="61">
        <v>3</v>
      </c>
      <c r="M123" s="63">
        <f>+(F123+G123+H123+J123+K123)/5+L123-2 + 1</f>
        <v>17.399999999999999</v>
      </c>
      <c r="N123" s="80">
        <v>11</v>
      </c>
      <c r="O123" s="80">
        <v>11</v>
      </c>
      <c r="P123" s="80">
        <v>14</v>
      </c>
      <c r="Q123" s="80">
        <v>11</v>
      </c>
      <c r="R123" s="80">
        <v>14</v>
      </c>
      <c r="S123" s="61">
        <v>17</v>
      </c>
      <c r="T123" s="67">
        <v>5</v>
      </c>
      <c r="U123" s="68">
        <f>SUM(N123:R123)/5*0.6 + S123*0.3 + T123/5*20*0.1 +1</f>
        <v>15.419999999999998</v>
      </c>
      <c r="V123" s="61"/>
    </row>
    <row r="124" spans="1:22" ht="13" hidden="1">
      <c r="A124" s="74">
        <v>121</v>
      </c>
      <c r="B124" s="75">
        <v>2014247821</v>
      </c>
      <c r="C124" s="75" t="s">
        <v>190</v>
      </c>
      <c r="D124" s="75">
        <v>1</v>
      </c>
      <c r="E124" s="75" t="s">
        <v>191</v>
      </c>
      <c r="F124" s="65">
        <v>20</v>
      </c>
      <c r="G124" s="65">
        <v>14</v>
      </c>
      <c r="H124" s="65">
        <v>17</v>
      </c>
      <c r="I124" s="66">
        <v>4</v>
      </c>
      <c r="J124" s="66">
        <f t="shared" si="10"/>
        <v>8</v>
      </c>
      <c r="K124" s="65">
        <v>15</v>
      </c>
      <c r="L124" s="61">
        <v>2</v>
      </c>
      <c r="M124" s="63">
        <f>+(F124+G124+H124+J124+K124)/5+L124-2</f>
        <v>14.8</v>
      </c>
      <c r="N124" s="80">
        <v>14</v>
      </c>
      <c r="O124" s="80">
        <v>12</v>
      </c>
      <c r="P124" s="80" t="s">
        <v>535</v>
      </c>
      <c r="Q124" s="80">
        <v>15</v>
      </c>
      <c r="R124" s="80">
        <v>15</v>
      </c>
      <c r="S124" s="61">
        <v>16</v>
      </c>
      <c r="T124" s="67">
        <v>6</v>
      </c>
      <c r="U124" s="64">
        <f t="shared" si="8"/>
        <v>13.92</v>
      </c>
      <c r="V124" s="61"/>
    </row>
    <row r="125" spans="1:22" ht="13" hidden="1">
      <c r="A125" s="74">
        <v>122</v>
      </c>
      <c r="B125" s="75">
        <v>2014247832</v>
      </c>
      <c r="C125" s="75" t="s">
        <v>192</v>
      </c>
      <c r="D125" s="75" t="s">
        <v>504</v>
      </c>
      <c r="E125" s="75" t="s">
        <v>193</v>
      </c>
      <c r="F125" s="65">
        <v>17</v>
      </c>
      <c r="G125" s="65">
        <v>0</v>
      </c>
      <c r="H125" s="65">
        <v>0</v>
      </c>
      <c r="I125" s="66">
        <v>0</v>
      </c>
      <c r="J125" s="66">
        <f t="shared" si="10"/>
        <v>0</v>
      </c>
      <c r="K125" s="65">
        <v>0</v>
      </c>
      <c r="L125" s="61">
        <v>0</v>
      </c>
      <c r="M125" s="63">
        <f>+(F125+G125+H125+J125+K125)/5+L125-2</f>
        <v>1.4</v>
      </c>
      <c r="N125" s="80" t="s">
        <v>535</v>
      </c>
      <c r="O125" s="80" t="s">
        <v>535</v>
      </c>
      <c r="P125" s="80" t="s">
        <v>535</v>
      </c>
      <c r="Q125" s="80" t="s">
        <v>535</v>
      </c>
      <c r="R125" s="80" t="s">
        <v>535</v>
      </c>
      <c r="S125" s="61"/>
      <c r="T125" s="67">
        <v>0</v>
      </c>
      <c r="U125" s="64">
        <f t="shared" si="8"/>
        <v>0</v>
      </c>
      <c r="V125" s="61"/>
    </row>
    <row r="126" spans="1:22" ht="13" hidden="1">
      <c r="A126" s="74">
        <v>123</v>
      </c>
      <c r="B126" s="75">
        <v>2014204271</v>
      </c>
      <c r="C126" s="75" t="s">
        <v>194</v>
      </c>
      <c r="D126" s="75">
        <v>5</v>
      </c>
      <c r="E126" s="75" t="s">
        <v>195</v>
      </c>
      <c r="F126" s="65">
        <v>20</v>
      </c>
      <c r="G126" s="65">
        <v>5</v>
      </c>
      <c r="H126" s="65">
        <v>5</v>
      </c>
      <c r="I126" s="66">
        <v>8</v>
      </c>
      <c r="J126" s="66">
        <f t="shared" si="10"/>
        <v>16</v>
      </c>
      <c r="K126" s="65">
        <v>12</v>
      </c>
      <c r="L126" s="61">
        <v>3</v>
      </c>
      <c r="M126" s="63">
        <f>+(F126+G126+H126+J126+K126)/5+L126-2</f>
        <v>12.6</v>
      </c>
      <c r="N126" s="80" t="s">
        <v>535</v>
      </c>
      <c r="O126" s="80">
        <v>20</v>
      </c>
      <c r="P126" s="80">
        <v>13</v>
      </c>
      <c r="Q126" s="80">
        <v>11</v>
      </c>
      <c r="R126" s="80" t="s">
        <v>535</v>
      </c>
      <c r="S126" s="61"/>
      <c r="T126" s="67">
        <v>2</v>
      </c>
      <c r="U126" s="64">
        <f t="shared" si="8"/>
        <v>6.08</v>
      </c>
      <c r="V126" s="61"/>
    </row>
    <row r="127" spans="1:22" ht="13" hidden="1">
      <c r="A127" s="74">
        <v>124</v>
      </c>
      <c r="B127" s="75">
        <v>2013204751</v>
      </c>
      <c r="C127" s="75" t="s">
        <v>196</v>
      </c>
      <c r="D127" s="75">
        <v>3</v>
      </c>
      <c r="E127" s="75" t="s">
        <v>39</v>
      </c>
      <c r="F127" s="65">
        <v>20</v>
      </c>
      <c r="G127" s="65">
        <v>19</v>
      </c>
      <c r="H127" s="65">
        <v>20</v>
      </c>
      <c r="I127" s="66">
        <v>5</v>
      </c>
      <c r="J127" s="66">
        <f t="shared" si="10"/>
        <v>10</v>
      </c>
      <c r="K127" s="65">
        <v>20</v>
      </c>
      <c r="L127" s="61">
        <v>3</v>
      </c>
      <c r="M127" s="63">
        <f>+(F127+G127+H127+J127+K127)/5+L127-2 + 1</f>
        <v>19.8</v>
      </c>
      <c r="N127" s="80">
        <v>18</v>
      </c>
      <c r="O127" s="80">
        <v>11</v>
      </c>
      <c r="P127" s="80">
        <v>20</v>
      </c>
      <c r="Q127" s="80">
        <v>18</v>
      </c>
      <c r="R127" s="80">
        <v>20</v>
      </c>
      <c r="S127" s="61">
        <v>18</v>
      </c>
      <c r="T127" s="67">
        <v>5</v>
      </c>
      <c r="U127" s="64">
        <f t="shared" si="8"/>
        <v>17.84</v>
      </c>
      <c r="V127" s="61">
        <v>1</v>
      </c>
    </row>
    <row r="128" spans="1:22" ht="13" hidden="1">
      <c r="A128" s="74">
        <v>125</v>
      </c>
      <c r="B128" s="75">
        <v>2014223091</v>
      </c>
      <c r="C128" s="75" t="s">
        <v>197</v>
      </c>
      <c r="D128" s="75">
        <v>3</v>
      </c>
      <c r="E128" s="75" t="s">
        <v>198</v>
      </c>
      <c r="F128" s="65">
        <v>20</v>
      </c>
      <c r="G128" s="65">
        <v>12</v>
      </c>
      <c r="H128" s="65">
        <v>20</v>
      </c>
      <c r="I128" s="66">
        <v>7</v>
      </c>
      <c r="J128" s="66">
        <f t="shared" si="10"/>
        <v>14</v>
      </c>
      <c r="K128" s="65">
        <v>19</v>
      </c>
      <c r="L128" s="61">
        <v>3</v>
      </c>
      <c r="M128" s="63">
        <f>+(F128+G128+H128+J128+K128)/5+L128-2</f>
        <v>18</v>
      </c>
      <c r="N128" s="80">
        <v>15</v>
      </c>
      <c r="O128" s="80" t="s">
        <v>535</v>
      </c>
      <c r="P128" s="80">
        <v>20</v>
      </c>
      <c r="Q128" s="80">
        <v>16</v>
      </c>
      <c r="R128" s="80">
        <v>17</v>
      </c>
      <c r="S128" s="61">
        <v>12</v>
      </c>
      <c r="T128" s="67">
        <v>5</v>
      </c>
      <c r="U128" s="68">
        <f>SUM(N128:R128)/5*0.6 + S128*0.3 + T128/5*20*0.1 +1</f>
        <v>14.76</v>
      </c>
      <c r="V128" s="61">
        <v>1</v>
      </c>
    </row>
    <row r="129" spans="1:22" ht="105" hidden="1" thickBot="1">
      <c r="A129" s="76" t="s">
        <v>185</v>
      </c>
      <c r="B129" s="76"/>
      <c r="C129" s="76"/>
      <c r="D129" s="76"/>
      <c r="E129" s="76"/>
      <c r="F129" s="70">
        <v>20</v>
      </c>
      <c r="G129" s="70">
        <v>20</v>
      </c>
      <c r="H129" s="70">
        <v>20</v>
      </c>
      <c r="I129" s="70">
        <v>10</v>
      </c>
      <c r="J129" s="70">
        <v>20</v>
      </c>
      <c r="K129" s="70">
        <v>20</v>
      </c>
      <c r="L129" s="70">
        <v>3</v>
      </c>
      <c r="M129" s="71">
        <f>+(F129+G129+H129+J129+K129)/5+L129-2</f>
        <v>21</v>
      </c>
      <c r="N129" s="72">
        <v>20</v>
      </c>
      <c r="O129" s="72">
        <v>20</v>
      </c>
      <c r="P129" s="72">
        <v>20</v>
      </c>
      <c r="Q129" s="72">
        <v>20</v>
      </c>
      <c r="R129" s="72">
        <v>20</v>
      </c>
      <c r="S129" s="72">
        <v>20</v>
      </c>
      <c r="T129" s="69">
        <v>5</v>
      </c>
      <c r="U129" s="73">
        <f t="shared" si="8"/>
        <v>20</v>
      </c>
      <c r="V129" s="72"/>
    </row>
    <row r="130" spans="1:22" ht="17" customHeight="1"/>
    <row r="131" spans="1:22" ht="17" customHeight="1"/>
    <row r="132" spans="1:22" ht="17" customHeight="1"/>
    <row r="133" spans="1:22" ht="17" customHeight="1"/>
    <row r="134" spans="1:22" ht="17" customHeight="1"/>
    <row r="135" spans="1:22" ht="17" customHeight="1"/>
    <row r="136" spans="1:22" ht="17" customHeight="1"/>
    <row r="137" spans="1:22" ht="17" customHeight="1"/>
    <row r="138" spans="1:22" ht="17" customHeight="1"/>
    <row r="139" spans="1:22" ht="17" customHeight="1"/>
    <row r="140" spans="1:22" ht="17" customHeight="1"/>
    <row r="141" spans="1:22" ht="17" customHeight="1"/>
    <row r="142" spans="1:22" ht="17" customHeight="1"/>
    <row r="143" spans="1:22" ht="17" customHeight="1"/>
    <row r="144" spans="1:22" ht="17" customHeight="1"/>
    <row r="145" ht="17" customHeight="1"/>
    <row r="146" ht="17" customHeight="1"/>
    <row r="147" ht="17" customHeight="1"/>
    <row r="148" ht="17" customHeight="1"/>
  </sheetData>
  <sheetCalcPr fullCalcOnLoad="1"/>
  <autoFilter ref="A1:V129">
    <filterColumn colId="3">
      <filters>
        <filter val="6"/>
      </filters>
    </filterColumn>
  </autoFilter>
  <sortState ref="T1:V1048576">
    <sortCondition ref="U1:U1048576"/>
  </sortState>
  <phoneticPr fontId="8" type="noConversion"/>
  <dataValidations count="1">
    <dataValidation allowBlank="1" showInputMessage="1" showErrorMessage="1" sqref="C2:C129"/>
  </dataValidations>
  <hyperlinks>
    <hyperlink ref="I4" r:id="rId1" display="http://www.ucsm.edu.pe/epregrado2014I/mod/quiz/grade.php?id=1624&amp;itemid=513&amp;itemnumber=0&amp;gradeid=7600&amp;userid=9568"/>
    <hyperlink ref="I5" r:id="rId2" display="http://www.ucsm.edu.pe/epregrado2014I/mod/quiz/grade.php?id=1624&amp;itemid=513&amp;itemnumber=0&amp;gradeid=8445&amp;userid=11195"/>
    <hyperlink ref="I6" r:id="rId3" display="http://www.ucsm.edu.pe/epregrado2014I/mod/quiz/grade.php?id=1624&amp;itemid=513&amp;itemnumber=0&amp;gradeid=10055&amp;userid=9676"/>
    <hyperlink ref="I7" r:id="rId4" display="http://www.ucsm.edu.pe/epregrado2014I/mod/quiz/grade.php?id=1624&amp;itemid=513&amp;itemnumber=0&amp;gradeid=9012&amp;userid=10488"/>
    <hyperlink ref="I8" r:id="rId5" display="http://www.ucsm.edu.pe/epregrado2014I/mod/quiz/grade.php?id=1624&amp;itemid=513&amp;itemnumber=0&amp;gradeid&amp;userid=9346"/>
    <hyperlink ref="I9" r:id="rId6" display="http://www.ucsm.edu.pe/epregrado2014I/mod/quiz/grade.php?id=1624&amp;itemid=513&amp;itemnumber=0&amp;gradeid=8449&amp;userid=8831"/>
    <hyperlink ref="I10" r:id="rId7" display="http://www.ucsm.edu.pe/epregrado2014I/mod/quiz/grade.php?id=1624&amp;itemid=513&amp;itemnumber=0&amp;gradeid=8441&amp;userid=10379"/>
    <hyperlink ref="I11" r:id="rId8" display="http://www.ucsm.edu.pe/epregrado2014I/mod/quiz/grade.php?id=1624&amp;itemid=513&amp;itemnumber=0&amp;gradeid=8364&amp;userid=9082"/>
    <hyperlink ref="I12" r:id="rId9" display="http://www.ucsm.edu.pe/epregrado2014I/mod/quiz/grade.php?id=1624&amp;itemid=513&amp;itemnumber=0&amp;gradeid=8457&amp;userid=9714"/>
    <hyperlink ref="I13" r:id="rId10" display="http://www.ucsm.edu.pe/epregrado2014I/mod/quiz/grade.php?id=1624&amp;itemid=513&amp;itemnumber=0&amp;gradeid=8977&amp;userid=10450"/>
    <hyperlink ref="I14" r:id="rId11" display="http://www.ucsm.edu.pe/epregrado2014I/mod/quiz/grade.php?id=1624&amp;itemid=513&amp;itemnumber=0&amp;gradeid=10054&amp;userid=10500"/>
    <hyperlink ref="I15" r:id="rId12" display="http://www.ucsm.edu.pe/epregrado2014I/mod/quiz/grade.php?id=1624&amp;itemid=513&amp;itemnumber=0&amp;gradeid=7603&amp;userid=9051"/>
    <hyperlink ref="I16" r:id="rId13" display="http://www.ucsm.edu.pe/epregrado2014I/mod/quiz/grade.php?id=1624&amp;itemid=513&amp;itemnumber=0&amp;gradeid=10105&amp;userid=17328"/>
    <hyperlink ref="I17" r:id="rId14" display="http://www.ucsm.edu.pe/epregrado2014I/mod/quiz/grade.php?id=1624&amp;itemid=513&amp;itemnumber=0&amp;gradeid=9015&amp;userid=10449"/>
    <hyperlink ref="I18" r:id="rId15" display="http://www.ucsm.edu.pe/epregrado2014I/mod/quiz/grade.php?id=1624&amp;itemid=513&amp;itemnumber=0&amp;gradeid&amp;userid=1393"/>
    <hyperlink ref="I19" r:id="rId16" display="http://www.ucsm.edu.pe/epregrado2014I/mod/quiz/grade.php?id=1624&amp;itemid=513&amp;itemnumber=0&amp;gradeid=10062&amp;userid=1527"/>
    <hyperlink ref="I20" r:id="rId17" display="http://www.ucsm.edu.pe/epregrado2014I/mod/quiz/grade.php?id=1624&amp;itemid=513&amp;itemnumber=0&amp;gradeid&amp;userid=19643"/>
    <hyperlink ref="I21" r:id="rId18" display="http://www.ucsm.edu.pe/epregrado2014I/mod/quiz/grade.php?id=1624&amp;itemid=513&amp;itemnumber=0&amp;gradeid&amp;userid=9807"/>
    <hyperlink ref="I22" r:id="rId19" display="http://www.ucsm.edu.pe/epregrado2014I/mod/quiz/grade.php?id=1624&amp;itemid=513&amp;itemnumber=0&amp;gradeid=8984&amp;userid=8894"/>
    <hyperlink ref="I23" r:id="rId20" display="http://www.ucsm.edu.pe/epregrado2014I/mod/quiz/grade.php?id=1624&amp;itemid=513&amp;itemnumber=0&amp;gradeid=9010&amp;userid=6244"/>
    <hyperlink ref="I24" r:id="rId21" display="http://www.ucsm.edu.pe/epregrado2014I/mod/quiz/grade.php?id=1624&amp;itemid=513&amp;itemnumber=0&amp;gradeid=8980&amp;userid=9778"/>
    <hyperlink ref="I25" r:id="rId22" display="http://www.ucsm.edu.pe/epregrado2014I/mod/quiz/grade.php?id=1624&amp;itemid=513&amp;itemnumber=0&amp;gradeid&amp;userid=6133"/>
    <hyperlink ref="I26" r:id="rId23" display="http://www.ucsm.edu.pe/epregrado2014I/mod/quiz/grade.php?id=1624&amp;itemid=513&amp;itemnumber=0&amp;gradeid=8447&amp;userid=7293"/>
    <hyperlink ref="I27" r:id="rId24" display="http://www.ucsm.edu.pe/epregrado2014I/mod/quiz/grade.php?id=1624&amp;itemid=513&amp;itemnumber=0&amp;gradeid&amp;userid=1699"/>
    <hyperlink ref="I28" r:id="rId25" display="http://www.ucsm.edu.pe/epregrado2014I/mod/quiz/grade.php?id=1624&amp;itemid=513&amp;itemnumber=0&amp;gradeid=7609&amp;userid=9780"/>
    <hyperlink ref="I29" r:id="rId26" display="http://www.ucsm.edu.pe/epregrado2014I/mod/quiz/grade.php?id=1624&amp;itemid=513&amp;itemnumber=0&amp;gradeid&amp;userid=10487"/>
    <hyperlink ref="I30" r:id="rId27" display="http://www.ucsm.edu.pe/epregrado2014I/mod/quiz/grade.php?id=1624&amp;itemid=513&amp;itemnumber=0&amp;gradeid=8456&amp;userid=9532"/>
    <hyperlink ref="I31" r:id="rId28" display="http://www.ucsm.edu.pe/epregrado2014I/mod/quiz/grade.php?id=1624&amp;itemid=513&amp;itemnumber=0&amp;gradeid=7593&amp;userid=10511"/>
    <hyperlink ref="I32" r:id="rId29" display="http://www.ucsm.edu.pe/epregrado2014I/mod/quiz/grade.php?id=1624&amp;itemid=513&amp;itemnumber=0&amp;gradeid=8363&amp;userid=9530"/>
    <hyperlink ref="I33" r:id="rId30" display="http://www.ucsm.edu.pe/epregrado2014I/mod/quiz/grade.php?id=1624&amp;itemid=513&amp;itemnumber=0&amp;gradeid=8443&amp;userid=10397"/>
    <hyperlink ref="I34" r:id="rId31" display="http://www.ucsm.edu.pe/epregrado2014I/mod/quiz/grade.php?id=1624&amp;itemid=513&amp;itemnumber=0&amp;gradeid=8346&amp;userid=9531"/>
    <hyperlink ref="I35" r:id="rId32" display="http://www.ucsm.edu.pe/epregrado2014I/mod/quiz/grade.php?id=1624&amp;itemid=513&amp;itemnumber=0&amp;gradeid&amp;userid=17597"/>
    <hyperlink ref="I36" r:id="rId33" display="http://www.ucsm.edu.pe/epregrado2014I/mod/quiz/grade.php?id=1624&amp;itemid=513&amp;itemnumber=0&amp;gradeid=8341&amp;userid=9291"/>
    <hyperlink ref="I37" r:id="rId34" display="http://www.ucsm.edu.pe/epregrado2014I/mod/quiz/grade.php?id=1624&amp;itemid=513&amp;itemnumber=0&amp;gradeid=10106&amp;userid=18762"/>
    <hyperlink ref="I38" r:id="rId35" display="http://www.ucsm.edu.pe/epregrado2014I/mod/quiz/grade.php?id=1624&amp;itemid=513&amp;itemnumber=0&amp;gradeid=10099&amp;userid=9597"/>
    <hyperlink ref="I39" r:id="rId36" display="http://www.ucsm.edu.pe/epregrado2014I/mod/quiz/grade.php?id=1624&amp;itemid=513&amp;itemnumber=0&amp;gradeid=10060&amp;userid=10512"/>
    <hyperlink ref="I40" r:id="rId37" display="http://www.ucsm.edu.pe/epregrado2014I/mod/quiz/grade.php?id=1624&amp;itemid=513&amp;itemnumber=0&amp;gradeid=7604&amp;userid=9803"/>
    <hyperlink ref="I41" r:id="rId38" display="http://www.ucsm.edu.pe/epregrado2014I/mod/quiz/grade.php?id=1624&amp;itemid=513&amp;itemnumber=0&amp;gradeid=8357&amp;userid=8917"/>
    <hyperlink ref="I42" r:id="rId39" display="http://www.ucsm.edu.pe/epregrado2014I/mod/quiz/grade.php?id=1624&amp;itemid=513&amp;itemnumber=0&amp;gradeid=8985&amp;userid=9737"/>
    <hyperlink ref="I43" r:id="rId40" display="http://www.ucsm.edu.pe/epregrado2014I/mod/quiz/grade.php?id=1624&amp;itemid=513&amp;itemnumber=0&amp;gradeid=10042&amp;userid=9358"/>
    <hyperlink ref="I44" r:id="rId41" display="http://www.ucsm.edu.pe/epregrado2014I/mod/quiz/grade.php?id=1624&amp;itemid=513&amp;itemnumber=0&amp;gradeid&amp;userid=10709"/>
    <hyperlink ref="I45" r:id="rId42" display="http://www.ucsm.edu.pe/epregrado2014I/mod/quiz/grade.php?id=1624&amp;itemid=513&amp;itemnumber=0&amp;gradeid&amp;userid=11455"/>
    <hyperlink ref="I46" r:id="rId43" display="http://www.ucsm.edu.pe/epregrado2014I/mod/quiz/grade.php?id=1624&amp;itemid=513&amp;itemnumber=0&amp;gradeid=7610&amp;userid=2302"/>
    <hyperlink ref="I47" r:id="rId44" display="http://www.ucsm.edu.pe/epregrado2014I/mod/quiz/grade.php?id=1624&amp;itemid=513&amp;itemnumber=0&amp;gradeid=8375&amp;userid=9138"/>
    <hyperlink ref="I48" r:id="rId45" display="http://www.ucsm.edu.pe/epregrado2014I/mod/quiz/grade.php?id=1624&amp;itemid=513&amp;itemnumber=0&amp;gradeid=10095&amp;userid=8936"/>
    <hyperlink ref="I49" r:id="rId46" display="http://www.ucsm.edu.pe/epregrado2014I/mod/quiz/grade.php?id=1624&amp;itemid=513&amp;itemnumber=0&amp;gradeid=7595&amp;userid=9939"/>
    <hyperlink ref="I50" r:id="rId47" display="http://www.ucsm.edu.pe/epregrado2014I/mod/quiz/grade.php?id=1624&amp;itemid=513&amp;itemnumber=0&amp;gradeid=9014&amp;userid=17350"/>
    <hyperlink ref="I51" r:id="rId48" display="http://www.ucsm.edu.pe/epregrado2014I/mod/quiz/grade.php?id=1624&amp;itemid=513&amp;itemnumber=0&amp;gradeid&amp;userid=9025"/>
    <hyperlink ref="I52" r:id="rId49" display="http://www.ucsm.edu.pe/epregrado2014I/mod/quiz/grade.php?id=1624&amp;itemid=513&amp;itemnumber=0&amp;gradeid=10111&amp;userid=8812"/>
    <hyperlink ref="I53" r:id="rId50" display="http://www.ucsm.edu.pe/epregrado2014I/mod/quiz/grade.php?id=1624&amp;itemid=513&amp;itemnumber=0&amp;gradeid=8373&amp;userid=9178"/>
    <hyperlink ref="I54" r:id="rId51" display="http://www.ucsm.edu.pe/epregrado2014I/mod/quiz/grade.php?id=1624&amp;itemid=513&amp;itemnumber=0&amp;gradeid=8995&amp;userid=10594"/>
    <hyperlink ref="I55" r:id="rId52" display="http://www.ucsm.edu.pe/epregrado2014I/mod/quiz/grade.php?id=1624&amp;itemid=513&amp;itemnumber=0&amp;gradeid=9016&amp;userid=10461"/>
    <hyperlink ref="I56" r:id="rId53" display="http://www.ucsm.edu.pe/epregrado2014I/mod/quiz/grade.php?id=1624&amp;itemid=513&amp;itemnumber=0&amp;gradeid=8439&amp;userid=9145"/>
    <hyperlink ref="I57" r:id="rId54" display="http://www.ucsm.edu.pe/epregrado2014I/mod/quiz/grade.php?id=1624&amp;itemid=513&amp;itemnumber=0&amp;gradeid=10039&amp;userid=16761"/>
    <hyperlink ref="I58" r:id="rId55" display="http://www.ucsm.edu.pe/epregrado2014I/mod/quiz/grade.php?id=1624&amp;itemid=513&amp;itemnumber=0&amp;gradeid&amp;userid=10560"/>
    <hyperlink ref="I59" r:id="rId56" display="http://www.ucsm.edu.pe/epregrado2014I/mod/quiz/grade.php?id=1624&amp;itemid=513&amp;itemnumber=0&amp;gradeid=8983&amp;userid=9021"/>
    <hyperlink ref="I60" r:id="rId57" display="http://www.ucsm.edu.pe/epregrado2014I/mod/quiz/grade.php?id=1624&amp;itemid=513&amp;itemnumber=0&amp;gradeid=10040&amp;userid=10609"/>
    <hyperlink ref="I61" r:id="rId58" display="http://www.ucsm.edu.pe/epregrado2014I/mod/quiz/grade.php?id=1624&amp;itemid=513&amp;itemnumber=0&amp;gradeid=10101&amp;userid=17263"/>
    <hyperlink ref="I62" r:id="rId59" display="http://www.ucsm.edu.pe/epregrado2014I/mod/quiz/grade.php?id=1624&amp;itemid=513&amp;itemnumber=0&amp;gradeid=8360&amp;userid=10032"/>
    <hyperlink ref="I63" r:id="rId60" display="http://www.ucsm.edu.pe/epregrado2014I/mod/quiz/grade.php?id=1624&amp;itemid=513&amp;itemnumber=0&amp;gradeid=8349&amp;userid=10002"/>
    <hyperlink ref="I64" r:id="rId61" display="http://www.ucsm.edu.pe/epregrado2014I/mod/quiz/grade.php?id=1624&amp;itemid=513&amp;itemnumber=0&amp;gradeid=8366&amp;userid=10135"/>
    <hyperlink ref="I65" r:id="rId62" display="http://www.ucsm.edu.pe/epregrado2014I/mod/quiz/grade.php?id=1624&amp;itemid=513&amp;itemnumber=0&amp;gradeid=8459&amp;userid=9951"/>
    <hyperlink ref="I66" r:id="rId63" display="http://www.ucsm.edu.pe/epregrado2014I/mod/quiz/grade.php?id=1624&amp;itemid=513&amp;itemnumber=0&amp;gradeid=8440&amp;userid=8996"/>
    <hyperlink ref="I67" r:id="rId64" display="http://www.ucsm.edu.pe/epregrado2014I/mod/quiz/grade.php?id=1624&amp;itemid=513&amp;itemnumber=0&amp;gradeid=8374&amp;userid=9309"/>
    <hyperlink ref="I68" r:id="rId65" display="http://www.ucsm.edu.pe/epregrado2014I/mod/quiz/grade.php?id=1624&amp;itemid=513&amp;itemnumber=0&amp;gradeid=7601&amp;userid=9328"/>
    <hyperlink ref="I69" r:id="rId66" display="http://www.ucsm.edu.pe/epregrado2014I/mod/quiz/grade.php?id=1624&amp;itemid=513&amp;itemnumber=0&amp;gradeid=7605&amp;userid=8861"/>
    <hyperlink ref="I70" r:id="rId67" display="http://www.ucsm.edu.pe/epregrado2014I/mod/quiz/grade.php?id=1624&amp;itemid=513&amp;itemnumber=0&amp;gradeid&amp;userid=9336"/>
    <hyperlink ref="I71" r:id="rId68" display="http://www.ucsm.edu.pe/epregrado2014I/mod/quiz/grade.php?id=1624&amp;itemid=513&amp;itemnumber=0&amp;gradeid=8444&amp;userid=10398"/>
    <hyperlink ref="I72" r:id="rId69" display="http://www.ucsm.edu.pe/epregrado2014I/mod/quiz/grade.php?id=1624&amp;itemid=513&amp;itemnumber=0&amp;gradeid=10112&amp;userid=16848"/>
    <hyperlink ref="I73" r:id="rId70" display="http://www.ucsm.edu.pe/epregrado2014I/mod/quiz/grade.php?id=1624&amp;itemid=513&amp;itemnumber=0&amp;gradeid=8988&amp;userid=10499"/>
    <hyperlink ref="I74" r:id="rId71" display="http://www.ucsm.edu.pe/epregrado2014I/mod/quiz/grade.php?id=1624&amp;itemid=513&amp;itemnumber=0&amp;gradeid=10048&amp;userid=10672"/>
    <hyperlink ref="I75" r:id="rId72" display="http://www.ucsm.edu.pe/epregrado2014I/mod/quiz/grade.php?id=1624&amp;itemid=513&amp;itemnumber=0&amp;gradeid&amp;userid=8666"/>
    <hyperlink ref="I76" r:id="rId73" display="http://www.ucsm.edu.pe/epregrado2014I/mod/quiz/grade.php?id=1624&amp;itemid=513&amp;itemnumber=0&amp;gradeid=8384&amp;userid=7867"/>
    <hyperlink ref="I77" r:id="rId74" display="http://www.ucsm.edu.pe/epregrado2014I/mod/quiz/grade.php?id=1624&amp;itemid=513&amp;itemnumber=0&amp;gradeid=8450&amp;userid=11054"/>
    <hyperlink ref="I78" r:id="rId75" display="http://www.ucsm.edu.pe/epregrado2014I/mod/quiz/grade.php?id=1624&amp;itemid=513&amp;itemnumber=0&amp;gradeid&amp;userid=11656"/>
    <hyperlink ref="I79" r:id="rId76" display="http://www.ucsm.edu.pe/epregrado2014I/mod/quiz/grade.php?id=1624&amp;itemid=513&amp;itemnumber=0&amp;gradeid&amp;userid=3369"/>
    <hyperlink ref="I80" r:id="rId77" display="http://www.ucsm.edu.pe/epregrado2014I/mod/quiz/grade.php?id=1624&amp;itemid=513&amp;itemnumber=0&amp;gradeid&amp;userid=10210"/>
    <hyperlink ref="I81" r:id="rId78" display="http://www.ucsm.edu.pe/epregrado2014I/mod/quiz/grade.php?id=1624&amp;itemid=513&amp;itemnumber=0&amp;gradeid=9011&amp;userid=10525"/>
    <hyperlink ref="I82" r:id="rId79" display="http://www.ucsm.edu.pe/epregrado2014I/mod/quiz/grade.php?id=1624&amp;itemid=513&amp;itemnumber=0&amp;gradeid=8381&amp;userid=9610"/>
    <hyperlink ref="I83" r:id="rId80" display="http://www.ucsm.edu.pe/epregrado2014I/mod/quiz/grade.php?id=1624&amp;itemid=513&amp;itemnumber=0&amp;gradeid=8345&amp;userid=10297"/>
    <hyperlink ref="I84" r:id="rId81" display="http://www.ucsm.edu.pe/epregrado2014I/mod/quiz/grade.php?id=1624&amp;itemid=513&amp;itemnumber=0&amp;gradeid=8994&amp;userid=9189"/>
    <hyperlink ref="I85" r:id="rId82" display="http://www.ucsm.edu.pe/epregrado2014I/mod/quiz/grade.php?id=1624&amp;itemid=513&amp;itemnumber=0&amp;gradeid=8380&amp;userid=9978"/>
    <hyperlink ref="I86" r:id="rId83" display="http://www.ucsm.edu.pe/epregrado2014I/mod/quiz/grade.php?id=1624&amp;itemid=513&amp;itemnumber=0&amp;gradeid=8987&amp;userid=10559"/>
    <hyperlink ref="I87" r:id="rId84" display="http://www.ucsm.edu.pe/epregrado2014I/mod/quiz/grade.php?id=1624&amp;itemid=513&amp;itemnumber=0&amp;gradeid=10057&amp;userid=10501"/>
    <hyperlink ref="I88" r:id="rId85" display="http://www.ucsm.edu.pe/epregrado2014I/mod/quiz/grade.php?id=1624&amp;itemid=513&amp;itemnumber=0&amp;gradeid&amp;userid=10626"/>
    <hyperlink ref="I89" r:id="rId86" display="http://www.ucsm.edu.pe/epregrado2014I/mod/quiz/grade.php?id=1624&amp;itemid=513&amp;itemnumber=0&amp;gradeid=7611&amp;userid=10378"/>
    <hyperlink ref="I90" r:id="rId87" display="http://www.ucsm.edu.pe/epregrado2014I/mod/quiz/grade.php?id=1624&amp;itemid=513&amp;itemnumber=0&amp;gradeid=8383&amp;userid=17287"/>
    <hyperlink ref="I91" r:id="rId88" display="http://www.ucsm.edu.pe/epregrado2014I/mod/quiz/grade.php?id=1624&amp;itemid=513&amp;itemnumber=0&amp;gradeid&amp;userid=11631"/>
    <hyperlink ref="I92" r:id="rId89" display="http://www.ucsm.edu.pe/epregrado2014I/mod/quiz/grade.php?id=1624&amp;itemid=513&amp;itemnumber=0&amp;gradeid=10052&amp;userid=10619"/>
    <hyperlink ref="I93" r:id="rId90" display="http://www.ucsm.edu.pe/epregrado2014I/mod/quiz/grade.php?id=1624&amp;itemid=513&amp;itemnumber=0&amp;gradeid=8448&amp;userid=8791"/>
    <hyperlink ref="I94" r:id="rId91" display="http://www.ucsm.edu.pe/epregrado2014I/mod/quiz/grade.php?id=1624&amp;itemid=513&amp;itemnumber=0&amp;gradeid=10110&amp;userid=9276"/>
    <hyperlink ref="I95" r:id="rId92" display="http://www.ucsm.edu.pe/epregrado2014I/mod/quiz/grade.php?id=1624&amp;itemid=513&amp;itemnumber=0&amp;gradeid=10041&amp;userid=9324"/>
    <hyperlink ref="I96" r:id="rId93" display="http://www.ucsm.edu.pe/epregrado2014I/mod/quiz/grade.php?id=1624&amp;itemid=513&amp;itemnumber=0&amp;gradeid=8455&amp;userid=9667"/>
    <hyperlink ref="I97" r:id="rId94" display="http://www.ucsm.edu.pe/epregrado2014I/mod/quiz/grade.php?id=1624&amp;itemid=513&amp;itemnumber=0&amp;gradeid=8986&amp;userid=9567"/>
    <hyperlink ref="I98" r:id="rId95" display="http://www.ucsm.edu.pe/epregrado2014I/mod/quiz/grade.php?id=1624&amp;itemid=513&amp;itemnumber=0&amp;gradeid&amp;userid=9415"/>
    <hyperlink ref="I99" r:id="rId96" display="http://www.ucsm.edu.pe/epregrado2014I/mod/quiz/grade.php?id=1624&amp;itemid=513&amp;itemnumber=0&amp;gradeid=8992&amp;userid=9979"/>
    <hyperlink ref="I100" r:id="rId97" display="http://www.ucsm.edu.pe/epregrado2014I/mod/quiz/grade.php?id=1624&amp;itemid=513&amp;itemnumber=0&amp;gradeid=8966&amp;userid=9123"/>
    <hyperlink ref="I101" r:id="rId98" display="http://www.ucsm.edu.pe/epregrado2014I/mod/quiz/grade.php?id=1624&amp;itemid=513&amp;itemnumber=0&amp;gradeid=8991&amp;userid=9658"/>
    <hyperlink ref="I102" r:id="rId99" display="http://www.ucsm.edu.pe/epregrado2014I/mod/quiz/grade.php?id=1624&amp;itemid=513&amp;itemnumber=0&amp;gradeid&amp;userid=17423"/>
    <hyperlink ref="I103" r:id="rId100" display="http://www.ucsm.edu.pe/epregrado2014I/mod/quiz/grade.php?id=1624&amp;itemid=513&amp;itemnumber=0&amp;gradeid=9013&amp;userid=7787"/>
    <hyperlink ref="I104" r:id="rId101" display="http://www.ucsm.edu.pe/epregrado2014I/mod/quiz/grade.php?id=1624&amp;itemid=513&amp;itemnumber=0&amp;gradeid=7596&amp;userid=9253"/>
    <hyperlink ref="I105" r:id="rId102" display="http://www.ucsm.edu.pe/epregrado2014I/mod/quiz/grade.php?id=1624&amp;itemid=513&amp;itemnumber=0&amp;gradeid=10053&amp;userid=8949"/>
    <hyperlink ref="I106" r:id="rId103" display="http://www.ucsm.edu.pe/epregrado2014I/mod/quiz/grade.php?id=1624&amp;itemid=513&amp;itemnumber=0&amp;gradeid=8365&amp;userid=10211"/>
    <hyperlink ref="I107" r:id="rId104" display="http://www.ucsm.edu.pe/epregrado2014I/mod/quiz/grade.php?id=1624&amp;itemid=513&amp;itemnumber=0&amp;gradeid=10058&amp;userid=7803"/>
    <hyperlink ref="I108" r:id="rId105" display="http://www.ucsm.edu.pe/epregrado2014I/mod/quiz/grade.php?id=1624&amp;itemid=513&amp;itemnumber=0&amp;gradeid&amp;userid=17257"/>
    <hyperlink ref="I109" r:id="rId106" display="http://www.ucsm.edu.pe/epregrado2014I/mod/quiz/grade.php?id=1624&amp;itemid=513&amp;itemnumber=0&amp;gradeid=7607&amp;userid=10489"/>
    <hyperlink ref="I110" r:id="rId107" display="http://www.ucsm.edu.pe/epregrado2014I/mod/quiz/grade.php?id=1624&amp;itemid=513&amp;itemnumber=0&amp;gradeid=8376&amp;userid=9033"/>
    <hyperlink ref="I111" r:id="rId108" display="http://www.ucsm.edu.pe/epregrado2014I/mod/quiz/grade.php?id=1624&amp;itemid=513&amp;itemnumber=0&amp;gradeid=10056&amp;userid=8283"/>
    <hyperlink ref="I112" r:id="rId109" display="http://www.ucsm.edu.pe/epregrado2014I/mod/quiz/grade.php?id=1624&amp;itemid=513&amp;itemnumber=0&amp;gradeid=8442&amp;userid=10209"/>
    <hyperlink ref="I113" r:id="rId110" display="http://www.ucsm.edu.pe/epregrado2014I/mod/quiz/grade.php?id=1624&amp;itemid=513&amp;itemnumber=0&amp;gradeid=7602&amp;userid=10432"/>
    <hyperlink ref="I114" r:id="rId111" display="http://www.ucsm.edu.pe/epregrado2014I/mod/quiz/grade.php?id=1624&amp;itemid=513&amp;itemnumber=0&amp;gradeid=8993&amp;userid=10323"/>
    <hyperlink ref="I115" r:id="rId112" display="http://www.ucsm.edu.pe/epregrado2014I/mod/quiz/grade.php?id=1624&amp;itemid=513&amp;itemnumber=0&amp;gradeid=8461&amp;userid=10208"/>
    <hyperlink ref="I116" r:id="rId113" display="http://www.ucsm.edu.pe/epregrado2014I/mod/quiz/grade.php?id=1624&amp;itemid=513&amp;itemnumber=0&amp;gradeid=8370&amp;userid=10180"/>
    <hyperlink ref="I117" r:id="rId114" display="http://www.ucsm.edu.pe/epregrado2014I/mod/quiz/grade.php?id=1624&amp;itemid=513&amp;itemnumber=0&amp;gradeid&amp;userid=5215"/>
    <hyperlink ref="I118" r:id="rId115" display="http://www.ucsm.edu.pe/epregrado2014I/mod/quiz/grade.php?id=1624&amp;itemid=513&amp;itemnumber=0&amp;gradeid&amp;userid=8407"/>
    <hyperlink ref="I119" r:id="rId116" display="http://www.ucsm.edu.pe/epregrado2014I/mod/quiz/grade.php?id=1624&amp;itemid=513&amp;itemnumber=0&amp;gradeid=7599&amp;userid=7224"/>
    <hyperlink ref="I120" r:id="rId117" display="http://www.ucsm.edu.pe/epregrado2014I/mod/quiz/grade.php?id=1624&amp;itemid=513&amp;itemnumber=0&amp;gradeid&amp;userid=9239"/>
    <hyperlink ref="I121" r:id="rId118" display="http://www.ucsm.edu.pe/epregrado2014I/mod/quiz/grade.php?id=1624&amp;itemid=513&amp;itemnumber=0&amp;gradeid=10102&amp;userid=10685"/>
    <hyperlink ref="I122" r:id="rId119" display="http://www.ucsm.edu.pe/epregrado2014I/mod/quiz/grade.php?id=1624&amp;itemid=513&amp;itemnumber=0&amp;gradeid=8382&amp;userid=9043"/>
    <hyperlink ref="I123" r:id="rId120" display="http://www.ucsm.edu.pe/epregrado2014I/mod/quiz/grade.php?id=1624&amp;itemid=513&amp;itemnumber=0&amp;gradeid=10051&amp;userid=9105"/>
    <hyperlink ref="I124" r:id="rId121" display="http://www.ucsm.edu.pe/epregrado2014I/mod/quiz/grade.php?id=1624&amp;itemid=513&amp;itemnumber=0&amp;gradeid=9009&amp;userid=9821"/>
    <hyperlink ref="I125" r:id="rId122" display="http://www.ucsm.edu.pe/epregrado2014I/mod/quiz/grade.php?id=1624&amp;itemid=513&amp;itemnumber=0&amp;gradeid&amp;userid=10561"/>
    <hyperlink ref="I126" r:id="rId123" display="http://www.ucsm.edu.pe/epregrado2014I/mod/quiz/grade.php?id=1624&amp;itemid=513&amp;itemnumber=0&amp;gradeid=10045&amp;userid=7074"/>
    <hyperlink ref="I127" r:id="rId124" display="http://www.ucsm.edu.pe/epregrado2014I/mod/quiz/grade.php?id=1624&amp;itemid=513&amp;itemnumber=0&amp;gradeid=8458&amp;userid=10778"/>
    <hyperlink ref="I128" r:id="rId125" display="http://www.ucsm.edu.pe/epregrado2014I/mod/quiz/grade.php?id=1624&amp;itemid=513&amp;itemnumber=0&amp;gradeid=8446&amp;userid=10073"/>
  </hyperlinks>
  <pageMargins left="0.75" right="0.75" top="1" bottom="1" header="0.5" footer="0.5"/>
  <drawing r:id="rId126"/>
  <legacyDrawing r:id="rId127"/>
  <extLst>
    <ext xmlns:mx="http://schemas.microsoft.com/office/mac/excel/2008/main" uri="http://schemas.microsoft.com/office/mac/excel/2008/main">
      <mx:PLV Mode="0" OnePage="0" WScale="0"/>
      <mx:List Name="List1" NumFields="22" NumRecs="128" Flags="10" Flags2="63">
        <f>A1:V129</f>
        <mx:ListSort Flags="0"/>
        <mx:ListSort Flags="0"/>
        <mx:ListSort Flags="0"/>
        <mx:LField Name="Column1" Flags="0" InfoFlags="4">
          <f>A1:A129</f>
          <mx:Xfmtr Fill="1" NewBorder="0" InfoFlags="63" Align="32" Indent="0" Ninch="2113929216" Border1="0" Border2="0" Pattern1="0" Pattern2="8384" Protection="1" FmtIndex="0" FontName="" Height="200" Ts="0" Bls="400" Sss="0" Uls="0" Family="0" CharSet="0" Foreground="32767" FontGrp="0" TsNinch="0" SssNinch="0" UlsNinch="0" BlsNinch="0" AutoNinch="0" Pos="-1" Count="83185672" FontIndex="0"/>
        </mx:LField>
        <mx:LField Name="Column2" Flags="0" InfoFlags="4">
          <f>B1:B129</f>
          <mx:Xfmtr Fill="1" NewBorder="0" InfoFlags="63" Align="32" Indent="0" Ninch="2113929216" Border1="0" Border2="0" Pattern1="0" Pattern2="8384" Protection="1" FmtIndex="0" FontName="" Height="200" Ts="0" Bls="400" Sss="0" Uls="0" Family="0" CharSet="0" Foreground="32767" FontGrp="0" TsNinch="0" SssNinch="0" UlsNinch="0" BlsNinch="0" AutoNinch="0" Pos="-1" Count="83185672" FontIndex="0"/>
        </mx:LField>
        <mx:LField Name="Column3" Flags="0" InfoFlags="6">
          <f>C1:C129</f>
          <mx:LFDval Flags="786688" InfoFlags="0"/>
          <mx:Xfmtr Fill="1" NewBorder="0" InfoFlags="63" Align="32" Indent="0" Ninch="2113929216" Border1="0" Border2="0" Pattern1="0" Pattern2="8384" Protection="1" FmtIndex="0" FontName="" Height="200" Ts="0" Bls="400" Sss="0" Uls="0" Family="0" CharSet="0" Foreground="32767" FontGrp="0" TsNinch="0" SssNinch="0" UlsNinch="0" BlsNinch="0" AutoNinch="0" Pos="-1" Count="83185672" FontIndex="0"/>
        </mx:LField>
        <mx:LField Name="Column4" Flags="0" InfoFlags="4">
          <f>D1:D129</f>
          <mx:Xfmtr Fill="1" NewBorder="0" InfoFlags="63" Align="32" Indent="0" Ninch="2113929216" Border1="0" Border2="0" Pattern1="0" Pattern2="8384" Protection="1" FmtIndex="0" FontName="" Height="200" Ts="0" Bls="400" Sss="0" Uls="0" Family="0" CharSet="0" Foreground="32767" FontGrp="0" TsNinch="0" SssNinch="0" UlsNinch="0" BlsNinch="0" AutoNinch="0" Pos="-1" Count="83185672" FontIndex="0"/>
        </mx:LField>
        <mx:LField Name="Column5" Flags="0" InfoFlags="4">
          <f>E1:E129</f>
          <mx:Xfmtr Fill="1" NewBorder="0" InfoFlags="63" Align="32" Indent="0" Ninch="2113929216" Border1="0" Border2="0" Pattern1="0" Pattern2="8384" Protection="1" FmtIndex="0" FontName="" Height="200" Ts="0" Bls="400" Sss="0" Uls="0" Family="0" CharSet="0" Foreground="32767" FontGrp="0" TsNinch="0" SssNinch="0" UlsNinch="0" BlsNinch="0" AutoNinch="0" Pos="-1" Count="83185672" FontIndex="0"/>
        </mx:LField>
        <mx:LField Name="Column6" Flags="0" InfoFlags="4">
          <f>F1:F129</f>
          <mx:Xfmtr Fill="1" NewBorder="0" InfoFlags="63" Align="32" Indent="0" Ninch="2113929216" Border1="0" Border2="0" Pattern1="0" Pattern2="8384" Protection="1" FmtIndex="0" FontName="" Height="200" Ts="0" Bls="400" Sss="0" Uls="0" Family="0" CharSet="0" Foreground="32767" FontGrp="0" TsNinch="0" SssNinch="0" UlsNinch="0" BlsNinch="0" AutoNinch="0" Pos="-1" Count="83185672" FontIndex="0"/>
        </mx:LField>
        <mx:LField Name="Column7" Flags="0" InfoFlags="4">
          <f>G1:G129</f>
          <mx:Xfmtr Fill="1" NewBorder="0" InfoFlags="63" Align="32" Indent="0" Ninch="2113929216" Border1="0" Border2="0" Pattern1="0" Pattern2="8384" Protection="1" FmtIndex="0" FontName="" Height="200" Ts="0" Bls="400" Sss="0" Uls="0" Family="0" CharSet="0" Foreground="32767" FontGrp="0" TsNinch="0" SssNinch="0" UlsNinch="0" BlsNinch="0" AutoNinch="0" Pos="-1" Count="83185672" FontIndex="0"/>
        </mx:LField>
        <mx:LField Name="Column8" Flags="0" InfoFlags="4">
          <f>H1:H129</f>
          <mx:Xfmtr Fill="1" NewBorder="0" InfoFlags="63" Align="32" Indent="0" Ninch="2113929216" Border1="0" Border2="0" Pattern1="0" Pattern2="8384" Protection="1" FmtIndex="0" FontName="" Height="200" Ts="0" Bls="400" Sss="0" Uls="0" Family="0" CharSet="0" Foreground="32767" FontGrp="0" TsNinch="0" SssNinch="0" UlsNinch="0" BlsNinch="0" AutoNinch="0" Pos="-1" Count="83185672" FontIndex="0"/>
        </mx:LField>
        <mx:LField Name="Column9" Flags="0" InfoFlags="4">
          <f>I1:I129</f>
          <mx:Xfmtr Fill="1" NewBorder="0" InfoFlags="63" Align="32" Indent="0" Ninch="2113929216" Border1="0" Border2="0" Pattern1="0" Pattern2="8384" Protection="1" FmtIndex="0" FontName="" Height="200" Ts="0" Bls="400" Sss="0" Uls="0" Family="0" CharSet="0" Foreground="32767" FontGrp="0" TsNinch="0" SssNinch="0" UlsNinch="0" BlsNinch="0" AutoNinch="0" Pos="-1" Count="83185672" FontIndex="0"/>
        </mx:LField>
        <mx:LField Name="Column10" Flags="0" InfoFlags="4">
          <f>J1:J129</f>
          <mx:Xfmtr Fill="1" NewBorder="0" InfoFlags="63" Align="32" Indent="0" Ninch="2113929216" Border1="0" Border2="0" Pattern1="0" Pattern2="8384" Protection="1" FmtIndex="0" FontName="" Height="200" Ts="0" Bls="400" Sss="0" Uls="0" Family="0" CharSet="0" Foreground="32767" FontGrp="0" TsNinch="0" SssNinch="0" UlsNinch="0" BlsNinch="0" AutoNinch="0" Pos="-1" Count="83185672" FontIndex="0"/>
        </mx:LField>
        <mx:LField Name="Column11" Flags="0" InfoFlags="4">
          <f>K1:K129</f>
          <mx:Xfmtr Fill="1" NewBorder="0" InfoFlags="63" Align="32" Indent="0" Ninch="2113929216" Border1="0" Border2="0" Pattern1="0" Pattern2="8384" Protection="1" FmtIndex="0" FontName="" Height="200" Ts="0" Bls="400" Sss="0" Uls="0" Family="0" CharSet="0" Foreground="32767" FontGrp="0" TsNinch="0" SssNinch="0" UlsNinch="0" BlsNinch="0" AutoNinch="0" Pos="-1" Count="83185672" FontIndex="0"/>
        </mx:LField>
        <mx:LField Name="Column12" Flags="0" InfoFlags="4">
          <f>L1:L129</f>
          <mx:Xfmtr Fill="1" NewBorder="0" InfoFlags="63" Align="32" Indent="0" Ninch="2113929216" Border1="0" Border2="0" Pattern1="0" Pattern2="8384" Protection="1" FmtIndex="0" FontName="" Height="200" Ts="0" Bls="400" Sss="0" Uls="0" Family="0" CharSet="0" Foreground="32767" FontGrp="0" TsNinch="0" SssNinch="0" UlsNinch="0" BlsNinch="0" AutoNinch="0" Pos="-1" Count="83185672" FontIndex="0"/>
        </mx:LField>
        <mx:LField Name="Column13" Flags="32" InfoFlags="4">
          <f>M1:M129</f>
          <mx:Xfmtr Fill="1" NewBorder="0" InfoFlags="63" Align="32" Indent="0" Ninch="2113929216" Border1="0" Border2="0" Pattern1="0" Pattern2="1728" Protection="1" FmtIndex="0" FontName="" Height="200" Ts="0" Bls="400" Sss="0" Uls="0" Family="0" CharSet="0" Foreground="32767" FontGrp="0" TsNinch="0" SssNinch="0" UlsNinch="0" BlsNinch="0" AutoNinch="0" Pos="-1" Count="83185672" FontIndex="0"/>
        </mx:LField>
        <mx:LField Name="Column14" Flags="0" InfoFlags="4">
          <f>N1:N129</f>
          <mx:Xfmtr Fill="1" NewBorder="0" InfoFlags="63" Align="32" Indent="0" Ninch="2113929216" Border1="0" Border2="0" Pattern1="0" Pattern2="8384" Protection="1" FmtIndex="0" FontName="" Height="200" Ts="0" Bls="400" Sss="0" Uls="0" Family="0" CharSet="0" Foreground="32767" FontGrp="0" TsNinch="0" SssNinch="0" UlsNinch="0" BlsNinch="0" AutoNinch="0" Pos="-1" Count="83185672" FontIndex="0"/>
        </mx:LField>
        <mx:LField Name="Column15" Flags="0" InfoFlags="4">
          <f>O1:O129</f>
          <mx:Xfmtr Fill="1" NewBorder="0" InfoFlags="63" Align="32" Indent="0" Ninch="2113929216" Border1="0" Border2="0" Pattern1="0" Pattern2="8384" Protection="1" FmtIndex="0" FontName="" Height="200" Ts="0" Bls="400" Sss="0" Uls="0" Family="0" CharSet="0" Foreground="32767" FontGrp="0" TsNinch="0" SssNinch="0" UlsNinch="0" BlsNinch="0" AutoNinch="0" Pos="-1" Count="83185672" FontIndex="0"/>
        </mx:LField>
        <mx:LField Name="Column16" Flags="0" InfoFlags="4">
          <f>P1:P129</f>
          <mx:Xfmtr Fill="1" NewBorder="0" InfoFlags="63" Align="32" Indent="0" Ninch="2113929216" Border1="0" Border2="0" Pattern1="0" Pattern2="8384" Protection="1" FmtIndex="0" FontName="" Height="200" Ts="0" Bls="400" Sss="0" Uls="0" Family="0" CharSet="0" Foreground="32767" FontGrp="0" TsNinch="0" SssNinch="0" UlsNinch="0" BlsNinch="0" AutoNinch="0" Pos="-1" Count="83185672" FontIndex="0"/>
        </mx:LField>
        <mx:LField Name="Column17" Flags="0" InfoFlags="4">
          <f>Q1:Q129</f>
          <mx:Xfmtr Fill="1" NewBorder="0" InfoFlags="63" Align="32" Indent="0" Ninch="2113929216" Border1="0" Border2="0" Pattern1="0" Pattern2="8384" Protection="1" FmtIndex="0" FontName="" Height="200" Ts="0" Bls="400" Sss="0" Uls="0" Family="0" CharSet="0" Foreground="32767" FontGrp="0" TsNinch="0" SssNinch="0" UlsNinch="0" BlsNinch="0" AutoNinch="0" Pos="-1" Count="83185672" FontIndex="0"/>
        </mx:LField>
        <mx:LField Name="Column18" Flags="0" InfoFlags="4">
          <f>R1:R129</f>
          <mx:Xfmtr Fill="1" NewBorder="0" InfoFlags="63" Align="32" Indent="0" Ninch="2113929216" Border1="0" Border2="0" Pattern1="0" Pattern2="8384" Protection="1" FmtIndex="0" FontName="" Height="200" Ts="0" Bls="400" Sss="0" Uls="0" Family="0" CharSet="0" Foreground="32767" FontGrp="0" TsNinch="0" SssNinch="0" UlsNinch="0" BlsNinch="0" AutoNinch="0" Pos="-1" Count="83185672" FontIndex="0"/>
        </mx:LField>
        <mx:LField Name="Column19" Flags="0" InfoFlags="4">
          <f>S1:S129</f>
          <mx:Xfmtr Fill="1" NewBorder="0" InfoFlags="63" Align="32" Indent="0" Ninch="2113929216" Border1="0" Border2="0" Pattern1="0" Pattern2="8384" Protection="1" FmtIndex="0" FontName="" Height="200" Ts="0" Bls="400" Sss="0" Uls="0" Family="0" CharSet="0" Foreground="32767" FontGrp="0" TsNinch="0" SssNinch="0" UlsNinch="0" BlsNinch="0" AutoNinch="0" Pos="-1" Count="83185672" FontIndex="0"/>
        </mx:LField>
        <mx:LField Name="Column20" Flags="0" InfoFlags="4">
          <f>T1:T129</f>
          <mx:Xfmtr Fill="1" NewBorder="0" InfoFlags="63" Align="32" Indent="0" Ninch="2113929216" Border1="0" Border2="0" Pattern1="0" Pattern2="8384" Protection="1" FmtIndex="0" FontName="" Height="200" Ts="0" Bls="400" Sss="0" Uls="0" Family="0" CharSet="0" Foreground="32767" FontGrp="0" TsNinch="0" SssNinch="0" UlsNinch="0" BlsNinch="0" AutoNinch="0" Pos="-1" Count="83185672" FontIndex="0"/>
        </mx:LField>
        <mx:LField Name="Column21" Flags="32" InfoFlags="4">
          <f>U1:U129</f>
          <mx:Xfmtr Fill="1" NewBorder="0" InfoFlags="63" Align="32" Indent="0" Ninch="2113929216" Border1="0" Border2="0" Pattern1="0" Pattern2="1728" Protection="1" FmtIndex="0" FontName="" Height="200" Ts="0" Bls="400" Sss="0" Uls="0" Family="0" CharSet="0" Foreground="32767" FontGrp="0" TsNinch="0" SssNinch="0" UlsNinch="0" BlsNinch="0" AutoNinch="0" Pos="-1" Count="83185672" FontIndex="0"/>
        </mx:LField>
        <mx:LField Name="Column22" Flags="0" InfoFlags="4">
          <f>V1:V129</f>
          <mx:Xfmtr Fill="1" NewBorder="0" InfoFlags="63" Align="32" Indent="0" Ninch="2113929216" Border1="0" Border2="0" Pattern1="0" Pattern2="8384" Protection="1" FmtIndex="0" FontName="" Height="200" Ts="0" Bls="400" Sss="0" Uls="0" Family="0" CharSet="0" Foreground="32767" FontGrp="0" TsNinch="0" SssNinch="0" UlsNinch="0" BlsNinch="0" AutoNinch="0" Pos="-1" Count="83185672" FontIndex="0"/>
        </mx:LField>
      </mx: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151"/>
  <sheetViews>
    <sheetView tabSelected="1" topLeftCell="A101" workbookViewId="0">
      <selection activeCell="I134" sqref="I134"/>
    </sheetView>
  </sheetViews>
  <sheetFormatPr baseColWidth="10" defaultRowHeight="13"/>
  <cols>
    <col min="1" max="1" width="7" customWidth="1"/>
    <col min="2" max="2" width="11.42578125" customWidth="1"/>
    <col min="3" max="3" width="40.28515625" bestFit="1" customWidth="1"/>
    <col min="4" max="4" width="4.42578125" style="45" customWidth="1"/>
    <col min="5" max="16" width="3.7109375" customWidth="1"/>
  </cols>
  <sheetData>
    <row r="2" spans="1:4" s="3" customFormat="1">
      <c r="A2" s="3" t="s">
        <v>222</v>
      </c>
      <c r="B2" s="3" t="s">
        <v>226</v>
      </c>
      <c r="C2" s="3" t="s">
        <v>225</v>
      </c>
      <c r="D2" s="44" t="s">
        <v>394</v>
      </c>
    </row>
    <row r="3" spans="1:4" s="3" customFormat="1">
      <c r="B3" s="3" t="s">
        <v>223</v>
      </c>
      <c r="C3" s="3" t="s">
        <v>224</v>
      </c>
      <c r="D3" s="44" t="s">
        <v>457</v>
      </c>
    </row>
    <row r="4" spans="1:4">
      <c r="A4">
        <v>1</v>
      </c>
      <c r="B4">
        <v>2014241191</v>
      </c>
      <c r="C4" t="s">
        <v>304</v>
      </c>
    </row>
    <row r="5" spans="1:4">
      <c r="A5">
        <v>2</v>
      </c>
      <c r="B5">
        <v>2014241771</v>
      </c>
      <c r="C5" t="s">
        <v>305</v>
      </c>
    </row>
    <row r="6" spans="1:4">
      <c r="A6">
        <v>3</v>
      </c>
      <c r="B6">
        <v>2014242252</v>
      </c>
      <c r="C6" t="s">
        <v>306</v>
      </c>
    </row>
    <row r="7" spans="1:4">
      <c r="A7">
        <v>4</v>
      </c>
      <c r="B7">
        <v>2014242931</v>
      </c>
      <c r="C7" t="s">
        <v>450</v>
      </c>
    </row>
    <row r="8" spans="1:4">
      <c r="A8">
        <v>5</v>
      </c>
      <c r="B8">
        <v>2011152101</v>
      </c>
      <c r="C8" t="s">
        <v>482</v>
      </c>
    </row>
    <row r="9" spans="1:4">
      <c r="A9">
        <v>6</v>
      </c>
      <c r="B9">
        <v>2014601881</v>
      </c>
      <c r="C9" t="s">
        <v>483</v>
      </c>
    </row>
    <row r="10" spans="1:4">
      <c r="A10">
        <v>7</v>
      </c>
      <c r="B10">
        <v>2014243451</v>
      </c>
      <c r="C10" t="s">
        <v>484</v>
      </c>
    </row>
    <row r="11" spans="1:4">
      <c r="A11">
        <v>8</v>
      </c>
      <c r="B11">
        <v>2014600732</v>
      </c>
      <c r="C11" t="s">
        <v>485</v>
      </c>
    </row>
    <row r="12" spans="1:4">
      <c r="A12">
        <v>9</v>
      </c>
      <c r="B12">
        <v>2008220851</v>
      </c>
      <c r="C12" t="s">
        <v>486</v>
      </c>
    </row>
    <row r="13" spans="1:4">
      <c r="A13">
        <v>10</v>
      </c>
      <c r="B13">
        <v>2014101832</v>
      </c>
      <c r="C13" t="s">
        <v>487</v>
      </c>
    </row>
    <row r="14" spans="1:4">
      <c r="A14">
        <v>11</v>
      </c>
      <c r="B14">
        <v>2014220221</v>
      </c>
      <c r="C14" t="s">
        <v>488</v>
      </c>
    </row>
    <row r="15" spans="1:4">
      <c r="A15">
        <v>12</v>
      </c>
      <c r="B15">
        <v>2014701111</v>
      </c>
      <c r="C15" t="s">
        <v>463</v>
      </c>
    </row>
    <row r="16" spans="1:4">
      <c r="A16">
        <v>13</v>
      </c>
      <c r="B16">
        <v>2014241411</v>
      </c>
      <c r="C16" t="s">
        <v>502</v>
      </c>
    </row>
    <row r="17" spans="1:11">
      <c r="A17">
        <v>14</v>
      </c>
      <c r="B17">
        <v>2014101972</v>
      </c>
      <c r="C17" t="s">
        <v>365</v>
      </c>
    </row>
    <row r="18" spans="1:11">
      <c r="A18">
        <v>15</v>
      </c>
      <c r="B18">
        <v>2014110411</v>
      </c>
      <c r="C18" t="s">
        <v>480</v>
      </c>
    </row>
    <row r="19" spans="1:11">
      <c r="A19">
        <v>16</v>
      </c>
      <c r="B19">
        <v>2011203361</v>
      </c>
      <c r="C19" t="s">
        <v>481</v>
      </c>
    </row>
    <row r="20" spans="1:11">
      <c r="A20">
        <v>17</v>
      </c>
      <c r="B20">
        <v>2014224491</v>
      </c>
      <c r="C20" t="s">
        <v>338</v>
      </c>
    </row>
    <row r="21" spans="1:11">
      <c r="A21">
        <v>18</v>
      </c>
      <c r="B21">
        <v>2014246871</v>
      </c>
      <c r="C21" t="s">
        <v>339</v>
      </c>
    </row>
    <row r="22" spans="1:11">
      <c r="A22">
        <v>19</v>
      </c>
      <c r="B22">
        <v>2014241532</v>
      </c>
      <c r="C22" t="s">
        <v>340</v>
      </c>
    </row>
    <row r="23" spans="1:11">
      <c r="A23">
        <v>20</v>
      </c>
      <c r="B23">
        <v>2014247531</v>
      </c>
      <c r="C23" t="s">
        <v>341</v>
      </c>
    </row>
    <row r="24" spans="1:11">
      <c r="A24">
        <v>21</v>
      </c>
      <c r="B24">
        <v>2014220542</v>
      </c>
      <c r="C24" t="s">
        <v>342</v>
      </c>
    </row>
    <row r="25" spans="1:11">
      <c r="A25">
        <v>22</v>
      </c>
      <c r="B25">
        <v>2014247821</v>
      </c>
      <c r="C25" t="s">
        <v>221</v>
      </c>
    </row>
    <row r="26" spans="1:11">
      <c r="A26" t="s">
        <v>390</v>
      </c>
    </row>
    <row r="27" spans="1:11">
      <c r="C27" t="s">
        <v>391</v>
      </c>
      <c r="D27" s="45" t="s">
        <v>392</v>
      </c>
      <c r="E27" t="s">
        <v>458</v>
      </c>
      <c r="F27" t="s">
        <v>356</v>
      </c>
      <c r="G27" t="s">
        <v>445</v>
      </c>
      <c r="H27" t="s">
        <v>445</v>
      </c>
      <c r="I27" t="s">
        <v>542</v>
      </c>
      <c r="J27" t="s">
        <v>586</v>
      </c>
      <c r="K27" t="s">
        <v>585</v>
      </c>
    </row>
    <row r="28" spans="1:11">
      <c r="A28" s="3" t="s">
        <v>418</v>
      </c>
      <c r="B28" s="3" t="s">
        <v>226</v>
      </c>
      <c r="C28" s="3" t="s">
        <v>419</v>
      </c>
    </row>
    <row r="29" spans="1:11">
      <c r="A29" s="3"/>
      <c r="B29" s="3" t="s">
        <v>223</v>
      </c>
      <c r="C29" s="3" t="s">
        <v>224</v>
      </c>
    </row>
    <row r="30" spans="1:11">
      <c r="A30">
        <v>1</v>
      </c>
      <c r="B30">
        <v>2014200371</v>
      </c>
      <c r="C30" t="s">
        <v>227</v>
      </c>
    </row>
    <row r="31" spans="1:11">
      <c r="A31">
        <v>2</v>
      </c>
      <c r="B31">
        <v>2014800611</v>
      </c>
      <c r="C31" t="s">
        <v>228</v>
      </c>
    </row>
    <row r="32" spans="1:11">
      <c r="A32">
        <v>3</v>
      </c>
      <c r="B32">
        <v>2014223681</v>
      </c>
      <c r="C32" t="s">
        <v>229</v>
      </c>
    </row>
    <row r="33" spans="1:4">
      <c r="A33">
        <v>4</v>
      </c>
      <c r="B33">
        <v>2014222231</v>
      </c>
      <c r="C33" t="s">
        <v>230</v>
      </c>
    </row>
    <row r="34" spans="1:4">
      <c r="A34">
        <v>5</v>
      </c>
      <c r="B34">
        <v>2014700471</v>
      </c>
      <c r="C34" t="s">
        <v>231</v>
      </c>
    </row>
    <row r="35" spans="1:4">
      <c r="A35">
        <v>6</v>
      </c>
      <c r="B35">
        <v>2014201342</v>
      </c>
      <c r="C35" t="s">
        <v>232</v>
      </c>
    </row>
    <row r="36" spans="1:4">
      <c r="A36">
        <v>7</v>
      </c>
      <c r="B36">
        <v>2014201762</v>
      </c>
      <c r="C36" t="s">
        <v>233</v>
      </c>
    </row>
    <row r="37" spans="1:4">
      <c r="A37">
        <v>8</v>
      </c>
      <c r="B37">
        <v>2014201931</v>
      </c>
      <c r="C37" t="s">
        <v>234</v>
      </c>
    </row>
    <row r="38" spans="1:4">
      <c r="A38">
        <v>9</v>
      </c>
      <c r="B38">
        <v>2014800182</v>
      </c>
      <c r="C38" t="s">
        <v>235</v>
      </c>
    </row>
    <row r="39" spans="1:4">
      <c r="A39">
        <v>10</v>
      </c>
      <c r="B39">
        <v>2014202191</v>
      </c>
      <c r="C39" t="s">
        <v>236</v>
      </c>
    </row>
    <row r="40" spans="1:4">
      <c r="A40">
        <v>11</v>
      </c>
      <c r="B40">
        <v>2014202221</v>
      </c>
      <c r="C40" t="s">
        <v>237</v>
      </c>
    </row>
    <row r="41" spans="1:4">
      <c r="A41">
        <v>12</v>
      </c>
      <c r="B41">
        <v>2014202282</v>
      </c>
      <c r="C41" t="s">
        <v>238</v>
      </c>
    </row>
    <row r="42" spans="1:4">
      <c r="A42">
        <v>13</v>
      </c>
      <c r="B42">
        <v>2014223961</v>
      </c>
      <c r="C42" t="s">
        <v>239</v>
      </c>
    </row>
    <row r="43" spans="1:4">
      <c r="A43">
        <v>14</v>
      </c>
      <c r="B43">
        <v>2014202641</v>
      </c>
      <c r="C43" t="s">
        <v>120</v>
      </c>
    </row>
    <row r="44" spans="1:4">
      <c r="A44">
        <v>15</v>
      </c>
      <c r="B44">
        <v>2014202781</v>
      </c>
      <c r="C44" t="s">
        <v>241</v>
      </c>
    </row>
    <row r="45" spans="1:4">
      <c r="A45">
        <v>16</v>
      </c>
      <c r="B45">
        <v>2014221491</v>
      </c>
      <c r="C45" t="s">
        <v>367</v>
      </c>
    </row>
    <row r="46" spans="1:4">
      <c r="A46">
        <v>17</v>
      </c>
      <c r="B46">
        <v>2014222611</v>
      </c>
      <c r="C46" t="s">
        <v>368</v>
      </c>
    </row>
    <row r="47" spans="1:4">
      <c r="A47">
        <v>18</v>
      </c>
      <c r="B47">
        <v>2014700462</v>
      </c>
      <c r="C47" s="31" t="s">
        <v>139</v>
      </c>
      <c r="D47" s="45" t="s">
        <v>534</v>
      </c>
    </row>
    <row r="48" spans="1:4">
      <c r="A48">
        <v>19</v>
      </c>
      <c r="B48">
        <v>2014203801</v>
      </c>
      <c r="C48" t="s">
        <v>369</v>
      </c>
    </row>
    <row r="49" spans="1:3">
      <c r="A49">
        <v>20</v>
      </c>
      <c r="B49">
        <v>2014203881</v>
      </c>
      <c r="C49" t="s">
        <v>370</v>
      </c>
    </row>
    <row r="50" spans="1:3">
      <c r="A50">
        <v>21</v>
      </c>
      <c r="B50">
        <v>2014204042</v>
      </c>
      <c r="C50" t="s">
        <v>371</v>
      </c>
    </row>
    <row r="51" spans="1:3">
      <c r="A51">
        <v>22</v>
      </c>
      <c r="B51">
        <v>2014224161</v>
      </c>
      <c r="C51" t="s">
        <v>372</v>
      </c>
    </row>
    <row r="53" spans="1:3">
      <c r="A53" s="3" t="s">
        <v>420</v>
      </c>
      <c r="B53" s="3" t="s">
        <v>226</v>
      </c>
      <c r="C53" s="3" t="s">
        <v>421</v>
      </c>
    </row>
    <row r="54" spans="1:3">
      <c r="A54" s="3"/>
      <c r="B54" s="3" t="s">
        <v>223</v>
      </c>
      <c r="C54" s="3" t="s">
        <v>224</v>
      </c>
    </row>
    <row r="55" spans="1:3">
      <c r="A55">
        <v>1</v>
      </c>
      <c r="B55">
        <v>2013220181</v>
      </c>
      <c r="C55" t="s">
        <v>422</v>
      </c>
    </row>
    <row r="56" spans="1:3">
      <c r="A56">
        <v>2</v>
      </c>
      <c r="B56">
        <v>2013200331</v>
      </c>
      <c r="C56" t="s">
        <v>423</v>
      </c>
    </row>
    <row r="57" spans="1:3">
      <c r="A57">
        <v>3</v>
      </c>
      <c r="B57">
        <v>2014101272</v>
      </c>
      <c r="C57" t="s">
        <v>424</v>
      </c>
    </row>
    <row r="58" spans="1:3">
      <c r="A58">
        <v>4</v>
      </c>
      <c r="B58">
        <v>2014242051</v>
      </c>
      <c r="C58" t="s">
        <v>425</v>
      </c>
    </row>
    <row r="59" spans="1:3">
      <c r="A59">
        <v>5</v>
      </c>
      <c r="B59">
        <v>2013221181</v>
      </c>
      <c r="C59" t="s">
        <v>426</v>
      </c>
    </row>
    <row r="60" spans="1:3">
      <c r="A60">
        <v>6</v>
      </c>
      <c r="B60">
        <v>2013221201</v>
      </c>
      <c r="C60" t="s">
        <v>427</v>
      </c>
    </row>
    <row r="61" spans="1:3">
      <c r="A61">
        <v>7</v>
      </c>
      <c r="B61">
        <v>2014201061</v>
      </c>
      <c r="C61" t="s">
        <v>555</v>
      </c>
    </row>
    <row r="62" spans="1:3">
      <c r="A62">
        <v>8</v>
      </c>
      <c r="B62">
        <v>2014230121</v>
      </c>
      <c r="C62" t="s">
        <v>556</v>
      </c>
    </row>
    <row r="63" spans="1:3">
      <c r="A63">
        <v>9</v>
      </c>
      <c r="B63">
        <v>2014101202</v>
      </c>
      <c r="C63" t="s">
        <v>557</v>
      </c>
    </row>
    <row r="64" spans="1:3">
      <c r="A64">
        <v>10</v>
      </c>
      <c r="B64">
        <v>2014222821</v>
      </c>
      <c r="C64" t="s">
        <v>558</v>
      </c>
    </row>
    <row r="65" spans="1:5">
      <c r="A65">
        <v>11</v>
      </c>
      <c r="B65">
        <v>2014101152</v>
      </c>
      <c r="C65" t="s">
        <v>559</v>
      </c>
    </row>
    <row r="66" spans="1:5">
      <c r="A66">
        <v>12</v>
      </c>
      <c r="B66">
        <v>2014701791</v>
      </c>
      <c r="C66" t="s">
        <v>560</v>
      </c>
    </row>
    <row r="67" spans="1:5">
      <c r="A67">
        <v>13</v>
      </c>
      <c r="B67">
        <v>2014245341</v>
      </c>
      <c r="C67" t="s">
        <v>571</v>
      </c>
    </row>
    <row r="68" spans="1:5">
      <c r="A68">
        <v>14</v>
      </c>
      <c r="B68">
        <v>2013245241</v>
      </c>
      <c r="C68" t="s">
        <v>413</v>
      </c>
    </row>
    <row r="69" spans="1:5">
      <c r="A69">
        <v>15</v>
      </c>
      <c r="B69">
        <v>2013223061</v>
      </c>
      <c r="C69" t="s">
        <v>414</v>
      </c>
    </row>
    <row r="70" spans="1:5">
      <c r="A70">
        <v>16</v>
      </c>
      <c r="B70">
        <v>2014221921</v>
      </c>
      <c r="C70" t="s">
        <v>415</v>
      </c>
    </row>
    <row r="71" spans="1:5">
      <c r="A71">
        <v>17</v>
      </c>
      <c r="B71">
        <v>2014101861</v>
      </c>
      <c r="C71" t="s">
        <v>416</v>
      </c>
    </row>
    <row r="72" spans="1:5">
      <c r="A72">
        <v>18</v>
      </c>
      <c r="B72">
        <v>2014223981</v>
      </c>
      <c r="C72" t="s">
        <v>417</v>
      </c>
    </row>
    <row r="73" spans="1:5">
      <c r="A73">
        <v>19</v>
      </c>
      <c r="B73">
        <v>2014204032</v>
      </c>
      <c r="C73" t="s">
        <v>281</v>
      </c>
    </row>
    <row r="74" spans="1:5">
      <c r="A74">
        <v>20</v>
      </c>
      <c r="B74">
        <v>2012203621</v>
      </c>
      <c r="C74" t="s">
        <v>282</v>
      </c>
    </row>
    <row r="75" spans="1:5">
      <c r="A75">
        <v>21</v>
      </c>
      <c r="B75">
        <v>2013204751</v>
      </c>
      <c r="C75" t="s">
        <v>283</v>
      </c>
    </row>
    <row r="76" spans="1:5">
      <c r="A76">
        <v>22</v>
      </c>
      <c r="B76">
        <v>2014223091</v>
      </c>
      <c r="C76" t="s">
        <v>284</v>
      </c>
    </row>
    <row r="77" spans="1:5">
      <c r="A77" t="s">
        <v>506</v>
      </c>
    </row>
    <row r="78" spans="1:5">
      <c r="C78" t="s">
        <v>507</v>
      </c>
      <c r="D78" s="45" t="s">
        <v>587</v>
      </c>
      <c r="E78" s="45" t="s">
        <v>508</v>
      </c>
    </row>
    <row r="79" spans="1:5">
      <c r="A79" s="3" t="s">
        <v>285</v>
      </c>
      <c r="B79" s="3" t="s">
        <v>226</v>
      </c>
      <c r="C79" s="3" t="s">
        <v>286</v>
      </c>
    </row>
    <row r="80" spans="1:5">
      <c r="A80" s="3"/>
      <c r="B80" s="3" t="s">
        <v>223</v>
      </c>
      <c r="C80" s="3" t="s">
        <v>224</v>
      </c>
    </row>
    <row r="81" spans="1:3">
      <c r="A81">
        <v>1</v>
      </c>
      <c r="B81">
        <v>2014222681</v>
      </c>
      <c r="C81" t="s">
        <v>287</v>
      </c>
    </row>
    <row r="82" spans="1:3">
      <c r="A82">
        <v>2</v>
      </c>
      <c r="B82">
        <v>2014242061</v>
      </c>
      <c r="C82" t="s">
        <v>288</v>
      </c>
    </row>
    <row r="83" spans="1:3">
      <c r="A83">
        <v>3</v>
      </c>
      <c r="B83">
        <v>2009190121</v>
      </c>
      <c r="C83" t="s">
        <v>289</v>
      </c>
    </row>
    <row r="84" spans="1:3">
      <c r="A84">
        <v>4</v>
      </c>
      <c r="B84">
        <v>2014800162</v>
      </c>
      <c r="C84" t="s">
        <v>290</v>
      </c>
    </row>
    <row r="85" spans="1:3">
      <c r="A85">
        <v>5</v>
      </c>
      <c r="B85">
        <v>2014601151</v>
      </c>
      <c r="C85" t="s">
        <v>291</v>
      </c>
    </row>
    <row r="86" spans="1:3">
      <c r="A86">
        <v>6</v>
      </c>
      <c r="B86">
        <v>2014243672</v>
      </c>
      <c r="C86" t="s">
        <v>292</v>
      </c>
    </row>
    <row r="87" spans="1:3">
      <c r="A87">
        <v>7</v>
      </c>
      <c r="B87">
        <v>2014223491</v>
      </c>
      <c r="C87" t="s">
        <v>293</v>
      </c>
    </row>
    <row r="88" spans="1:3">
      <c r="A88">
        <v>8</v>
      </c>
      <c r="B88">
        <v>2014244521</v>
      </c>
      <c r="C88" t="s">
        <v>294</v>
      </c>
    </row>
    <row r="89" spans="1:3">
      <c r="A89">
        <v>9</v>
      </c>
      <c r="B89">
        <v>2014244591</v>
      </c>
      <c r="C89" t="s">
        <v>295</v>
      </c>
    </row>
    <row r="90" spans="1:3">
      <c r="A90">
        <v>10</v>
      </c>
      <c r="B90">
        <v>2014202131</v>
      </c>
      <c r="C90" t="s">
        <v>296</v>
      </c>
    </row>
    <row r="91" spans="1:3">
      <c r="A91">
        <v>11</v>
      </c>
      <c r="B91">
        <v>2014245421</v>
      </c>
      <c r="C91" t="s">
        <v>297</v>
      </c>
    </row>
    <row r="92" spans="1:3">
      <c r="A92">
        <v>12</v>
      </c>
      <c r="B92">
        <v>2013223101</v>
      </c>
      <c r="C92" t="s">
        <v>298</v>
      </c>
    </row>
    <row r="93" spans="1:3">
      <c r="A93">
        <v>13</v>
      </c>
      <c r="B93">
        <v>2011244101</v>
      </c>
      <c r="C93" t="s">
        <v>299</v>
      </c>
    </row>
    <row r="94" spans="1:3">
      <c r="A94">
        <v>14</v>
      </c>
      <c r="B94">
        <v>2014241071</v>
      </c>
      <c r="C94" t="s">
        <v>177</v>
      </c>
    </row>
    <row r="95" spans="1:3">
      <c r="A95">
        <v>15</v>
      </c>
      <c r="B95">
        <v>2014241081</v>
      </c>
      <c r="C95" t="s">
        <v>366</v>
      </c>
    </row>
    <row r="96" spans="1:3">
      <c r="A96">
        <v>16</v>
      </c>
      <c r="B96">
        <v>2014222982</v>
      </c>
      <c r="C96" t="s">
        <v>536</v>
      </c>
    </row>
    <row r="97" spans="1:12">
      <c r="A97">
        <v>17</v>
      </c>
      <c r="B97">
        <v>2014222441</v>
      </c>
      <c r="C97" t="s">
        <v>537</v>
      </c>
    </row>
    <row r="98" spans="1:12">
      <c r="A98">
        <v>18</v>
      </c>
      <c r="B98">
        <v>2014800491</v>
      </c>
      <c r="C98" t="s">
        <v>538</v>
      </c>
    </row>
    <row r="99" spans="1:12">
      <c r="A99">
        <v>19</v>
      </c>
      <c r="B99">
        <v>2014246661</v>
      </c>
      <c r="C99" t="s">
        <v>539</v>
      </c>
    </row>
    <row r="100" spans="1:12">
      <c r="A100">
        <v>20</v>
      </c>
      <c r="B100">
        <v>2014100101</v>
      </c>
      <c r="C100" t="s">
        <v>540</v>
      </c>
    </row>
    <row r="101" spans="1:12">
      <c r="A101">
        <v>21</v>
      </c>
      <c r="B101">
        <v>2013152341</v>
      </c>
      <c r="C101" t="s">
        <v>541</v>
      </c>
    </row>
    <row r="102" spans="1:12">
      <c r="A102">
        <v>22</v>
      </c>
      <c r="B102">
        <v>2014247832</v>
      </c>
      <c r="C102" t="s">
        <v>343</v>
      </c>
    </row>
    <row r="103" spans="1:12">
      <c r="A103" t="s">
        <v>547</v>
      </c>
    </row>
    <row r="104" spans="1:12">
      <c r="A104" t="s">
        <v>548</v>
      </c>
      <c r="D104" s="45" t="s">
        <v>458</v>
      </c>
      <c r="E104" t="s">
        <v>458</v>
      </c>
      <c r="F104" t="s">
        <v>458</v>
      </c>
      <c r="G104" t="s">
        <v>357</v>
      </c>
      <c r="H104" t="s">
        <v>445</v>
      </c>
      <c r="I104" t="s">
        <v>445</v>
      </c>
      <c r="J104" t="s">
        <v>542</v>
      </c>
      <c r="K104" t="s">
        <v>587</v>
      </c>
      <c r="L104" t="s">
        <v>510</v>
      </c>
    </row>
    <row r="105" spans="1:12">
      <c r="A105" t="s">
        <v>549</v>
      </c>
      <c r="D105" s="45" t="s">
        <v>458</v>
      </c>
      <c r="E105" t="s">
        <v>458</v>
      </c>
      <c r="F105" t="s">
        <v>458</v>
      </c>
      <c r="G105" t="s">
        <v>358</v>
      </c>
      <c r="H105" t="s">
        <v>445</v>
      </c>
      <c r="I105" t="s">
        <v>445</v>
      </c>
      <c r="J105" t="s">
        <v>542</v>
      </c>
      <c r="L105" t="s">
        <v>508</v>
      </c>
    </row>
    <row r="107" spans="1:12">
      <c r="A107" s="3" t="s">
        <v>344</v>
      </c>
      <c r="B107" s="3" t="s">
        <v>226</v>
      </c>
      <c r="C107" s="3" t="s">
        <v>345</v>
      </c>
    </row>
    <row r="108" spans="1:12">
      <c r="A108" s="3"/>
      <c r="B108" s="3" t="s">
        <v>223</v>
      </c>
      <c r="C108" s="3" t="s">
        <v>224</v>
      </c>
    </row>
    <row r="109" spans="1:12">
      <c r="A109">
        <v>1</v>
      </c>
      <c r="B109">
        <v>2014241742</v>
      </c>
      <c r="C109" t="s">
        <v>346</v>
      </c>
    </row>
    <row r="110" spans="1:12">
      <c r="A110">
        <v>2</v>
      </c>
      <c r="B110">
        <v>2014242101</v>
      </c>
      <c r="C110" t="s">
        <v>347</v>
      </c>
    </row>
    <row r="111" spans="1:12">
      <c r="A111">
        <v>3</v>
      </c>
      <c r="B111">
        <v>2005801761</v>
      </c>
      <c r="C111" t="s">
        <v>348</v>
      </c>
    </row>
    <row r="112" spans="1:12">
      <c r="A112">
        <v>4</v>
      </c>
      <c r="B112">
        <v>2014242791</v>
      </c>
      <c r="C112" t="s">
        <v>349</v>
      </c>
    </row>
    <row r="113" spans="1:3">
      <c r="A113">
        <v>5</v>
      </c>
      <c r="B113">
        <v>2014241302</v>
      </c>
      <c r="C113" t="s">
        <v>350</v>
      </c>
    </row>
    <row r="114" spans="1:3">
      <c r="A114">
        <v>6</v>
      </c>
      <c r="B114">
        <v>2012201161</v>
      </c>
      <c r="C114" t="s">
        <v>351</v>
      </c>
    </row>
    <row r="115" spans="1:3">
      <c r="A115">
        <v>7</v>
      </c>
      <c r="B115">
        <v>2014243552</v>
      </c>
      <c r="C115" t="s">
        <v>489</v>
      </c>
    </row>
    <row r="116" spans="1:3">
      <c r="A116">
        <v>8</v>
      </c>
      <c r="B116">
        <v>2014243721</v>
      </c>
      <c r="C116" t="s">
        <v>490</v>
      </c>
    </row>
    <row r="117" spans="1:3">
      <c r="A117">
        <v>9</v>
      </c>
      <c r="B117">
        <v>2014244702</v>
      </c>
      <c r="C117" t="s">
        <v>491</v>
      </c>
    </row>
    <row r="118" spans="1:3">
      <c r="A118">
        <v>10</v>
      </c>
      <c r="B118">
        <v>2008200781</v>
      </c>
      <c r="C118" t="s">
        <v>562</v>
      </c>
    </row>
    <row r="119" spans="1:3">
      <c r="A119">
        <v>11</v>
      </c>
      <c r="B119">
        <v>2014244791</v>
      </c>
      <c r="C119" t="s">
        <v>492</v>
      </c>
    </row>
    <row r="120" spans="1:3">
      <c r="A120">
        <v>12</v>
      </c>
      <c r="B120">
        <v>2014244851</v>
      </c>
      <c r="C120" t="s">
        <v>493</v>
      </c>
    </row>
    <row r="121" spans="1:3">
      <c r="A121">
        <v>13</v>
      </c>
      <c r="B121">
        <v>2014245471</v>
      </c>
      <c r="C121" t="s">
        <v>494</v>
      </c>
    </row>
    <row r="122" spans="1:3">
      <c r="A122">
        <v>14</v>
      </c>
      <c r="B122">
        <v>2014246161</v>
      </c>
      <c r="C122" t="s">
        <v>495</v>
      </c>
    </row>
    <row r="123" spans="1:3">
      <c r="A123">
        <v>15</v>
      </c>
      <c r="B123">
        <v>2014246221</v>
      </c>
      <c r="C123" t="s">
        <v>496</v>
      </c>
    </row>
    <row r="124" spans="1:3">
      <c r="A124">
        <v>16</v>
      </c>
      <c r="B124">
        <v>2014246311</v>
      </c>
      <c r="C124" t="s">
        <v>497</v>
      </c>
    </row>
    <row r="125" spans="1:3">
      <c r="A125">
        <v>17</v>
      </c>
      <c r="B125">
        <v>2014241091</v>
      </c>
      <c r="C125" t="s">
        <v>498</v>
      </c>
    </row>
    <row r="126" spans="1:3">
      <c r="A126">
        <v>18</v>
      </c>
      <c r="B126">
        <v>2014246971</v>
      </c>
      <c r="C126" t="s">
        <v>499</v>
      </c>
    </row>
    <row r="127" spans="1:3">
      <c r="A127">
        <v>19</v>
      </c>
      <c r="B127">
        <v>2014247201</v>
      </c>
      <c r="C127" t="s">
        <v>500</v>
      </c>
    </row>
    <row r="128" spans="1:3">
      <c r="A128">
        <v>20</v>
      </c>
      <c r="B128">
        <v>2014247321</v>
      </c>
      <c r="C128" t="s">
        <v>501</v>
      </c>
    </row>
    <row r="129" spans="1:9">
      <c r="A129">
        <v>21</v>
      </c>
      <c r="B129">
        <v>2014222511</v>
      </c>
      <c r="C129" t="s">
        <v>428</v>
      </c>
    </row>
    <row r="130" spans="1:9">
      <c r="A130">
        <v>22</v>
      </c>
      <c r="B130">
        <v>2014204271</v>
      </c>
      <c r="C130" t="s">
        <v>429</v>
      </c>
    </row>
    <row r="131" spans="1:9">
      <c r="A131" t="s">
        <v>360</v>
      </c>
    </row>
    <row r="132" spans="1:9">
      <c r="C132" t="s">
        <v>361</v>
      </c>
      <c r="D132" s="45" t="s">
        <v>358</v>
      </c>
      <c r="E132" t="s">
        <v>445</v>
      </c>
      <c r="F132" t="s">
        <v>3</v>
      </c>
      <c r="G132" t="s">
        <v>546</v>
      </c>
      <c r="H132" t="s">
        <v>587</v>
      </c>
      <c r="I132" t="s">
        <v>585</v>
      </c>
    </row>
    <row r="133" spans="1:9">
      <c r="C133" t="s">
        <v>362</v>
      </c>
      <c r="D133" s="45" t="s">
        <v>358</v>
      </c>
      <c r="E133" t="s">
        <v>445</v>
      </c>
      <c r="F133" t="s">
        <v>3</v>
      </c>
      <c r="G133" t="s">
        <v>542</v>
      </c>
      <c r="I133" t="s">
        <v>508</v>
      </c>
    </row>
    <row r="134" spans="1:9">
      <c r="A134" s="3" t="s">
        <v>431</v>
      </c>
      <c r="B134" s="3" t="s">
        <v>226</v>
      </c>
      <c r="C134" s="3" t="s">
        <v>430</v>
      </c>
    </row>
    <row r="135" spans="1:9">
      <c r="A135" s="3"/>
      <c r="B135" s="3" t="s">
        <v>223</v>
      </c>
      <c r="C135" s="3" t="s">
        <v>224</v>
      </c>
    </row>
    <row r="136" spans="1:9">
      <c r="A136">
        <v>1</v>
      </c>
      <c r="B136">
        <v>2014242201</v>
      </c>
      <c r="C136" t="s">
        <v>432</v>
      </c>
    </row>
    <row r="137" spans="1:9">
      <c r="A137">
        <v>2</v>
      </c>
      <c r="B137">
        <v>2011220761</v>
      </c>
      <c r="C137" t="s">
        <v>433</v>
      </c>
    </row>
    <row r="138" spans="1:9">
      <c r="A138">
        <v>3</v>
      </c>
      <c r="B138">
        <v>2014250652</v>
      </c>
      <c r="C138" t="s">
        <v>434</v>
      </c>
    </row>
    <row r="139" spans="1:9">
      <c r="A139">
        <v>4</v>
      </c>
      <c r="B139">
        <v>2014201302</v>
      </c>
      <c r="C139" t="s">
        <v>435</v>
      </c>
    </row>
    <row r="140" spans="1:9">
      <c r="A140">
        <v>5</v>
      </c>
      <c r="B140">
        <v>2014223882</v>
      </c>
      <c r="C140" t="s">
        <v>436</v>
      </c>
    </row>
    <row r="141" spans="1:9">
      <c r="A141">
        <v>6</v>
      </c>
      <c r="B141">
        <v>2014210221</v>
      </c>
      <c r="C141" t="s">
        <v>437</v>
      </c>
    </row>
    <row r="142" spans="1:9">
      <c r="A142">
        <v>7</v>
      </c>
      <c r="B142">
        <v>2013242681</v>
      </c>
      <c r="C142" t="s">
        <v>300</v>
      </c>
    </row>
    <row r="143" spans="1:9">
      <c r="A143">
        <v>8</v>
      </c>
      <c r="B143">
        <v>2014130141</v>
      </c>
      <c r="C143" t="s">
        <v>440</v>
      </c>
    </row>
    <row r="144" spans="1:9">
      <c r="A144">
        <v>9</v>
      </c>
      <c r="B144">
        <v>2013240661</v>
      </c>
      <c r="C144" t="s">
        <v>441</v>
      </c>
    </row>
    <row r="145" spans="1:5">
      <c r="A145">
        <v>10</v>
      </c>
      <c r="B145">
        <v>2014246351</v>
      </c>
      <c r="C145" t="s">
        <v>442</v>
      </c>
    </row>
    <row r="146" spans="1:5">
      <c r="A146">
        <v>11</v>
      </c>
      <c r="B146">
        <v>2013210202</v>
      </c>
      <c r="C146" t="s">
        <v>443</v>
      </c>
    </row>
    <row r="147" spans="1:5">
      <c r="A147">
        <v>12</v>
      </c>
      <c r="B147">
        <v>2013230091</v>
      </c>
      <c r="C147" t="s">
        <v>444</v>
      </c>
    </row>
    <row r="148" spans="1:5">
      <c r="A148">
        <v>13</v>
      </c>
      <c r="B148">
        <v>2014241552</v>
      </c>
      <c r="C148" t="s">
        <v>570</v>
      </c>
    </row>
    <row r="149" spans="1:5">
      <c r="A149" t="s">
        <v>363</v>
      </c>
    </row>
    <row r="150" spans="1:5">
      <c r="B150" t="s">
        <v>364</v>
      </c>
      <c r="D150" s="45" t="s">
        <v>358</v>
      </c>
      <c r="E150" t="s">
        <v>587</v>
      </c>
    </row>
    <row r="151" spans="1:5">
      <c r="B151" t="s">
        <v>240</v>
      </c>
      <c r="D151" s="45" t="s">
        <v>358</v>
      </c>
    </row>
  </sheetData>
  <sheetCalcPr fullCalcOnLoad="1"/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DASwGE</vt:lpstr>
      <vt:lpstr>DASwGE lab</vt:lpstr>
      <vt:lpstr>DASw</vt:lpstr>
      <vt:lpstr>DASw lab</vt:lpstr>
      <vt:lpstr>ICC</vt:lpstr>
      <vt:lpstr>ICCxgrupos</vt:lpstr>
    </vt:vector>
  </TitlesOfParts>
  <Company>_x0006_U of 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Corrales</dc:creator>
  <cp:lastModifiedBy>Carlo Corrales</cp:lastModifiedBy>
  <dcterms:created xsi:type="dcterms:W3CDTF">2014-03-31T12:53:01Z</dcterms:created>
  <dcterms:modified xsi:type="dcterms:W3CDTF">2014-06-01T16:31:12Z</dcterms:modified>
</cp:coreProperties>
</file>