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Default Extension="png" ContentType="image/png"/>
  <Override PartName="/xl/charts/chart1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drawings/drawing3.xml" ContentType="application/vnd.openxmlformats-officedocument.drawing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drawings/drawing7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5440" windowHeight="14080" tabRatio="562" activeTab="1"/>
  </bookViews>
  <sheets>
    <sheet name="DA2" sheetId="1" r:id="rId1"/>
    <sheet name="DA2Lab" sheetId="8" r:id="rId2"/>
    <sheet name="MF" sheetId="2" r:id="rId3"/>
    <sheet name="MFLab" sheetId="9" r:id="rId4"/>
    <sheet name="AED" sheetId="5" r:id="rId5"/>
    <sheet name="EDa" sheetId="3" r:id="rId6"/>
    <sheet name="EDb" sheetId="4" r:id="rId7"/>
    <sheet name="EDaLab" sheetId="6" r:id="rId8"/>
    <sheet name="EDbLab" sheetId="7" r:id="rId9"/>
    <sheet name="Sheet1" sheetId="10" r:id="rId10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5" i="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V52" i="1"/>
  <c r="V45"/>
  <c r="V15"/>
  <c r="V20"/>
  <c r="V44"/>
  <c r="V48"/>
  <c r="V40"/>
  <c r="V22"/>
  <c r="V35"/>
  <c r="V39"/>
  <c r="V31"/>
  <c r="V56"/>
  <c r="V55"/>
  <c r="V54"/>
  <c r="V53"/>
  <c r="V51"/>
  <c r="V50"/>
  <c r="V49"/>
  <c r="V47"/>
  <c r="V46"/>
  <c r="V43"/>
  <c r="V42"/>
  <c r="V41"/>
  <c r="V38"/>
  <c r="V37"/>
  <c r="V36"/>
  <c r="V34"/>
  <c r="V33"/>
  <c r="V32"/>
  <c r="V30"/>
  <c r="V29"/>
  <c r="V28"/>
  <c r="V27"/>
  <c r="V26"/>
  <c r="V25"/>
  <c r="V24"/>
  <c r="V23"/>
  <c r="V21"/>
  <c r="V19"/>
  <c r="V18"/>
  <c r="V17"/>
  <c r="V16"/>
  <c r="V12"/>
  <c r="V14"/>
  <c r="P62"/>
  <c r="X21" i="8"/>
  <c r="X39"/>
  <c r="X23"/>
  <c r="X14"/>
  <c r="X28"/>
  <c r="X22"/>
  <c r="X17"/>
  <c r="X37"/>
  <c r="X36"/>
  <c r="X35"/>
  <c r="X34"/>
  <c r="X33"/>
  <c r="X32"/>
  <c r="X31"/>
  <c r="X30"/>
  <c r="X29"/>
  <c r="X27"/>
  <c r="X26"/>
  <c r="X25"/>
  <c r="X24"/>
  <c r="X20"/>
  <c r="X38"/>
  <c r="X15"/>
  <c r="X12"/>
  <c r="AA31" i="3"/>
  <c r="AA21"/>
  <c r="AA17"/>
  <c r="AA59"/>
  <c r="AA36"/>
  <c r="AA41"/>
  <c r="AA15"/>
  <c r="AA27"/>
  <c r="AA32"/>
  <c r="AA34"/>
  <c r="AA35"/>
  <c r="AA44"/>
  <c r="AA18"/>
  <c r="AA38"/>
  <c r="AA24"/>
  <c r="AA64"/>
  <c r="AA63"/>
  <c r="AA62"/>
  <c r="AA61"/>
  <c r="AA60"/>
  <c r="AA58"/>
  <c r="AA57"/>
  <c r="AA56"/>
  <c r="AA55"/>
  <c r="AA54"/>
  <c r="AA53"/>
  <c r="AA52"/>
  <c r="AA51"/>
  <c r="AA50"/>
  <c r="AA49"/>
  <c r="AA48"/>
  <c r="AA47"/>
  <c r="AA46"/>
  <c r="AA45"/>
  <c r="AA43"/>
  <c r="AA42"/>
  <c r="AA40"/>
  <c r="AA39"/>
  <c r="AA37"/>
  <c r="AA33"/>
  <c r="AA30"/>
  <c r="AA29"/>
  <c r="AA28"/>
  <c r="AA26"/>
  <c r="AA25"/>
  <c r="AA23"/>
  <c r="AA22"/>
  <c r="AA20"/>
  <c r="AA19"/>
  <c r="AA16"/>
  <c r="AA12"/>
  <c r="AA14"/>
  <c r="Y31" i="6"/>
  <c r="Y59"/>
  <c r="Y36"/>
  <c r="Y41"/>
  <c r="Y32"/>
  <c r="Y35"/>
  <c r="Y34"/>
  <c r="Y44"/>
  <c r="Y27"/>
  <c r="Y15"/>
  <c r="Y18"/>
  <c r="Y38"/>
  <c r="Y24"/>
  <c r="Y63"/>
  <c r="Y62"/>
  <c r="Y61"/>
  <c r="Y60"/>
  <c r="Y58"/>
  <c r="Y57"/>
  <c r="Y56"/>
  <c r="Y55"/>
  <c r="Y54"/>
  <c r="Y53"/>
  <c r="Y52"/>
  <c r="Y51"/>
  <c r="Y50"/>
  <c r="Y49"/>
  <c r="Y48"/>
  <c r="Y47"/>
  <c r="Y46"/>
  <c r="Y45"/>
  <c r="Y43"/>
  <c r="Y42"/>
  <c r="Y40"/>
  <c r="Y39"/>
  <c r="Y37"/>
  <c r="Y33"/>
  <c r="Y30"/>
  <c r="Y29"/>
  <c r="Y28"/>
  <c r="Y26"/>
  <c r="Y25"/>
  <c r="Y23"/>
  <c r="Y22"/>
  <c r="Y21"/>
  <c r="Y20"/>
  <c r="Y19"/>
  <c r="Y17"/>
  <c r="Y16"/>
  <c r="Y12"/>
  <c r="Y14"/>
  <c r="AA20" i="4"/>
  <c r="AA22"/>
  <c r="AA15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19"/>
  <c r="AA18"/>
  <c r="AA17"/>
  <c r="AA16"/>
  <c r="AA14"/>
  <c r="AA12"/>
  <c r="Y20" i="7"/>
  <c r="Y22"/>
  <c r="Y15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1"/>
  <c r="Y19"/>
  <c r="Y18"/>
  <c r="Y17"/>
  <c r="Y16"/>
  <c r="Y14"/>
  <c r="Y12"/>
  <c r="T15" i="2"/>
  <c r="T16"/>
  <c r="T17"/>
  <c r="T25"/>
  <c r="T27"/>
  <c r="T22"/>
  <c r="T31"/>
  <c r="T30"/>
  <c r="T29"/>
  <c r="T28"/>
  <c r="T26"/>
  <c r="T24"/>
  <c r="T23"/>
  <c r="T21"/>
  <c r="T20"/>
  <c r="T19"/>
  <c r="T18"/>
  <c r="T12"/>
  <c r="T14"/>
  <c r="V16" i="9"/>
  <c r="V15"/>
  <c r="V17"/>
  <c r="V25"/>
  <c r="V27"/>
  <c r="V31"/>
  <c r="V30"/>
  <c r="V29"/>
  <c r="V28"/>
  <c r="V26"/>
  <c r="V24"/>
  <c r="V23"/>
  <c r="V22"/>
  <c r="V21"/>
  <c r="V20"/>
  <c r="V19"/>
  <c r="V18"/>
  <c r="V12"/>
  <c r="V14"/>
  <c r="D257" i="10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</calcChain>
</file>

<file path=xl/sharedStrings.xml><?xml version="1.0" encoding="utf-8"?>
<sst xmlns="http://schemas.openxmlformats.org/spreadsheetml/2006/main" count="1199" uniqueCount="530">
  <si>
    <t>CCOPA CRUZ, LUIS DAVID</t>
  </si>
  <si>
    <t>L7a</t>
    <phoneticPr fontId="18" type="noConversion"/>
  </si>
  <si>
    <t>L7b</t>
    <phoneticPr fontId="18" type="noConversion"/>
  </si>
  <si>
    <t>L7 aula virtual</t>
    <phoneticPr fontId="18" type="noConversion"/>
  </si>
  <si>
    <t>Clase SQL</t>
    <phoneticPr fontId="18" type="noConversion"/>
  </si>
  <si>
    <t>PROM</t>
    <phoneticPr fontId="18" type="noConversion"/>
  </si>
  <si>
    <t>Ej1</t>
    <phoneticPr fontId="18" type="noConversion"/>
  </si>
  <si>
    <t>REVILLA VALENCIA FHARU ALFREDO</t>
  </si>
  <si>
    <t>RIVERA ZUÑIGA KEVIN JAIRO</t>
  </si>
  <si>
    <t>SANCHEZ HUAMAN CHRISTIAN JAVIER</t>
  </si>
  <si>
    <t>TEJADA MELLADO EDER</t>
  </si>
  <si>
    <t>Matricula</t>
    <phoneticPr fontId="18" type="noConversion"/>
  </si>
  <si>
    <t>BANDA CARDENAS, ALFONSO GIL</t>
  </si>
  <si>
    <t>CARDENAS RIVERA, ALEJANDRO</t>
  </si>
  <si>
    <t>DIAZ QUISPE, DANIEL ALONSO</t>
  </si>
  <si>
    <t>GAMARRA PEREZ, STEPHANIE ELIETTE</t>
  </si>
  <si>
    <t>Lab1</t>
    <phoneticPr fontId="18" type="noConversion"/>
  </si>
  <si>
    <t>Lab2</t>
    <phoneticPr fontId="18" type="noConversion"/>
  </si>
  <si>
    <t>Lab3</t>
    <phoneticPr fontId="18" type="noConversion"/>
  </si>
  <si>
    <t>Asist</t>
    <phoneticPr fontId="18" type="noConversion"/>
  </si>
  <si>
    <t>06/03/2015</t>
  </si>
  <si>
    <t>Arequipa</t>
  </si>
  <si>
    <t>B</t>
  </si>
  <si>
    <t>1564</t>
  </si>
  <si>
    <t>miércoles, 18 de marzo de 2015 07:22</t>
  </si>
  <si>
    <t>METODOS FORMALES EN INGENIERIA DE SOFTWARE</t>
  </si>
  <si>
    <t>Asist</t>
  </si>
  <si>
    <t>2014243672</t>
  </si>
  <si>
    <t xml:space="preserve">ESCOBEDO DIAZ, GIOVANNA PAULA </t>
  </si>
  <si>
    <t>2014223491</t>
  </si>
  <si>
    <t xml:space="preserve">ESQUIVEL RODRIGUEZ, JORGE ARMANDO </t>
  </si>
  <si>
    <t>2012223951</t>
  </si>
  <si>
    <t>L6 Clases</t>
    <phoneticPr fontId="18" type="noConversion"/>
  </si>
  <si>
    <t>L6</t>
    <phoneticPr fontId="18" type="noConversion"/>
  </si>
  <si>
    <t>L4</t>
    <phoneticPr fontId="18" type="noConversion"/>
  </si>
  <si>
    <t>L5</t>
    <phoneticPr fontId="18" type="noConversion"/>
  </si>
  <si>
    <t>L6</t>
    <phoneticPr fontId="18" type="noConversion"/>
  </si>
  <si>
    <t>L7Clase</t>
    <phoneticPr fontId="18" type="noConversion"/>
  </si>
  <si>
    <t>Asist</t>
    <phoneticPr fontId="18" type="noConversion"/>
  </si>
  <si>
    <t>PROM</t>
    <phoneticPr fontId="18" type="noConversion"/>
  </si>
  <si>
    <t>L8</t>
    <phoneticPr fontId="18" type="noConversion"/>
  </si>
  <si>
    <t>COAGUILA HUARANKA, MICHAEL CESAR</t>
  </si>
  <si>
    <t>2014601881</t>
  </si>
  <si>
    <t xml:space="preserve">CONDORI QUICAÑA, JOSE ADOLFO </t>
  </si>
  <si>
    <t>22/02/2015</t>
  </si>
  <si>
    <t>2013100152</t>
  </si>
  <si>
    <t>CORDOVA ANDIA, SHIRLEY GERANYELI</t>
  </si>
  <si>
    <t>18/03/2015</t>
  </si>
  <si>
    <t>2014222231</t>
  </si>
  <si>
    <t>CURASI MAMANI, OMAR TEOFILO</t>
  </si>
  <si>
    <t>2014700471</t>
  </si>
  <si>
    <t xml:space="preserve">DAVALOS RUIZ, DANIEL LEONARDO </t>
  </si>
  <si>
    <t>2010221531</t>
  </si>
  <si>
    <t>DIBAN SALINAS, ALDO RAMIRO</t>
  </si>
  <si>
    <t>2014600732</t>
  </si>
  <si>
    <t xml:space="preserve">DONGO TORRES, KATYA PETRONILA </t>
  </si>
  <si>
    <t>2013221902</t>
  </si>
  <si>
    <t xml:space="preserve">CERVANTES CHATA, ANDREA NATHALY </t>
  </si>
  <si>
    <t>PROM</t>
    <phoneticPr fontId="18" type="noConversion"/>
  </si>
  <si>
    <t>Clase 3</t>
    <phoneticPr fontId="18" type="noConversion"/>
  </si>
  <si>
    <t>Trab  Final parte 1</t>
    <phoneticPr fontId="18" type="noConversion"/>
  </si>
  <si>
    <t>EXAM1</t>
    <phoneticPr fontId="18" type="noConversion"/>
  </si>
  <si>
    <t>PROM</t>
    <phoneticPr fontId="18" type="noConversion"/>
  </si>
  <si>
    <t>2</t>
    <phoneticPr fontId="18" type="noConversion"/>
  </si>
  <si>
    <t xml:space="preserve">DUEÑAS GOMEZ, BIANCA ANDREA </t>
  </si>
  <si>
    <t>2013700591</t>
  </si>
  <si>
    <t>2013201581</t>
  </si>
  <si>
    <t>2013100301</t>
  </si>
  <si>
    <t>2011701761</t>
  </si>
  <si>
    <t>2013247491</t>
  </si>
  <si>
    <t>COLQUE RAMOS, DIEGO</t>
    <phoneticPr fontId="18" type="noConversion"/>
  </si>
  <si>
    <t>0</t>
    <phoneticPr fontId="18" type="noConversion"/>
  </si>
  <si>
    <t>VENTURA APAZA, JONATHAN</t>
    <phoneticPr fontId="18" type="noConversion"/>
  </si>
  <si>
    <t>0</t>
    <phoneticPr fontId="18" type="noConversion"/>
  </si>
  <si>
    <t>6</t>
    <phoneticPr fontId="18" type="noConversion"/>
  </si>
  <si>
    <t>PractCal</t>
    <phoneticPr fontId="18" type="noConversion"/>
  </si>
  <si>
    <t>10</t>
    <phoneticPr fontId="18" type="noConversion"/>
  </si>
  <si>
    <t>PROM</t>
    <phoneticPr fontId="18" type="noConversion"/>
  </si>
  <si>
    <t>BATTI CHAVEZ MAURIZIO ENRIQUE</t>
  </si>
  <si>
    <t>CARPIO POSTIGO SEBASTIAN SANTIAGO</t>
  </si>
  <si>
    <t>CHAVEZ MACHACA LESLIE ELIZABETH</t>
  </si>
  <si>
    <t>COPARA REVILLA FERNANDO JESUS</t>
  </si>
  <si>
    <t>Ptos mas L7B</t>
    <phoneticPr fontId="18" type="noConversion"/>
  </si>
  <si>
    <t>VIZCARRA ILAQUITA, JENIFER STEPHANIE</t>
    <phoneticPr fontId="18" type="noConversion"/>
  </si>
  <si>
    <t>2</t>
    <phoneticPr fontId="18" type="noConversion"/>
  </si>
  <si>
    <t>DIAZ QUISPE, DANIEL ALONSO</t>
    <phoneticPr fontId="18" type="noConversion"/>
  </si>
  <si>
    <t>L7</t>
    <phoneticPr fontId="18" type="noConversion"/>
  </si>
  <si>
    <t>ZEGARRA VIDAL, SANTIAGO CESAR</t>
  </si>
  <si>
    <t>07/03/2015</t>
  </si>
  <si>
    <t>miércoles, 18 de marzo de 2015 07:27</t>
  </si>
  <si>
    <t>2012223891</t>
  </si>
  <si>
    <t>APAZA CACERES, DIEGO EDUARDO</t>
  </si>
  <si>
    <t>28/02/2015</t>
  </si>
  <si>
    <t>2010243131</t>
  </si>
  <si>
    <t>BELLIDO REVILLA, RAMIRO ALBERTO</t>
  </si>
  <si>
    <t>CAIPO HUACASI, JONATHAN RAUL</t>
  </si>
  <si>
    <t>CERVANTES VALDIVIA, FABIOLA SOFIA</t>
  </si>
  <si>
    <t>CHALCO LLERENA, BRIGUITTE LESLIE</t>
  </si>
  <si>
    <t>EjercicioClase01</t>
    <phoneticPr fontId="18" type="noConversion"/>
  </si>
  <si>
    <t>Eje01 casa</t>
    <phoneticPr fontId="18" type="noConversion"/>
  </si>
  <si>
    <t>EjercicioClase02</t>
    <phoneticPr fontId="18" type="noConversion"/>
  </si>
  <si>
    <t>Eje02 casa</t>
    <phoneticPr fontId="18" type="noConversion"/>
  </si>
  <si>
    <t>EJE03</t>
    <phoneticPr fontId="18" type="noConversion"/>
  </si>
  <si>
    <t>Ej 03 Complemento</t>
    <phoneticPr fontId="18" type="noConversion"/>
  </si>
  <si>
    <t>Ej04</t>
    <phoneticPr fontId="18" type="noConversion"/>
  </si>
  <si>
    <t>Ej04 complemento</t>
    <phoneticPr fontId="18" type="noConversion"/>
  </si>
  <si>
    <t>EXAM1</t>
    <phoneticPr fontId="18" type="noConversion"/>
  </si>
  <si>
    <t>PROM</t>
    <phoneticPr fontId="18" type="noConversion"/>
  </si>
  <si>
    <t>EJER03</t>
    <phoneticPr fontId="18" type="noConversion"/>
  </si>
  <si>
    <t>Ejercicios01</t>
    <phoneticPr fontId="18" type="noConversion"/>
  </si>
  <si>
    <t>L1</t>
    <phoneticPr fontId="18" type="noConversion"/>
  </si>
  <si>
    <t>L1</t>
    <phoneticPr fontId="18" type="noConversion"/>
  </si>
  <si>
    <t>Ej1</t>
    <phoneticPr fontId="18" type="noConversion"/>
  </si>
  <si>
    <t>Ej2</t>
    <phoneticPr fontId="18" type="noConversion"/>
  </si>
  <si>
    <t>Ej3</t>
    <phoneticPr fontId="18" type="noConversion"/>
  </si>
  <si>
    <t>Pract Calif</t>
    <phoneticPr fontId="18" type="noConversion"/>
  </si>
  <si>
    <t>0</t>
    <phoneticPr fontId="18" type="noConversion"/>
  </si>
  <si>
    <t>Ej3</t>
    <phoneticPr fontId="18" type="noConversion"/>
  </si>
  <si>
    <t>PractCalif</t>
    <phoneticPr fontId="18" type="noConversion"/>
  </si>
  <si>
    <t>INGENIERIA DE SISTEMAS</t>
  </si>
  <si>
    <t>En la excelencia académica y profesional</t>
  </si>
  <si>
    <t>COD. ASI.</t>
  </si>
  <si>
    <t>7105267</t>
  </si>
  <si>
    <t>SEC/GRU</t>
  </si>
  <si>
    <t>COD. DOC</t>
  </si>
  <si>
    <t>AQUINO HUAMANI, JOSE CARLOS</t>
  </si>
  <si>
    <t>2013200331</t>
  </si>
  <si>
    <t>ARIVILCA MIRANDA, DENIS RAMIRO</t>
  </si>
  <si>
    <t>PROM</t>
    <phoneticPr fontId="18" type="noConversion"/>
  </si>
  <si>
    <t>GAMERO AGUILAR, ROBERTO CARLOS</t>
  </si>
  <si>
    <t>2014201762</t>
  </si>
  <si>
    <t>2011802151</t>
  </si>
  <si>
    <t>CAPARO TORRES, PIERRE</t>
  </si>
  <si>
    <t>2009702161</t>
  </si>
  <si>
    <t>7109292</t>
  </si>
  <si>
    <t>A</t>
  </si>
  <si>
    <t>2011240191</t>
  </si>
  <si>
    <t>ALPACA RENDON, JESUS ANTONIO</t>
  </si>
  <si>
    <t>2011100422</t>
  </si>
  <si>
    <t>AQUINO CHAMA, YESICA DAYANA</t>
  </si>
  <si>
    <t>2011200661</t>
  </si>
  <si>
    <t>CAHUANA TURPO, JOSE ISMAEL</t>
  </si>
  <si>
    <t>2011200911</t>
  </si>
  <si>
    <t>CASTRO SEVILLANO, CARLOS MANUEL</t>
  </si>
  <si>
    <t>2011200941</t>
  </si>
  <si>
    <t>VILLEGAS CONDORI, YANINA CRISTAL</t>
  </si>
  <si>
    <t>FIGUEROA QUIROZ, FIDEL ENRIQUE</t>
  </si>
  <si>
    <t>2014223882</t>
  </si>
  <si>
    <t xml:space="preserve">GUTIERREZ HERNANI, CECILIA LUCRECIA </t>
  </si>
  <si>
    <t>2014201931</t>
  </si>
  <si>
    <t>2013201001</t>
  </si>
  <si>
    <t>ALGORITMOS Y ESTRUCTURA DE DATOS I</t>
  </si>
  <si>
    <t>7103257</t>
  </si>
  <si>
    <t>06</t>
  </si>
  <si>
    <t>04/03/2015</t>
  </si>
  <si>
    <t>2014202221</t>
  </si>
  <si>
    <t>LOPEZ CORRALES, MANUEL ALEJANDRO</t>
  </si>
  <si>
    <t>2014202282</t>
  </si>
  <si>
    <t>HELD BUENO, JOSE ALONZO</t>
  </si>
  <si>
    <t>19/02/2015</t>
  </si>
  <si>
    <t>2014800182</t>
  </si>
  <si>
    <t xml:space="preserve">HUARACALLO YANARICO, SHIOMARA LISBETH </t>
  </si>
  <si>
    <t>2013202011</t>
  </si>
  <si>
    <t>HUILLCA GUTIERREZ, CRISTIAN EDUARDO</t>
  </si>
  <si>
    <t>2014244702</t>
  </si>
  <si>
    <t>INCHUÑA VALDEZ, YESSENIA PATRICIA</t>
  </si>
  <si>
    <t>2014101202</t>
  </si>
  <si>
    <t>PROM</t>
    <phoneticPr fontId="18" type="noConversion"/>
  </si>
  <si>
    <t>APAZA LUQUE, MARILUNA VENECIA</t>
  </si>
  <si>
    <t>CCORIMANYA QUINTANA, ANDREA JIMENA</t>
  </si>
  <si>
    <t>IDME/CALDERON, ROMEL DUDIKOFF</t>
  </si>
  <si>
    <t>MANOTUPA GIL, JUAN RUBEN</t>
  </si>
  <si>
    <t>L4</t>
    <phoneticPr fontId="18" type="noConversion"/>
  </si>
  <si>
    <t>L5</t>
    <phoneticPr fontId="18" type="noConversion"/>
  </si>
  <si>
    <t>L5Clases</t>
    <phoneticPr fontId="18" type="noConversion"/>
  </si>
  <si>
    <t>2013250952</t>
  </si>
  <si>
    <t>2013246042</t>
  </si>
  <si>
    <t>2013241052</t>
  </si>
  <si>
    <t>2013701381</t>
  </si>
  <si>
    <t>2013223901</t>
  </si>
  <si>
    <t>2013244781</t>
  </si>
  <si>
    <t>2013246521</t>
  </si>
  <si>
    <t>2013204031</t>
  </si>
  <si>
    <t>CORCUERA RIVADENEYRA CHRISTOPHER PATRICK</t>
  </si>
  <si>
    <t>DIAZ CHIRE PAUL ANGELO</t>
  </si>
  <si>
    <t>GARCIA SOTO VICTOR EDUARDO</t>
  </si>
  <si>
    <t>GONZALES RODRIGUEZ MIRINA BONY ESTHER</t>
  </si>
  <si>
    <t>IDME CALDERON ROMEL DUDIKOFF</t>
  </si>
  <si>
    <t>Asistencia</t>
  </si>
  <si>
    <t>2014242051</t>
  </si>
  <si>
    <t xml:space="preserve">BARRIGA SOTO, FABIO SANTIAGO </t>
  </si>
  <si>
    <t>2014800611</t>
  </si>
  <si>
    <t xml:space="preserve">BENAVENTE CRUZ, JOSE ANTONIO </t>
  </si>
  <si>
    <t>2014242252</t>
  </si>
  <si>
    <t>BUSTAMANTE FERNANDEZ, EVELYN ALEJANDRA</t>
  </si>
  <si>
    <t>2014800162</t>
  </si>
  <si>
    <t>POLO ROCA HOLGUER MARCO</t>
  </si>
  <si>
    <t>QUISPE CASTELO PAUL RONALD</t>
  </si>
  <si>
    <t>REINOSO FLORES GUSTAVO EDUARDO</t>
  </si>
  <si>
    <t>LUNA FLORES, JULIO PAOLO</t>
  </si>
  <si>
    <t>MAYORI SALAZAR, JOSE LUIS</t>
  </si>
  <si>
    <t>MEDINA HUAMANI, MIGUEL ANGEL</t>
  </si>
  <si>
    <t>MUÑOZ MARQUEZ, ALBERTO CESAR</t>
  </si>
  <si>
    <t>Asist</t>
    <phoneticPr fontId="18" type="noConversion"/>
  </si>
  <si>
    <t>L2</t>
    <phoneticPr fontId="18" type="noConversion"/>
  </si>
  <si>
    <t>L3</t>
    <phoneticPr fontId="18" type="noConversion"/>
  </si>
  <si>
    <t>L4</t>
    <phoneticPr fontId="18" type="noConversion"/>
  </si>
  <si>
    <t>ARANIBAR DIAZ, CARLOS EDUARDO</t>
    <phoneticPr fontId="18" type="noConversion"/>
  </si>
  <si>
    <t>0</t>
    <phoneticPr fontId="18" type="noConversion"/>
  </si>
  <si>
    <t>BEDREGAL JALSOVEC, MICHAEL ALEJANDRO</t>
    <phoneticPr fontId="18" type="noConversion"/>
  </si>
  <si>
    <t>2</t>
    <phoneticPr fontId="18" type="noConversion"/>
  </si>
  <si>
    <t>0</t>
    <phoneticPr fontId="18" type="noConversion"/>
  </si>
  <si>
    <t>MAMANI ACHATA, RUBEN</t>
    <phoneticPr fontId="18" type="noConversion"/>
  </si>
  <si>
    <t>2014222511</t>
  </si>
  <si>
    <t xml:space="preserve">VILLANUEVA TORRES, MARCO JOSE </t>
  </si>
  <si>
    <t>2014247821</t>
  </si>
  <si>
    <t xml:space="preserve">VILLAVICENCIO ANCO, LUIS ALBERTO </t>
  </si>
  <si>
    <t>2013204751</t>
  </si>
  <si>
    <t>ZEBALLOS ARAMBIDE, WILLY PAUL</t>
  </si>
  <si>
    <t>2014223091</t>
  </si>
  <si>
    <t>DIAZ CHOQUE, YOSELIN RAQUEL</t>
  </si>
  <si>
    <t>2014201342</t>
  </si>
  <si>
    <t>ESCOBAR HUISA, OSWALDO JEISSON</t>
  </si>
  <si>
    <t>2013221851</t>
  </si>
  <si>
    <t>FERNANDEZ CABERO LAJO, DIEGO JESUS UBALDO</t>
  </si>
  <si>
    <t>08/03/2015</t>
  </si>
  <si>
    <t>2011201551</t>
  </si>
  <si>
    <t>Luna Flores, Julio</t>
    <phoneticPr fontId="18" type="noConversion"/>
  </si>
  <si>
    <t>P</t>
    <phoneticPr fontId="18" type="noConversion"/>
  </si>
  <si>
    <t>L4clase</t>
    <phoneticPr fontId="18" type="noConversion"/>
  </si>
  <si>
    <t>Ej05</t>
    <phoneticPr fontId="18" type="noConversion"/>
  </si>
  <si>
    <t>L6</t>
    <phoneticPr fontId="18" type="noConversion"/>
  </si>
  <si>
    <t>Jsulla</t>
    <phoneticPr fontId="18" type="noConversion"/>
  </si>
  <si>
    <t>Jsulla</t>
    <phoneticPr fontId="18" type="noConversion"/>
  </si>
  <si>
    <t>Kguevara</t>
    <phoneticPr fontId="18" type="noConversion"/>
  </si>
  <si>
    <t>L6</t>
    <phoneticPr fontId="18" type="noConversion"/>
  </si>
  <si>
    <t xml:space="preserve">GONZALES RODRIGUEZ, MIRINA BONY ESTHER </t>
  </si>
  <si>
    <t>2011202671</t>
  </si>
  <si>
    <t>NUÑEZ DEL PRADO MANSILLA, CRISTOPHER</t>
  </si>
  <si>
    <t>2011100071</t>
  </si>
  <si>
    <t>PACHECO TORRES, MOISES YRWING</t>
  </si>
  <si>
    <t>2011223602</t>
  </si>
  <si>
    <t>2011400081</t>
  </si>
  <si>
    <t>COLQUE RAMOS, DIEGO</t>
  </si>
  <si>
    <t>2008200781</t>
  </si>
  <si>
    <t>JUAREZ MEDINA, CHRISTIAN LUIS VALOIS</t>
  </si>
  <si>
    <t>Ej2</t>
    <phoneticPr fontId="18" type="noConversion"/>
  </si>
  <si>
    <t>NOMBRE</t>
  </si>
  <si>
    <t>APARICIO QUINTANILLA, JESUS ALBERTO</t>
  </si>
  <si>
    <t>APAZA MACHICAO, JUAN LUIS</t>
  </si>
  <si>
    <t>AYALA GUILLEN, JOSEPH EDUARDO</t>
  </si>
  <si>
    <t>MAYTA COA, JUNIOR JAVIER</t>
  </si>
  <si>
    <t>16/03/2015</t>
  </si>
  <si>
    <t>2011702671</t>
  </si>
  <si>
    <t>MONROY MAMANI, NELSON OLIVER</t>
  </si>
  <si>
    <t>2011222751</t>
  </si>
  <si>
    <t>NIEBLES MAMANI, LUIS</t>
  </si>
  <si>
    <t>CISNEROS MERCADO, BERNIE NORMAN</t>
  </si>
  <si>
    <t>CONCHA GRAOS, VICTOR ALBERTO</t>
  </si>
  <si>
    <t>CONCHA LLERENA, ANDRES MAURICIO</t>
  </si>
  <si>
    <t>CORNEJO RAMOS, ERIC ARMANDO</t>
  </si>
  <si>
    <t>CUBA DEL CARPIO, HAMBERT</t>
  </si>
  <si>
    <t>DIAZ RIQUELME, EDUARDO ANDRES</t>
  </si>
  <si>
    <t>MAYORI/SALAZAR, JOSE LUIS</t>
  </si>
  <si>
    <t>MEDINA MAQUERHUA, YESENIA</t>
  </si>
  <si>
    <t>PARI/LARICO, SUSAN ELIZABETH</t>
  </si>
  <si>
    <t>RODRIGUEZ MEDINA, DIEGO ALBERTO</t>
  </si>
  <si>
    <t>FUENTES CARPIO, PATRICK</t>
  </si>
  <si>
    <t>ZEGARRA ARENCIO, RENZO FRANCISCO</t>
  </si>
  <si>
    <t>ZENTENO LINARES, OSCAR EDUARDO</t>
  </si>
  <si>
    <t>Semestre Impar 2015</t>
  </si>
  <si>
    <t>miércoles, 18 de marzo de 2015 07:28</t>
  </si>
  <si>
    <t>2014246311</t>
  </si>
  <si>
    <t>REIS SERRIN, CRISTHIAN JOY</t>
  </si>
  <si>
    <t>2012203881</t>
  </si>
  <si>
    <t>RIVERA ZUÑIGA, KEVIN JAIRO</t>
  </si>
  <si>
    <t>2010600691</t>
  </si>
  <si>
    <t>FEC. MAT.</t>
  </si>
  <si>
    <t>23/02/2015</t>
  </si>
  <si>
    <t>20/02/2015</t>
  </si>
  <si>
    <t>16/02/2015</t>
  </si>
  <si>
    <t>21/02/2015</t>
  </si>
  <si>
    <t>27/02/2015</t>
  </si>
  <si>
    <t>24/02/2015</t>
  </si>
  <si>
    <t>26/02/2015</t>
  </si>
  <si>
    <t>03/03/2015</t>
  </si>
  <si>
    <t>09/03/2015</t>
  </si>
  <si>
    <t>02/03/2015</t>
  </si>
  <si>
    <t>12/03/2015</t>
  </si>
  <si>
    <t>17/02/2015</t>
  </si>
  <si>
    <t>13/03/2015</t>
  </si>
  <si>
    <t>2014247321</t>
  </si>
  <si>
    <t>TORRES QUISPE, HENRRY ADRIAN</t>
  </si>
  <si>
    <t>2014223981</t>
  </si>
  <si>
    <t>TORRES SUAÑA, JHON EDUARD</t>
  </si>
  <si>
    <t>2012400041</t>
  </si>
  <si>
    <t>VALCARCEL CASTILLO, LEONARDO WILFREDO</t>
  </si>
  <si>
    <t>25/02/2015</t>
  </si>
  <si>
    <t>2011210141</t>
  </si>
  <si>
    <t>VALDIVIA CORNEJO, EDUARDO ANTONIO</t>
  </si>
  <si>
    <t>2011702121</t>
  </si>
  <si>
    <t>YUCRA YUCRA, IVAN GIANFRANCO</t>
  </si>
  <si>
    <t>BENAVIDES SILVA, SOPHIA</t>
    <phoneticPr fontId="18" type="noConversion"/>
  </si>
  <si>
    <t>ZHONG, SHAOWF</t>
    <phoneticPr fontId="18" type="noConversion"/>
  </si>
  <si>
    <t>viernes, 20 de marzo de 2015 11:02</t>
  </si>
  <si>
    <t xml:space="preserve">ANCCO CALLOAPAZA, COREN LUHANA </t>
  </si>
  <si>
    <t>2014101272</t>
  </si>
  <si>
    <t>OCHARAN RAMOS, JORGE BRAYAN</t>
  </si>
  <si>
    <t>2012204441</t>
  </si>
  <si>
    <t>OSIS ORELLANA, WILBERT JUNIOR</t>
  </si>
  <si>
    <t>2008701301</t>
  </si>
  <si>
    <t>PINARES CHIRINOS, GUIDO</t>
  </si>
  <si>
    <t>2013600331</t>
  </si>
  <si>
    <t>VELASQUEZ BEJAR, KATTIA</t>
    <phoneticPr fontId="18" type="noConversion"/>
  </si>
  <si>
    <t>MANRIQUE MORANTE, HECTOR</t>
    <phoneticPr fontId="18" type="noConversion"/>
  </si>
  <si>
    <t>2013246741</t>
  </si>
  <si>
    <t>HERRERA GAMARRA, DIEGO</t>
  </si>
  <si>
    <t>2014244591</t>
  </si>
  <si>
    <t xml:space="preserve">JOHNSON ORIHUELA, NICOLE MARIE </t>
  </si>
  <si>
    <t>2014202191</t>
  </si>
  <si>
    <t>LINAREZ GONZALES, ALVARO ABRAHAM</t>
  </si>
  <si>
    <t>FIGUEROA SALINAS, RENATO PAUL</t>
  </si>
  <si>
    <t>2013250942</t>
  </si>
  <si>
    <t>2013222361</t>
  </si>
  <si>
    <t>2013202261</t>
  </si>
  <si>
    <t>2013202331</t>
  </si>
  <si>
    <t>2008700611</t>
  </si>
  <si>
    <t>2013243631</t>
  </si>
  <si>
    <t>2013100501</t>
  </si>
  <si>
    <t>2013223321</t>
  </si>
  <si>
    <t>FLORES CORNEJO, NICOLE JOHANA</t>
  </si>
  <si>
    <t>GALINDO SANCHEZ, RODRIGO JORGE</t>
  </si>
  <si>
    <t>GALVEZ DELGADO, GUSTAVO FERNANDO</t>
  </si>
  <si>
    <t>2014701791</t>
  </si>
  <si>
    <t>MAYTA ALVAREZ, GIAN CARLOS</t>
  </si>
  <si>
    <t>2009245641</t>
  </si>
  <si>
    <t>2010602232</t>
  </si>
  <si>
    <t>2013224691</t>
  </si>
  <si>
    <t>2007245751</t>
  </si>
  <si>
    <t>2013204811</t>
  </si>
  <si>
    <t xml:space="preserve">LISTADO DE ALUMNOS MATRICULADOS
</t>
  </si>
  <si>
    <t>71</t>
  </si>
  <si>
    <t>DESARROLLO DE APLICACIONES II</t>
  </si>
  <si>
    <t>CORRALES DELGADO CARLO JOSE LUIS</t>
  </si>
  <si>
    <t>LAIME RODRIGUEZ JOSE MARIA</t>
  </si>
  <si>
    <t>LUQUE ALVITES MICHAEL FERNANDO</t>
  </si>
  <si>
    <t>LUQUE SILVA LUIS GUILLERMO</t>
  </si>
  <si>
    <t>NUÑEZ SUMERINDE VICTOR FRANCINET</t>
  </si>
  <si>
    <t>ALVAREZ ESCOBEDO, LUIS ANTHONY</t>
  </si>
  <si>
    <t>11/03/2015</t>
  </si>
  <si>
    <t>2014130141</t>
  </si>
  <si>
    <t>MONROY CONDORI, VLADIMIR</t>
  </si>
  <si>
    <t>2012245512</t>
  </si>
  <si>
    <t>MURGUIA ARIAS, BIANCA KARELIA</t>
  </si>
  <si>
    <t>2013110351</t>
  </si>
  <si>
    <t>2014220542</t>
  </si>
  <si>
    <t>VELASQUEZ CHAVEZ, XIOMARA MILAGROS</t>
  </si>
  <si>
    <t>2014241552</t>
  </si>
  <si>
    <t>VERA RIVEROS, KAROL MILAGROS</t>
  </si>
  <si>
    <t>PractCalif</t>
    <phoneticPr fontId="18" type="noConversion"/>
  </si>
  <si>
    <t>MAMANI ACHATA, RUBEN</t>
    <phoneticPr fontId="18" type="noConversion"/>
  </si>
  <si>
    <t>SALAS PEREZ, GUADALUPE SOLANGE</t>
  </si>
  <si>
    <t>10/03/2015</t>
  </si>
  <si>
    <t>2014700462</t>
  </si>
  <si>
    <t xml:space="preserve">SEGOVIA LOPEZ, ALESSANDRA VANESSA </t>
  </si>
  <si>
    <t>L2 en aula virtual</t>
    <phoneticPr fontId="18" type="noConversion"/>
  </si>
  <si>
    <t>L2B</t>
    <phoneticPr fontId="18" type="noConversion"/>
  </si>
  <si>
    <t>L3</t>
    <phoneticPr fontId="18" type="noConversion"/>
  </si>
  <si>
    <t>CHIPANA CHIRINOS, JUAN JOSE</t>
  </si>
  <si>
    <t>2014223681</t>
  </si>
  <si>
    <t>CUADROS VALCARCEL, SEBASTIAN JESUS</t>
  </si>
  <si>
    <t>2014250652</t>
  </si>
  <si>
    <t>DEL CARPIO BERNEDO, PAULA LIZANDRA</t>
  </si>
  <si>
    <t>2014201302</t>
  </si>
  <si>
    <t>DEZA PANDIA, DALIA KIMBERLY</t>
  </si>
  <si>
    <t>2014243552</t>
  </si>
  <si>
    <t>Martes 5-7</t>
    <phoneticPr fontId="18" type="noConversion"/>
  </si>
  <si>
    <t>Ayudantia</t>
    <phoneticPr fontId="18" type="noConversion"/>
  </si>
  <si>
    <t>Apaza Machicao, Juan Luis</t>
    <phoneticPr fontId="18" type="noConversion"/>
  </si>
  <si>
    <t>Me pasaran su nota</t>
    <phoneticPr fontId="18" type="noConversion"/>
  </si>
  <si>
    <t>L5</t>
    <phoneticPr fontId="18" type="noConversion"/>
  </si>
  <si>
    <t>SEQUEIROS ORTIZ, EDUARDO JAIME</t>
  </si>
  <si>
    <t>LA TORRE VILLALBA, ROMMELL ENRIQUE</t>
    <phoneticPr fontId="18" type="noConversion"/>
  </si>
  <si>
    <t>TORREBLANCA CORNEJO, JORDAN ANDRE</t>
  </si>
  <si>
    <t>VARGAS ZEGARRA, BETSY KRISTY</t>
  </si>
  <si>
    <t xml:space="preserve">SALAS ARAGON, MAURICIO ADRIAN </t>
  </si>
  <si>
    <t>2010400181</t>
  </si>
  <si>
    <t>SALAS FLORES, FIDEL KELVIN</t>
  </si>
  <si>
    <t>2013224132</t>
  </si>
  <si>
    <t>MOLLINEDO CHAVEZ, EDUARDO ALCIDES</t>
  </si>
  <si>
    <t>2014245471</t>
  </si>
  <si>
    <t>MACHACA RAMOS, ERIKA PAOLA</t>
  </si>
  <si>
    <t>RODRIGUEZ DELGADO, DIANA LUCIA</t>
  </si>
  <si>
    <t>2011602381</t>
  </si>
  <si>
    <t>ASTUHUILLCA HUAHUASONCO, LUIS FERNANDO</t>
    <phoneticPr fontId="18" type="noConversion"/>
  </si>
  <si>
    <t>NUNEZ SUMERINDE, VICTOR</t>
    <phoneticPr fontId="18" type="noConversion"/>
  </si>
  <si>
    <t>CHURA KATHERINE MERCEDES</t>
    <phoneticPr fontId="18" type="noConversion"/>
  </si>
  <si>
    <t>2011152101</t>
  </si>
  <si>
    <t>2011222201</t>
  </si>
  <si>
    <t>MAGAÑO TAPIA, FRANCISCO LUCIO</t>
  </si>
  <si>
    <t>2010222621</t>
  </si>
  <si>
    <t xml:space="preserve">PROGRAMA PROFESIONAL      
</t>
  </si>
  <si>
    <t>GONZALES PAREDES, MARLON MICHELL</t>
  </si>
  <si>
    <t>HERNANI FUENTES, EDUARDO TEODORO</t>
  </si>
  <si>
    <t>HUAMAN BENAVENTE, ELDY LUCIA</t>
  </si>
  <si>
    <t>LARICO ENCISO, PAUL LEONARDO</t>
  </si>
  <si>
    <t>LLERENA URDAY, BRANDON LUIS</t>
  </si>
  <si>
    <t>MOROCHARA YANA, DEYVY OSCAR</t>
  </si>
  <si>
    <t>2013223361</t>
  </si>
  <si>
    <t>PAREDES MANSILLA, CARLOS MIGUEL</t>
  </si>
  <si>
    <t>2014101972</t>
  </si>
  <si>
    <t>PERALES BARRIOS , YOSSELIN VANESSA</t>
  </si>
  <si>
    <t>2014222611</t>
  </si>
  <si>
    <t>PINTO CALDERON, SERGIO ALONSO</t>
  </si>
  <si>
    <t>2013240681</t>
  </si>
  <si>
    <t>PINTO VELAZCO, PATRICK JOEL</t>
  </si>
  <si>
    <t>2010243561</t>
  </si>
  <si>
    <t>2012223751</t>
  </si>
  <si>
    <t>MANRIQUE MORANTE, HECTOR HERBERT</t>
  </si>
  <si>
    <t>2014101152</t>
  </si>
  <si>
    <t xml:space="preserve">MANRIQUE RIVERA, FLOR MARYANA </t>
  </si>
  <si>
    <t>SERRANO GAMARRA, JULIO CESAR</t>
  </si>
  <si>
    <t>PORTILLA PAREDES, HENRRY JOSE</t>
  </si>
  <si>
    <t>2014101861</t>
  </si>
  <si>
    <t xml:space="preserve">RODRIGUEZ LETONA, CESAR MAURICIO </t>
  </si>
  <si>
    <t>2014800491</t>
  </si>
  <si>
    <t>L4</t>
    <phoneticPr fontId="18" type="noConversion"/>
  </si>
  <si>
    <t>PROM</t>
    <phoneticPr fontId="18" type="noConversion"/>
  </si>
  <si>
    <t>L1</t>
  </si>
  <si>
    <t>SALAS DELGADO, OLGUER BRIAN</t>
  </si>
  <si>
    <t>2012247341</t>
  </si>
  <si>
    <t>SALAZAR PACHECO, NICOLTS ANALFI</t>
  </si>
  <si>
    <t>2013402311</t>
  </si>
  <si>
    <t>SUCLLA FORTES, DYDIER IVAN</t>
  </si>
  <si>
    <t>2014241532</t>
  </si>
  <si>
    <t>TORRES CHURA, KATHERINE MERCEDES</t>
  </si>
  <si>
    <t>EvalEntrada</t>
    <phoneticPr fontId="18" type="noConversion"/>
  </si>
  <si>
    <t>n</t>
    <phoneticPr fontId="18" type="noConversion"/>
  </si>
  <si>
    <t>comparaciones para ordenar</t>
    <phoneticPr fontId="18" type="noConversion"/>
  </si>
  <si>
    <t>n log n</t>
    <phoneticPr fontId="18" type="noConversion"/>
  </si>
  <si>
    <t>2ˆn</t>
    <phoneticPr fontId="18" type="noConversion"/>
  </si>
  <si>
    <t>Ej05 complemento</t>
    <phoneticPr fontId="18" type="noConversion"/>
  </si>
  <si>
    <t>Ej06</t>
    <phoneticPr fontId="18" type="noConversion"/>
  </si>
  <si>
    <t>Ej06Compl</t>
    <phoneticPr fontId="18" type="noConversion"/>
  </si>
  <si>
    <t>Ej07</t>
    <phoneticPr fontId="18" type="noConversion"/>
  </si>
  <si>
    <t>Clase XML</t>
    <phoneticPr fontId="18" type="noConversion"/>
  </si>
  <si>
    <t>2013247421</t>
  </si>
  <si>
    <t>2012223901</t>
  </si>
  <si>
    <t>EXAM</t>
    <phoneticPr fontId="18" type="noConversion"/>
  </si>
  <si>
    <t>PROM</t>
    <phoneticPr fontId="18" type="noConversion"/>
  </si>
  <si>
    <t>Ejercicio</t>
    <phoneticPr fontId="18" type="noConversion"/>
  </si>
  <si>
    <t>PROM</t>
    <phoneticPr fontId="18" type="noConversion"/>
  </si>
  <si>
    <t>PractCal</t>
    <phoneticPr fontId="18" type="noConversion"/>
  </si>
  <si>
    <t>PROM</t>
    <phoneticPr fontId="18" type="noConversion"/>
  </si>
  <si>
    <t>Pract Calif</t>
    <phoneticPr fontId="18" type="noConversion"/>
  </si>
  <si>
    <t>PROM</t>
    <phoneticPr fontId="18" type="noConversion"/>
  </si>
  <si>
    <t>EXAM</t>
    <phoneticPr fontId="18" type="noConversion"/>
  </si>
  <si>
    <t>PROM</t>
    <phoneticPr fontId="18" type="noConversion"/>
  </si>
  <si>
    <t>PractCal</t>
    <phoneticPr fontId="18" type="noConversion"/>
  </si>
  <si>
    <t>Asist</t>
    <phoneticPr fontId="18" type="noConversion"/>
  </si>
  <si>
    <t>Asist</t>
    <phoneticPr fontId="18" type="noConversion"/>
  </si>
  <si>
    <t>40</t>
    <phoneticPr fontId="18" type="noConversion"/>
  </si>
  <si>
    <t>12.5</t>
    <phoneticPr fontId="18" type="noConversion"/>
  </si>
  <si>
    <t>10</t>
    <phoneticPr fontId="18" type="noConversion"/>
  </si>
  <si>
    <t>1</t>
    <phoneticPr fontId="18" type="noConversion"/>
  </si>
  <si>
    <t>EjercicioClase02</t>
    <phoneticPr fontId="18" type="noConversion"/>
  </si>
  <si>
    <t>Pasar su nota al Ing Sulla</t>
    <phoneticPr fontId="18" type="noConversion"/>
  </si>
  <si>
    <t>SANCHEZ CHACON, DIEGO EMANUEL JESUS</t>
  </si>
  <si>
    <t>18/02/2015</t>
  </si>
  <si>
    <t>2009110291</t>
  </si>
  <si>
    <t>VALDIVIA YAÑEZ, KENNY ROBERT</t>
  </si>
  <si>
    <t>2011224411</t>
  </si>
  <si>
    <t xml:space="preserve">COD. P.P. </t>
  </si>
  <si>
    <t>ASIGNATURA</t>
  </si>
  <si>
    <t>DOCENTE</t>
  </si>
  <si>
    <t>NRO</t>
  </si>
  <si>
    <t>CODIGO</t>
  </si>
  <si>
    <t>2013241541</t>
  </si>
  <si>
    <t>2013244331</t>
  </si>
  <si>
    <t>2013220411</t>
  </si>
  <si>
    <t>DUEÑAS BERMITT, SUE-ELLEN MELISSA</t>
  </si>
  <si>
    <t>EXAM01</t>
    <phoneticPr fontId="18" type="noConversion"/>
  </si>
  <si>
    <t>VELA CHAVEZ, FERNANDO ALONSO</t>
  </si>
  <si>
    <t>2011702822</t>
  </si>
  <si>
    <t>2013240672</t>
  </si>
  <si>
    <t>CHUMBIAUCA GUERRERO, CRISTINA</t>
    <phoneticPr fontId="18" type="noConversion"/>
  </si>
  <si>
    <t>FRANCO MORA, JOSE DIEGO</t>
    <phoneticPr fontId="18" type="noConversion"/>
  </si>
  <si>
    <t xml:space="preserve">ARRATIA ALBARRACIN, ALLISON YOANA </t>
  </si>
  <si>
    <t>2014200371</t>
  </si>
  <si>
    <t xml:space="preserve">BALDEON CJUMO, KEVIN JHOSEPH </t>
  </si>
  <si>
    <t>QUIÑONES GAMERO, JORGE MIGUEL</t>
  </si>
  <si>
    <t>17/03/2015</t>
  </si>
  <si>
    <t>2011224732</t>
  </si>
  <si>
    <t>ZEVALLOS RIVERA, CLAUDIA MILAGROS</t>
  </si>
  <si>
    <t>miércoles, 18 de marzo de 2015 07:26</t>
  </si>
  <si>
    <t>ESTRUCTURAS DISCRETAS II</t>
  </si>
  <si>
    <t>7103258</t>
  </si>
  <si>
    <t>2010244811</t>
  </si>
  <si>
    <t>ALFARO MARROQUIN, FREDY NIMER</t>
  </si>
  <si>
    <t>2012223881</t>
  </si>
  <si>
    <t>HUAYCOCHEA MENDOZA, JOSE ROBERTO</t>
  </si>
  <si>
    <t>2009246121</t>
  </si>
  <si>
    <t>JIMENEZ CHATA, SAMAEL MARCOS</t>
  </si>
  <si>
    <t>2014244851</t>
  </si>
  <si>
    <t>LEYVA CHOQUE, DARWIN RONNY</t>
  </si>
  <si>
    <t>2013202571</t>
  </si>
  <si>
    <t>MAYTA AGUILAR, ALEX JUNNIOR</t>
  </si>
  <si>
    <t>2013250891</t>
  </si>
  <si>
    <t>MEDINA TUME, JEANPAUL SAMIR</t>
  </si>
  <si>
    <t>VENTURA APAZA, JONATHAN RHONY</t>
  </si>
  <si>
    <t>ASIST</t>
    <phoneticPr fontId="18" type="noConversion"/>
  </si>
  <si>
    <t>ASIST</t>
    <phoneticPr fontId="18" type="noConversion"/>
  </si>
  <si>
    <t>2014247832</t>
  </si>
  <si>
    <t>2013241921</t>
  </si>
  <si>
    <t>2013247991</t>
  </si>
  <si>
    <t>2012242491</t>
  </si>
  <si>
    <t>2013241101</t>
  </si>
  <si>
    <t>2013248821</t>
  </si>
  <si>
    <t>2009702462</t>
  </si>
  <si>
    <t>2013600521</t>
  </si>
  <si>
    <t>2014241742</t>
  </si>
  <si>
    <t>2014245341</t>
  </si>
  <si>
    <t>PAREDES BORDA, GIANCARLOS MIGUEL</t>
  </si>
  <si>
    <t>PARI LARICO, SUSAN ELIZABETH</t>
  </si>
  <si>
    <t>PILCO MACHICADO, MISCHELL MELANIE</t>
  </si>
  <si>
    <t>PINTO RODRIGUEZ, DIANA CLAUDIA</t>
  </si>
  <si>
    <t>RAMOS DIAZ, MIGUEL JESUS</t>
  </si>
  <si>
    <t>RETUERTO DELGADO, CARLOS ALBERTO</t>
  </si>
  <si>
    <t>ROMERO FLORES, VICTOR MANUEL</t>
  </si>
  <si>
    <t xml:space="preserve">UNIVERSIDAD CATÓLICA DE SANTA MARÍA
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</si>
</sst>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indexed="8"/>
      <name val="Calibri"/>
      <family val="2"/>
    </font>
    <font>
      <sz val="9.75"/>
      <color indexed="8"/>
      <name val="Times New Roman"/>
    </font>
    <font>
      <b/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2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5"/>
      <color indexed="8"/>
      <name val="Microsoft Sans Serif"/>
    </font>
    <font>
      <b/>
      <sz val="9"/>
      <color indexed="8"/>
      <name val="Microsoft Sans Serif"/>
    </font>
    <font>
      <i/>
      <sz val="10"/>
      <color indexed="8"/>
      <name val="Microsoft Sans Serif"/>
    </font>
    <font>
      <sz val="9"/>
      <color indexed="8"/>
      <name val="Microsoft Sans Serif"/>
    </font>
    <font>
      <i/>
      <sz val="11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sz val="7"/>
      <color indexed="8"/>
      <name val="Microsoft Sans Serif"/>
    </font>
    <font>
      <sz val="9"/>
      <color indexed="8"/>
      <name val="Microsoft Sans Serif"/>
    </font>
    <font>
      <sz val="8"/>
      <name val="Verdana"/>
    </font>
    <font>
      <sz val="11"/>
      <name val="Calibri"/>
      <family val="2"/>
    </font>
    <font>
      <sz val="1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</font>
    <font>
      <b/>
      <sz val="12"/>
      <color indexed="8"/>
      <name val="Calibri"/>
      <family val="2"/>
    </font>
    <font>
      <sz val="11"/>
      <color indexed="8"/>
      <name val="Verdana"/>
      <family val="2"/>
    </font>
    <font>
      <sz val="11"/>
      <color indexed="12"/>
      <name val="Verdana"/>
      <family val="2"/>
    </font>
  </fonts>
  <fills count="25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indexed="22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22"/>
      </bottom>
      <diagonal/>
    </border>
    <border>
      <left/>
      <right/>
      <top style="thin">
        <color indexed="64"/>
      </top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8">
    <xf numFmtId="0" fontId="0" fillId="2" borderId="0" xfId="0" applyFill="1" applyAlignment="1">
      <alignment horizontal="left" vertical="top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10" fillId="13" borderId="10" xfId="0" applyFont="1" applyFill="1" applyBorder="1" applyAlignment="1">
      <alignment horizontal="left" vertical="center" wrapText="1"/>
    </xf>
    <xf numFmtId="0" fontId="14" fillId="17" borderId="14" xfId="0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0" fillId="20" borderId="19" xfId="0" applyFill="1" applyBorder="1" applyAlignment="1">
      <alignment horizontal="left" vertical="top" wrapText="1"/>
    </xf>
    <xf numFmtId="49" fontId="3" fillId="20" borderId="25" xfId="0" applyNumberFormat="1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horizontal="left" vertical="center" wrapText="1"/>
    </xf>
    <xf numFmtId="0" fontId="0" fillId="0" borderId="0" xfId="0"/>
    <xf numFmtId="0" fontId="0" fillId="0" borderId="19" xfId="0" applyBorder="1"/>
    <xf numFmtId="0" fontId="0" fillId="20" borderId="27" xfId="0" applyFill="1" applyBorder="1" applyAlignment="1">
      <alignment horizontal="left" vertical="top" wrapText="1"/>
    </xf>
    <xf numFmtId="0" fontId="2" fillId="21" borderId="20" xfId="0" applyFont="1" applyFill="1" applyBorder="1" applyAlignment="1">
      <alignment horizontal="left" vertical="center" wrapText="1"/>
    </xf>
    <xf numFmtId="0" fontId="2" fillId="20" borderId="23" xfId="0" applyFont="1" applyFill="1" applyBorder="1" applyAlignment="1">
      <alignment horizontal="center" vertical="top" wrapText="1"/>
    </xf>
    <xf numFmtId="0" fontId="2" fillId="20" borderId="24" xfId="0" applyFont="1" applyFill="1" applyBorder="1" applyAlignment="1">
      <alignment horizontal="center" vertical="center" wrapText="1"/>
    </xf>
    <xf numFmtId="49" fontId="3" fillId="20" borderId="21" xfId="0" applyNumberFormat="1" applyFont="1" applyFill="1" applyBorder="1" applyAlignment="1">
      <alignment horizontal="left" vertical="center" wrapText="1"/>
    </xf>
    <xf numFmtId="1" fontId="0" fillId="2" borderId="0" xfId="0" applyNumberFormat="1" applyFill="1" applyAlignment="1">
      <alignment horizontal="left" vertical="top" wrapText="1"/>
    </xf>
    <xf numFmtId="1" fontId="0" fillId="20" borderId="19" xfId="0" applyNumberFormat="1" applyFill="1" applyBorder="1" applyAlignment="1">
      <alignment horizontal="left" vertical="top" wrapText="1"/>
    </xf>
    <xf numFmtId="49" fontId="3" fillId="20" borderId="20" xfId="0" applyNumberFormat="1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left" vertical="center" wrapText="1"/>
    </xf>
    <xf numFmtId="49" fontId="3" fillId="20" borderId="25" xfId="0" applyNumberFormat="1" applyFont="1" applyFill="1" applyBorder="1" applyAlignment="1">
      <alignment horizontal="left" vertical="center" wrapText="1"/>
    </xf>
    <xf numFmtId="49" fontId="3" fillId="20" borderId="20" xfId="0" applyNumberFormat="1" applyFont="1" applyFill="1" applyBorder="1" applyAlignment="1">
      <alignment horizontal="center" vertical="center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27" xfId="0" applyNumberFormat="1" applyFill="1" applyBorder="1" applyAlignment="1">
      <alignment horizontal="right" vertical="top" wrapText="1"/>
    </xf>
    <xf numFmtId="1" fontId="0" fillId="22" borderId="19" xfId="0" applyNumberFormat="1" applyFill="1" applyBorder="1" applyAlignment="1">
      <alignment horizontal="right" vertical="top" wrapText="1"/>
    </xf>
    <xf numFmtId="1" fontId="0" fillId="23" borderId="19" xfId="0" applyNumberFormat="1" applyFill="1" applyBorder="1" applyAlignment="1">
      <alignment horizontal="right"/>
    </xf>
    <xf numFmtId="0" fontId="0" fillId="20" borderId="28" xfId="0" applyFill="1" applyBorder="1" applyAlignment="1">
      <alignment horizontal="left" vertical="top" wrapText="1"/>
    </xf>
    <xf numFmtId="0" fontId="0" fillId="20" borderId="29" xfId="0" applyFill="1" applyBorder="1" applyAlignment="1">
      <alignment horizontal="left" vertical="top" wrapText="1"/>
    </xf>
    <xf numFmtId="0" fontId="0" fillId="20" borderId="19" xfId="0" applyFill="1" applyBorder="1" applyAlignment="1">
      <alignment horizontal="center" vertical="top" wrapText="1"/>
    </xf>
    <xf numFmtId="0" fontId="19" fillId="20" borderId="19" xfId="0" applyFont="1" applyFill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top" wrapText="1"/>
    </xf>
    <xf numFmtId="1" fontId="0" fillId="22" borderId="19" xfId="0" applyNumberForma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" fontId="0" fillId="23" borderId="19" xfId="0" applyNumberFormat="1" applyFill="1" applyBorder="1" applyAlignment="1">
      <alignment horizontal="center"/>
    </xf>
    <xf numFmtId="0" fontId="19" fillId="0" borderId="28" xfId="0" applyFont="1" applyBorder="1" applyAlignment="1">
      <alignment horizontal="center"/>
    </xf>
    <xf numFmtId="1" fontId="0" fillId="2" borderId="0" xfId="0" applyNumberFormat="1" applyFill="1" applyAlignment="1">
      <alignment horizontal="center" vertical="top" wrapText="1"/>
    </xf>
    <xf numFmtId="1" fontId="0" fillId="2" borderId="0" xfId="0" applyNumberFormat="1" applyFill="1" applyAlignment="1">
      <alignment horizontal="center" vertical="top" wrapText="1"/>
    </xf>
    <xf numFmtId="0" fontId="19" fillId="20" borderId="30" xfId="0" applyFont="1" applyFill="1" applyBorder="1" applyAlignment="1">
      <alignment horizontal="center" vertical="top" wrapText="1"/>
    </xf>
    <xf numFmtId="1" fontId="0" fillId="22" borderId="30" xfId="0" applyNumberFormat="1" applyFill="1" applyBorder="1" applyAlignment="1">
      <alignment horizontal="right" vertical="top" wrapText="1"/>
    </xf>
    <xf numFmtId="1" fontId="0" fillId="20" borderId="19" xfId="0" applyNumberFormat="1" applyFill="1" applyBorder="1" applyAlignment="1">
      <alignment horizontal="center" vertical="top" wrapText="1"/>
    </xf>
    <xf numFmtId="1" fontId="0" fillId="20" borderId="19" xfId="0" applyNumberFormat="1" applyFill="1" applyBorder="1" applyAlignment="1">
      <alignment horizontal="center" vertical="top" wrapText="1"/>
    </xf>
    <xf numFmtId="1" fontId="0" fillId="0" borderId="19" xfId="0" applyNumberFormat="1" applyFill="1" applyBorder="1" applyAlignment="1">
      <alignment horizontal="center" vertical="top" wrapText="1"/>
    </xf>
    <xf numFmtId="1" fontId="0" fillId="22" borderId="30" xfId="0" applyNumberFormat="1" applyFill="1" applyBorder="1" applyAlignment="1">
      <alignment horizontal="center" vertical="top" wrapText="1"/>
    </xf>
    <xf numFmtId="1" fontId="0" fillId="0" borderId="19" xfId="0" applyNumberFormat="1" applyFill="1" applyBorder="1" applyAlignment="1">
      <alignment horizontal="center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0" fontId="21" fillId="20" borderId="19" xfId="0" applyFont="1" applyFill="1" applyBorder="1" applyAlignment="1">
      <alignment horizontal="left" vertical="top" wrapText="1"/>
    </xf>
    <xf numFmtId="0" fontId="22" fillId="0" borderId="19" xfId="0" applyFont="1" applyBorder="1" applyAlignment="1">
      <alignment horizontal="center"/>
    </xf>
    <xf numFmtId="1" fontId="21" fillId="23" borderId="19" xfId="0" applyNumberFormat="1" applyFont="1" applyFill="1" applyBorder="1" applyAlignment="1">
      <alignment horizontal="center"/>
    </xf>
    <xf numFmtId="164" fontId="21" fillId="22" borderId="19" xfId="0" applyNumberFormat="1" applyFont="1" applyFill="1" applyBorder="1" applyAlignment="1">
      <alignment horizontal="right" vertical="top" wrapText="1"/>
    </xf>
    <xf numFmtId="0" fontId="21" fillId="2" borderId="0" xfId="0" applyFont="1" applyFill="1" applyAlignment="1">
      <alignment horizontal="lef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0" fontId="22" fillId="20" borderId="19" xfId="0" applyFont="1" applyFill="1" applyBorder="1" applyAlignment="1">
      <alignment horizontal="center" vertical="top" wrapText="1"/>
    </xf>
    <xf numFmtId="1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0" fontId="23" fillId="2" borderId="0" xfId="0" applyFont="1" applyFill="1" applyAlignment="1">
      <alignment horizontal="left" vertical="top" wrapText="1"/>
    </xf>
    <xf numFmtId="0" fontId="23" fillId="2" borderId="19" xfId="0" applyFont="1" applyFill="1" applyBorder="1" applyAlignment="1">
      <alignment horizontal="left" vertical="top" wrapText="1"/>
    </xf>
    <xf numFmtId="0" fontId="21" fillId="20" borderId="27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1" fillId="3" borderId="1" xfId="0" applyFont="1" applyFill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 wrapText="1"/>
    </xf>
    <xf numFmtId="49" fontId="23" fillId="20" borderId="19" xfId="0" applyNumberFormat="1" applyFont="1" applyFill="1" applyBorder="1" applyAlignment="1">
      <alignment horizontal="right" vertical="center" wrapText="1"/>
    </xf>
    <xf numFmtId="0" fontId="12" fillId="15" borderId="12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0" borderId="19" xfId="0" applyFill="1" applyBorder="1" applyAlignment="1">
      <alignment horizontal="right" vertical="center" wrapText="1"/>
    </xf>
    <xf numFmtId="0" fontId="21" fillId="20" borderId="19" xfId="0" applyFont="1" applyFill="1" applyBorder="1" applyAlignment="1">
      <alignment horizontal="right" vertical="center" wrapText="1"/>
    </xf>
    <xf numFmtId="0" fontId="21" fillId="20" borderId="27" xfId="0" applyFont="1" applyFill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/>
    </xf>
    <xf numFmtId="0" fontId="23" fillId="2" borderId="19" xfId="0" applyFont="1" applyFill="1" applyBorder="1" applyAlignment="1">
      <alignment horizontal="right" vertical="center" wrapText="1"/>
    </xf>
    <xf numFmtId="0" fontId="23" fillId="0" borderId="19" xfId="0" applyFont="1" applyFill="1" applyBorder="1" applyAlignment="1">
      <alignment horizontal="right" vertical="center" wrapText="1"/>
    </xf>
    <xf numFmtId="164" fontId="0" fillId="20" borderId="19" xfId="0" applyNumberFormat="1" applyFill="1" applyBorder="1" applyAlignment="1">
      <alignment horizontal="right" vertical="center" wrapText="1"/>
    </xf>
    <xf numFmtId="164" fontId="24" fillId="22" borderId="0" xfId="0" applyNumberFormat="1" applyFont="1" applyFill="1" applyAlignment="1">
      <alignment horizontal="right" vertical="top" wrapText="1"/>
    </xf>
    <xf numFmtId="164" fontId="24" fillId="22" borderId="19" xfId="0" applyNumberFormat="1" applyFont="1" applyFill="1" applyBorder="1" applyAlignment="1">
      <alignment horizontal="right" vertical="top" wrapText="1"/>
    </xf>
    <xf numFmtId="164" fontId="25" fillId="22" borderId="27" xfId="0" applyNumberFormat="1" applyFont="1" applyFill="1" applyBorder="1" applyAlignment="1">
      <alignment horizontal="right" vertical="top" wrapText="1"/>
    </xf>
    <xf numFmtId="0" fontId="23" fillId="0" borderId="29" xfId="0" applyFont="1" applyBorder="1" applyAlignment="1">
      <alignment horizontal="right" vertical="center" wrapText="1"/>
    </xf>
    <xf numFmtId="49" fontId="23" fillId="20" borderId="29" xfId="0" applyNumberFormat="1" applyFont="1" applyFill="1" applyBorder="1" applyAlignment="1">
      <alignment horizontal="right" vertical="center" wrapText="1"/>
    </xf>
    <xf numFmtId="49" fontId="23" fillId="20" borderId="29" xfId="0" applyNumberFormat="1" applyFont="1" applyFill="1" applyBorder="1" applyAlignment="1">
      <alignment horizontal="right" vertical="center" wrapText="1"/>
    </xf>
    <xf numFmtId="0" fontId="23" fillId="2" borderId="29" xfId="0" applyFont="1" applyFill="1" applyBorder="1" applyAlignment="1">
      <alignment horizontal="right" vertical="center" wrapText="1"/>
    </xf>
    <xf numFmtId="0" fontId="0" fillId="20" borderId="29" xfId="0" applyFill="1" applyBorder="1" applyAlignment="1">
      <alignment horizontal="right" vertical="center" wrapText="1"/>
    </xf>
    <xf numFmtId="0" fontId="23" fillId="20" borderId="28" xfId="0" applyFont="1" applyFill="1" applyBorder="1" applyAlignment="1">
      <alignment horizontal="left" vertical="top" wrapText="1"/>
    </xf>
    <xf numFmtId="0" fontId="23" fillId="20" borderId="31" xfId="0" applyFont="1" applyFill="1" applyBorder="1" applyAlignment="1">
      <alignment horizontal="left" vertical="top" wrapText="1"/>
    </xf>
    <xf numFmtId="0" fontId="23" fillId="20" borderId="29" xfId="0" applyFont="1" applyFill="1" applyBorder="1" applyAlignment="1">
      <alignment horizontal="left" vertical="top" wrapText="1"/>
    </xf>
    <xf numFmtId="0" fontId="0" fillId="20" borderId="31" xfId="0" applyFill="1" applyBorder="1" applyAlignment="1">
      <alignment horizontal="left" vertical="top" wrapText="1"/>
    </xf>
    <xf numFmtId="49" fontId="16" fillId="20" borderId="19" xfId="0" applyNumberFormat="1" applyFont="1" applyFill="1" applyBorder="1" applyAlignment="1">
      <alignment horizontal="right" vertical="center" wrapText="1"/>
    </xf>
    <xf numFmtId="49" fontId="17" fillId="20" borderId="19" xfId="0" applyNumberFormat="1" applyFont="1" applyFill="1" applyBorder="1" applyAlignment="1">
      <alignment horizontal="right" vertical="center" wrapText="1"/>
    </xf>
    <xf numFmtId="49" fontId="2" fillId="20" borderId="19" xfId="0" applyNumberFormat="1" applyFont="1" applyFill="1" applyBorder="1" applyAlignment="1">
      <alignment horizontal="right" vertical="center" wrapText="1"/>
    </xf>
    <xf numFmtId="0" fontId="21" fillId="0" borderId="19" xfId="0" applyFont="1" applyBorder="1" applyAlignment="1">
      <alignment horizontal="right" vertical="center"/>
    </xf>
    <xf numFmtId="49" fontId="3" fillId="20" borderId="32" xfId="0" applyNumberFormat="1" applyFont="1" applyFill="1" applyBorder="1" applyAlignment="1">
      <alignment horizontal="left" vertical="center" wrapText="1"/>
    </xf>
    <xf numFmtId="49" fontId="3" fillId="20" borderId="33" xfId="0" applyNumberFormat="1" applyFont="1" applyFill="1" applyBorder="1" applyAlignment="1">
      <alignment horizontal="left" vertical="center" wrapText="1"/>
    </xf>
    <xf numFmtId="0" fontId="0" fillId="20" borderId="19" xfId="0" applyFill="1" applyBorder="1" applyAlignment="1">
      <alignment horizontal="left" vertical="top" wrapText="1"/>
    </xf>
    <xf numFmtId="0" fontId="23" fillId="20" borderId="36" xfId="0" applyFont="1" applyFill="1" applyBorder="1" applyAlignment="1">
      <alignment horizontal="left" vertical="top" wrapText="1"/>
    </xf>
    <xf numFmtId="0" fontId="23" fillId="20" borderId="37" xfId="0" applyFont="1" applyFill="1" applyBorder="1" applyAlignment="1">
      <alignment horizontal="left" vertical="top" wrapText="1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3" fillId="20" borderId="31" xfId="0" applyNumberFormat="1" applyFont="1" applyFill="1" applyBorder="1" applyAlignment="1">
      <alignment horizontal="center" vertical="center" wrapText="1"/>
    </xf>
    <xf numFmtId="49" fontId="23" fillId="20" borderId="29" xfId="0" applyNumberFormat="1" applyFont="1" applyFill="1" applyBorder="1" applyAlignment="1">
      <alignment horizontal="center" vertical="center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right" vertical="top" wrapText="1"/>
    </xf>
    <xf numFmtId="164" fontId="0" fillId="20" borderId="19" xfId="0" applyNumberFormat="1" applyFill="1" applyBorder="1" applyAlignment="1">
      <alignment horizontal="right" vertical="top" wrapText="1"/>
    </xf>
    <xf numFmtId="164" fontId="21" fillId="20" borderId="19" xfId="0" applyNumberFormat="1" applyFont="1" applyFill="1" applyBorder="1" applyAlignment="1">
      <alignment horizontal="right" vertical="top" wrapText="1"/>
    </xf>
    <xf numFmtId="164" fontId="0" fillId="20" borderId="27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29" xfId="0" applyNumberFormat="1" applyFill="1" applyBorder="1" applyAlignment="1">
      <alignment horizontal="right" vertical="top" wrapText="1"/>
    </xf>
    <xf numFmtId="0" fontId="0" fillId="23" borderId="0" xfId="0" applyFill="1"/>
    <xf numFmtId="0" fontId="0" fillId="23" borderId="28" xfId="0" applyFill="1" applyBorder="1"/>
    <xf numFmtId="0" fontId="0" fillId="0" borderId="29" xfId="0" applyBorder="1"/>
    <xf numFmtId="0" fontId="0" fillId="0" borderId="27" xfId="0" applyBorder="1"/>
    <xf numFmtId="49" fontId="3" fillId="20" borderId="19" xfId="0" applyNumberFormat="1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164" fontId="0" fillId="23" borderId="19" xfId="0" applyNumberFormat="1" applyFill="1" applyBorder="1" applyAlignment="1">
      <alignment horizontal="right"/>
    </xf>
    <xf numFmtId="164" fontId="0" fillId="23" borderId="0" xfId="0" applyNumberFormat="1" applyFill="1" applyAlignment="1">
      <alignment horizontal="right"/>
    </xf>
    <xf numFmtId="0" fontId="0" fillId="22" borderId="0" xfId="0" applyFill="1" applyAlignment="1">
      <alignment vertical="center" wrapText="1"/>
    </xf>
    <xf numFmtId="0" fontId="0" fillId="22" borderId="19" xfId="0" applyFill="1" applyBorder="1" applyAlignment="1">
      <alignment vertical="center" wrapText="1"/>
    </xf>
    <xf numFmtId="0" fontId="21" fillId="22" borderId="19" xfId="0" applyFont="1" applyFill="1" applyBorder="1" applyAlignment="1">
      <alignment vertical="center" wrapText="1"/>
    </xf>
    <xf numFmtId="0" fontId="21" fillId="22" borderId="27" xfId="0" applyFont="1" applyFill="1" applyBorder="1" applyAlignment="1">
      <alignment vertical="center" wrapText="1"/>
    </xf>
    <xf numFmtId="0" fontId="23" fillId="22" borderId="19" xfId="0" applyFont="1" applyFill="1" applyBorder="1" applyAlignment="1">
      <alignment vertical="center" wrapText="1"/>
    </xf>
    <xf numFmtId="0" fontId="23" fillId="22" borderId="19" xfId="0" applyFont="1" applyFill="1" applyBorder="1" applyAlignment="1">
      <alignment vertical="top" wrapText="1"/>
    </xf>
    <xf numFmtId="0" fontId="23" fillId="23" borderId="19" xfId="0" applyFont="1" applyFill="1" applyBorder="1" applyAlignment="1">
      <alignment vertical="center" wrapText="1"/>
    </xf>
    <xf numFmtId="164" fontId="19" fillId="24" borderId="19" xfId="0" applyNumberFormat="1" applyFon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164" fontId="24" fillId="24" borderId="19" xfId="0" applyNumberFormat="1" applyFont="1" applyFill="1" applyBorder="1" applyAlignment="1">
      <alignment horizontal="right" vertical="top" wrapText="1"/>
    </xf>
    <xf numFmtId="164" fontId="0" fillId="24" borderId="29" xfId="0" applyNumberFormat="1" applyFill="1" applyBorder="1" applyAlignment="1">
      <alignment horizontal="right" vertical="top" wrapText="1"/>
    </xf>
    <xf numFmtId="0" fontId="0" fillId="20" borderId="19" xfId="0" applyFill="1" applyBorder="1" applyAlignment="1">
      <alignment horizontal="lef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0" borderId="19" xfId="0" applyNumberFormat="1" applyFill="1" applyBorder="1" applyAlignment="1">
      <alignment horizontal="left" vertical="top" wrapText="1"/>
    </xf>
    <xf numFmtId="164" fontId="21" fillId="20" borderId="19" xfId="0" applyNumberFormat="1" applyFont="1" applyFill="1" applyBorder="1" applyAlignment="1">
      <alignment horizontal="lef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0" borderId="19" xfId="0" applyNumberFormat="1" applyFill="1" applyBorder="1" applyAlignment="1">
      <alignment horizontal="left" vertical="top" wrapText="1"/>
    </xf>
    <xf numFmtId="164" fontId="21" fillId="20" borderId="19" xfId="0" applyNumberFormat="1" applyFont="1" applyFill="1" applyBorder="1" applyAlignment="1">
      <alignment horizontal="left" vertical="top" wrapText="1"/>
    </xf>
    <xf numFmtId="0" fontId="0" fillId="20" borderId="19" xfId="0" applyFill="1" applyBorder="1" applyAlignment="1">
      <alignment horizontal="left" vertical="top" wrapText="1"/>
    </xf>
    <xf numFmtId="0" fontId="0" fillId="20" borderId="19" xfId="0" applyFill="1" applyBorder="1" applyAlignment="1">
      <alignment horizontal="left" vertical="top" wrapText="1"/>
    </xf>
    <xf numFmtId="0" fontId="0" fillId="20" borderId="28" xfId="0" applyFill="1" applyBorder="1" applyAlignment="1">
      <alignment horizontal="left" vertical="top" wrapText="1"/>
    </xf>
    <xf numFmtId="0" fontId="27" fillId="0" borderId="39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1" fillId="20" borderId="28" xfId="0" applyFont="1" applyFill="1" applyBorder="1" applyAlignment="1">
      <alignment horizontal="left" vertical="top" wrapText="1"/>
    </xf>
    <xf numFmtId="0" fontId="0" fillId="22" borderId="0" xfId="0" applyFill="1" applyAlignment="1">
      <alignment horizontal="left" vertical="top" wrapText="1"/>
    </xf>
    <xf numFmtId="0" fontId="0" fillId="22" borderId="19" xfId="0" applyFill="1" applyBorder="1" applyAlignment="1">
      <alignment horizontal="left" vertical="top" wrapText="1"/>
    </xf>
    <xf numFmtId="0" fontId="21" fillId="22" borderId="19" xfId="0" applyFont="1" applyFill="1" applyBorder="1" applyAlignment="1">
      <alignment horizontal="left" vertical="top" wrapText="1"/>
    </xf>
    <xf numFmtId="0" fontId="0" fillId="22" borderId="27" xfId="0" applyFill="1" applyBorder="1" applyAlignment="1">
      <alignment horizontal="left" vertical="top" wrapText="1"/>
    </xf>
    <xf numFmtId="0" fontId="21" fillId="22" borderId="27" xfId="0" applyFont="1" applyFill="1" applyBorder="1" applyAlignment="1">
      <alignment horizontal="left" vertical="top" wrapText="1"/>
    </xf>
    <xf numFmtId="0" fontId="23" fillId="22" borderId="19" xfId="0" applyFont="1" applyFill="1" applyBorder="1" applyAlignment="1">
      <alignment horizontal="left" vertical="top" wrapText="1"/>
    </xf>
    <xf numFmtId="0" fontId="0" fillId="23" borderId="27" xfId="0" applyFill="1" applyBorder="1"/>
    <xf numFmtId="0" fontId="0" fillId="23" borderId="19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20" borderId="24" xfId="0" applyFont="1" applyFill="1" applyBorder="1" applyAlignment="1">
      <alignment horizontal="center" vertical="center" wrapText="1"/>
    </xf>
    <xf numFmtId="49" fontId="4" fillId="20" borderId="19" xfId="0" applyNumberFormat="1" applyFont="1" applyFill="1" applyBorder="1" applyAlignment="1">
      <alignment horizontal="left" vertical="center" wrapText="1"/>
    </xf>
    <xf numFmtId="49" fontId="15" fillId="18" borderId="15" xfId="0" applyNumberFormat="1" applyFont="1" applyFill="1" applyBorder="1" applyAlignment="1">
      <alignment horizontal="center" vertical="center" wrapText="1"/>
    </xf>
    <xf numFmtId="49" fontId="15" fillId="18" borderId="18" xfId="0" applyNumberFormat="1" applyFont="1" applyFill="1" applyBorder="1" applyAlignment="1">
      <alignment horizontal="center" vertical="center" wrapText="1"/>
    </xf>
    <xf numFmtId="49" fontId="15" fillId="18" borderId="26" xfId="0" applyNumberFormat="1" applyFont="1" applyFill="1" applyBorder="1" applyAlignment="1">
      <alignment horizontal="center" vertical="center" wrapText="1"/>
    </xf>
    <xf numFmtId="49" fontId="15" fillId="18" borderId="13" xfId="0" applyNumberFormat="1" applyFont="1" applyFill="1" applyBorder="1" applyAlignment="1">
      <alignment horizontal="center" vertical="center" wrapText="1"/>
    </xf>
    <xf numFmtId="49" fontId="16" fillId="19" borderId="16" xfId="0" applyNumberFormat="1" applyFont="1" applyFill="1" applyBorder="1" applyAlignment="1">
      <alignment horizontal="center" vertical="center" wrapText="1"/>
    </xf>
    <xf numFmtId="49" fontId="16" fillId="19" borderId="20" xfId="0" applyNumberFormat="1" applyFont="1" applyFill="1" applyBorder="1" applyAlignment="1">
      <alignment horizontal="center" vertical="center" wrapText="1"/>
    </xf>
    <xf numFmtId="49" fontId="17" fillId="20" borderId="17" xfId="0" applyNumberFormat="1" applyFont="1" applyFill="1" applyBorder="1" applyAlignment="1">
      <alignment horizontal="center" vertical="center" wrapText="1"/>
    </xf>
    <xf numFmtId="49" fontId="17" fillId="20" borderId="20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49" fontId="8" fillId="11" borderId="20" xfId="0" applyNumberFormat="1" applyFont="1" applyFill="1" applyBorder="1" applyAlignment="1">
      <alignment horizontal="left" vertical="center" wrapText="1"/>
    </xf>
    <xf numFmtId="49" fontId="4" fillId="7" borderId="4" xfId="0" applyNumberFormat="1" applyFont="1" applyFill="1" applyBorder="1" applyAlignment="1">
      <alignment horizontal="left" vertical="center" wrapText="1"/>
    </xf>
    <xf numFmtId="49" fontId="4" fillId="7" borderId="26" xfId="0" applyNumberFormat="1" applyFont="1" applyFill="1" applyBorder="1" applyAlignment="1">
      <alignment horizontal="left" vertical="center" wrapText="1"/>
    </xf>
    <xf numFmtId="0" fontId="12" fillId="15" borderId="12" xfId="0" applyFont="1" applyFill="1" applyBorder="1" applyAlignment="1">
      <alignment horizontal="right" vertical="top" wrapText="1"/>
    </xf>
    <xf numFmtId="0" fontId="13" fillId="16" borderId="13" xfId="0" applyFont="1" applyFill="1" applyBorder="1" applyAlignment="1">
      <alignment horizontal="left" vertical="top" wrapText="1"/>
    </xf>
    <xf numFmtId="0" fontId="10" fillId="13" borderId="10" xfId="0" applyFont="1" applyFill="1" applyBorder="1" applyAlignment="1">
      <alignment horizontal="left" vertical="center" wrapText="1"/>
    </xf>
    <xf numFmtId="0" fontId="2" fillId="20" borderId="2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20" borderId="23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9" fillId="12" borderId="9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center" vertical="top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7" fillId="10" borderId="7" xfId="0" applyNumberFormat="1" applyFont="1" applyFill="1" applyBorder="1" applyAlignment="1">
      <alignment horizontal="left" vertical="center" wrapText="1"/>
    </xf>
    <xf numFmtId="49" fontId="11" fillId="14" borderId="11" xfId="0" applyNumberFormat="1" applyFont="1" applyFill="1" applyBorder="1" applyAlignment="1">
      <alignment horizontal="center" vertical="top" wrapText="1"/>
    </xf>
    <xf numFmtId="49" fontId="2" fillId="20" borderId="25" xfId="0" applyNumberFormat="1" applyFont="1" applyFill="1" applyBorder="1" applyAlignment="1">
      <alignment horizontal="left" vertical="center" wrapText="1"/>
    </xf>
    <xf numFmtId="49" fontId="2" fillId="20" borderId="20" xfId="0" applyNumberFormat="1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3" fillId="20" borderId="31" xfId="0" applyNumberFormat="1" applyFont="1" applyFill="1" applyBorder="1" applyAlignment="1">
      <alignment horizontal="center" vertical="center" wrapText="1"/>
    </xf>
    <xf numFmtId="49" fontId="23" fillId="20" borderId="29" xfId="0" applyNumberFormat="1" applyFont="1" applyFill="1" applyBorder="1" applyAlignment="1">
      <alignment horizontal="center" vertical="center" wrapText="1"/>
    </xf>
    <xf numFmtId="49" fontId="23" fillId="20" borderId="34" xfId="0" applyNumberFormat="1" applyFont="1" applyFill="1" applyBorder="1" applyAlignment="1">
      <alignment horizontal="center" vertical="center" wrapText="1"/>
    </xf>
    <xf numFmtId="49" fontId="23" fillId="20" borderId="35" xfId="0" applyNumberFormat="1" applyFont="1" applyFill="1" applyBorder="1" applyAlignment="1">
      <alignment horizontal="center" vertical="center" wrapText="1"/>
    </xf>
    <xf numFmtId="49" fontId="23" fillId="20" borderId="19" xfId="0" applyNumberFormat="1" applyFont="1" applyFill="1" applyBorder="1" applyAlignment="1">
      <alignment horizontal="left" vertical="center" wrapText="1"/>
    </xf>
    <xf numFmtId="49" fontId="23" fillId="20" borderId="28" xfId="0" applyNumberFormat="1" applyFont="1" applyFill="1" applyBorder="1" applyAlignment="1">
      <alignment horizontal="left" vertical="center" wrapText="1"/>
    </xf>
    <xf numFmtId="0" fontId="23" fillId="0" borderId="19" xfId="0" applyFont="1" applyBorder="1" applyAlignment="1">
      <alignment vertical="center" wrapText="1"/>
    </xf>
    <xf numFmtId="0" fontId="23" fillId="2" borderId="19" xfId="0" applyFont="1" applyFill="1" applyBorder="1" applyAlignment="1">
      <alignment horizontal="left" vertical="top" wrapText="1"/>
    </xf>
    <xf numFmtId="0" fontId="23" fillId="2" borderId="28" xfId="0" applyFont="1" applyFill="1" applyBorder="1" applyAlignment="1">
      <alignment horizontal="left" vertical="top" wrapText="1"/>
    </xf>
    <xf numFmtId="49" fontId="23" fillId="0" borderId="28" xfId="0" applyNumberFormat="1" applyFont="1" applyFill="1" applyBorder="1" applyAlignment="1">
      <alignment horizontal="center" vertical="center" wrapText="1"/>
    </xf>
    <xf numFmtId="49" fontId="23" fillId="0" borderId="31" xfId="0" applyNumberFormat="1" applyFont="1" applyFill="1" applyBorder="1" applyAlignment="1">
      <alignment horizontal="center" vertical="center" wrapText="1"/>
    </xf>
    <xf numFmtId="49" fontId="23" fillId="0" borderId="29" xfId="0" applyNumberFormat="1" applyFont="1" applyFill="1" applyBorder="1" applyAlignment="1">
      <alignment horizontal="center" vertical="center" wrapText="1"/>
    </xf>
    <xf numFmtId="0" fontId="0" fillId="20" borderId="19" xfId="0" applyFill="1" applyBorder="1" applyAlignment="1">
      <alignment horizontal="left" vertical="top" wrapText="1"/>
    </xf>
    <xf numFmtId="0" fontId="0" fillId="20" borderId="28" xfId="0" applyFill="1" applyBorder="1" applyAlignment="1">
      <alignment horizontal="left" vertical="top" wrapText="1"/>
    </xf>
    <xf numFmtId="0" fontId="0" fillId="2" borderId="31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49" fontId="4" fillId="20" borderId="28" xfId="0" applyNumberFormat="1" applyFont="1" applyFill="1" applyBorder="1" applyAlignment="1">
      <alignment horizontal="left" vertical="center" wrapText="1"/>
    </xf>
    <xf numFmtId="49" fontId="23" fillId="0" borderId="19" xfId="0" applyNumberFormat="1" applyFont="1" applyFill="1" applyBorder="1" applyAlignment="1">
      <alignment horizontal="left" vertical="center" wrapText="1"/>
    </xf>
    <xf numFmtId="49" fontId="23" fillId="0" borderId="28" xfId="0" applyNumberFormat="1" applyFont="1" applyFill="1" applyBorder="1" applyAlignment="1">
      <alignment horizontal="left" vertical="center" wrapText="1"/>
    </xf>
    <xf numFmtId="49" fontId="3" fillId="20" borderId="22" xfId="0" applyNumberFormat="1" applyFont="1" applyFill="1" applyBorder="1" applyAlignment="1">
      <alignment horizontal="left" vertical="center" wrapText="1"/>
    </xf>
    <xf numFmtId="49" fontId="3" fillId="20" borderId="22" xfId="0" applyNumberFormat="1" applyFont="1" applyFill="1" applyBorder="1" applyAlignment="1">
      <alignment horizontal="center" vertical="center" wrapText="1"/>
    </xf>
    <xf numFmtId="49" fontId="3" fillId="20" borderId="20" xfId="0" applyNumberFormat="1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left" vertical="center" wrapText="1"/>
    </xf>
    <xf numFmtId="49" fontId="3" fillId="20" borderId="25" xfId="0" applyNumberFormat="1" applyFont="1" applyFill="1" applyBorder="1" applyAlignment="1">
      <alignment horizontal="center" vertical="center" wrapText="1"/>
    </xf>
    <xf numFmtId="49" fontId="3" fillId="20" borderId="25" xfId="0" applyNumberFormat="1" applyFont="1" applyFill="1" applyBorder="1" applyAlignment="1">
      <alignment horizontal="left" vertical="center" wrapText="1"/>
    </xf>
    <xf numFmtId="49" fontId="3" fillId="20" borderId="20" xfId="0" applyNumberFormat="1" applyFont="1" applyFill="1" applyBorder="1" applyAlignment="1">
      <alignment horizontal="center" vertical="center" wrapText="1"/>
    </xf>
    <xf numFmtId="0" fontId="3" fillId="20" borderId="0" xfId="0" applyFont="1" applyFill="1" applyBorder="1" applyAlignment="1">
      <alignment horizontal="right" vertical="top" wrapText="1"/>
    </xf>
    <xf numFmtId="49" fontId="3" fillId="20" borderId="18" xfId="0" applyNumberFormat="1" applyFont="1" applyFill="1" applyBorder="1" applyAlignment="1">
      <alignment horizontal="center" vertical="center" wrapText="1"/>
    </xf>
    <xf numFmtId="49" fontId="3" fillId="20" borderId="19" xfId="0" applyNumberFormat="1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Sheet1!$B$2:$B$257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  <c:pt idx="200">
                  <c:v>20100.0</c:v>
                </c:pt>
                <c:pt idx="201">
                  <c:v>20301.0</c:v>
                </c:pt>
                <c:pt idx="202">
                  <c:v>20503.0</c:v>
                </c:pt>
                <c:pt idx="203">
                  <c:v>20706.0</c:v>
                </c:pt>
                <c:pt idx="204">
                  <c:v>20910.0</c:v>
                </c:pt>
                <c:pt idx="205">
                  <c:v>21115.0</c:v>
                </c:pt>
                <c:pt idx="206">
                  <c:v>21321.0</c:v>
                </c:pt>
                <c:pt idx="207">
                  <c:v>21528.0</c:v>
                </c:pt>
                <c:pt idx="208">
                  <c:v>21736.0</c:v>
                </c:pt>
                <c:pt idx="209">
                  <c:v>21945.0</c:v>
                </c:pt>
                <c:pt idx="210">
                  <c:v>22155.0</c:v>
                </c:pt>
                <c:pt idx="211">
                  <c:v>22366.0</c:v>
                </c:pt>
                <c:pt idx="212">
                  <c:v>22578.0</c:v>
                </c:pt>
                <c:pt idx="213">
                  <c:v>22791.0</c:v>
                </c:pt>
                <c:pt idx="214">
                  <c:v>23005.0</c:v>
                </c:pt>
                <c:pt idx="215">
                  <c:v>23220.0</c:v>
                </c:pt>
                <c:pt idx="216">
                  <c:v>23436.0</c:v>
                </c:pt>
                <c:pt idx="217">
                  <c:v>23653.0</c:v>
                </c:pt>
                <c:pt idx="218">
                  <c:v>23871.0</c:v>
                </c:pt>
                <c:pt idx="219">
                  <c:v>24090.0</c:v>
                </c:pt>
                <c:pt idx="220">
                  <c:v>24310.0</c:v>
                </c:pt>
                <c:pt idx="221">
                  <c:v>24531.0</c:v>
                </c:pt>
                <c:pt idx="222">
                  <c:v>24753.0</c:v>
                </c:pt>
                <c:pt idx="223">
                  <c:v>24976.0</c:v>
                </c:pt>
                <c:pt idx="224">
                  <c:v>25200.0</c:v>
                </c:pt>
                <c:pt idx="225">
                  <c:v>25425.0</c:v>
                </c:pt>
                <c:pt idx="226">
                  <c:v>25651.0</c:v>
                </c:pt>
                <c:pt idx="227">
                  <c:v>25878.0</c:v>
                </c:pt>
                <c:pt idx="228">
                  <c:v>26106.0</c:v>
                </c:pt>
                <c:pt idx="229">
                  <c:v>26335.0</c:v>
                </c:pt>
                <c:pt idx="230">
                  <c:v>26565.0</c:v>
                </c:pt>
                <c:pt idx="231">
                  <c:v>26796.0</c:v>
                </c:pt>
                <c:pt idx="232">
                  <c:v>27028.0</c:v>
                </c:pt>
                <c:pt idx="233">
                  <c:v>27261.0</c:v>
                </c:pt>
                <c:pt idx="234">
                  <c:v>27495.0</c:v>
                </c:pt>
                <c:pt idx="235">
                  <c:v>27730.0</c:v>
                </c:pt>
                <c:pt idx="236">
                  <c:v>27966.0</c:v>
                </c:pt>
                <c:pt idx="237">
                  <c:v>28203.0</c:v>
                </c:pt>
                <c:pt idx="238">
                  <c:v>28441.0</c:v>
                </c:pt>
                <c:pt idx="239">
                  <c:v>28680.0</c:v>
                </c:pt>
                <c:pt idx="240">
                  <c:v>28920.0</c:v>
                </c:pt>
                <c:pt idx="241">
                  <c:v>29161.0</c:v>
                </c:pt>
                <c:pt idx="242">
                  <c:v>29403.0</c:v>
                </c:pt>
                <c:pt idx="243">
                  <c:v>29646.0</c:v>
                </c:pt>
                <c:pt idx="244">
                  <c:v>29890.0</c:v>
                </c:pt>
                <c:pt idx="245">
                  <c:v>30135.0</c:v>
                </c:pt>
                <c:pt idx="246">
                  <c:v>30381.0</c:v>
                </c:pt>
                <c:pt idx="247">
                  <c:v>30628.0</c:v>
                </c:pt>
                <c:pt idx="248">
                  <c:v>30876.0</c:v>
                </c:pt>
                <c:pt idx="249">
                  <c:v>31125.0</c:v>
                </c:pt>
                <c:pt idx="250">
                  <c:v>31375.0</c:v>
                </c:pt>
                <c:pt idx="251">
                  <c:v>31626.0</c:v>
                </c:pt>
                <c:pt idx="252">
                  <c:v>31878.0</c:v>
                </c:pt>
                <c:pt idx="253">
                  <c:v>32131.0</c:v>
                </c:pt>
                <c:pt idx="254">
                  <c:v>32385.0</c:v>
                </c:pt>
                <c:pt idx="255">
                  <c:v>32640.0</c:v>
                </c:pt>
              </c:numCache>
            </c:numRef>
          </c:val>
        </c:ser>
        <c:ser>
          <c:idx val="1"/>
          <c:order val="1"/>
          <c:val>
            <c:numRef>
              <c:f>Sheet1!$C$2:$C$257</c:f>
              <c:numCache>
                <c:formatCode>0.0</c:formatCode>
                <c:ptCount val="256"/>
                <c:pt idx="0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  <c:pt idx="200">
                  <c:v>1537.861389926965</c:v>
                </c:pt>
                <c:pt idx="201">
                  <c:v>1546.958719515863</c:v>
                </c:pt>
                <c:pt idx="202">
                  <c:v>1556.063191188591</c:v>
                </c:pt>
                <c:pt idx="203">
                  <c:v>1565.174769762185</c:v>
                </c:pt>
                <c:pt idx="204">
                  <c:v>1574.293420398616</c:v>
                </c:pt>
                <c:pt idx="205">
                  <c:v>1583.419108599743</c:v>
                </c:pt>
                <c:pt idx="206">
                  <c:v>1592.55180020236</c:v>
                </c:pt>
                <c:pt idx="207">
                  <c:v>1601.691461373347</c:v>
                </c:pt>
                <c:pt idx="208">
                  <c:v>1610.838058604905</c:v>
                </c:pt>
                <c:pt idx="209">
                  <c:v>1619.991558709886</c:v>
                </c:pt>
                <c:pt idx="210">
                  <c:v>1629.151928817216</c:v>
                </c:pt>
                <c:pt idx="211">
                  <c:v>1638.319136367398</c:v>
                </c:pt>
                <c:pt idx="212">
                  <c:v>1647.493149108104</c:v>
                </c:pt>
                <c:pt idx="213">
                  <c:v>1656.673935089845</c:v>
                </c:pt>
                <c:pt idx="214">
                  <c:v>1665.861462661734</c:v>
                </c:pt>
                <c:pt idx="215">
                  <c:v>1675.055700467309</c:v>
                </c:pt>
                <c:pt idx="216">
                  <c:v>1684.256617440452</c:v>
                </c:pt>
                <c:pt idx="217">
                  <c:v>1693.46418280137</c:v>
                </c:pt>
                <c:pt idx="218">
                  <c:v>1702.678366052657</c:v>
                </c:pt>
                <c:pt idx="219">
                  <c:v>1711.899136975425</c:v>
                </c:pt>
                <c:pt idx="220">
                  <c:v>1721.126465625506</c:v>
                </c:pt>
                <c:pt idx="221">
                  <c:v>1730.360322329724</c:v>
                </c:pt>
                <c:pt idx="222">
                  <c:v>1739.600677682228</c:v>
                </c:pt>
                <c:pt idx="223">
                  <c:v>1748.847502540903</c:v>
                </c:pt>
                <c:pt idx="224">
                  <c:v>1758.100768023833</c:v>
                </c:pt>
                <c:pt idx="225">
                  <c:v>1767.360445505833</c:v>
                </c:pt>
                <c:pt idx="226">
                  <c:v>1776.626506615038</c:v>
                </c:pt>
                <c:pt idx="227">
                  <c:v>1785.898923229561</c:v>
                </c:pt>
                <c:pt idx="228">
                  <c:v>1795.1776674742</c:v>
                </c:pt>
                <c:pt idx="229">
                  <c:v>1804.462711717207</c:v>
                </c:pt>
                <c:pt idx="230">
                  <c:v>1813.754028567109</c:v>
                </c:pt>
                <c:pt idx="231">
                  <c:v>1823.051590869597</c:v>
                </c:pt>
                <c:pt idx="232">
                  <c:v>1832.355371704447</c:v>
                </c:pt>
                <c:pt idx="233">
                  <c:v>1841.665344382517</c:v>
                </c:pt>
                <c:pt idx="234">
                  <c:v>1850.981482442775</c:v>
                </c:pt>
                <c:pt idx="235">
                  <c:v>1860.303759649395</c:v>
                </c:pt>
                <c:pt idx="236">
                  <c:v>1869.632149988888</c:v>
                </c:pt>
                <c:pt idx="237">
                  <c:v>1878.966627667291</c:v>
                </c:pt>
                <c:pt idx="238">
                  <c:v>1888.3071671074</c:v>
                </c:pt>
                <c:pt idx="239">
                  <c:v>1897.653742946045</c:v>
                </c:pt>
                <c:pt idx="240">
                  <c:v>1907.006330031421</c:v>
                </c:pt>
                <c:pt idx="241">
                  <c:v>1916.364903420452</c:v>
                </c:pt>
                <c:pt idx="242">
                  <c:v>1925.729438376205</c:v>
                </c:pt>
                <c:pt idx="243">
                  <c:v>1935.099910365344</c:v>
                </c:pt>
                <c:pt idx="244">
                  <c:v>1944.47629505563</c:v>
                </c:pt>
                <c:pt idx="245">
                  <c:v>1953.858568313453</c:v>
                </c:pt>
                <c:pt idx="246">
                  <c:v>1963.246706201415</c:v>
                </c:pt>
                <c:pt idx="247">
                  <c:v>1972.640684975945</c:v>
                </c:pt>
                <c:pt idx="248">
                  <c:v>1982.040481084952</c:v>
                </c:pt>
                <c:pt idx="249">
                  <c:v>1991.446071165522</c:v>
                </c:pt>
                <c:pt idx="250">
                  <c:v>2000.857432041644</c:v>
                </c:pt>
                <c:pt idx="251">
                  <c:v>2010.27454072198</c:v>
                </c:pt>
                <c:pt idx="252">
                  <c:v>2019.69737439766</c:v>
                </c:pt>
                <c:pt idx="253">
                  <c:v>2029.12591044013</c:v>
                </c:pt>
                <c:pt idx="254">
                  <c:v>2038.560126399009</c:v>
                </c:pt>
                <c:pt idx="255">
                  <c:v>2048.0</c:v>
                </c:pt>
              </c:numCache>
            </c:numRef>
          </c:val>
        </c:ser>
        <c:shape val="box"/>
        <c:axId val="229555272"/>
        <c:axId val="229558264"/>
        <c:axId val="0"/>
      </c:bar3DChart>
      <c:catAx>
        <c:axId val="229555272"/>
        <c:scaling>
          <c:orientation val="minMax"/>
        </c:scaling>
        <c:axPos val="b"/>
        <c:tickLblPos val="nextTo"/>
        <c:crossAx val="229558264"/>
        <c:crosses val="autoZero"/>
        <c:auto val="1"/>
        <c:lblAlgn val="ctr"/>
        <c:lblOffset val="100"/>
      </c:catAx>
      <c:valAx>
        <c:axId val="229558264"/>
        <c:scaling>
          <c:orientation val="minMax"/>
        </c:scaling>
        <c:axPos val="l"/>
        <c:majorGridlines/>
        <c:numFmt formatCode="General" sourceLinked="1"/>
        <c:tickLblPos val="nextTo"/>
        <c:crossAx val="229555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0</xdr:rowOff>
    </xdr:from>
    <xdr:to>
      <xdr:col>9</xdr:col>
      <xdr:colOff>342900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8" name="Picture 7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9" name="Picture 8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7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1600" y="342900"/>
          <a:ext cx="8667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74"/>
  <sheetViews>
    <sheetView showGridLines="0" topLeftCell="A2" workbookViewId="0">
      <selection activeCell="Z15" sqref="Z15"/>
    </sheetView>
  </sheetViews>
  <sheetFormatPr baseColWidth="10" defaultRowHeight="15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2.625" customWidth="1"/>
    <col min="19" max="19" width="2.875" customWidth="1"/>
    <col min="20" max="20" width="4" style="113" customWidth="1"/>
    <col min="21" max="21" width="5" style="24" customWidth="1"/>
    <col min="22" max="22" width="5.125" style="109" customWidth="1"/>
    <col min="23" max="23" width="4.125" customWidth="1"/>
    <col min="24" max="24" width="4" customWidth="1"/>
    <col min="25" max="25" width="2.625" customWidth="1"/>
    <col min="26" max="27" width="4.625" style="156" bestFit="1" customWidth="1"/>
    <col min="28" max="52" width="2.625" customWidth="1"/>
  </cols>
  <sheetData>
    <row r="1" spans="1:45" ht="17.25" customHeight="1">
      <c r="J1" s="179" t="s">
        <v>271</v>
      </c>
      <c r="K1" s="179"/>
      <c r="L1" s="179"/>
      <c r="M1" s="179"/>
      <c r="N1" s="179"/>
      <c r="O1" s="179"/>
      <c r="P1" s="179"/>
      <c r="Q1" s="179"/>
    </row>
    <row r="2" spans="1:45" ht="10.5" customHeight="1"/>
    <row r="3" spans="1:45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5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5" ht="11.25" customHeight="1">
      <c r="B5" s="164"/>
      <c r="C5" s="164"/>
    </row>
    <row r="6" spans="1:45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5" ht="10.5" customHeight="1">
      <c r="B7" s="164"/>
      <c r="C7" s="164"/>
      <c r="I7" s="190" t="s">
        <v>270</v>
      </c>
      <c r="J7" s="190"/>
      <c r="K7" s="190"/>
      <c r="L7" s="190"/>
    </row>
    <row r="8" spans="1:45" ht="16" customHeight="1">
      <c r="I8" s="190"/>
      <c r="J8" s="190"/>
      <c r="K8" s="190"/>
      <c r="L8" s="190"/>
    </row>
    <row r="9" spans="1:45" ht="12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5" ht="21.75" customHeight="1" thickTop="1" thickBot="1">
      <c r="A10" s="183" t="s">
        <v>472</v>
      </c>
      <c r="B10" s="183"/>
      <c r="C10" s="183"/>
      <c r="D10" s="183"/>
      <c r="E10" s="188" t="s">
        <v>341</v>
      </c>
      <c r="F10" s="188"/>
      <c r="G10" s="181" t="s">
        <v>401</v>
      </c>
      <c r="H10" s="181"/>
      <c r="I10" s="181"/>
      <c r="J10" s="175" t="s">
        <v>119</v>
      </c>
      <c r="K10" s="175"/>
      <c r="L10" s="175"/>
      <c r="M10" s="175"/>
      <c r="N10" s="175"/>
      <c r="O10" s="175"/>
      <c r="P10" s="171" t="s">
        <v>21</v>
      </c>
      <c r="Q10" s="172"/>
      <c r="R10" s="5"/>
      <c r="S10" s="5"/>
      <c r="T10" s="114"/>
      <c r="U10" s="25"/>
      <c r="V10" s="110"/>
      <c r="W10" s="5"/>
      <c r="X10" s="5"/>
      <c r="Y10" s="5"/>
      <c r="Z10" s="157"/>
      <c r="AA10" s="157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27" customHeight="1" thickTop="1" thickBot="1">
      <c r="A11" s="183" t="s">
        <v>473</v>
      </c>
      <c r="B11" s="183"/>
      <c r="C11" s="183"/>
      <c r="D11" s="183"/>
      <c r="E11" s="189" t="s">
        <v>342</v>
      </c>
      <c r="F11" s="189"/>
      <c r="G11" s="189"/>
      <c r="H11" s="189"/>
      <c r="I11" s="189"/>
      <c r="J11" s="189"/>
      <c r="K11" s="189"/>
      <c r="L11" s="181" t="s">
        <v>121</v>
      </c>
      <c r="M11" s="181"/>
      <c r="N11" s="1" t="s">
        <v>122</v>
      </c>
      <c r="O11" s="3" t="s">
        <v>123</v>
      </c>
      <c r="P11" s="173" t="s">
        <v>22</v>
      </c>
      <c r="Q11" s="174"/>
      <c r="R11" s="5"/>
      <c r="S11" s="5"/>
      <c r="T11" s="114"/>
      <c r="U11" s="25"/>
      <c r="V11" s="110"/>
      <c r="W11" s="5"/>
      <c r="X11" s="5"/>
      <c r="Y11" s="5"/>
      <c r="Z11" s="157"/>
      <c r="AA11" s="157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thickTop="1" thickBot="1">
      <c r="A12" s="183" t="s">
        <v>474</v>
      </c>
      <c r="B12" s="183"/>
      <c r="C12" s="183"/>
      <c r="D12" s="183"/>
      <c r="E12" s="175" t="s">
        <v>343</v>
      </c>
      <c r="F12" s="175"/>
      <c r="G12" s="175"/>
      <c r="H12" s="175"/>
      <c r="I12" s="175"/>
      <c r="J12" s="175"/>
      <c r="K12" s="175"/>
      <c r="L12" s="175"/>
      <c r="M12" s="175"/>
      <c r="N12" s="175"/>
      <c r="O12" s="2" t="s">
        <v>124</v>
      </c>
      <c r="P12" s="175" t="s">
        <v>23</v>
      </c>
      <c r="Q12" s="176"/>
      <c r="R12" s="5"/>
      <c r="S12" s="5">
        <v>1</v>
      </c>
      <c r="T12" s="114">
        <v>4</v>
      </c>
      <c r="U12" s="25">
        <v>16</v>
      </c>
      <c r="V12" s="110">
        <f>+(U12+T12)*0.9+S12*20*0.1</f>
        <v>20</v>
      </c>
      <c r="W12" s="5">
        <v>1</v>
      </c>
      <c r="X12" s="5">
        <v>1</v>
      </c>
      <c r="Y12" s="5">
        <v>4</v>
      </c>
      <c r="Z12" s="157"/>
      <c r="AA12" s="15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82"/>
      <c r="R13" s="50" t="s">
        <v>436</v>
      </c>
      <c r="S13" s="50" t="s">
        <v>59</v>
      </c>
      <c r="T13" s="115" t="s">
        <v>60</v>
      </c>
      <c r="U13" s="111" t="s">
        <v>61</v>
      </c>
      <c r="V13" s="112" t="s">
        <v>62</v>
      </c>
      <c r="W13" s="50" t="s">
        <v>445</v>
      </c>
      <c r="X13" s="50" t="s">
        <v>4</v>
      </c>
      <c r="Y13" s="50" t="s">
        <v>460</v>
      </c>
      <c r="Z13" s="158" t="s">
        <v>448</v>
      </c>
      <c r="AA13" s="158" t="s">
        <v>451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45" ht="14.25" customHeight="1" thickBot="1">
      <c r="A14" s="185">
        <v>1</v>
      </c>
      <c r="B14" s="185"/>
      <c r="C14" s="177" t="s">
        <v>477</v>
      </c>
      <c r="D14" s="177"/>
      <c r="E14" s="177"/>
      <c r="F14" s="177"/>
      <c r="G14" s="177"/>
      <c r="H14" s="177" t="s">
        <v>248</v>
      </c>
      <c r="I14" s="177"/>
      <c r="J14" s="177"/>
      <c r="K14" s="177"/>
      <c r="L14" s="177"/>
      <c r="M14" s="177"/>
      <c r="N14" s="177"/>
      <c r="O14" s="167" t="s">
        <v>278</v>
      </c>
      <c r="P14" s="167"/>
      <c r="Q14" s="168"/>
      <c r="R14" s="5"/>
      <c r="S14" s="5"/>
      <c r="T14" s="114">
        <v>0</v>
      </c>
      <c r="U14" s="25"/>
      <c r="V14" s="110">
        <f>+(U14+T14)*0.9+S14*20*0.1</f>
        <v>0</v>
      </c>
      <c r="W14" s="5"/>
      <c r="X14" s="5"/>
      <c r="Z14" s="157"/>
      <c r="AA14" s="157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5" customHeight="1" thickBot="1">
      <c r="A15" s="185">
        <v>2</v>
      </c>
      <c r="B15" s="185"/>
      <c r="C15" s="177" t="s">
        <v>478</v>
      </c>
      <c r="D15" s="177"/>
      <c r="E15" s="177"/>
      <c r="F15" s="177"/>
      <c r="G15" s="177"/>
      <c r="H15" s="177" t="s">
        <v>249</v>
      </c>
      <c r="I15" s="177"/>
      <c r="J15" s="177"/>
      <c r="K15" s="177"/>
      <c r="L15" s="177"/>
      <c r="M15" s="177"/>
      <c r="N15" s="177"/>
      <c r="O15" s="167" t="s">
        <v>279</v>
      </c>
      <c r="P15" s="167"/>
      <c r="Q15" s="168"/>
      <c r="R15" s="5">
        <v>1</v>
      </c>
      <c r="S15" s="5">
        <v>1</v>
      </c>
      <c r="T15" s="114">
        <v>2.2000000000000002</v>
      </c>
      <c r="U15" s="25">
        <v>5</v>
      </c>
      <c r="V15" s="135">
        <f>+(U15+T15)*0.9+S15*20*0.1+1</f>
        <v>9.48</v>
      </c>
      <c r="W15" s="5">
        <v>1</v>
      </c>
      <c r="X15" s="5">
        <v>1</v>
      </c>
      <c r="Y15" s="151">
        <v>4</v>
      </c>
      <c r="Z15" s="157"/>
      <c r="AA15" s="157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4.25" customHeight="1" thickBot="1">
      <c r="A16" s="185">
        <v>3</v>
      </c>
      <c r="B16" s="185"/>
      <c r="C16" s="177" t="s">
        <v>479</v>
      </c>
      <c r="D16" s="177"/>
      <c r="E16" s="177"/>
      <c r="F16" s="177"/>
      <c r="G16" s="177"/>
      <c r="H16" s="177" t="s">
        <v>250</v>
      </c>
      <c r="I16" s="177"/>
      <c r="J16" s="177"/>
      <c r="K16" s="177"/>
      <c r="L16" s="177"/>
      <c r="M16" s="177"/>
      <c r="N16" s="177"/>
      <c r="O16" s="167" t="s">
        <v>280</v>
      </c>
      <c r="P16" s="167"/>
      <c r="Q16" s="168"/>
      <c r="R16" s="5"/>
      <c r="S16" s="5"/>
      <c r="T16" s="114">
        <v>2.4</v>
      </c>
      <c r="U16" s="25">
        <v>2</v>
      </c>
      <c r="V16" s="110">
        <f t="shared" ref="V16:V56" si="0">+(U16+T16)*0.9+S16*20*0.1</f>
        <v>3.9600000000000004</v>
      </c>
      <c r="W16" s="5">
        <v>1</v>
      </c>
      <c r="X16" s="5">
        <v>1</v>
      </c>
      <c r="Y16" s="152">
        <v>3</v>
      </c>
      <c r="Z16" s="157"/>
      <c r="AA16" s="157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4.25" customHeight="1" thickBot="1">
      <c r="A17" s="185">
        <v>4</v>
      </c>
      <c r="B17" s="185"/>
      <c r="C17" s="177" t="s">
        <v>446</v>
      </c>
      <c r="D17" s="177"/>
      <c r="E17" s="177"/>
      <c r="F17" s="177"/>
      <c r="G17" s="177"/>
      <c r="H17" s="177" t="s">
        <v>94</v>
      </c>
      <c r="I17" s="177"/>
      <c r="J17" s="177"/>
      <c r="K17" s="177"/>
      <c r="L17" s="177"/>
      <c r="M17" s="177"/>
      <c r="N17" s="177"/>
      <c r="O17" s="167" t="s">
        <v>281</v>
      </c>
      <c r="P17" s="167"/>
      <c r="Q17" s="168"/>
      <c r="R17" s="5">
        <v>1</v>
      </c>
      <c r="S17" s="5"/>
      <c r="T17" s="114">
        <v>2.4</v>
      </c>
      <c r="U17" s="25">
        <v>3</v>
      </c>
      <c r="V17" s="110">
        <f t="shared" si="0"/>
        <v>4.8600000000000003</v>
      </c>
      <c r="W17" s="5">
        <v>1</v>
      </c>
      <c r="X17" s="5"/>
      <c r="Y17" s="152">
        <v>3</v>
      </c>
      <c r="Z17" s="157"/>
      <c r="AA17" s="157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" customHeight="1" thickBot="1">
      <c r="A18" s="185">
        <v>5</v>
      </c>
      <c r="B18" s="185"/>
      <c r="C18" s="177" t="s">
        <v>447</v>
      </c>
      <c r="D18" s="177"/>
      <c r="E18" s="177"/>
      <c r="F18" s="177"/>
      <c r="G18" s="177"/>
      <c r="H18" s="177" t="s">
        <v>95</v>
      </c>
      <c r="I18" s="177"/>
      <c r="J18" s="177"/>
      <c r="K18" s="177"/>
      <c r="L18" s="177"/>
      <c r="M18" s="177"/>
      <c r="N18" s="177"/>
      <c r="O18" s="167" t="s">
        <v>282</v>
      </c>
      <c r="P18" s="167"/>
      <c r="Q18" s="168"/>
      <c r="R18" s="5"/>
      <c r="S18" s="5"/>
      <c r="T18" s="114">
        <v>2.4</v>
      </c>
      <c r="U18" s="25">
        <v>5.5</v>
      </c>
      <c r="V18" s="110">
        <f t="shared" si="0"/>
        <v>7.11</v>
      </c>
      <c r="W18" s="5"/>
      <c r="X18" s="5"/>
      <c r="Z18" s="157"/>
      <c r="AA18" s="15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customHeight="1" thickBot="1">
      <c r="A19" s="185">
        <v>7</v>
      </c>
      <c r="B19" s="185"/>
      <c r="C19" s="177" t="s">
        <v>483</v>
      </c>
      <c r="D19" s="177"/>
      <c r="E19" s="177"/>
      <c r="F19" s="177"/>
      <c r="G19" s="177"/>
      <c r="H19" s="177" t="s">
        <v>96</v>
      </c>
      <c r="I19" s="177"/>
      <c r="J19" s="177"/>
      <c r="K19" s="177"/>
      <c r="L19" s="177"/>
      <c r="M19" s="177"/>
      <c r="N19" s="177"/>
      <c r="O19" s="167" t="s">
        <v>284</v>
      </c>
      <c r="P19" s="167"/>
      <c r="Q19" s="168"/>
      <c r="R19" s="5">
        <v>1</v>
      </c>
      <c r="S19" s="5">
        <v>1</v>
      </c>
      <c r="T19" s="114">
        <v>2.4</v>
      </c>
      <c r="U19" s="25">
        <v>6</v>
      </c>
      <c r="V19" s="110">
        <f t="shared" si="0"/>
        <v>9.56</v>
      </c>
      <c r="W19" s="5"/>
      <c r="X19" s="5"/>
      <c r="Y19" s="152">
        <v>1</v>
      </c>
      <c r="Z19" s="157"/>
      <c r="AA19" s="15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thickBot="1">
      <c r="A20" s="185">
        <v>8</v>
      </c>
      <c r="B20" s="185"/>
      <c r="C20" s="177" t="s">
        <v>484</v>
      </c>
      <c r="D20" s="177"/>
      <c r="E20" s="177"/>
      <c r="F20" s="177"/>
      <c r="G20" s="177"/>
      <c r="H20" s="177" t="s">
        <v>97</v>
      </c>
      <c r="I20" s="177"/>
      <c r="J20" s="177"/>
      <c r="K20" s="177"/>
      <c r="L20" s="177"/>
      <c r="M20" s="177"/>
      <c r="N20" s="177"/>
      <c r="O20" s="167" t="s">
        <v>280</v>
      </c>
      <c r="P20" s="167"/>
      <c r="Q20" s="168"/>
      <c r="R20" s="5">
        <v>1</v>
      </c>
      <c r="S20" s="5">
        <v>1</v>
      </c>
      <c r="T20" s="114">
        <v>2.4</v>
      </c>
      <c r="U20" s="25">
        <v>13</v>
      </c>
      <c r="V20" s="135">
        <f>+(U20+T20)*0.9+S20*20*0.1+1</f>
        <v>16.86</v>
      </c>
      <c r="W20" s="5">
        <v>1</v>
      </c>
      <c r="X20" s="5">
        <v>1</v>
      </c>
      <c r="Y20" s="152">
        <v>2</v>
      </c>
      <c r="Z20" s="157"/>
      <c r="AA20" s="157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thickBot="1">
      <c r="A21" s="185">
        <v>9</v>
      </c>
      <c r="B21" s="185"/>
      <c r="C21" s="177" t="s">
        <v>397</v>
      </c>
      <c r="D21" s="177"/>
      <c r="E21" s="177"/>
      <c r="F21" s="177"/>
      <c r="G21" s="177"/>
      <c r="H21" s="177" t="s">
        <v>257</v>
      </c>
      <c r="I21" s="177"/>
      <c r="J21" s="177"/>
      <c r="K21" s="177"/>
      <c r="L21" s="177"/>
      <c r="M21" s="177"/>
      <c r="N21" s="177"/>
      <c r="O21" s="167" t="s">
        <v>285</v>
      </c>
      <c r="P21" s="167"/>
      <c r="Q21" s="168"/>
      <c r="R21" s="5"/>
      <c r="S21" s="5"/>
      <c r="T21" s="114">
        <v>0</v>
      </c>
      <c r="U21" s="25"/>
      <c r="V21" s="110">
        <f t="shared" si="0"/>
        <v>0</v>
      </c>
      <c r="W21" s="5"/>
      <c r="X21" s="5"/>
      <c r="Z21" s="157"/>
      <c r="AA21" s="157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customHeight="1" thickBot="1">
      <c r="A22" s="185">
        <v>10</v>
      </c>
      <c r="B22" s="185"/>
      <c r="C22" s="177" t="s">
        <v>513</v>
      </c>
      <c r="D22" s="177"/>
      <c r="E22" s="177"/>
      <c r="F22" s="177"/>
      <c r="G22" s="177"/>
      <c r="H22" s="177" t="s">
        <v>258</v>
      </c>
      <c r="I22" s="177"/>
      <c r="J22" s="177"/>
      <c r="K22" s="177"/>
      <c r="L22" s="177"/>
      <c r="M22" s="177"/>
      <c r="N22" s="177"/>
      <c r="O22" s="167" t="s">
        <v>281</v>
      </c>
      <c r="P22" s="167"/>
      <c r="Q22" s="168"/>
      <c r="R22" s="5">
        <v>1</v>
      </c>
      <c r="S22" s="5">
        <v>1</v>
      </c>
      <c r="T22" s="114">
        <v>2.4</v>
      </c>
      <c r="U22" s="25">
        <v>5</v>
      </c>
      <c r="V22" s="135">
        <f>+(U22+T22)*0.9+S22*20*0.1+1</f>
        <v>9.66</v>
      </c>
      <c r="W22" s="5">
        <v>1</v>
      </c>
      <c r="X22" s="5">
        <v>1</v>
      </c>
      <c r="Y22" s="152">
        <v>3</v>
      </c>
      <c r="Z22" s="157"/>
      <c r="AA22" s="157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thickBot="1">
      <c r="A23" s="185">
        <v>11</v>
      </c>
      <c r="B23" s="185"/>
      <c r="C23" s="177" t="s">
        <v>514</v>
      </c>
      <c r="D23" s="177"/>
      <c r="E23" s="177"/>
      <c r="F23" s="177"/>
      <c r="G23" s="177"/>
      <c r="H23" s="177" t="s">
        <v>259</v>
      </c>
      <c r="I23" s="177"/>
      <c r="J23" s="177"/>
      <c r="K23" s="177"/>
      <c r="L23" s="177"/>
      <c r="M23" s="177"/>
      <c r="N23" s="177"/>
      <c r="O23" s="167" t="s">
        <v>286</v>
      </c>
      <c r="P23" s="167"/>
      <c r="Q23" s="168"/>
      <c r="R23" s="5">
        <v>1</v>
      </c>
      <c r="S23" s="5">
        <v>1</v>
      </c>
      <c r="T23" s="114">
        <v>3</v>
      </c>
      <c r="U23" s="25">
        <v>4</v>
      </c>
      <c r="V23" s="110">
        <f t="shared" si="0"/>
        <v>8.3000000000000007</v>
      </c>
      <c r="W23" s="5"/>
      <c r="X23" s="5">
        <v>1</v>
      </c>
      <c r="Y23" s="152">
        <v>1</v>
      </c>
      <c r="Z23" s="157"/>
      <c r="AA23" s="157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5" customHeight="1" thickBot="1">
      <c r="A24" s="185">
        <v>12</v>
      </c>
      <c r="B24" s="185"/>
      <c r="C24" s="177" t="s">
        <v>515</v>
      </c>
      <c r="D24" s="177"/>
      <c r="E24" s="177"/>
      <c r="F24" s="177"/>
      <c r="G24" s="177"/>
      <c r="H24" s="177" t="s">
        <v>260</v>
      </c>
      <c r="I24" s="177"/>
      <c r="J24" s="177"/>
      <c r="K24" s="177"/>
      <c r="L24" s="177"/>
      <c r="M24" s="177"/>
      <c r="N24" s="177"/>
      <c r="O24" s="167" t="s">
        <v>287</v>
      </c>
      <c r="P24" s="167"/>
      <c r="Q24" s="168"/>
      <c r="R24" s="5">
        <v>1</v>
      </c>
      <c r="S24" s="5">
        <v>1</v>
      </c>
      <c r="T24" s="114">
        <v>1.5</v>
      </c>
      <c r="U24" s="25">
        <v>2.5</v>
      </c>
      <c r="V24" s="110">
        <f t="shared" si="0"/>
        <v>5.6</v>
      </c>
      <c r="W24" s="5"/>
      <c r="X24" s="5"/>
      <c r="Y24" s="152">
        <v>1</v>
      </c>
      <c r="Z24" s="157"/>
      <c r="AA24" s="157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thickBot="1">
      <c r="A25" s="185">
        <v>13</v>
      </c>
      <c r="B25" s="185"/>
      <c r="C25" s="177" t="s">
        <v>516</v>
      </c>
      <c r="D25" s="177"/>
      <c r="E25" s="177"/>
      <c r="F25" s="177"/>
      <c r="G25" s="177"/>
      <c r="H25" s="177" t="s">
        <v>261</v>
      </c>
      <c r="I25" s="177"/>
      <c r="J25" s="177"/>
      <c r="K25" s="177"/>
      <c r="L25" s="177"/>
      <c r="M25" s="177"/>
      <c r="N25" s="177"/>
      <c r="O25" s="167" t="s">
        <v>280</v>
      </c>
      <c r="P25" s="167"/>
      <c r="Q25" s="168"/>
      <c r="R25" s="5">
        <v>1</v>
      </c>
      <c r="S25" s="5">
        <v>1</v>
      </c>
      <c r="T25" s="114">
        <v>2.4</v>
      </c>
      <c r="U25" s="25">
        <v>10.5</v>
      </c>
      <c r="V25" s="110">
        <f t="shared" si="0"/>
        <v>13.610000000000001</v>
      </c>
      <c r="W25" s="5">
        <v>1</v>
      </c>
      <c r="X25" s="5">
        <v>1</v>
      </c>
      <c r="Y25" s="152">
        <v>2</v>
      </c>
      <c r="Z25" s="157"/>
      <c r="AA25" s="157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thickBot="1">
      <c r="A26" s="185">
        <v>14</v>
      </c>
      <c r="B26" s="185"/>
      <c r="C26" s="177" t="s">
        <v>517</v>
      </c>
      <c r="D26" s="177"/>
      <c r="E26" s="177"/>
      <c r="F26" s="177"/>
      <c r="G26" s="177"/>
      <c r="H26" s="177" t="s">
        <v>262</v>
      </c>
      <c r="I26" s="177"/>
      <c r="J26" s="177"/>
      <c r="K26" s="177"/>
      <c r="L26" s="177"/>
      <c r="M26" s="177"/>
      <c r="N26" s="177"/>
      <c r="O26" s="167" t="s">
        <v>280</v>
      </c>
      <c r="P26" s="167"/>
      <c r="Q26" s="168"/>
      <c r="R26" s="5"/>
      <c r="S26" s="5">
        <v>1</v>
      </c>
      <c r="T26" s="114">
        <v>3</v>
      </c>
      <c r="U26" s="25">
        <v>5.5</v>
      </c>
      <c r="V26" s="110">
        <f t="shared" si="0"/>
        <v>9.65</v>
      </c>
      <c r="W26" s="5"/>
      <c r="X26" s="5"/>
      <c r="Z26" s="157"/>
      <c r="AA26" s="157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" customHeight="1" thickBot="1">
      <c r="A27" s="185">
        <v>15</v>
      </c>
      <c r="B27" s="185"/>
      <c r="C27" s="177" t="s">
        <v>518</v>
      </c>
      <c r="D27" s="177"/>
      <c r="E27" s="177"/>
      <c r="F27" s="177"/>
      <c r="G27" s="177"/>
      <c r="H27" s="177" t="s">
        <v>480</v>
      </c>
      <c r="I27" s="177"/>
      <c r="J27" s="177"/>
      <c r="K27" s="177"/>
      <c r="L27" s="177"/>
      <c r="M27" s="177"/>
      <c r="N27" s="177"/>
      <c r="O27" s="167" t="s">
        <v>288</v>
      </c>
      <c r="P27" s="167"/>
      <c r="Q27" s="168"/>
      <c r="R27" s="5"/>
      <c r="S27" s="5">
        <v>1</v>
      </c>
      <c r="T27" s="114">
        <v>0</v>
      </c>
      <c r="U27" s="25">
        <v>4.5</v>
      </c>
      <c r="V27" s="110">
        <f t="shared" si="0"/>
        <v>6.05</v>
      </c>
      <c r="W27" s="5"/>
      <c r="X27" s="5"/>
      <c r="Z27" s="157"/>
      <c r="AA27" s="157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thickBot="1">
      <c r="A28" s="185">
        <v>16</v>
      </c>
      <c r="B28" s="185"/>
      <c r="C28" s="177" t="s">
        <v>519</v>
      </c>
      <c r="D28" s="177"/>
      <c r="E28" s="177"/>
      <c r="F28" s="177"/>
      <c r="G28" s="177"/>
      <c r="H28" s="177" t="s">
        <v>321</v>
      </c>
      <c r="I28" s="177"/>
      <c r="J28" s="177"/>
      <c r="K28" s="177"/>
      <c r="L28" s="177"/>
      <c r="M28" s="177"/>
      <c r="N28" s="177"/>
      <c r="O28" s="167" t="s">
        <v>280</v>
      </c>
      <c r="P28" s="167"/>
      <c r="Q28" s="168"/>
      <c r="R28" s="5"/>
      <c r="S28" s="5"/>
      <c r="T28" s="114">
        <v>2.6</v>
      </c>
      <c r="U28" s="25">
        <v>7</v>
      </c>
      <c r="V28" s="110">
        <f t="shared" si="0"/>
        <v>8.64</v>
      </c>
      <c r="W28" s="5"/>
      <c r="X28" s="5"/>
      <c r="Z28" s="157"/>
      <c r="AA28" s="15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" customHeight="1" thickBot="1">
      <c r="A29" s="185">
        <v>17</v>
      </c>
      <c r="B29" s="185"/>
      <c r="C29" s="177" t="s">
        <v>56</v>
      </c>
      <c r="D29" s="177"/>
      <c r="E29" s="177"/>
      <c r="F29" s="177"/>
      <c r="G29" s="177"/>
      <c r="H29" s="177" t="s">
        <v>330</v>
      </c>
      <c r="I29" s="177"/>
      <c r="J29" s="177"/>
      <c r="K29" s="177"/>
      <c r="L29" s="177"/>
      <c r="M29" s="177"/>
      <c r="N29" s="177"/>
      <c r="O29" s="167" t="s">
        <v>280</v>
      </c>
      <c r="P29" s="167"/>
      <c r="Q29" s="168"/>
      <c r="R29" s="5">
        <v>1</v>
      </c>
      <c r="S29" s="5">
        <v>1</v>
      </c>
      <c r="T29" s="114">
        <v>2.6</v>
      </c>
      <c r="U29" s="25">
        <v>8</v>
      </c>
      <c r="V29" s="110">
        <f t="shared" si="0"/>
        <v>11.54</v>
      </c>
      <c r="W29" s="5"/>
      <c r="X29" s="5">
        <v>1</v>
      </c>
      <c r="Y29" s="152">
        <v>3</v>
      </c>
      <c r="Z29" s="157"/>
      <c r="AA29" s="15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thickBot="1">
      <c r="A30" s="185">
        <v>18</v>
      </c>
      <c r="B30" s="185"/>
      <c r="C30" s="177" t="s">
        <v>66</v>
      </c>
      <c r="D30" s="177"/>
      <c r="E30" s="177"/>
      <c r="F30" s="177"/>
      <c r="G30" s="177"/>
      <c r="H30" s="177" t="s">
        <v>331</v>
      </c>
      <c r="I30" s="177"/>
      <c r="J30" s="177"/>
      <c r="K30" s="177"/>
      <c r="L30" s="177"/>
      <c r="M30" s="177"/>
      <c r="N30" s="177"/>
      <c r="O30" s="167" t="s">
        <v>280</v>
      </c>
      <c r="P30" s="167"/>
      <c r="Q30" s="168"/>
      <c r="R30" s="5"/>
      <c r="S30" s="5">
        <v>1</v>
      </c>
      <c r="T30" s="114">
        <v>3</v>
      </c>
      <c r="U30" s="25">
        <v>6</v>
      </c>
      <c r="V30" s="110">
        <f t="shared" si="0"/>
        <v>10.1</v>
      </c>
      <c r="W30" s="5">
        <v>1</v>
      </c>
      <c r="X30" s="5">
        <v>1</v>
      </c>
      <c r="Y30" s="152">
        <v>2</v>
      </c>
      <c r="Z30" s="157"/>
      <c r="AA30" s="157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thickBot="1">
      <c r="A31" s="185">
        <v>19</v>
      </c>
      <c r="B31" s="185"/>
      <c r="C31" s="177" t="s">
        <v>67</v>
      </c>
      <c r="D31" s="177"/>
      <c r="E31" s="177"/>
      <c r="F31" s="177"/>
      <c r="G31" s="177"/>
      <c r="H31" s="177" t="s">
        <v>332</v>
      </c>
      <c r="I31" s="177"/>
      <c r="J31" s="177"/>
      <c r="K31" s="177"/>
      <c r="L31" s="177"/>
      <c r="M31" s="177"/>
      <c r="N31" s="177"/>
      <c r="O31" s="167" t="s">
        <v>278</v>
      </c>
      <c r="P31" s="167"/>
      <c r="Q31" s="168"/>
      <c r="R31" s="5">
        <v>1</v>
      </c>
      <c r="S31" s="5">
        <v>1</v>
      </c>
      <c r="T31" s="114">
        <v>2.4</v>
      </c>
      <c r="U31" s="25">
        <v>5</v>
      </c>
      <c r="V31" s="135">
        <f>+(U31+T31)*0.9+S31*20*0.1+1</f>
        <v>9.66</v>
      </c>
      <c r="W31" s="5">
        <v>1</v>
      </c>
      <c r="X31" s="5">
        <v>1</v>
      </c>
      <c r="Y31" s="152">
        <v>3</v>
      </c>
      <c r="Z31" s="157"/>
      <c r="AA31" s="157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customHeight="1" thickBot="1">
      <c r="A32" s="185">
        <v>20</v>
      </c>
      <c r="B32" s="185"/>
      <c r="C32" s="177" t="s">
        <v>68</v>
      </c>
      <c r="D32" s="177"/>
      <c r="E32" s="177"/>
      <c r="F32" s="177"/>
      <c r="G32" s="177"/>
      <c r="H32" s="177" t="s">
        <v>402</v>
      </c>
      <c r="I32" s="177"/>
      <c r="J32" s="177"/>
      <c r="K32" s="177"/>
      <c r="L32" s="177"/>
      <c r="M32" s="177"/>
      <c r="N32" s="177"/>
      <c r="O32" s="167" t="s">
        <v>284</v>
      </c>
      <c r="P32" s="167"/>
      <c r="Q32" s="168"/>
      <c r="R32" s="5">
        <v>1</v>
      </c>
      <c r="S32" s="5">
        <v>1</v>
      </c>
      <c r="T32" s="114">
        <v>2.4</v>
      </c>
      <c r="U32" s="25">
        <v>3.5</v>
      </c>
      <c r="V32" s="110">
        <f t="shared" si="0"/>
        <v>7.3100000000000005</v>
      </c>
      <c r="W32" s="5"/>
      <c r="X32" s="5"/>
      <c r="Y32" s="152">
        <v>1</v>
      </c>
      <c r="Z32" s="157"/>
      <c r="AA32" s="157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thickBot="1">
      <c r="A33" s="185">
        <v>21</v>
      </c>
      <c r="B33" s="185"/>
      <c r="C33" s="177" t="s">
        <v>69</v>
      </c>
      <c r="D33" s="177"/>
      <c r="E33" s="177"/>
      <c r="F33" s="177"/>
      <c r="G33" s="177"/>
      <c r="H33" s="177" t="s">
        <v>403</v>
      </c>
      <c r="I33" s="177"/>
      <c r="J33" s="177"/>
      <c r="K33" s="177"/>
      <c r="L33" s="177"/>
      <c r="M33" s="177"/>
      <c r="N33" s="177"/>
      <c r="O33" s="167" t="s">
        <v>289</v>
      </c>
      <c r="P33" s="167"/>
      <c r="Q33" s="168"/>
      <c r="R33" s="5">
        <v>1</v>
      </c>
      <c r="S33" s="5">
        <v>1</v>
      </c>
      <c r="T33" s="114">
        <v>3</v>
      </c>
      <c r="U33" s="25">
        <v>5.5</v>
      </c>
      <c r="V33" s="110">
        <f t="shared" si="0"/>
        <v>9.65</v>
      </c>
      <c r="W33" s="5">
        <v>1</v>
      </c>
      <c r="X33" s="5">
        <v>1</v>
      </c>
      <c r="Y33" s="152">
        <v>4</v>
      </c>
      <c r="Z33" s="157"/>
      <c r="AA33" s="157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" customHeight="1" thickBot="1">
      <c r="A34" s="185">
        <v>22</v>
      </c>
      <c r="B34" s="185"/>
      <c r="C34" s="177" t="s">
        <v>322</v>
      </c>
      <c r="D34" s="177"/>
      <c r="E34" s="177"/>
      <c r="F34" s="177"/>
      <c r="G34" s="177"/>
      <c r="H34" s="177" t="s">
        <v>404</v>
      </c>
      <c r="I34" s="177"/>
      <c r="J34" s="177"/>
      <c r="K34" s="177"/>
      <c r="L34" s="177"/>
      <c r="M34" s="177"/>
      <c r="N34" s="177"/>
      <c r="O34" s="167" t="s">
        <v>281</v>
      </c>
      <c r="P34" s="167"/>
      <c r="Q34" s="168"/>
      <c r="R34" s="5"/>
      <c r="S34" s="5">
        <v>1</v>
      </c>
      <c r="T34" s="114">
        <v>2.4</v>
      </c>
      <c r="U34" s="25">
        <v>4.5</v>
      </c>
      <c r="V34" s="110">
        <f t="shared" si="0"/>
        <v>8.2100000000000009</v>
      </c>
      <c r="W34" s="5">
        <v>1</v>
      </c>
      <c r="X34" s="5">
        <v>1</v>
      </c>
      <c r="Z34" s="157"/>
      <c r="AA34" s="157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thickBot="1">
      <c r="A35" s="185">
        <v>23</v>
      </c>
      <c r="B35" s="185"/>
      <c r="C35" s="177" t="s">
        <v>323</v>
      </c>
      <c r="D35" s="177"/>
      <c r="E35" s="177"/>
      <c r="F35" s="177"/>
      <c r="G35" s="177"/>
      <c r="H35" s="177" t="s">
        <v>405</v>
      </c>
      <c r="I35" s="177"/>
      <c r="J35" s="177"/>
      <c r="K35" s="177"/>
      <c r="L35" s="177"/>
      <c r="M35" s="177"/>
      <c r="N35" s="177"/>
      <c r="O35" s="167" t="s">
        <v>280</v>
      </c>
      <c r="P35" s="167"/>
      <c r="Q35" s="168"/>
      <c r="R35" s="5">
        <v>1</v>
      </c>
      <c r="S35" s="5">
        <v>1</v>
      </c>
      <c r="T35" s="114">
        <v>2.2000000000000002</v>
      </c>
      <c r="U35" s="25">
        <v>10</v>
      </c>
      <c r="V35" s="135">
        <f>+(U35+T35)*0.9+S35*20*0.1+1</f>
        <v>13.98</v>
      </c>
      <c r="W35" s="5">
        <v>1</v>
      </c>
      <c r="X35" s="5">
        <v>1</v>
      </c>
      <c r="Y35" s="152">
        <v>2</v>
      </c>
      <c r="Z35" s="157"/>
      <c r="AA35" s="157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thickBot="1">
      <c r="A36" s="185">
        <v>24</v>
      </c>
      <c r="B36" s="185"/>
      <c r="C36" s="177" t="s">
        <v>324</v>
      </c>
      <c r="D36" s="177"/>
      <c r="E36" s="177"/>
      <c r="F36" s="177"/>
      <c r="G36" s="177"/>
      <c r="H36" s="177" t="s">
        <v>406</v>
      </c>
      <c r="I36" s="177"/>
      <c r="J36" s="177"/>
      <c r="K36" s="177"/>
      <c r="L36" s="177"/>
      <c r="M36" s="177"/>
      <c r="N36" s="177"/>
      <c r="O36" s="167" t="s">
        <v>280</v>
      </c>
      <c r="P36" s="167"/>
      <c r="Q36" s="168"/>
      <c r="R36" s="5">
        <v>1</v>
      </c>
      <c r="S36" s="5">
        <v>1</v>
      </c>
      <c r="T36" s="114">
        <v>3</v>
      </c>
      <c r="U36" s="25">
        <v>7.5</v>
      </c>
      <c r="V36" s="110">
        <f t="shared" si="0"/>
        <v>11.450000000000001</v>
      </c>
      <c r="W36" s="5">
        <v>1</v>
      </c>
      <c r="X36" s="5">
        <v>1</v>
      </c>
      <c r="Y36" s="152">
        <v>3</v>
      </c>
      <c r="Z36" s="157"/>
      <c r="AA36" s="157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5" customHeight="1" thickBot="1">
      <c r="A37" s="185">
        <v>25</v>
      </c>
      <c r="B37" s="185"/>
      <c r="C37" s="177" t="s">
        <v>325</v>
      </c>
      <c r="D37" s="177"/>
      <c r="E37" s="177"/>
      <c r="F37" s="177"/>
      <c r="G37" s="177"/>
      <c r="H37" s="177" t="s">
        <v>199</v>
      </c>
      <c r="I37" s="177"/>
      <c r="J37" s="177"/>
      <c r="K37" s="177"/>
      <c r="L37" s="177"/>
      <c r="M37" s="177"/>
      <c r="N37" s="177"/>
      <c r="O37" s="167" t="s">
        <v>280</v>
      </c>
      <c r="P37" s="167"/>
      <c r="Q37" s="168"/>
      <c r="R37" s="5">
        <v>1</v>
      </c>
      <c r="S37" s="5">
        <v>1</v>
      </c>
      <c r="T37" s="114">
        <v>2.4</v>
      </c>
      <c r="U37" s="25">
        <v>9.5</v>
      </c>
      <c r="V37" s="110">
        <f t="shared" si="0"/>
        <v>12.71</v>
      </c>
      <c r="W37" s="5">
        <v>0.5</v>
      </c>
      <c r="X37" s="5">
        <v>0.5</v>
      </c>
      <c r="Y37" s="152">
        <v>4</v>
      </c>
      <c r="Z37" s="157"/>
      <c r="AA37" s="157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thickBot="1">
      <c r="A38" s="185">
        <v>26</v>
      </c>
      <c r="B38" s="185"/>
      <c r="C38" s="177" t="s">
        <v>326</v>
      </c>
      <c r="D38" s="177"/>
      <c r="E38" s="177"/>
      <c r="F38" s="177"/>
      <c r="G38" s="177"/>
      <c r="H38" s="177" t="s">
        <v>200</v>
      </c>
      <c r="I38" s="177"/>
      <c r="J38" s="177"/>
      <c r="K38" s="177"/>
      <c r="L38" s="177"/>
      <c r="M38" s="177"/>
      <c r="N38" s="177"/>
      <c r="O38" s="167" t="s">
        <v>283</v>
      </c>
      <c r="P38" s="167"/>
      <c r="Q38" s="168"/>
      <c r="R38" s="5"/>
      <c r="S38" s="5">
        <v>1</v>
      </c>
      <c r="T38" s="114">
        <v>3.4</v>
      </c>
      <c r="U38" s="25">
        <v>6.5</v>
      </c>
      <c r="V38" s="110">
        <f t="shared" si="0"/>
        <v>10.91</v>
      </c>
      <c r="W38" s="5"/>
      <c r="X38" s="5"/>
      <c r="Y38" s="152">
        <v>1</v>
      </c>
      <c r="Z38" s="157"/>
      <c r="AA38" s="157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5" customHeight="1" thickBot="1">
      <c r="A39" s="185">
        <v>27</v>
      </c>
      <c r="B39" s="185"/>
      <c r="C39" s="177" t="s">
        <v>327</v>
      </c>
      <c r="D39" s="177"/>
      <c r="E39" s="177"/>
      <c r="F39" s="177"/>
      <c r="G39" s="177"/>
      <c r="H39" s="177" t="s">
        <v>201</v>
      </c>
      <c r="I39" s="177"/>
      <c r="J39" s="177"/>
      <c r="K39" s="177"/>
      <c r="L39" s="177"/>
      <c r="M39" s="177"/>
      <c r="N39" s="177"/>
      <c r="O39" s="167" t="s">
        <v>280</v>
      </c>
      <c r="P39" s="167"/>
      <c r="Q39" s="168"/>
      <c r="R39" s="5">
        <v>1</v>
      </c>
      <c r="S39" s="5">
        <v>1</v>
      </c>
      <c r="T39" s="114">
        <v>2.4</v>
      </c>
      <c r="U39" s="25">
        <v>10.5</v>
      </c>
      <c r="V39" s="135">
        <f>+(U39+T39)*0.9+S39*20*0.1+1</f>
        <v>14.610000000000001</v>
      </c>
      <c r="W39" s="5">
        <v>1</v>
      </c>
      <c r="X39" s="5">
        <v>1</v>
      </c>
      <c r="Y39" s="152">
        <v>4</v>
      </c>
      <c r="Z39" s="157"/>
      <c r="AA39" s="157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thickBot="1">
      <c r="A40" s="185">
        <v>28</v>
      </c>
      <c r="B40" s="185"/>
      <c r="C40" s="177" t="s">
        <v>328</v>
      </c>
      <c r="D40" s="177"/>
      <c r="E40" s="177"/>
      <c r="F40" s="177"/>
      <c r="G40" s="177"/>
      <c r="H40" s="177" t="s">
        <v>202</v>
      </c>
      <c r="I40" s="177"/>
      <c r="J40" s="177"/>
      <c r="K40" s="177"/>
      <c r="L40" s="177"/>
      <c r="M40" s="177"/>
      <c r="N40" s="177"/>
      <c r="O40" s="167" t="s">
        <v>280</v>
      </c>
      <c r="P40" s="167"/>
      <c r="Q40" s="168"/>
      <c r="R40" s="5"/>
      <c r="S40" s="5">
        <v>1</v>
      </c>
      <c r="T40" s="114">
        <v>2.4</v>
      </c>
      <c r="U40" s="25">
        <v>8</v>
      </c>
      <c r="V40" s="135">
        <f>+(U40+T40)*0.9+S40*20*0.1+1</f>
        <v>12.360000000000001</v>
      </c>
      <c r="W40" s="5">
        <v>1</v>
      </c>
      <c r="X40" s="5">
        <v>1</v>
      </c>
      <c r="Y40" s="152">
        <v>4</v>
      </c>
      <c r="Z40" s="157"/>
      <c r="AA40" s="157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thickBot="1">
      <c r="A41" s="185">
        <v>29</v>
      </c>
      <c r="B41" s="185"/>
      <c r="C41" s="177" t="s">
        <v>329</v>
      </c>
      <c r="D41" s="177"/>
      <c r="E41" s="177"/>
      <c r="F41" s="177"/>
      <c r="G41" s="177"/>
      <c r="H41" s="177" t="s">
        <v>522</v>
      </c>
      <c r="I41" s="177"/>
      <c r="J41" s="177"/>
      <c r="K41" s="177"/>
      <c r="L41" s="177"/>
      <c r="M41" s="177"/>
      <c r="N41" s="177"/>
      <c r="O41" s="167" t="s">
        <v>278</v>
      </c>
      <c r="P41" s="167"/>
      <c r="Q41" s="168"/>
      <c r="R41" s="5">
        <v>1</v>
      </c>
      <c r="S41" s="5"/>
      <c r="T41" s="114">
        <v>2.2000000000000002</v>
      </c>
      <c r="U41" s="25">
        <v>5.5</v>
      </c>
      <c r="V41" s="110">
        <f t="shared" si="0"/>
        <v>6.9300000000000006</v>
      </c>
      <c r="W41" s="5">
        <v>1</v>
      </c>
      <c r="X41" s="5"/>
      <c r="Y41" s="152">
        <v>4</v>
      </c>
      <c r="Z41" s="157"/>
      <c r="AA41" s="157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5" customHeight="1" thickBot="1">
      <c r="A42" s="185">
        <v>30</v>
      </c>
      <c r="B42" s="185"/>
      <c r="C42" s="177" t="s">
        <v>175</v>
      </c>
      <c r="D42" s="177"/>
      <c r="E42" s="177"/>
      <c r="F42" s="177"/>
      <c r="G42" s="177"/>
      <c r="H42" s="177" t="s">
        <v>523</v>
      </c>
      <c r="I42" s="177"/>
      <c r="J42" s="177"/>
      <c r="K42" s="177"/>
      <c r="L42" s="177"/>
      <c r="M42" s="177"/>
      <c r="N42" s="177"/>
      <c r="O42" s="167" t="s">
        <v>280</v>
      </c>
      <c r="P42" s="167"/>
      <c r="Q42" s="168"/>
      <c r="R42" s="5">
        <v>1</v>
      </c>
      <c r="S42" s="5">
        <v>1</v>
      </c>
      <c r="T42" s="114">
        <v>3</v>
      </c>
      <c r="U42" s="25">
        <v>4.5</v>
      </c>
      <c r="V42" s="110">
        <f t="shared" si="0"/>
        <v>8.75</v>
      </c>
      <c r="W42" s="5">
        <v>1</v>
      </c>
      <c r="X42" s="5">
        <v>1</v>
      </c>
      <c r="Y42" s="152">
        <v>3</v>
      </c>
      <c r="Z42" s="157"/>
      <c r="AA42" s="157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thickBot="1">
      <c r="A43" s="185">
        <v>31</v>
      </c>
      <c r="B43" s="185"/>
      <c r="C43" s="177" t="s">
        <v>176</v>
      </c>
      <c r="D43" s="177"/>
      <c r="E43" s="177"/>
      <c r="F43" s="177"/>
      <c r="G43" s="177"/>
      <c r="H43" s="177" t="s">
        <v>524</v>
      </c>
      <c r="I43" s="177"/>
      <c r="J43" s="177"/>
      <c r="K43" s="177"/>
      <c r="L43" s="177"/>
      <c r="M43" s="177"/>
      <c r="N43" s="177"/>
      <c r="O43" s="167" t="s">
        <v>280</v>
      </c>
      <c r="P43" s="167"/>
      <c r="Q43" s="168"/>
      <c r="R43" s="5">
        <v>1</v>
      </c>
      <c r="S43" s="5">
        <v>1</v>
      </c>
      <c r="T43" s="114">
        <v>2.4</v>
      </c>
      <c r="U43" s="25">
        <v>5.5</v>
      </c>
      <c r="V43" s="110">
        <f t="shared" si="0"/>
        <v>9.11</v>
      </c>
      <c r="W43" s="5">
        <v>1</v>
      </c>
      <c r="X43" s="5">
        <v>1</v>
      </c>
      <c r="Y43" s="152">
        <v>2</v>
      </c>
      <c r="Z43" s="157"/>
      <c r="AA43" s="157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" customHeight="1" thickBot="1">
      <c r="A44" s="185">
        <v>32</v>
      </c>
      <c r="B44" s="185"/>
      <c r="C44" s="177" t="s">
        <v>177</v>
      </c>
      <c r="D44" s="177"/>
      <c r="E44" s="177"/>
      <c r="F44" s="177"/>
      <c r="G44" s="177"/>
      <c r="H44" s="177" t="s">
        <v>525</v>
      </c>
      <c r="I44" s="177"/>
      <c r="J44" s="177"/>
      <c r="K44" s="177"/>
      <c r="L44" s="177"/>
      <c r="M44" s="177"/>
      <c r="N44" s="177"/>
      <c r="O44" s="167" t="s">
        <v>280</v>
      </c>
      <c r="P44" s="167"/>
      <c r="Q44" s="168"/>
      <c r="R44" s="5">
        <v>1</v>
      </c>
      <c r="S44" s="5">
        <v>1</v>
      </c>
      <c r="T44" s="114">
        <v>2.6</v>
      </c>
      <c r="U44" s="25">
        <v>8</v>
      </c>
      <c r="V44" s="135">
        <f>+(U44+T44)*0.9+S44*20*0.1+1</f>
        <v>12.54</v>
      </c>
      <c r="W44" s="5">
        <v>1</v>
      </c>
      <c r="X44" s="5">
        <v>1</v>
      </c>
      <c r="Y44" s="152">
        <v>4</v>
      </c>
      <c r="Z44" s="157"/>
      <c r="AA44" s="157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4.25" customHeight="1" thickBot="1">
      <c r="A45" s="185">
        <v>33</v>
      </c>
      <c r="B45" s="185"/>
      <c r="C45" s="177" t="s">
        <v>178</v>
      </c>
      <c r="D45" s="177"/>
      <c r="E45" s="177"/>
      <c r="F45" s="177"/>
      <c r="G45" s="177"/>
      <c r="H45" s="177" t="s">
        <v>526</v>
      </c>
      <c r="I45" s="177"/>
      <c r="J45" s="177"/>
      <c r="K45" s="177"/>
      <c r="L45" s="177"/>
      <c r="M45" s="177"/>
      <c r="N45" s="177"/>
      <c r="O45" s="167" t="s">
        <v>280</v>
      </c>
      <c r="P45" s="167"/>
      <c r="Q45" s="168"/>
      <c r="R45" s="5">
        <v>1</v>
      </c>
      <c r="S45" s="5">
        <v>1</v>
      </c>
      <c r="T45" s="114">
        <v>4</v>
      </c>
      <c r="U45" s="25">
        <v>4</v>
      </c>
      <c r="V45" s="135">
        <f>+(U45+T45)*0.9+S45*20*0.1+1</f>
        <v>10.199999999999999</v>
      </c>
      <c r="W45" s="5">
        <v>1</v>
      </c>
      <c r="X45" s="5">
        <v>1</v>
      </c>
      <c r="Y45" s="152">
        <v>3</v>
      </c>
      <c r="Z45" s="157"/>
      <c r="AA45" s="157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4.25" customHeight="1" thickBot="1">
      <c r="A46" s="185">
        <v>34</v>
      </c>
      <c r="B46" s="185"/>
      <c r="C46" s="177" t="s">
        <v>179</v>
      </c>
      <c r="D46" s="177"/>
      <c r="E46" s="177"/>
      <c r="F46" s="177"/>
      <c r="G46" s="177"/>
      <c r="H46" s="177" t="s">
        <v>527</v>
      </c>
      <c r="I46" s="177"/>
      <c r="J46" s="177"/>
      <c r="K46" s="177"/>
      <c r="L46" s="177"/>
      <c r="M46" s="177"/>
      <c r="N46" s="177"/>
      <c r="O46" s="167" t="s">
        <v>289</v>
      </c>
      <c r="P46" s="167"/>
      <c r="Q46" s="168"/>
      <c r="R46" s="5">
        <v>1</v>
      </c>
      <c r="S46" s="5">
        <v>1</v>
      </c>
      <c r="T46" s="114">
        <v>1.5</v>
      </c>
      <c r="U46" s="25">
        <v>7</v>
      </c>
      <c r="V46" s="110">
        <f t="shared" si="0"/>
        <v>9.65</v>
      </c>
      <c r="W46" s="5">
        <v>1</v>
      </c>
      <c r="X46" s="5"/>
      <c r="Y46" s="152">
        <v>4</v>
      </c>
      <c r="Z46" s="157"/>
      <c r="AA46" s="157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" customHeight="1" thickBot="1">
      <c r="A47" s="185">
        <v>35</v>
      </c>
      <c r="B47" s="185"/>
      <c r="C47" s="177" t="s">
        <v>180</v>
      </c>
      <c r="D47" s="177"/>
      <c r="E47" s="177"/>
      <c r="F47" s="177"/>
      <c r="G47" s="177"/>
      <c r="H47" s="177" t="s">
        <v>528</v>
      </c>
      <c r="I47" s="177"/>
      <c r="J47" s="177"/>
      <c r="K47" s="177"/>
      <c r="L47" s="177"/>
      <c r="M47" s="177"/>
      <c r="N47" s="177"/>
      <c r="O47" s="167" t="s">
        <v>278</v>
      </c>
      <c r="P47" s="167"/>
      <c r="Q47" s="168"/>
      <c r="R47" s="5"/>
      <c r="S47" s="5">
        <v>1</v>
      </c>
      <c r="T47" s="114">
        <v>3.4</v>
      </c>
      <c r="U47" s="25">
        <v>3.5</v>
      </c>
      <c r="V47" s="110">
        <f t="shared" si="0"/>
        <v>8.2100000000000009</v>
      </c>
      <c r="W47" s="5">
        <v>1</v>
      </c>
      <c r="X47" s="5">
        <v>1</v>
      </c>
      <c r="Y47" s="152">
        <v>3</v>
      </c>
      <c r="Z47" s="157"/>
      <c r="AA47" s="157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4.25" customHeight="1" thickBot="1">
      <c r="A48" s="185">
        <v>36</v>
      </c>
      <c r="B48" s="185"/>
      <c r="C48" s="177" t="s">
        <v>181</v>
      </c>
      <c r="D48" s="177"/>
      <c r="E48" s="177"/>
      <c r="F48" s="177"/>
      <c r="G48" s="177"/>
      <c r="H48" s="177" t="s">
        <v>381</v>
      </c>
      <c r="I48" s="177"/>
      <c r="J48" s="177"/>
      <c r="K48" s="177"/>
      <c r="L48" s="177"/>
      <c r="M48" s="177"/>
      <c r="N48" s="177"/>
      <c r="O48" s="167" t="s">
        <v>280</v>
      </c>
      <c r="P48" s="167"/>
      <c r="Q48" s="168"/>
      <c r="R48" s="5">
        <v>1</v>
      </c>
      <c r="S48" s="5">
        <v>1</v>
      </c>
      <c r="T48" s="114">
        <v>2.6</v>
      </c>
      <c r="U48" s="25">
        <v>11.5</v>
      </c>
      <c r="V48" s="135">
        <f>+(U48+T48)*0.9+S48*20*0.1+1</f>
        <v>15.69</v>
      </c>
      <c r="W48" s="5">
        <v>1</v>
      </c>
      <c r="X48" s="5">
        <v>1</v>
      </c>
      <c r="Y48" s="152">
        <v>4</v>
      </c>
      <c r="Z48" s="157"/>
      <c r="AA48" s="157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customHeight="1" thickBot="1">
      <c r="A49" s="185">
        <v>37</v>
      </c>
      <c r="B49" s="185"/>
      <c r="C49" s="177" t="s">
        <v>182</v>
      </c>
      <c r="D49" s="177"/>
      <c r="E49" s="177"/>
      <c r="F49" s="177"/>
      <c r="G49" s="177"/>
      <c r="H49" s="177" t="s">
        <v>421</v>
      </c>
      <c r="I49" s="177"/>
      <c r="J49" s="177"/>
      <c r="K49" s="177"/>
      <c r="L49" s="177"/>
      <c r="M49" s="177"/>
      <c r="N49" s="177"/>
      <c r="O49" s="167" t="s">
        <v>281</v>
      </c>
      <c r="P49" s="167"/>
      <c r="Q49" s="168"/>
      <c r="R49" s="5">
        <v>1</v>
      </c>
      <c r="S49" s="5">
        <v>1</v>
      </c>
      <c r="T49" s="114">
        <v>3.4</v>
      </c>
      <c r="U49" s="25">
        <v>4.5</v>
      </c>
      <c r="V49" s="110">
        <f t="shared" si="0"/>
        <v>9.11</v>
      </c>
      <c r="W49" s="5">
        <v>1</v>
      </c>
      <c r="X49" s="5">
        <v>1</v>
      </c>
      <c r="Y49" s="152">
        <v>4</v>
      </c>
      <c r="Z49" s="157"/>
      <c r="AA49" s="157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4.25" customHeight="1" thickBot="1">
      <c r="A50" s="185">
        <v>38</v>
      </c>
      <c r="B50" s="185"/>
      <c r="C50" s="177" t="s">
        <v>335</v>
      </c>
      <c r="D50" s="177"/>
      <c r="E50" s="177"/>
      <c r="F50" s="177"/>
      <c r="G50" s="177"/>
      <c r="H50" s="177" t="s">
        <v>383</v>
      </c>
      <c r="I50" s="177"/>
      <c r="J50" s="177"/>
      <c r="K50" s="177"/>
      <c r="L50" s="177"/>
      <c r="M50" s="177"/>
      <c r="N50" s="177"/>
      <c r="O50" s="167" t="s">
        <v>284</v>
      </c>
      <c r="P50" s="167"/>
      <c r="Q50" s="168"/>
      <c r="R50" s="5">
        <v>1</v>
      </c>
      <c r="S50" s="5"/>
      <c r="T50" s="114">
        <v>0</v>
      </c>
      <c r="U50" s="25">
        <v>5.5</v>
      </c>
      <c r="V50" s="110">
        <f t="shared" si="0"/>
        <v>4.95</v>
      </c>
      <c r="W50" s="5"/>
      <c r="X50" s="5"/>
      <c r="Z50" s="157"/>
      <c r="AA50" s="157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4.25" customHeight="1" thickBot="1">
      <c r="A51" s="185">
        <v>39</v>
      </c>
      <c r="B51" s="185"/>
      <c r="C51" s="177" t="s">
        <v>336</v>
      </c>
      <c r="D51" s="177"/>
      <c r="E51" s="177"/>
      <c r="F51" s="177"/>
      <c r="G51" s="177"/>
      <c r="H51" s="177" t="s">
        <v>384</v>
      </c>
      <c r="I51" s="177"/>
      <c r="J51" s="177"/>
      <c r="K51" s="177"/>
      <c r="L51" s="177"/>
      <c r="M51" s="177"/>
      <c r="N51" s="177"/>
      <c r="O51" s="167" t="s">
        <v>290</v>
      </c>
      <c r="P51" s="167"/>
      <c r="Q51" s="168"/>
      <c r="R51" s="5">
        <v>1</v>
      </c>
      <c r="S51" s="5">
        <v>1</v>
      </c>
      <c r="T51" s="114">
        <v>0</v>
      </c>
      <c r="U51" s="25">
        <v>3.5</v>
      </c>
      <c r="V51" s="110">
        <f t="shared" si="0"/>
        <v>5.15</v>
      </c>
      <c r="W51" s="5"/>
      <c r="X51" s="5"/>
      <c r="Z51" s="157"/>
      <c r="AA51" s="157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customHeight="1" thickBot="1">
      <c r="A52" s="185">
        <v>40</v>
      </c>
      <c r="B52" s="185"/>
      <c r="C52" s="177" t="s">
        <v>337</v>
      </c>
      <c r="D52" s="177"/>
      <c r="E52" s="177"/>
      <c r="F52" s="177"/>
      <c r="G52" s="177"/>
      <c r="H52" s="177" t="s">
        <v>482</v>
      </c>
      <c r="I52" s="177"/>
      <c r="J52" s="177"/>
      <c r="K52" s="177"/>
      <c r="L52" s="177"/>
      <c r="M52" s="177"/>
      <c r="N52" s="177"/>
      <c r="O52" s="167" t="s">
        <v>279</v>
      </c>
      <c r="P52" s="167"/>
      <c r="Q52" s="168"/>
      <c r="R52" s="5">
        <v>1</v>
      </c>
      <c r="S52" s="5">
        <v>1</v>
      </c>
      <c r="T52" s="114">
        <v>1.5</v>
      </c>
      <c r="U52" s="25">
        <v>7.5</v>
      </c>
      <c r="V52" s="135">
        <f>+(U52+T52)*0.9+S52*20*0.1+1</f>
        <v>11.1</v>
      </c>
      <c r="W52" s="5">
        <v>1</v>
      </c>
      <c r="X52" s="5">
        <v>1</v>
      </c>
      <c r="Y52" s="152">
        <v>3</v>
      </c>
      <c r="Z52" s="157"/>
      <c r="AA52" s="157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4.25" customHeight="1" thickBot="1">
      <c r="A53" s="185">
        <v>41</v>
      </c>
      <c r="B53" s="185"/>
      <c r="C53" s="177" t="s">
        <v>338</v>
      </c>
      <c r="D53" s="177"/>
      <c r="E53" s="177"/>
      <c r="F53" s="177"/>
      <c r="G53" s="177"/>
      <c r="H53" s="177" t="s">
        <v>268</v>
      </c>
      <c r="I53" s="177"/>
      <c r="J53" s="177"/>
      <c r="K53" s="177"/>
      <c r="L53" s="177"/>
      <c r="M53" s="177"/>
      <c r="N53" s="177"/>
      <c r="O53" s="167" t="s">
        <v>20</v>
      </c>
      <c r="P53" s="167"/>
      <c r="Q53" s="168"/>
      <c r="R53" s="5">
        <v>1</v>
      </c>
      <c r="S53" s="5"/>
      <c r="T53" s="114">
        <v>0</v>
      </c>
      <c r="U53" s="25"/>
      <c r="V53" s="110">
        <f t="shared" si="0"/>
        <v>0</v>
      </c>
      <c r="W53" s="5"/>
      <c r="X53" s="5"/>
      <c r="Z53" s="157"/>
      <c r="AA53" s="157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customHeight="1" thickBot="1">
      <c r="A54" s="185">
        <v>42</v>
      </c>
      <c r="B54" s="185"/>
      <c r="C54" s="177" t="s">
        <v>339</v>
      </c>
      <c r="D54" s="177"/>
      <c r="E54" s="177"/>
      <c r="F54" s="177"/>
      <c r="G54" s="177"/>
      <c r="H54" s="178" t="s">
        <v>269</v>
      </c>
      <c r="I54" s="178"/>
      <c r="J54" s="178"/>
      <c r="K54" s="178"/>
      <c r="L54" s="178"/>
      <c r="M54" s="178"/>
      <c r="N54" s="178"/>
      <c r="O54" s="169" t="s">
        <v>280</v>
      </c>
      <c r="P54" s="169"/>
      <c r="Q54" s="170"/>
      <c r="R54" s="11"/>
      <c r="S54" s="11"/>
      <c r="T54" s="116">
        <v>2.4</v>
      </c>
      <c r="U54" s="26">
        <v>5</v>
      </c>
      <c r="V54" s="110">
        <f t="shared" si="0"/>
        <v>6.66</v>
      </c>
      <c r="W54" s="11">
        <v>1</v>
      </c>
      <c r="X54" s="11">
        <v>1</v>
      </c>
      <c r="Y54" s="154">
        <v>4</v>
      </c>
      <c r="Z54" s="159"/>
      <c r="AA54" s="159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ht="16" thickBot="1">
      <c r="H55" s="166" t="s">
        <v>394</v>
      </c>
      <c r="I55" s="166"/>
      <c r="J55" s="166"/>
      <c r="K55" s="166"/>
      <c r="L55" s="166"/>
      <c r="M55" s="166"/>
      <c r="N55" s="166"/>
      <c r="O55" s="5"/>
      <c r="P55" s="5"/>
      <c r="Q55" s="5"/>
      <c r="R55" s="5"/>
      <c r="S55" s="5">
        <v>1</v>
      </c>
      <c r="T55" s="114">
        <v>2</v>
      </c>
      <c r="U55" s="25">
        <v>4</v>
      </c>
      <c r="V55" s="110">
        <f t="shared" si="0"/>
        <v>7.4</v>
      </c>
      <c r="W55" s="5">
        <v>1</v>
      </c>
      <c r="X55" s="5">
        <v>1</v>
      </c>
      <c r="Y55" s="152">
        <v>1</v>
      </c>
      <c r="Z55" s="157"/>
      <c r="AA55" s="157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H56" s="166" t="s">
        <v>360</v>
      </c>
      <c r="I56" s="166"/>
      <c r="J56" s="166"/>
      <c r="K56" s="166"/>
      <c r="L56" s="166"/>
      <c r="M56" s="166"/>
      <c r="N56" s="166"/>
      <c r="O56" s="5"/>
      <c r="P56" s="5"/>
      <c r="Q56" s="5"/>
      <c r="R56" s="5"/>
      <c r="S56" s="5"/>
      <c r="T56" s="114">
        <v>2</v>
      </c>
      <c r="U56" s="25">
        <v>2.5</v>
      </c>
      <c r="V56" s="110">
        <f t="shared" si="0"/>
        <v>4.05</v>
      </c>
      <c r="W56" s="5"/>
      <c r="X56" s="5"/>
      <c r="Y56" s="5"/>
      <c r="Z56" s="157"/>
      <c r="AA56" s="157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62" spans="1:45">
      <c r="O62" s="9">
        <v>4</v>
      </c>
      <c r="P62" s="9">
        <f>+O62*7/19</f>
        <v>1.4736842105263157</v>
      </c>
    </row>
    <row r="63" spans="1:45">
      <c r="O63" s="9"/>
      <c r="P63" s="9"/>
    </row>
    <row r="64" spans="1:45">
      <c r="O64" s="9"/>
      <c r="P64" s="9"/>
    </row>
    <row r="65" spans="15:16">
      <c r="O65" s="9">
        <v>3</v>
      </c>
      <c r="P65" s="9">
        <v>0.5</v>
      </c>
    </row>
    <row r="66" spans="15:16">
      <c r="O66" s="9">
        <v>4</v>
      </c>
      <c r="P66" s="9">
        <v>0.5</v>
      </c>
    </row>
    <row r="67" spans="15:16">
      <c r="O67" s="9">
        <v>5</v>
      </c>
      <c r="P67" s="9">
        <v>1</v>
      </c>
    </row>
    <row r="68" spans="15:16">
      <c r="O68" s="9">
        <v>6</v>
      </c>
      <c r="P68" s="9">
        <v>1</v>
      </c>
    </row>
    <row r="69" spans="15:16">
      <c r="O69" s="9">
        <v>7</v>
      </c>
      <c r="P69" s="9">
        <v>1.5</v>
      </c>
    </row>
    <row r="70" spans="15:16">
      <c r="O70" s="9">
        <v>8</v>
      </c>
      <c r="P70" s="9">
        <v>2</v>
      </c>
    </row>
    <row r="71" spans="15:16">
      <c r="O71" s="9">
        <v>9</v>
      </c>
      <c r="P71" s="9">
        <v>2</v>
      </c>
    </row>
    <row r="72" spans="15:16">
      <c r="O72" s="9">
        <v>10</v>
      </c>
      <c r="P72" s="9">
        <v>2.5</v>
      </c>
    </row>
    <row r="73" spans="15:16">
      <c r="O73" s="9">
        <v>11</v>
      </c>
      <c r="P73" s="9">
        <v>2.5</v>
      </c>
    </row>
    <row r="74" spans="15:16">
      <c r="O74" s="9">
        <v>12</v>
      </c>
      <c r="P74" s="9">
        <v>3</v>
      </c>
    </row>
  </sheetData>
  <mergeCells count="189">
    <mergeCell ref="A35:B35"/>
    <mergeCell ref="A36:B36"/>
    <mergeCell ref="A37:B37"/>
    <mergeCell ref="A39:B39"/>
    <mergeCell ref="A40:B40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43:B43"/>
    <mergeCell ref="A44:B44"/>
    <mergeCell ref="A45:B45"/>
    <mergeCell ref="A46:B46"/>
    <mergeCell ref="H56:N56"/>
    <mergeCell ref="A47:B47"/>
    <mergeCell ref="A48:B48"/>
    <mergeCell ref="A49:B49"/>
    <mergeCell ref="A50:B50"/>
    <mergeCell ref="A51:B51"/>
    <mergeCell ref="A52:B52"/>
    <mergeCell ref="A53:B53"/>
    <mergeCell ref="A54:B54"/>
    <mergeCell ref="C49:G49"/>
    <mergeCell ref="C50:G50"/>
    <mergeCell ref="C51:G51"/>
    <mergeCell ref="C52:G52"/>
    <mergeCell ref="C53:G53"/>
    <mergeCell ref="C45:G45"/>
    <mergeCell ref="C46:G46"/>
    <mergeCell ref="C47:G47"/>
    <mergeCell ref="C48:G48"/>
    <mergeCell ref="C44:G44"/>
    <mergeCell ref="C54:G54"/>
    <mergeCell ref="A41:B41"/>
    <mergeCell ref="A42:B42"/>
    <mergeCell ref="C21:G21"/>
    <mergeCell ref="C22:G22"/>
    <mergeCell ref="C23:G23"/>
    <mergeCell ref="C24:G24"/>
    <mergeCell ref="C25:G25"/>
    <mergeCell ref="C26:G26"/>
    <mergeCell ref="A38:B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H39:N39"/>
    <mergeCell ref="H40:N40"/>
    <mergeCell ref="H41:N41"/>
    <mergeCell ref="H42:N42"/>
    <mergeCell ref="H43:N43"/>
    <mergeCell ref="H17:N17"/>
    <mergeCell ref="H18:N18"/>
    <mergeCell ref="H37:N37"/>
    <mergeCell ref="H38:N38"/>
    <mergeCell ref="C20:G20"/>
    <mergeCell ref="I7:L8"/>
    <mergeCell ref="O17:Q17"/>
    <mergeCell ref="O18:Q18"/>
    <mergeCell ref="H24:N24"/>
    <mergeCell ref="H25:N25"/>
    <mergeCell ref="O34:Q34"/>
    <mergeCell ref="O35:Q35"/>
    <mergeCell ref="O36:Q36"/>
    <mergeCell ref="H33:N33"/>
    <mergeCell ref="H34:N34"/>
    <mergeCell ref="E6:P6"/>
    <mergeCell ref="E10:F10"/>
    <mergeCell ref="E11:K11"/>
    <mergeCell ref="E12:N12"/>
    <mergeCell ref="H19:N19"/>
    <mergeCell ref="H20:N20"/>
    <mergeCell ref="H21:N21"/>
    <mergeCell ref="H22:N22"/>
    <mergeCell ref="H23:N23"/>
    <mergeCell ref="O21:Q21"/>
    <mergeCell ref="O22:Q22"/>
    <mergeCell ref="O23:Q23"/>
    <mergeCell ref="H13:N13"/>
    <mergeCell ref="H14:N14"/>
    <mergeCell ref="H15:N15"/>
    <mergeCell ref="H16:N16"/>
    <mergeCell ref="O19:Q19"/>
    <mergeCell ref="O20:Q20"/>
    <mergeCell ref="C14:G14"/>
    <mergeCell ref="C15:G15"/>
    <mergeCell ref="C16:G16"/>
    <mergeCell ref="C17:G17"/>
    <mergeCell ref="C18:G18"/>
    <mergeCell ref="C19:G19"/>
    <mergeCell ref="H48:N48"/>
    <mergeCell ref="H49:N49"/>
    <mergeCell ref="H50:N50"/>
    <mergeCell ref="H51:N51"/>
    <mergeCell ref="H52:N52"/>
    <mergeCell ref="H35:N35"/>
    <mergeCell ref="H36:N36"/>
    <mergeCell ref="O51:Q51"/>
    <mergeCell ref="O24:Q24"/>
    <mergeCell ref="O25:Q25"/>
    <mergeCell ref="O26:Q26"/>
    <mergeCell ref="O27:Q27"/>
    <mergeCell ref="O28:Q28"/>
    <mergeCell ref="H44:N44"/>
    <mergeCell ref="H45:N45"/>
    <mergeCell ref="H46:N46"/>
    <mergeCell ref="H47:N47"/>
    <mergeCell ref="H26:N26"/>
    <mergeCell ref="H27:N27"/>
    <mergeCell ref="H28:N28"/>
    <mergeCell ref="H29:N29"/>
    <mergeCell ref="H30:N30"/>
    <mergeCell ref="H31:N31"/>
    <mergeCell ref="H32:N32"/>
    <mergeCell ref="O47:Q47"/>
    <mergeCell ref="O48:Q48"/>
    <mergeCell ref="O49:Q49"/>
    <mergeCell ref="O37:Q37"/>
    <mergeCell ref="O33:Q33"/>
    <mergeCell ref="O50:Q50"/>
    <mergeCell ref="J1:Q1"/>
    <mergeCell ref="J10:O10"/>
    <mergeCell ref="K4:P4"/>
    <mergeCell ref="L11:M11"/>
    <mergeCell ref="O13:Q13"/>
    <mergeCell ref="O14:Q14"/>
    <mergeCell ref="O15:Q15"/>
    <mergeCell ref="O16:Q16"/>
    <mergeCell ref="A9:Q9"/>
    <mergeCell ref="A10:D10"/>
    <mergeCell ref="A11:D11"/>
    <mergeCell ref="A12:D12"/>
    <mergeCell ref="A13:B13"/>
    <mergeCell ref="A14:B14"/>
    <mergeCell ref="A15:B15"/>
    <mergeCell ref="A16:B16"/>
    <mergeCell ref="F3:P3"/>
    <mergeCell ref="G10:I10"/>
    <mergeCell ref="B3:C7"/>
    <mergeCell ref="C13:G13"/>
    <mergeCell ref="H55:N55"/>
    <mergeCell ref="O52:Q52"/>
    <mergeCell ref="O53:Q53"/>
    <mergeCell ref="O54:Q54"/>
    <mergeCell ref="P10:Q10"/>
    <mergeCell ref="P11:Q11"/>
    <mergeCell ref="P12:Q12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29:Q29"/>
    <mergeCell ref="O30:Q30"/>
    <mergeCell ref="O31:Q31"/>
    <mergeCell ref="O32:Q32"/>
    <mergeCell ref="H53:N53"/>
    <mergeCell ref="H54:N54"/>
  </mergeCells>
  <phoneticPr fontId="1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7"/>
  <sheetViews>
    <sheetView workbookViewId="0">
      <selection activeCell="B7" sqref="B7"/>
    </sheetView>
  </sheetViews>
  <sheetFormatPr baseColWidth="10" defaultRowHeight="15"/>
  <cols>
    <col min="3" max="3" width="10.625" style="140"/>
  </cols>
  <sheetData>
    <row r="1" spans="1:4" ht="30">
      <c r="A1" t="s">
        <v>437</v>
      </c>
      <c r="B1" t="s">
        <v>438</v>
      </c>
      <c r="C1" s="140" t="s">
        <v>439</v>
      </c>
      <c r="D1" t="s">
        <v>440</v>
      </c>
    </row>
    <row r="2" spans="1:4">
      <c r="A2">
        <v>1</v>
      </c>
      <c r="B2">
        <v>0</v>
      </c>
      <c r="C2" s="140">
        <f>+A2*LOG(A2,2)</f>
        <v>0</v>
      </c>
      <c r="D2">
        <f t="shared" ref="D2:D65" si="0">POWER(2,A2)</f>
        <v>2</v>
      </c>
    </row>
    <row r="3" spans="1:4">
      <c r="A3">
        <v>2</v>
      </c>
      <c r="B3">
        <f>+B2+A2</f>
        <v>1</v>
      </c>
      <c r="C3" s="140">
        <f t="shared" ref="C3:C66" si="1">+A3*LOG(A3,2)</f>
        <v>2</v>
      </c>
      <c r="D3">
        <f t="shared" si="0"/>
        <v>4</v>
      </c>
    </row>
    <row r="4" spans="1:4">
      <c r="A4">
        <v>3</v>
      </c>
      <c r="B4">
        <f t="shared" ref="B4:B67" si="2">+B3+A3</f>
        <v>3</v>
      </c>
      <c r="C4" s="140">
        <f t="shared" si="1"/>
        <v>4.7548875021634691</v>
      </c>
      <c r="D4">
        <f t="shared" si="0"/>
        <v>8</v>
      </c>
    </row>
    <row r="5" spans="1:4">
      <c r="A5">
        <v>4</v>
      </c>
      <c r="B5">
        <f t="shared" si="2"/>
        <v>6</v>
      </c>
      <c r="C5" s="140">
        <f t="shared" si="1"/>
        <v>8</v>
      </c>
      <c r="D5">
        <f t="shared" si="0"/>
        <v>16</v>
      </c>
    </row>
    <row r="6" spans="1:4">
      <c r="A6">
        <v>5</v>
      </c>
      <c r="B6">
        <f t="shared" si="2"/>
        <v>10</v>
      </c>
      <c r="C6" s="140">
        <f t="shared" si="1"/>
        <v>11.60964047443681</v>
      </c>
      <c r="D6">
        <f t="shared" si="0"/>
        <v>32</v>
      </c>
    </row>
    <row r="7" spans="1:4">
      <c r="A7">
        <v>6</v>
      </c>
      <c r="B7">
        <f t="shared" si="2"/>
        <v>15</v>
      </c>
      <c r="C7" s="140">
        <f t="shared" si="1"/>
        <v>15.509775004326936</v>
      </c>
      <c r="D7">
        <f t="shared" si="0"/>
        <v>64</v>
      </c>
    </row>
    <row r="8" spans="1:4">
      <c r="A8">
        <v>7</v>
      </c>
      <c r="B8">
        <f t="shared" si="2"/>
        <v>21</v>
      </c>
      <c r="C8" s="140">
        <f t="shared" si="1"/>
        <v>19.651484454403228</v>
      </c>
      <c r="D8">
        <f t="shared" si="0"/>
        <v>128</v>
      </c>
    </row>
    <row r="9" spans="1:4">
      <c r="A9">
        <v>8</v>
      </c>
      <c r="B9">
        <f t="shared" si="2"/>
        <v>28</v>
      </c>
      <c r="C9" s="140">
        <f t="shared" si="1"/>
        <v>24</v>
      </c>
      <c r="D9">
        <f t="shared" si="0"/>
        <v>256</v>
      </c>
    </row>
    <row r="10" spans="1:4">
      <c r="A10">
        <v>9</v>
      </c>
      <c r="B10">
        <f t="shared" si="2"/>
        <v>36</v>
      </c>
      <c r="C10" s="140">
        <f t="shared" si="1"/>
        <v>28.529325012980813</v>
      </c>
      <c r="D10">
        <f t="shared" si="0"/>
        <v>512</v>
      </c>
    </row>
    <row r="11" spans="1:4">
      <c r="A11">
        <v>10</v>
      </c>
      <c r="B11">
        <f t="shared" si="2"/>
        <v>45</v>
      </c>
      <c r="C11" s="140">
        <f t="shared" si="1"/>
        <v>33.219280948873624</v>
      </c>
      <c r="D11">
        <f t="shared" si="0"/>
        <v>1024</v>
      </c>
    </row>
    <row r="12" spans="1:4">
      <c r="A12">
        <v>11</v>
      </c>
      <c r="B12">
        <f t="shared" si="2"/>
        <v>55</v>
      </c>
      <c r="C12" s="140">
        <f t="shared" si="1"/>
        <v>38.053747805010275</v>
      </c>
      <c r="D12">
        <f t="shared" si="0"/>
        <v>2048</v>
      </c>
    </row>
    <row r="13" spans="1:4">
      <c r="A13">
        <v>12</v>
      </c>
      <c r="B13">
        <f t="shared" si="2"/>
        <v>66</v>
      </c>
      <c r="C13" s="140">
        <f t="shared" si="1"/>
        <v>43.01955000865388</v>
      </c>
      <c r="D13">
        <f t="shared" si="0"/>
        <v>4096</v>
      </c>
    </row>
    <row r="14" spans="1:4">
      <c r="A14">
        <v>13</v>
      </c>
      <c r="B14">
        <f t="shared" si="2"/>
        <v>78</v>
      </c>
      <c r="C14" s="140">
        <f t="shared" si="1"/>
        <v>48.105716335834195</v>
      </c>
      <c r="D14">
        <f t="shared" si="0"/>
        <v>8192</v>
      </c>
    </row>
    <row r="15" spans="1:4">
      <c r="A15">
        <v>14</v>
      </c>
      <c r="B15">
        <f t="shared" si="2"/>
        <v>91</v>
      </c>
      <c r="C15" s="140">
        <f t="shared" si="1"/>
        <v>53.302968908806449</v>
      </c>
      <c r="D15">
        <f t="shared" si="0"/>
        <v>16384</v>
      </c>
    </row>
    <row r="16" spans="1:4">
      <c r="A16">
        <v>15</v>
      </c>
      <c r="B16">
        <f t="shared" si="2"/>
        <v>105</v>
      </c>
      <c r="C16" s="140">
        <f t="shared" si="1"/>
        <v>58.603358934127783</v>
      </c>
      <c r="D16">
        <f t="shared" si="0"/>
        <v>32768</v>
      </c>
    </row>
    <row r="17" spans="1:4">
      <c r="A17">
        <v>16</v>
      </c>
      <c r="B17">
        <f t="shared" si="2"/>
        <v>120</v>
      </c>
      <c r="C17" s="140">
        <f t="shared" si="1"/>
        <v>64</v>
      </c>
      <c r="D17">
        <f t="shared" si="0"/>
        <v>65536</v>
      </c>
    </row>
    <row r="18" spans="1:4">
      <c r="A18">
        <v>17</v>
      </c>
      <c r="B18">
        <f t="shared" si="2"/>
        <v>136</v>
      </c>
      <c r="C18" s="140">
        <f t="shared" si="1"/>
        <v>69.486868301255782</v>
      </c>
      <c r="D18">
        <f t="shared" si="0"/>
        <v>131072</v>
      </c>
    </row>
    <row r="19" spans="1:4">
      <c r="A19">
        <v>18</v>
      </c>
      <c r="B19">
        <f t="shared" si="2"/>
        <v>153</v>
      </c>
      <c r="C19" s="140">
        <f t="shared" si="1"/>
        <v>75.058650025961612</v>
      </c>
      <c r="D19">
        <f t="shared" si="0"/>
        <v>262144</v>
      </c>
    </row>
    <row r="20" spans="1:4">
      <c r="A20">
        <v>19</v>
      </c>
      <c r="B20">
        <f t="shared" si="2"/>
        <v>171</v>
      </c>
      <c r="C20" s="140">
        <f t="shared" si="1"/>
        <v>80.710622755428119</v>
      </c>
      <c r="D20">
        <f t="shared" si="0"/>
        <v>524288</v>
      </c>
    </row>
    <row r="21" spans="1:4">
      <c r="A21">
        <v>20</v>
      </c>
      <c r="B21">
        <f t="shared" si="2"/>
        <v>190</v>
      </c>
      <c r="C21" s="140">
        <f t="shared" si="1"/>
        <v>86.438561897747249</v>
      </c>
      <c r="D21">
        <f t="shared" si="0"/>
        <v>1048576</v>
      </c>
    </row>
    <row r="22" spans="1:4">
      <c r="A22">
        <v>21</v>
      </c>
      <c r="B22">
        <f t="shared" si="2"/>
        <v>210</v>
      </c>
      <c r="C22" s="140">
        <f t="shared" si="1"/>
        <v>92.23866587835397</v>
      </c>
      <c r="D22">
        <f t="shared" si="0"/>
        <v>2097152</v>
      </c>
    </row>
    <row r="23" spans="1:4">
      <c r="A23">
        <v>22</v>
      </c>
      <c r="B23">
        <f t="shared" si="2"/>
        <v>231</v>
      </c>
      <c r="C23" s="140">
        <f t="shared" si="1"/>
        <v>98.107495610020536</v>
      </c>
      <c r="D23">
        <f t="shared" si="0"/>
        <v>4194304</v>
      </c>
    </row>
    <row r="24" spans="1:4">
      <c r="A24">
        <v>23</v>
      </c>
      <c r="B24">
        <f t="shared" si="2"/>
        <v>253</v>
      </c>
      <c r="C24" s="140">
        <f t="shared" si="1"/>
        <v>104.0419249893113</v>
      </c>
      <c r="D24">
        <f t="shared" si="0"/>
        <v>8388608</v>
      </c>
    </row>
    <row r="25" spans="1:4">
      <c r="A25">
        <v>24</v>
      </c>
      <c r="B25">
        <f t="shared" si="2"/>
        <v>276</v>
      </c>
      <c r="C25" s="140">
        <f t="shared" si="1"/>
        <v>110.03910001730776</v>
      </c>
      <c r="D25">
        <f t="shared" si="0"/>
        <v>16777216</v>
      </c>
    </row>
    <row r="26" spans="1:4">
      <c r="A26">
        <v>25</v>
      </c>
      <c r="B26">
        <f t="shared" si="2"/>
        <v>300</v>
      </c>
      <c r="C26" s="140">
        <f t="shared" si="1"/>
        <v>116.09640474436812</v>
      </c>
      <c r="D26">
        <f t="shared" si="0"/>
        <v>33554432</v>
      </c>
    </row>
    <row r="27" spans="1:4">
      <c r="A27">
        <v>26</v>
      </c>
      <c r="B27">
        <f t="shared" si="2"/>
        <v>325</v>
      </c>
      <c r="C27" s="140">
        <f t="shared" si="1"/>
        <v>122.2114326716684</v>
      </c>
      <c r="D27">
        <f t="shared" si="0"/>
        <v>67108864</v>
      </c>
    </row>
    <row r="28" spans="1:4">
      <c r="A28">
        <v>27</v>
      </c>
      <c r="B28">
        <f t="shared" si="2"/>
        <v>351</v>
      </c>
      <c r="C28" s="140">
        <f t="shared" si="1"/>
        <v>128.38196255841368</v>
      </c>
      <c r="D28">
        <f t="shared" si="0"/>
        <v>134217728</v>
      </c>
    </row>
    <row r="29" spans="1:4">
      <c r="A29">
        <v>28</v>
      </c>
      <c r="B29">
        <f t="shared" si="2"/>
        <v>378</v>
      </c>
      <c r="C29" s="140">
        <f t="shared" si="1"/>
        <v>134.6059378176129</v>
      </c>
      <c r="D29">
        <f t="shared" si="0"/>
        <v>268435456</v>
      </c>
    </row>
    <row r="30" spans="1:4">
      <c r="A30">
        <v>29</v>
      </c>
      <c r="B30">
        <f t="shared" si="2"/>
        <v>406</v>
      </c>
      <c r="C30" s="140">
        <f t="shared" si="1"/>
        <v>140.8814488586996</v>
      </c>
      <c r="D30">
        <f t="shared" si="0"/>
        <v>536870912</v>
      </c>
    </row>
    <row r="31" spans="1:4">
      <c r="A31">
        <v>30</v>
      </c>
      <c r="B31">
        <f t="shared" si="2"/>
        <v>435</v>
      </c>
      <c r="C31" s="140">
        <f t="shared" si="1"/>
        <v>147.20671786825557</v>
      </c>
      <c r="D31">
        <f t="shared" si="0"/>
        <v>1073741824</v>
      </c>
    </row>
    <row r="32" spans="1:4">
      <c r="A32">
        <v>31</v>
      </c>
      <c r="B32">
        <f t="shared" si="2"/>
        <v>465</v>
      </c>
      <c r="C32" s="140">
        <f t="shared" si="1"/>
        <v>153.58008562199316</v>
      </c>
      <c r="D32">
        <f t="shared" si="0"/>
        <v>2147483648</v>
      </c>
    </row>
    <row r="33" spans="1:4">
      <c r="A33">
        <v>32</v>
      </c>
      <c r="B33">
        <f t="shared" si="2"/>
        <v>496</v>
      </c>
      <c r="C33" s="140">
        <f t="shared" si="1"/>
        <v>160</v>
      </c>
      <c r="D33">
        <f t="shared" si="0"/>
        <v>4294967296</v>
      </c>
    </row>
    <row r="34" spans="1:4">
      <c r="A34">
        <v>33</v>
      </c>
      <c r="B34">
        <f t="shared" si="2"/>
        <v>528</v>
      </c>
      <c r="C34" s="140">
        <f t="shared" si="1"/>
        <v>166.46500593882897</v>
      </c>
      <c r="D34">
        <f t="shared" si="0"/>
        <v>8589934592</v>
      </c>
    </row>
    <row r="35" spans="1:4">
      <c r="A35">
        <v>34</v>
      </c>
      <c r="B35">
        <f t="shared" si="2"/>
        <v>561</v>
      </c>
      <c r="C35" s="140">
        <f t="shared" si="1"/>
        <v>172.97373660251156</v>
      </c>
      <c r="D35">
        <f t="shared" si="0"/>
        <v>17179869184</v>
      </c>
    </row>
    <row r="36" spans="1:4">
      <c r="A36">
        <v>35</v>
      </c>
      <c r="B36">
        <f t="shared" si="2"/>
        <v>595</v>
      </c>
      <c r="C36" s="140">
        <f t="shared" si="1"/>
        <v>179.52490559307381</v>
      </c>
      <c r="D36">
        <f t="shared" si="0"/>
        <v>34359738368</v>
      </c>
    </row>
    <row r="37" spans="1:4">
      <c r="A37">
        <v>36</v>
      </c>
      <c r="B37">
        <f t="shared" si="2"/>
        <v>630</v>
      </c>
      <c r="C37" s="140">
        <f t="shared" si="1"/>
        <v>186.11730005192322</v>
      </c>
      <c r="D37">
        <f t="shared" si="0"/>
        <v>68719476736</v>
      </c>
    </row>
    <row r="38" spans="1:4">
      <c r="A38">
        <v>37</v>
      </c>
      <c r="B38">
        <f t="shared" si="2"/>
        <v>666</v>
      </c>
      <c r="C38" s="140">
        <f t="shared" si="1"/>
        <v>192.74977452827116</v>
      </c>
      <c r="D38">
        <f t="shared" si="0"/>
        <v>137438953472</v>
      </c>
    </row>
    <row r="39" spans="1:4">
      <c r="A39">
        <v>38</v>
      </c>
      <c r="B39">
        <f t="shared" si="2"/>
        <v>703</v>
      </c>
      <c r="C39" s="140">
        <f t="shared" si="1"/>
        <v>199.42124551085624</v>
      </c>
      <c r="D39">
        <f t="shared" si="0"/>
        <v>274877906944</v>
      </c>
    </row>
    <row r="40" spans="1:4">
      <c r="A40">
        <v>39</v>
      </c>
      <c r="B40">
        <f t="shared" si="2"/>
        <v>741</v>
      </c>
      <c r="C40" s="140">
        <f t="shared" si="1"/>
        <v>206.13068653562769</v>
      </c>
      <c r="D40">
        <f t="shared" si="0"/>
        <v>549755813888</v>
      </c>
    </row>
    <row r="41" spans="1:4">
      <c r="A41">
        <v>40</v>
      </c>
      <c r="B41">
        <f t="shared" si="2"/>
        <v>780</v>
      </c>
      <c r="C41" s="140">
        <f t="shared" si="1"/>
        <v>212.8771237954945</v>
      </c>
      <c r="D41">
        <f t="shared" si="0"/>
        <v>1099511627776</v>
      </c>
    </row>
    <row r="42" spans="1:4">
      <c r="A42">
        <v>41</v>
      </c>
      <c r="B42">
        <f t="shared" si="2"/>
        <v>820</v>
      </c>
      <c r="C42" s="140">
        <f t="shared" si="1"/>
        <v>219.65963218934144</v>
      </c>
      <c r="D42">
        <f t="shared" si="0"/>
        <v>2199023255552</v>
      </c>
    </row>
    <row r="43" spans="1:4">
      <c r="A43">
        <v>42</v>
      </c>
      <c r="B43">
        <f t="shared" si="2"/>
        <v>861</v>
      </c>
      <c r="C43" s="140">
        <f t="shared" si="1"/>
        <v>226.47733175670794</v>
      </c>
      <c r="D43">
        <f t="shared" si="0"/>
        <v>4398046511104</v>
      </c>
    </row>
    <row r="44" spans="1:4">
      <c r="A44">
        <v>43</v>
      </c>
      <c r="B44">
        <f t="shared" si="2"/>
        <v>903</v>
      </c>
      <c r="C44" s="140">
        <f t="shared" si="1"/>
        <v>233.3293844521902</v>
      </c>
      <c r="D44">
        <f t="shared" si="0"/>
        <v>8796093022208</v>
      </c>
    </row>
    <row r="45" spans="1:4">
      <c r="A45">
        <v>44</v>
      </c>
      <c r="B45">
        <f t="shared" si="2"/>
        <v>946</v>
      </c>
      <c r="C45" s="140">
        <f t="shared" si="1"/>
        <v>240.21499122004107</v>
      </c>
      <c r="D45">
        <f t="shared" si="0"/>
        <v>17592186044416</v>
      </c>
    </row>
    <row r="46" spans="1:4">
      <c r="A46">
        <v>45</v>
      </c>
      <c r="B46">
        <f t="shared" si="2"/>
        <v>990</v>
      </c>
      <c r="C46" s="140">
        <f t="shared" si="1"/>
        <v>247.13338933483536</v>
      </c>
      <c r="D46">
        <f t="shared" si="0"/>
        <v>35184372088832</v>
      </c>
    </row>
    <row r="47" spans="1:4">
      <c r="A47">
        <v>46</v>
      </c>
      <c r="B47">
        <f t="shared" si="2"/>
        <v>1035</v>
      </c>
      <c r="C47" s="140">
        <f t="shared" si="1"/>
        <v>254.0838499786226</v>
      </c>
      <c r="D47">
        <f t="shared" si="0"/>
        <v>70368744177664</v>
      </c>
    </row>
    <row r="48" spans="1:4">
      <c r="A48">
        <v>47</v>
      </c>
      <c r="B48">
        <f t="shared" si="2"/>
        <v>1081</v>
      </c>
      <c r="C48" s="140">
        <f t="shared" si="1"/>
        <v>261.06567602884894</v>
      </c>
      <c r="D48">
        <f t="shared" si="0"/>
        <v>140737488355328</v>
      </c>
    </row>
    <row r="49" spans="1:4">
      <c r="A49">
        <v>48</v>
      </c>
      <c r="B49">
        <f t="shared" si="2"/>
        <v>1128</v>
      </c>
      <c r="C49" s="140">
        <f t="shared" si="1"/>
        <v>268.07820003461552</v>
      </c>
      <c r="D49">
        <f t="shared" si="0"/>
        <v>281474976710656</v>
      </c>
    </row>
    <row r="50" spans="1:4">
      <c r="A50">
        <v>49</v>
      </c>
      <c r="B50">
        <f t="shared" si="2"/>
        <v>1176</v>
      </c>
      <c r="C50" s="140">
        <f t="shared" si="1"/>
        <v>275.12078236164518</v>
      </c>
      <c r="D50">
        <f t="shared" si="0"/>
        <v>562949953421312</v>
      </c>
    </row>
    <row r="51" spans="1:4">
      <c r="A51">
        <v>50</v>
      </c>
      <c r="B51">
        <f t="shared" si="2"/>
        <v>1225</v>
      </c>
      <c r="C51" s="140">
        <f t="shared" si="1"/>
        <v>282.1928094887362</v>
      </c>
      <c r="D51">
        <f t="shared" si="0"/>
        <v>1125899906842624</v>
      </c>
    </row>
    <row r="52" spans="1:4">
      <c r="A52">
        <v>51</v>
      </c>
      <c r="B52">
        <f t="shared" si="2"/>
        <v>1275</v>
      </c>
      <c r="C52" s="140">
        <f t="shared" si="1"/>
        <v>289.29369244054629</v>
      </c>
      <c r="D52">
        <f t="shared" si="0"/>
        <v>2251799813685248</v>
      </c>
    </row>
    <row r="53" spans="1:4">
      <c r="A53">
        <v>52</v>
      </c>
      <c r="B53">
        <f t="shared" si="2"/>
        <v>1326</v>
      </c>
      <c r="C53" s="140">
        <f t="shared" si="1"/>
        <v>296.42286534333681</v>
      </c>
      <c r="D53">
        <f t="shared" si="0"/>
        <v>4503599627370496</v>
      </c>
    </row>
    <row r="54" spans="1:4">
      <c r="A54">
        <v>53</v>
      </c>
      <c r="B54">
        <f t="shared" si="2"/>
        <v>1378</v>
      </c>
      <c r="C54" s="140">
        <f t="shared" si="1"/>
        <v>303.5797840918496</v>
      </c>
      <c r="D54">
        <f t="shared" si="0"/>
        <v>9007199254740992</v>
      </c>
    </row>
    <row r="55" spans="1:4">
      <c r="A55">
        <v>54</v>
      </c>
      <c r="B55">
        <f t="shared" si="2"/>
        <v>1431</v>
      </c>
      <c r="C55" s="140">
        <f t="shared" si="1"/>
        <v>310.76392511682735</v>
      </c>
      <c r="D55">
        <f t="shared" si="0"/>
        <v>1.8014398509481984E+16</v>
      </c>
    </row>
    <row r="56" spans="1:4">
      <c r="A56">
        <v>55</v>
      </c>
      <c r="B56">
        <f t="shared" si="2"/>
        <v>1485</v>
      </c>
      <c r="C56" s="140">
        <f t="shared" si="1"/>
        <v>317.97478424385628</v>
      </c>
      <c r="D56">
        <f t="shared" si="0"/>
        <v>3.6028797018963968E+16</v>
      </c>
    </row>
    <row r="57" spans="1:4">
      <c r="A57">
        <v>56</v>
      </c>
      <c r="B57">
        <f t="shared" si="2"/>
        <v>1540</v>
      </c>
      <c r="C57" s="140">
        <f t="shared" si="1"/>
        <v>325.21187563522585</v>
      </c>
      <c r="D57">
        <f t="shared" si="0"/>
        <v>7.2057594037927936E+16</v>
      </c>
    </row>
    <row r="58" spans="1:4">
      <c r="A58">
        <v>57</v>
      </c>
      <c r="B58">
        <f t="shared" si="2"/>
        <v>1596</v>
      </c>
      <c r="C58" s="140">
        <f t="shared" si="1"/>
        <v>332.4747308073903</v>
      </c>
      <c r="D58">
        <f t="shared" si="0"/>
        <v>1.4411518807585587E+17</v>
      </c>
    </row>
    <row r="59" spans="1:4">
      <c r="A59">
        <v>58</v>
      </c>
      <c r="B59">
        <f t="shared" si="2"/>
        <v>1653</v>
      </c>
      <c r="C59" s="140">
        <f t="shared" si="1"/>
        <v>339.76289771739914</v>
      </c>
      <c r="D59">
        <f t="shared" si="0"/>
        <v>2.8823037615171174E+17</v>
      </c>
    </row>
    <row r="60" spans="1:4">
      <c r="A60">
        <v>59</v>
      </c>
      <c r="B60">
        <f t="shared" si="2"/>
        <v>1711</v>
      </c>
      <c r="C60" s="140">
        <f t="shared" si="1"/>
        <v>347.07593991234864</v>
      </c>
      <c r="D60">
        <f t="shared" si="0"/>
        <v>5.7646075230342349E+17</v>
      </c>
    </row>
    <row r="61" spans="1:4">
      <c r="A61">
        <v>60</v>
      </c>
      <c r="B61">
        <f t="shared" si="2"/>
        <v>1770</v>
      </c>
      <c r="C61" s="140">
        <f t="shared" si="1"/>
        <v>354.41343573651113</v>
      </c>
      <c r="D61">
        <f t="shared" si="0"/>
        <v>1.152921504606847E+18</v>
      </c>
    </row>
    <row r="62" spans="1:4">
      <c r="A62">
        <v>61</v>
      </c>
      <c r="B62">
        <f t="shared" si="2"/>
        <v>1830</v>
      </c>
      <c r="C62" s="140">
        <f t="shared" si="1"/>
        <v>361.7749775913361</v>
      </c>
      <c r="D62">
        <f t="shared" si="0"/>
        <v>2.305843009213694E+18</v>
      </c>
    </row>
    <row r="63" spans="1:4">
      <c r="A63">
        <v>62</v>
      </c>
      <c r="B63">
        <f t="shared" si="2"/>
        <v>1891</v>
      </c>
      <c r="C63" s="140">
        <f t="shared" si="1"/>
        <v>369.16017124398633</v>
      </c>
      <c r="D63">
        <f t="shared" si="0"/>
        <v>4.6116860184273879E+18</v>
      </c>
    </row>
    <row r="64" spans="1:4">
      <c r="A64">
        <v>63</v>
      </c>
      <c r="B64">
        <f t="shared" si="2"/>
        <v>1953</v>
      </c>
      <c r="C64" s="140">
        <f t="shared" si="1"/>
        <v>376.56863518049477</v>
      </c>
      <c r="D64">
        <f t="shared" si="0"/>
        <v>9.2233720368547758E+18</v>
      </c>
    </row>
    <row r="65" spans="1:4">
      <c r="A65">
        <v>64</v>
      </c>
      <c r="B65">
        <f t="shared" si="2"/>
        <v>2016</v>
      </c>
      <c r="C65" s="140">
        <f t="shared" si="1"/>
        <v>384</v>
      </c>
      <c r="D65">
        <f t="shared" si="0"/>
        <v>1.8446744073709552E+19</v>
      </c>
    </row>
    <row r="66" spans="1:4">
      <c r="A66">
        <v>65</v>
      </c>
      <c r="B66">
        <f t="shared" si="2"/>
        <v>2080</v>
      </c>
      <c r="C66" s="140">
        <f t="shared" si="1"/>
        <v>391.45390784684952</v>
      </c>
      <c r="D66">
        <f t="shared" ref="D66:D129" si="3">POWER(2,A66)</f>
        <v>3.6893488147419103E+19</v>
      </c>
    </row>
    <row r="67" spans="1:4">
      <c r="A67">
        <v>66</v>
      </c>
      <c r="B67">
        <f t="shared" si="2"/>
        <v>2145</v>
      </c>
      <c r="C67" s="140">
        <f t="shared" ref="C67:C130" si="4">+A67*LOG(A67,2)</f>
        <v>398.93001187765793</v>
      </c>
      <c r="D67">
        <f t="shared" si="3"/>
        <v>7.3786976294838206E+19</v>
      </c>
    </row>
    <row r="68" spans="1:4">
      <c r="A68">
        <v>67</v>
      </c>
      <c r="B68">
        <f t="shared" ref="B68:B131" si="5">+B67+A67</f>
        <v>2211</v>
      </c>
      <c r="C68" s="140">
        <f t="shared" si="4"/>
        <v>406.42797576067073</v>
      </c>
      <c r="D68">
        <f t="shared" si="3"/>
        <v>1.4757395258967641E+20</v>
      </c>
    </row>
    <row r="69" spans="1:4">
      <c r="A69">
        <v>68</v>
      </c>
      <c r="B69">
        <f t="shared" si="5"/>
        <v>2278</v>
      </c>
      <c r="C69" s="140">
        <f t="shared" si="4"/>
        <v>413.94747320502313</v>
      </c>
      <c r="D69">
        <f t="shared" si="3"/>
        <v>2.9514790517935283E+20</v>
      </c>
    </row>
    <row r="70" spans="1:4">
      <c r="A70">
        <v>69</v>
      </c>
      <c r="B70">
        <f t="shared" si="5"/>
        <v>2346</v>
      </c>
      <c r="C70" s="140">
        <f t="shared" si="4"/>
        <v>421.48818751769375</v>
      </c>
      <c r="D70">
        <f t="shared" si="3"/>
        <v>5.9029581035870565E+20</v>
      </c>
    </row>
    <row r="71" spans="1:4">
      <c r="A71">
        <v>70</v>
      </c>
      <c r="B71">
        <f t="shared" si="5"/>
        <v>2415</v>
      </c>
      <c r="C71" s="140">
        <f t="shared" si="4"/>
        <v>429.04981118614774</v>
      </c>
      <c r="D71">
        <f t="shared" si="3"/>
        <v>1.1805916207174113E+21</v>
      </c>
    </row>
    <row r="72" spans="1:4">
      <c r="A72">
        <v>71</v>
      </c>
      <c r="B72">
        <f t="shared" si="5"/>
        <v>2485</v>
      </c>
      <c r="C72" s="140">
        <f t="shared" si="4"/>
        <v>436.63204548483242</v>
      </c>
      <c r="D72">
        <f t="shared" si="3"/>
        <v>2.3611832414348226E+21</v>
      </c>
    </row>
    <row r="73" spans="1:4">
      <c r="A73">
        <v>72</v>
      </c>
      <c r="B73">
        <f t="shared" si="5"/>
        <v>2556</v>
      </c>
      <c r="C73" s="140">
        <f t="shared" si="4"/>
        <v>444.23460010384645</v>
      </c>
      <c r="D73">
        <f t="shared" si="3"/>
        <v>4.7223664828696452E+21</v>
      </c>
    </row>
    <row r="74" spans="1:4">
      <c r="A74">
        <v>73</v>
      </c>
      <c r="B74">
        <f t="shared" si="5"/>
        <v>2628</v>
      </c>
      <c r="C74" s="140">
        <f t="shared" si="4"/>
        <v>451.85719279824127</v>
      </c>
      <c r="D74">
        <f t="shared" si="3"/>
        <v>9.4447329657392904E+21</v>
      </c>
    </row>
    <row r="75" spans="1:4">
      <c r="A75">
        <v>74</v>
      </c>
      <c r="B75">
        <f t="shared" si="5"/>
        <v>2701</v>
      </c>
      <c r="C75" s="140">
        <f t="shared" si="4"/>
        <v>459.49954905654238</v>
      </c>
      <c r="D75">
        <f t="shared" si="3"/>
        <v>1.8889465931478581E+22</v>
      </c>
    </row>
    <row r="76" spans="1:4">
      <c r="A76">
        <v>75</v>
      </c>
      <c r="B76">
        <f t="shared" si="5"/>
        <v>2775</v>
      </c>
      <c r="C76" s="140">
        <f t="shared" si="4"/>
        <v>467.16140178719104</v>
      </c>
      <c r="D76">
        <f t="shared" si="3"/>
        <v>3.7778931862957162E+22</v>
      </c>
    </row>
    <row r="77" spans="1:4">
      <c r="A77">
        <v>76</v>
      </c>
      <c r="B77">
        <f t="shared" si="5"/>
        <v>2850</v>
      </c>
      <c r="C77" s="140">
        <f t="shared" si="4"/>
        <v>474.84249102171253</v>
      </c>
      <c r="D77">
        <f t="shared" si="3"/>
        <v>7.5557863725914323E+22</v>
      </c>
    </row>
    <row r="78" spans="1:4">
      <c r="A78">
        <v>77</v>
      </c>
      <c r="B78">
        <f t="shared" si="5"/>
        <v>2926</v>
      </c>
      <c r="C78" s="140">
        <f t="shared" si="4"/>
        <v>482.54256363350743</v>
      </c>
      <c r="D78">
        <f t="shared" si="3"/>
        <v>1.5111572745182865E+23</v>
      </c>
    </row>
    <row r="79" spans="1:4">
      <c r="A79">
        <v>78</v>
      </c>
      <c r="B79">
        <f t="shared" si="5"/>
        <v>3003</v>
      </c>
      <c r="C79" s="140">
        <f t="shared" si="4"/>
        <v>490.26137307125538</v>
      </c>
      <c r="D79">
        <f t="shared" si="3"/>
        <v>3.0223145490365729E+23</v>
      </c>
    </row>
    <row r="80" spans="1:4">
      <c r="A80">
        <v>79</v>
      </c>
      <c r="B80">
        <f t="shared" si="5"/>
        <v>3081</v>
      </c>
      <c r="C80" s="140">
        <f t="shared" si="4"/>
        <v>497.99867910599113</v>
      </c>
      <c r="D80">
        <f t="shared" si="3"/>
        <v>6.0446290980731459E+23</v>
      </c>
    </row>
    <row r="81" spans="1:4">
      <c r="A81">
        <v>80</v>
      </c>
      <c r="B81">
        <f t="shared" si="5"/>
        <v>3160</v>
      </c>
      <c r="C81" s="140">
        <f t="shared" si="4"/>
        <v>505.75424759098894</v>
      </c>
      <c r="D81">
        <f t="shared" si="3"/>
        <v>1.2089258196146292E+24</v>
      </c>
    </row>
    <row r="82" spans="1:4">
      <c r="A82">
        <v>81</v>
      </c>
      <c r="B82">
        <f t="shared" si="5"/>
        <v>3240</v>
      </c>
      <c r="C82" s="140">
        <f t="shared" si="4"/>
        <v>513.52785023365459</v>
      </c>
      <c r="D82">
        <f t="shared" si="3"/>
        <v>2.4178516392292583E+24</v>
      </c>
    </row>
    <row r="83" spans="1:4">
      <c r="A83">
        <v>82</v>
      </c>
      <c r="B83">
        <f t="shared" si="5"/>
        <v>3321</v>
      </c>
      <c r="C83" s="140">
        <f t="shared" si="4"/>
        <v>521.31926437868299</v>
      </c>
      <c r="D83">
        <f t="shared" si="3"/>
        <v>4.8357032784585167E+24</v>
      </c>
    </row>
    <row r="84" spans="1:4">
      <c r="A84">
        <v>83</v>
      </c>
      <c r="B84">
        <f t="shared" si="5"/>
        <v>3403</v>
      </c>
      <c r="C84" s="140">
        <f t="shared" si="4"/>
        <v>529.12827280179476</v>
      </c>
      <c r="D84">
        <f t="shared" si="3"/>
        <v>9.6714065569170334E+24</v>
      </c>
    </row>
    <row r="85" spans="1:4">
      <c r="A85">
        <v>84</v>
      </c>
      <c r="B85">
        <f t="shared" si="5"/>
        <v>3486</v>
      </c>
      <c r="C85" s="140">
        <f t="shared" si="4"/>
        <v>536.95466351341588</v>
      </c>
      <c r="D85">
        <f t="shared" si="3"/>
        <v>1.9342813113834067E+25</v>
      </c>
    </row>
    <row r="86" spans="1:4">
      <c r="A86">
        <v>85</v>
      </c>
      <c r="B86">
        <f t="shared" si="5"/>
        <v>3570</v>
      </c>
      <c r="C86" s="140">
        <f t="shared" si="4"/>
        <v>544.79822957170472</v>
      </c>
      <c r="D86">
        <f t="shared" si="3"/>
        <v>3.8685626227668134E+25</v>
      </c>
    </row>
    <row r="87" spans="1:4">
      <c r="A87">
        <v>86</v>
      </c>
      <c r="B87">
        <f t="shared" si="5"/>
        <v>3655</v>
      </c>
      <c r="C87" s="140">
        <f t="shared" si="4"/>
        <v>552.65876890438039</v>
      </c>
      <c r="D87">
        <f t="shared" si="3"/>
        <v>7.7371252455336267E+25</v>
      </c>
    </row>
    <row r="88" spans="1:4">
      <c r="A88">
        <v>87</v>
      </c>
      <c r="B88">
        <f t="shared" si="5"/>
        <v>3741</v>
      </c>
      <c r="C88" s="140">
        <f t="shared" si="4"/>
        <v>560.53608413883944</v>
      </c>
      <c r="D88">
        <f t="shared" si="3"/>
        <v>1.5474250491067253E+26</v>
      </c>
    </row>
    <row r="89" spans="1:4">
      <c r="A89">
        <v>88</v>
      </c>
      <c r="B89">
        <f t="shared" si="5"/>
        <v>3828</v>
      </c>
      <c r="C89" s="140">
        <f t="shared" si="4"/>
        <v>568.4299824400822</v>
      </c>
      <c r="D89">
        <f t="shared" si="3"/>
        <v>3.0948500982134507E+26</v>
      </c>
    </row>
    <row r="90" spans="1:4">
      <c r="A90">
        <v>89</v>
      </c>
      <c r="B90">
        <f t="shared" si="5"/>
        <v>3916</v>
      </c>
      <c r="C90" s="140">
        <f t="shared" si="4"/>
        <v>576.34027535600944</v>
      </c>
      <c r="D90">
        <f t="shared" si="3"/>
        <v>6.1897001964269014E+26</v>
      </c>
    </row>
    <row r="91" spans="1:4">
      <c r="A91">
        <v>90</v>
      </c>
      <c r="B91">
        <f t="shared" si="5"/>
        <v>4005</v>
      </c>
      <c r="C91" s="140">
        <f t="shared" si="4"/>
        <v>584.26677866967077</v>
      </c>
      <c r="D91">
        <f t="shared" si="3"/>
        <v>1.2379400392853803E+27</v>
      </c>
    </row>
    <row r="92" spans="1:4">
      <c r="A92">
        <v>91</v>
      </c>
      <c r="B92">
        <f t="shared" si="5"/>
        <v>4095</v>
      </c>
      <c r="C92" s="140">
        <f t="shared" si="4"/>
        <v>592.20931225808135</v>
      </c>
      <c r="D92">
        <f t="shared" si="3"/>
        <v>2.4758800785707605E+27</v>
      </c>
    </row>
    <row r="93" spans="1:4">
      <c r="A93">
        <v>92</v>
      </c>
      <c r="B93">
        <f t="shared" si="5"/>
        <v>4186</v>
      </c>
      <c r="C93" s="140">
        <f t="shared" si="4"/>
        <v>600.16769995724519</v>
      </c>
      <c r="D93">
        <f t="shared" si="3"/>
        <v>4.9517601571415211E+27</v>
      </c>
    </row>
    <row r="94" spans="1:4">
      <c r="A94">
        <v>93</v>
      </c>
      <c r="B94">
        <f t="shared" si="5"/>
        <v>4278</v>
      </c>
      <c r="C94" s="140">
        <f t="shared" si="4"/>
        <v>608.14176943304699</v>
      </c>
      <c r="D94">
        <f t="shared" si="3"/>
        <v>9.9035203142830422E+27</v>
      </c>
    </row>
    <row r="95" spans="1:4">
      <c r="A95">
        <v>94</v>
      </c>
      <c r="B95">
        <f t="shared" si="5"/>
        <v>4371</v>
      </c>
      <c r="C95" s="140">
        <f t="shared" si="4"/>
        <v>616.13135205769788</v>
      </c>
      <c r="D95">
        <f t="shared" si="3"/>
        <v>1.9807040628566084E+28</v>
      </c>
    </row>
    <row r="96" spans="1:4">
      <c r="A96">
        <v>95</v>
      </c>
      <c r="B96">
        <f t="shared" si="5"/>
        <v>4465</v>
      </c>
      <c r="C96" s="140">
        <f t="shared" si="4"/>
        <v>624.13628279144007</v>
      </c>
      <c r="D96">
        <f t="shared" si="3"/>
        <v>3.9614081257132169E+28</v>
      </c>
    </row>
    <row r="97" spans="1:4">
      <c r="A97">
        <v>96</v>
      </c>
      <c r="B97">
        <f t="shared" si="5"/>
        <v>4560</v>
      </c>
      <c r="C97" s="140">
        <f t="shared" si="4"/>
        <v>632.15640006923104</v>
      </c>
      <c r="D97">
        <f t="shared" si="3"/>
        <v>7.9228162514264338E+28</v>
      </c>
    </row>
    <row r="98" spans="1:4">
      <c r="A98">
        <v>97</v>
      </c>
      <c r="B98">
        <f t="shared" si="5"/>
        <v>4656</v>
      </c>
      <c r="C98" s="140">
        <f t="shared" si="4"/>
        <v>640.19154569215141</v>
      </c>
      <c r="D98">
        <f t="shared" si="3"/>
        <v>1.5845632502852868E+29</v>
      </c>
    </row>
    <row r="99" spans="1:4">
      <c r="A99">
        <v>98</v>
      </c>
      <c r="B99">
        <f t="shared" si="5"/>
        <v>4753</v>
      </c>
      <c r="C99" s="140">
        <f t="shared" si="4"/>
        <v>648.24156472329048</v>
      </c>
      <c r="D99">
        <f t="shared" si="3"/>
        <v>3.1691265005705735E+29</v>
      </c>
    </row>
    <row r="100" spans="1:4">
      <c r="A100">
        <v>99</v>
      </c>
      <c r="B100">
        <f t="shared" si="5"/>
        <v>4851</v>
      </c>
      <c r="C100" s="140">
        <f t="shared" si="4"/>
        <v>656.30630538788137</v>
      </c>
      <c r="D100">
        <f t="shared" si="3"/>
        <v>6.338253001141147E+29</v>
      </c>
    </row>
    <row r="101" spans="1:4">
      <c r="A101">
        <v>100</v>
      </c>
      <c r="B101">
        <f t="shared" si="5"/>
        <v>4950</v>
      </c>
      <c r="C101" s="140">
        <f t="shared" si="4"/>
        <v>664.38561897747252</v>
      </c>
      <c r="D101">
        <f t="shared" si="3"/>
        <v>1.2676506002282294E+30</v>
      </c>
    </row>
    <row r="102" spans="1:4">
      <c r="A102">
        <v>101</v>
      </c>
      <c r="B102">
        <f t="shared" si="5"/>
        <v>5050</v>
      </c>
      <c r="C102" s="140">
        <f t="shared" si="4"/>
        <v>672.47935975793132</v>
      </c>
      <c r="D102">
        <f t="shared" si="3"/>
        <v>2.5353012004564588E+30</v>
      </c>
    </row>
    <row r="103" spans="1:4">
      <c r="A103">
        <v>102</v>
      </c>
      <c r="B103">
        <f t="shared" si="5"/>
        <v>5151</v>
      </c>
      <c r="C103" s="140">
        <f t="shared" si="4"/>
        <v>680.58738488109248</v>
      </c>
      <c r="D103">
        <f t="shared" si="3"/>
        <v>5.0706024009129176E+30</v>
      </c>
    </row>
    <row r="104" spans="1:4">
      <c r="A104">
        <v>103</v>
      </c>
      <c r="B104">
        <f t="shared" si="5"/>
        <v>5253</v>
      </c>
      <c r="C104" s="140">
        <f t="shared" si="4"/>
        <v>688.70955429987146</v>
      </c>
      <c r="D104">
        <f t="shared" si="3"/>
        <v>1.0141204801825835E+31</v>
      </c>
    </row>
    <row r="105" spans="1:4">
      <c r="A105">
        <v>104</v>
      </c>
      <c r="B105">
        <f t="shared" si="5"/>
        <v>5356</v>
      </c>
      <c r="C105" s="140">
        <f t="shared" si="4"/>
        <v>696.84573068667351</v>
      </c>
      <c r="D105">
        <f t="shared" si="3"/>
        <v>2.028240960365167E+31</v>
      </c>
    </row>
    <row r="106" spans="1:4">
      <c r="A106">
        <v>105</v>
      </c>
      <c r="B106">
        <f t="shared" si="5"/>
        <v>5460</v>
      </c>
      <c r="C106" s="140">
        <f t="shared" si="4"/>
        <v>704.9957793549429</v>
      </c>
      <c r="D106">
        <f t="shared" si="3"/>
        <v>4.0564819207303341E+31</v>
      </c>
    </row>
    <row r="107" spans="1:4">
      <c r="A107">
        <v>106</v>
      </c>
      <c r="B107">
        <f t="shared" si="5"/>
        <v>5565</v>
      </c>
      <c r="C107" s="140">
        <f t="shared" si="4"/>
        <v>713.15956818369909</v>
      </c>
      <c r="D107">
        <f t="shared" si="3"/>
        <v>8.1129638414606682E+31</v>
      </c>
    </row>
    <row r="108" spans="1:4">
      <c r="A108">
        <v>107</v>
      </c>
      <c r="B108">
        <f t="shared" si="5"/>
        <v>5671</v>
      </c>
      <c r="C108" s="140">
        <f t="shared" si="4"/>
        <v>721.33696754492269</v>
      </c>
      <c r="D108">
        <f t="shared" si="3"/>
        <v>1.6225927682921336E+32</v>
      </c>
    </row>
    <row r="109" spans="1:4">
      <c r="A109">
        <v>108</v>
      </c>
      <c r="B109">
        <f t="shared" si="5"/>
        <v>5778</v>
      </c>
      <c r="C109" s="140">
        <f t="shared" si="4"/>
        <v>729.5278502336547</v>
      </c>
      <c r="D109">
        <f t="shared" si="3"/>
        <v>3.2451855365842673E+32</v>
      </c>
    </row>
    <row r="110" spans="1:4">
      <c r="A110">
        <v>109</v>
      </c>
      <c r="B110">
        <f t="shared" si="5"/>
        <v>5886</v>
      </c>
      <c r="C110" s="140">
        <f t="shared" si="4"/>
        <v>737.73209140068491</v>
      </c>
      <c r="D110">
        <f t="shared" si="3"/>
        <v>6.4903710731685345E+32</v>
      </c>
    </row>
    <row r="111" spans="1:4">
      <c r="A111">
        <v>110</v>
      </c>
      <c r="B111">
        <f t="shared" si="5"/>
        <v>5995</v>
      </c>
      <c r="C111" s="140">
        <f t="shared" si="4"/>
        <v>745.94956848771255</v>
      </c>
      <c r="D111">
        <f t="shared" si="3"/>
        <v>1.2980742146337069E+33</v>
      </c>
    </row>
    <row r="112" spans="1:4">
      <c r="A112">
        <v>111</v>
      </c>
      <c r="B112">
        <f t="shared" si="5"/>
        <v>6105</v>
      </c>
      <c r="C112" s="140">
        <f t="shared" si="4"/>
        <v>754.18016116486183</v>
      </c>
      <c r="D112">
        <f t="shared" si="3"/>
        <v>2.5961484292674138E+33</v>
      </c>
    </row>
    <row r="113" spans="1:4">
      <c r="A113">
        <v>112</v>
      </c>
      <c r="B113">
        <f t="shared" si="5"/>
        <v>6216</v>
      </c>
      <c r="C113" s="140">
        <f t="shared" si="4"/>
        <v>762.42375127045159</v>
      </c>
      <c r="D113">
        <f t="shared" si="3"/>
        <v>5.1922968585348276E+33</v>
      </c>
    </row>
    <row r="114" spans="1:4">
      <c r="A114">
        <v>113</v>
      </c>
      <c r="B114">
        <f t="shared" si="5"/>
        <v>6328</v>
      </c>
      <c r="C114" s="140">
        <f t="shared" si="4"/>
        <v>770.68022275291628</v>
      </c>
      <c r="D114">
        <f t="shared" si="3"/>
        <v>1.0384593717069655E+34</v>
      </c>
    </row>
    <row r="115" spans="1:4">
      <c r="A115">
        <v>114</v>
      </c>
      <c r="B115">
        <f t="shared" si="5"/>
        <v>6441</v>
      </c>
      <c r="C115" s="140">
        <f t="shared" si="4"/>
        <v>778.9494616147806</v>
      </c>
      <c r="D115">
        <f t="shared" si="3"/>
        <v>2.0769187434139311E+34</v>
      </c>
    </row>
    <row r="116" spans="1:4">
      <c r="A116">
        <v>115</v>
      </c>
      <c r="B116">
        <f t="shared" si="5"/>
        <v>6555</v>
      </c>
      <c r="C116" s="140">
        <f t="shared" si="4"/>
        <v>787.23135585860325</v>
      </c>
      <c r="D116">
        <f t="shared" si="3"/>
        <v>4.1538374868278621E+34</v>
      </c>
    </row>
    <row r="117" spans="1:4">
      <c r="A117">
        <v>116</v>
      </c>
      <c r="B117">
        <f t="shared" si="5"/>
        <v>6670</v>
      </c>
      <c r="C117" s="140">
        <f t="shared" si="4"/>
        <v>795.52579543479828</v>
      </c>
      <c r="D117">
        <f t="shared" si="3"/>
        <v>8.3076749736557242E+34</v>
      </c>
    </row>
    <row r="118" spans="1:4">
      <c r="A118">
        <v>117</v>
      </c>
      <c r="B118">
        <f t="shared" si="5"/>
        <v>6786</v>
      </c>
      <c r="C118" s="140">
        <f t="shared" si="4"/>
        <v>803.83267219125833</v>
      </c>
      <c r="D118">
        <f t="shared" si="3"/>
        <v>1.6615349947311448E+35</v>
      </c>
    </row>
    <row r="119" spans="1:4">
      <c r="A119">
        <v>118</v>
      </c>
      <c r="B119">
        <f t="shared" si="5"/>
        <v>6903</v>
      </c>
      <c r="C119" s="140">
        <f t="shared" si="4"/>
        <v>812.15187982469729</v>
      </c>
      <c r="D119">
        <f t="shared" si="3"/>
        <v>3.3230699894622897E+35</v>
      </c>
    </row>
    <row r="120" spans="1:4">
      <c r="A120">
        <v>119</v>
      </c>
      <c r="B120">
        <f t="shared" si="5"/>
        <v>7021</v>
      </c>
      <c r="C120" s="140">
        <f t="shared" si="4"/>
        <v>820.4833138336453</v>
      </c>
      <c r="D120">
        <f t="shared" si="3"/>
        <v>6.6461399789245794E+35</v>
      </c>
    </row>
    <row r="121" spans="1:4">
      <c r="A121">
        <v>120</v>
      </c>
      <c r="B121">
        <f t="shared" si="5"/>
        <v>7140</v>
      </c>
      <c r="C121" s="140">
        <f t="shared" si="4"/>
        <v>828.82687147302227</v>
      </c>
      <c r="D121">
        <f t="shared" si="3"/>
        <v>1.3292279957849159E+36</v>
      </c>
    </row>
    <row r="122" spans="1:4">
      <c r="A122">
        <v>121</v>
      </c>
      <c r="B122">
        <f t="shared" si="5"/>
        <v>7260</v>
      </c>
      <c r="C122" s="140">
        <f t="shared" si="4"/>
        <v>837.18245171022602</v>
      </c>
      <c r="D122">
        <f t="shared" si="3"/>
        <v>2.6584559915698317E+36</v>
      </c>
    </row>
    <row r="123" spans="1:4">
      <c r="A123">
        <v>122</v>
      </c>
      <c r="B123">
        <f t="shared" si="5"/>
        <v>7381</v>
      </c>
      <c r="C123" s="140">
        <f t="shared" si="4"/>
        <v>845.54995518267219</v>
      </c>
      <c r="D123">
        <f t="shared" si="3"/>
        <v>5.3169119831396635E+36</v>
      </c>
    </row>
    <row r="124" spans="1:4">
      <c r="A124">
        <v>123</v>
      </c>
      <c r="B124">
        <f t="shared" si="5"/>
        <v>7503</v>
      </c>
      <c r="C124" s="140">
        <f t="shared" si="4"/>
        <v>853.92928415672645</v>
      </c>
      <c r="D124">
        <f t="shared" si="3"/>
        <v>1.0633823966279327E+37</v>
      </c>
    </row>
    <row r="125" spans="1:4">
      <c r="A125">
        <v>124</v>
      </c>
      <c r="B125">
        <f t="shared" si="5"/>
        <v>7626</v>
      </c>
      <c r="C125" s="140">
        <f t="shared" si="4"/>
        <v>862.32034248797265</v>
      </c>
      <c r="D125">
        <f t="shared" si="3"/>
        <v>2.1267647932558654E+37</v>
      </c>
    </row>
    <row r="126" spans="1:4">
      <c r="A126">
        <v>125</v>
      </c>
      <c r="B126">
        <f t="shared" si="5"/>
        <v>7750</v>
      </c>
      <c r="C126" s="140">
        <f t="shared" si="4"/>
        <v>870.72303558276099</v>
      </c>
      <c r="D126">
        <f t="shared" si="3"/>
        <v>4.2535295865117308E+37</v>
      </c>
    </row>
    <row r="127" spans="1:4">
      <c r="A127">
        <v>126</v>
      </c>
      <c r="B127">
        <f t="shared" si="5"/>
        <v>7875</v>
      </c>
      <c r="C127" s="140">
        <f t="shared" si="4"/>
        <v>879.13727036098953</v>
      </c>
      <c r="D127">
        <f t="shared" si="3"/>
        <v>8.5070591730234616E+37</v>
      </c>
    </row>
    <row r="128" spans="1:4">
      <c r="A128">
        <v>127</v>
      </c>
      <c r="B128">
        <f t="shared" si="5"/>
        <v>8001</v>
      </c>
      <c r="C128" s="140">
        <f t="shared" si="4"/>
        <v>887.56295522006508</v>
      </c>
      <c r="D128">
        <f t="shared" si="3"/>
        <v>1.7014118346046923E+38</v>
      </c>
    </row>
    <row r="129" spans="1:4">
      <c r="A129">
        <v>128</v>
      </c>
      <c r="B129">
        <f t="shared" si="5"/>
        <v>8128</v>
      </c>
      <c r="C129" s="140">
        <f t="shared" si="4"/>
        <v>896</v>
      </c>
      <c r="D129">
        <f t="shared" si="3"/>
        <v>3.4028236692093846E+38</v>
      </c>
    </row>
    <row r="130" spans="1:4">
      <c r="A130">
        <v>129</v>
      </c>
      <c r="B130">
        <f t="shared" si="5"/>
        <v>8256</v>
      </c>
      <c r="C130" s="140">
        <f t="shared" si="4"/>
        <v>904.44831594959976</v>
      </c>
      <c r="D130">
        <f t="shared" ref="D130:D193" si="6">POWER(2,A130)</f>
        <v>6.8056473384187693E+38</v>
      </c>
    </row>
    <row r="131" spans="1:4">
      <c r="A131">
        <v>130</v>
      </c>
      <c r="B131">
        <f t="shared" si="5"/>
        <v>8385</v>
      </c>
      <c r="C131" s="140">
        <f t="shared" ref="C131:C194" si="7">+A131*LOG(A131,2)</f>
        <v>912.90781569369904</v>
      </c>
      <c r="D131">
        <f t="shared" si="6"/>
        <v>1.3611294676837539E+39</v>
      </c>
    </row>
    <row r="132" spans="1:4">
      <c r="A132">
        <v>131</v>
      </c>
      <c r="B132">
        <f t="shared" ref="B132:B195" si="8">+B131+A131</f>
        <v>8515</v>
      </c>
      <c r="C132" s="140">
        <f t="shared" si="7"/>
        <v>921.37841320140592</v>
      </c>
      <c r="D132">
        <f t="shared" si="6"/>
        <v>2.7222589353675077E+39</v>
      </c>
    </row>
    <row r="133" spans="1:4">
      <c r="A133">
        <v>132</v>
      </c>
      <c r="B133">
        <f t="shared" si="8"/>
        <v>8646</v>
      </c>
      <c r="C133" s="140">
        <f t="shared" si="7"/>
        <v>929.86002375531586</v>
      </c>
      <c r="D133">
        <f t="shared" si="6"/>
        <v>5.4445178707350154E+39</v>
      </c>
    </row>
    <row r="134" spans="1:4">
      <c r="A134">
        <v>133</v>
      </c>
      <c r="B134">
        <f t="shared" si="8"/>
        <v>8778</v>
      </c>
      <c r="C134" s="140">
        <f t="shared" si="7"/>
        <v>938.3525639216582</v>
      </c>
      <c r="D134">
        <f t="shared" si="6"/>
        <v>1.0889035741470031E+40</v>
      </c>
    </row>
    <row r="135" spans="1:4">
      <c r="A135">
        <v>134</v>
      </c>
      <c r="B135">
        <f t="shared" si="8"/>
        <v>8911</v>
      </c>
      <c r="C135" s="140">
        <f t="shared" si="7"/>
        <v>946.85595152134147</v>
      </c>
      <c r="D135">
        <f t="shared" si="6"/>
        <v>2.1778071482940062E+40</v>
      </c>
    </row>
    <row r="136" spans="1:4">
      <c r="A136">
        <v>135</v>
      </c>
      <c r="B136">
        <f t="shared" si="8"/>
        <v>9045</v>
      </c>
      <c r="C136" s="140">
        <f t="shared" si="7"/>
        <v>955.37010560186229</v>
      </c>
      <c r="D136">
        <f t="shared" si="6"/>
        <v>4.3556142965880123E+40</v>
      </c>
    </row>
    <row r="137" spans="1:4">
      <c r="A137">
        <v>136</v>
      </c>
      <c r="B137">
        <f t="shared" si="8"/>
        <v>9180</v>
      </c>
      <c r="C137" s="140">
        <f t="shared" si="7"/>
        <v>963.89494641004626</v>
      </c>
      <c r="D137">
        <f t="shared" si="6"/>
        <v>8.7112285931760247E+40</v>
      </c>
    </row>
    <row r="138" spans="1:4">
      <c r="A138">
        <v>137</v>
      </c>
      <c r="B138">
        <f t="shared" si="8"/>
        <v>9316</v>
      </c>
      <c r="C138" s="140">
        <f t="shared" si="7"/>
        <v>972.43039536559218</v>
      </c>
      <c r="D138">
        <f t="shared" si="6"/>
        <v>1.7422457186352049E+41</v>
      </c>
    </row>
    <row r="139" spans="1:4">
      <c r="A139">
        <v>138</v>
      </c>
      <c r="B139">
        <f t="shared" si="8"/>
        <v>9453</v>
      </c>
      <c r="C139" s="140">
        <f t="shared" si="7"/>
        <v>980.97637503538749</v>
      </c>
      <c r="D139">
        <f t="shared" si="6"/>
        <v>3.4844914372704099E+41</v>
      </c>
    </row>
    <row r="140" spans="1:4">
      <c r="A140">
        <v>139</v>
      </c>
      <c r="B140">
        <f t="shared" si="8"/>
        <v>9591</v>
      </c>
      <c r="C140" s="140">
        <f t="shared" si="7"/>
        <v>989.53280910856756</v>
      </c>
      <c r="D140">
        <f t="shared" si="6"/>
        <v>6.9689828745408197E+41</v>
      </c>
    </row>
    <row r="141" spans="1:4">
      <c r="A141">
        <v>140</v>
      </c>
      <c r="B141">
        <f t="shared" si="8"/>
        <v>9730</v>
      </c>
      <c r="C141" s="140">
        <f t="shared" si="7"/>
        <v>998.09962237229524</v>
      </c>
      <c r="D141">
        <f t="shared" si="6"/>
        <v>1.3937965749081639E+42</v>
      </c>
    </row>
    <row r="142" spans="1:4">
      <c r="A142">
        <v>141</v>
      </c>
      <c r="B142">
        <f t="shared" si="8"/>
        <v>9870</v>
      </c>
      <c r="C142" s="140">
        <f t="shared" si="7"/>
        <v>1006.6767406882299</v>
      </c>
      <c r="D142">
        <f t="shared" si="6"/>
        <v>2.7875931498163279E+42</v>
      </c>
    </row>
    <row r="143" spans="1:4">
      <c r="A143">
        <v>142</v>
      </c>
      <c r="B143">
        <f t="shared" si="8"/>
        <v>10011</v>
      </c>
      <c r="C143" s="140">
        <f t="shared" si="7"/>
        <v>1015.2640909696648</v>
      </c>
      <c r="D143">
        <f t="shared" si="6"/>
        <v>5.5751862996326558E+42</v>
      </c>
    </row>
    <row r="144" spans="1:4">
      <c r="A144">
        <v>143</v>
      </c>
      <c r="B144">
        <f t="shared" si="8"/>
        <v>10153</v>
      </c>
      <c r="C144" s="140">
        <f t="shared" si="7"/>
        <v>1023.8616011593097</v>
      </c>
      <c r="D144">
        <f t="shared" si="6"/>
        <v>1.1150372599265312E+43</v>
      </c>
    </row>
    <row r="145" spans="1:4">
      <c r="A145">
        <v>144</v>
      </c>
      <c r="B145">
        <f t="shared" si="8"/>
        <v>10296</v>
      </c>
      <c r="C145" s="140">
        <f t="shared" si="7"/>
        <v>1032.4692002076931</v>
      </c>
      <c r="D145">
        <f t="shared" si="6"/>
        <v>2.2300745198530623E+43</v>
      </c>
    </row>
    <row r="146" spans="1:4">
      <c r="A146">
        <v>145</v>
      </c>
      <c r="B146">
        <f t="shared" si="8"/>
        <v>10440</v>
      </c>
      <c r="C146" s="140">
        <f t="shared" si="7"/>
        <v>1041.0868180521654</v>
      </c>
      <c r="D146">
        <f t="shared" si="6"/>
        <v>4.4601490397061246E+43</v>
      </c>
    </row>
    <row r="147" spans="1:4">
      <c r="A147">
        <v>146</v>
      </c>
      <c r="B147">
        <f t="shared" si="8"/>
        <v>10585</v>
      </c>
      <c r="C147" s="140">
        <f t="shared" si="7"/>
        <v>1049.7143855964825</v>
      </c>
      <c r="D147">
        <f t="shared" si="6"/>
        <v>8.9202980794122493E+43</v>
      </c>
    </row>
    <row r="148" spans="1:4">
      <c r="A148">
        <v>147</v>
      </c>
      <c r="B148">
        <f t="shared" si="8"/>
        <v>10731</v>
      </c>
      <c r="C148" s="140">
        <f t="shared" si="7"/>
        <v>1058.3518346909457</v>
      </c>
      <c r="D148">
        <f t="shared" si="6"/>
        <v>1.7840596158824499E+44</v>
      </c>
    </row>
    <row r="149" spans="1:4">
      <c r="A149">
        <v>148</v>
      </c>
      <c r="B149">
        <f t="shared" si="8"/>
        <v>10878</v>
      </c>
      <c r="C149" s="140">
        <f t="shared" si="7"/>
        <v>1066.9990981130845</v>
      </c>
      <c r="D149">
        <f t="shared" si="6"/>
        <v>3.5681192317648997E+44</v>
      </c>
    </row>
    <row r="150" spans="1:4">
      <c r="A150">
        <v>149</v>
      </c>
      <c r="B150">
        <f t="shared" si="8"/>
        <v>11026</v>
      </c>
      <c r="C150" s="140">
        <f t="shared" si="7"/>
        <v>1075.6561095488621</v>
      </c>
      <c r="D150">
        <f t="shared" si="6"/>
        <v>7.1362384635297994E+44</v>
      </c>
    </row>
    <row r="151" spans="1:4">
      <c r="A151">
        <v>150</v>
      </c>
      <c r="B151">
        <f t="shared" si="8"/>
        <v>11175</v>
      </c>
      <c r="C151" s="140">
        <f t="shared" si="7"/>
        <v>1084.3228035743821</v>
      </c>
      <c r="D151">
        <f t="shared" si="6"/>
        <v>1.4272476927059599E+45</v>
      </c>
    </row>
    <row r="152" spans="1:4">
      <c r="A152">
        <v>151</v>
      </c>
      <c r="B152">
        <f t="shared" si="8"/>
        <v>11325</v>
      </c>
      <c r="C152" s="140">
        <f t="shared" si="7"/>
        <v>1092.999115638087</v>
      </c>
      <c r="D152">
        <f t="shared" si="6"/>
        <v>2.8544953854119198E+45</v>
      </c>
    </row>
    <row r="153" spans="1:4">
      <c r="A153">
        <v>152</v>
      </c>
      <c r="B153">
        <f t="shared" si="8"/>
        <v>11476</v>
      </c>
      <c r="C153" s="140">
        <f t="shared" si="7"/>
        <v>1101.6849820434252</v>
      </c>
      <c r="D153">
        <f t="shared" si="6"/>
        <v>5.7089907708238395E+45</v>
      </c>
    </row>
    <row r="154" spans="1:4">
      <c r="A154">
        <v>153</v>
      </c>
      <c r="B154">
        <f t="shared" si="8"/>
        <v>11628</v>
      </c>
      <c r="C154" s="140">
        <f t="shared" si="7"/>
        <v>1110.3803399319759</v>
      </c>
      <c r="D154">
        <f t="shared" si="6"/>
        <v>1.1417981541647679E+46</v>
      </c>
    </row>
    <row r="155" spans="1:4">
      <c r="A155">
        <v>154</v>
      </c>
      <c r="B155">
        <f t="shared" si="8"/>
        <v>11781</v>
      </c>
      <c r="C155" s="140">
        <f t="shared" si="7"/>
        <v>1119.085127267015</v>
      </c>
      <c r="D155">
        <f t="shared" si="6"/>
        <v>2.2835963083295358E+46</v>
      </c>
    </row>
    <row r="156" spans="1:4">
      <c r="A156">
        <v>155</v>
      </c>
      <c r="B156">
        <f t="shared" si="8"/>
        <v>11935</v>
      </c>
      <c r="C156" s="140">
        <f t="shared" si="7"/>
        <v>1127.799282817507</v>
      </c>
      <c r="D156">
        <f t="shared" si="6"/>
        <v>4.5671926166590716E+46</v>
      </c>
    </row>
    <row r="157" spans="1:4">
      <c r="A157">
        <v>156</v>
      </c>
      <c r="B157">
        <f t="shared" si="8"/>
        <v>12090</v>
      </c>
      <c r="C157" s="140">
        <f t="shared" si="7"/>
        <v>1136.5227461425109</v>
      </c>
      <c r="D157">
        <f t="shared" si="6"/>
        <v>9.1343852333181432E+46</v>
      </c>
    </row>
    <row r="158" spans="1:4">
      <c r="A158">
        <v>157</v>
      </c>
      <c r="B158">
        <f t="shared" si="8"/>
        <v>12246</v>
      </c>
      <c r="C158" s="140">
        <f t="shared" si="7"/>
        <v>1145.2554575759855</v>
      </c>
      <c r="D158">
        <f t="shared" si="6"/>
        <v>1.8268770466636286E+47</v>
      </c>
    </row>
    <row r="159" spans="1:4">
      <c r="A159">
        <v>158</v>
      </c>
      <c r="B159">
        <f t="shared" si="8"/>
        <v>12403</v>
      </c>
      <c r="C159" s="140">
        <f t="shared" si="7"/>
        <v>1153.9973582119824</v>
      </c>
      <c r="D159">
        <f t="shared" si="6"/>
        <v>3.6537540933272573E+47</v>
      </c>
    </row>
    <row r="160" spans="1:4">
      <c r="A160">
        <v>159</v>
      </c>
      <c r="B160">
        <f t="shared" si="8"/>
        <v>12561</v>
      </c>
      <c r="C160" s="140">
        <f t="shared" si="7"/>
        <v>1162.7483898902126</v>
      </c>
      <c r="D160">
        <f t="shared" si="6"/>
        <v>7.3075081866545146E+47</v>
      </c>
    </row>
    <row r="161" spans="1:4">
      <c r="A161">
        <v>160</v>
      </c>
      <c r="B161">
        <f t="shared" si="8"/>
        <v>12720</v>
      </c>
      <c r="C161" s="140">
        <f t="shared" si="7"/>
        <v>1171.5084951819779</v>
      </c>
      <c r="D161">
        <f t="shared" si="6"/>
        <v>1.4615016373309029E+48</v>
      </c>
    </row>
    <row r="162" spans="1:4">
      <c r="A162">
        <v>161</v>
      </c>
      <c r="B162">
        <f t="shared" si="8"/>
        <v>12880</v>
      </c>
      <c r="C162" s="140">
        <f t="shared" si="7"/>
        <v>1180.2776173764535</v>
      </c>
      <c r="D162">
        <f t="shared" si="6"/>
        <v>2.9230032746618058E+48</v>
      </c>
    </row>
    <row r="163" spans="1:4">
      <c r="A163">
        <v>162</v>
      </c>
      <c r="B163">
        <f t="shared" si="8"/>
        <v>13041</v>
      </c>
      <c r="C163" s="140">
        <f t="shared" si="7"/>
        <v>1189.0557004673092</v>
      </c>
      <c r="D163">
        <f t="shared" si="6"/>
        <v>5.8460065493236117E+48</v>
      </c>
    </row>
    <row r="164" spans="1:4">
      <c r="A164">
        <v>163</v>
      </c>
      <c r="B164">
        <f t="shared" si="8"/>
        <v>13203</v>
      </c>
      <c r="C164" s="140">
        <f t="shared" si="7"/>
        <v>1197.8426891396657</v>
      </c>
      <c r="D164">
        <f t="shared" si="6"/>
        <v>1.1692013098647223E+49</v>
      </c>
    </row>
    <row r="165" spans="1:4">
      <c r="A165">
        <v>164</v>
      </c>
      <c r="B165">
        <f t="shared" si="8"/>
        <v>13366</v>
      </c>
      <c r="C165" s="140">
        <f t="shared" si="7"/>
        <v>1206.638528757366</v>
      </c>
      <c r="D165">
        <f t="shared" si="6"/>
        <v>2.3384026197294447E+49</v>
      </c>
    </row>
    <row r="166" spans="1:4">
      <c r="A166">
        <v>165</v>
      </c>
      <c r="B166">
        <f t="shared" si="8"/>
        <v>13530</v>
      </c>
      <c r="C166" s="140">
        <f t="shared" si="7"/>
        <v>1215.4431653505594</v>
      </c>
      <c r="D166">
        <f t="shared" si="6"/>
        <v>4.6768052394588893E+49</v>
      </c>
    </row>
    <row r="167" spans="1:4">
      <c r="A167">
        <v>166</v>
      </c>
      <c r="B167">
        <f t="shared" si="8"/>
        <v>13695</v>
      </c>
      <c r="C167" s="140">
        <f t="shared" si="7"/>
        <v>1224.2565456035895</v>
      </c>
      <c r="D167">
        <f t="shared" si="6"/>
        <v>9.3536104789177787E+49</v>
      </c>
    </row>
    <row r="168" spans="1:4">
      <c r="A168">
        <v>167</v>
      </c>
      <c r="B168">
        <f t="shared" si="8"/>
        <v>13861</v>
      </c>
      <c r="C168" s="140">
        <f t="shared" si="7"/>
        <v>1233.0786168431669</v>
      </c>
      <c r="D168">
        <f t="shared" si="6"/>
        <v>1.8707220957835557E+50</v>
      </c>
    </row>
    <row r="169" spans="1:4">
      <c r="A169">
        <v>168</v>
      </c>
      <c r="B169">
        <f t="shared" si="8"/>
        <v>14028</v>
      </c>
      <c r="C169" s="140">
        <f t="shared" si="7"/>
        <v>1241.9093270268318</v>
      </c>
      <c r="D169">
        <f t="shared" si="6"/>
        <v>3.7414441915671115E+50</v>
      </c>
    </row>
    <row r="170" spans="1:4">
      <c r="A170">
        <v>169</v>
      </c>
      <c r="B170">
        <f t="shared" si="8"/>
        <v>14196</v>
      </c>
      <c r="C170" s="140">
        <f t="shared" si="7"/>
        <v>1250.7486247316892</v>
      </c>
      <c r="D170">
        <f t="shared" si="6"/>
        <v>7.4828883831342229E+50</v>
      </c>
    </row>
    <row r="171" spans="1:4">
      <c r="A171">
        <v>170</v>
      </c>
      <c r="B171">
        <f t="shared" si="8"/>
        <v>14365</v>
      </c>
      <c r="C171" s="140">
        <f t="shared" si="7"/>
        <v>1259.5964591434094</v>
      </c>
      <c r="D171">
        <f t="shared" si="6"/>
        <v>1.4965776766268446E+51</v>
      </c>
    </row>
    <row r="172" spans="1:4">
      <c r="A172">
        <v>171</v>
      </c>
      <c r="B172">
        <f t="shared" si="8"/>
        <v>14535</v>
      </c>
      <c r="C172" s="140">
        <f t="shared" si="7"/>
        <v>1268.4527800454887</v>
      </c>
      <c r="D172">
        <f t="shared" si="6"/>
        <v>2.9931553532536892E+51</v>
      </c>
    </row>
    <row r="173" spans="1:4">
      <c r="A173">
        <v>172</v>
      </c>
      <c r="B173">
        <f t="shared" si="8"/>
        <v>14706</v>
      </c>
      <c r="C173" s="140">
        <f t="shared" si="7"/>
        <v>1277.3175378087608</v>
      </c>
      <c r="D173">
        <f t="shared" si="6"/>
        <v>5.9863107065073784E+51</v>
      </c>
    </row>
    <row r="174" spans="1:4">
      <c r="A174">
        <v>173</v>
      </c>
      <c r="B174">
        <f t="shared" si="8"/>
        <v>14878</v>
      </c>
      <c r="C174" s="140">
        <f t="shared" si="7"/>
        <v>1286.1906833811536</v>
      </c>
      <c r="D174">
        <f t="shared" si="6"/>
        <v>1.1972621413014757E+52</v>
      </c>
    </row>
    <row r="175" spans="1:4">
      <c r="A175">
        <v>174</v>
      </c>
      <c r="B175">
        <f t="shared" si="8"/>
        <v>15051</v>
      </c>
      <c r="C175" s="140">
        <f t="shared" si="7"/>
        <v>1295.0721682776789</v>
      </c>
      <c r="D175">
        <f t="shared" si="6"/>
        <v>2.3945242826029513E+52</v>
      </c>
    </row>
    <row r="176" spans="1:4">
      <c r="A176">
        <v>175</v>
      </c>
      <c r="B176">
        <f t="shared" si="8"/>
        <v>15225</v>
      </c>
      <c r="C176" s="140">
        <f t="shared" si="7"/>
        <v>1303.9619445706578</v>
      </c>
      <c r="D176">
        <f t="shared" si="6"/>
        <v>4.7890485652059027E+52</v>
      </c>
    </row>
    <row r="177" spans="1:4">
      <c r="A177">
        <v>176</v>
      </c>
      <c r="B177">
        <f t="shared" si="8"/>
        <v>15400</v>
      </c>
      <c r="C177" s="140">
        <f t="shared" si="7"/>
        <v>1312.8599648801644</v>
      </c>
      <c r="D177">
        <f t="shared" si="6"/>
        <v>9.5780971304118054E+52</v>
      </c>
    </row>
    <row r="178" spans="1:4">
      <c r="A178">
        <v>177</v>
      </c>
      <c r="B178">
        <f t="shared" si="8"/>
        <v>15576</v>
      </c>
      <c r="C178" s="140">
        <f t="shared" si="7"/>
        <v>1321.7661823646906</v>
      </c>
      <c r="D178">
        <f t="shared" si="6"/>
        <v>1.9156194260823611E+53</v>
      </c>
    </row>
    <row r="179" spans="1:4">
      <c r="A179">
        <v>178</v>
      </c>
      <c r="B179">
        <f t="shared" si="8"/>
        <v>15753</v>
      </c>
      <c r="C179" s="140">
        <f t="shared" si="7"/>
        <v>1330.6805507120189</v>
      </c>
      <c r="D179">
        <f t="shared" si="6"/>
        <v>3.8312388521647221E+53</v>
      </c>
    </row>
    <row r="180" spans="1:4">
      <c r="A180">
        <v>179</v>
      </c>
      <c r="B180">
        <f t="shared" si="8"/>
        <v>15931</v>
      </c>
      <c r="C180" s="140">
        <f t="shared" si="7"/>
        <v>1339.6030241303019</v>
      </c>
      <c r="D180">
        <f t="shared" si="6"/>
        <v>7.6624777043294443E+53</v>
      </c>
    </row>
    <row r="181" spans="1:4">
      <c r="A181">
        <v>180</v>
      </c>
      <c r="B181">
        <f t="shared" si="8"/>
        <v>16110</v>
      </c>
      <c r="C181" s="140">
        <f t="shared" si="7"/>
        <v>1348.5335573393415</v>
      </c>
      <c r="D181">
        <f t="shared" si="6"/>
        <v>1.5324955408658889E+54</v>
      </c>
    </row>
    <row r="182" spans="1:4">
      <c r="A182">
        <v>181</v>
      </c>
      <c r="B182">
        <f t="shared" si="8"/>
        <v>16290</v>
      </c>
      <c r="C182" s="140">
        <f t="shared" si="7"/>
        <v>1357.4721055620603</v>
      </c>
      <c r="D182">
        <f t="shared" si="6"/>
        <v>3.0649910817317777E+54</v>
      </c>
    </row>
    <row r="183" spans="1:4">
      <c r="A183">
        <v>182</v>
      </c>
      <c r="B183">
        <f t="shared" si="8"/>
        <v>16471</v>
      </c>
      <c r="C183" s="140">
        <f t="shared" si="7"/>
        <v>1366.4186245161627</v>
      </c>
      <c r="D183">
        <f t="shared" si="6"/>
        <v>6.1299821634635554E+54</v>
      </c>
    </row>
    <row r="184" spans="1:4">
      <c r="A184">
        <v>183</v>
      </c>
      <c r="B184">
        <f t="shared" si="8"/>
        <v>16653</v>
      </c>
      <c r="C184" s="140">
        <f t="shared" si="7"/>
        <v>1375.3730704059799</v>
      </c>
      <c r="D184">
        <f t="shared" si="6"/>
        <v>1.2259964326927111E+55</v>
      </c>
    </row>
    <row r="185" spans="1:4">
      <c r="A185">
        <v>184</v>
      </c>
      <c r="B185">
        <f t="shared" si="8"/>
        <v>16836</v>
      </c>
      <c r="C185" s="140">
        <f t="shared" si="7"/>
        <v>1384.3353999144904</v>
      </c>
      <c r="D185">
        <f t="shared" si="6"/>
        <v>2.4519928653854222E+55</v>
      </c>
    </row>
    <row r="186" spans="1:4">
      <c r="A186">
        <v>185</v>
      </c>
      <c r="B186">
        <f t="shared" si="8"/>
        <v>17020</v>
      </c>
      <c r="C186" s="140">
        <f t="shared" si="7"/>
        <v>1393.3055701955177</v>
      </c>
      <c r="D186">
        <f t="shared" si="6"/>
        <v>4.9039857307708443E+55</v>
      </c>
    </row>
    <row r="187" spans="1:4">
      <c r="A187">
        <v>186</v>
      </c>
      <c r="B187">
        <f t="shared" si="8"/>
        <v>17205</v>
      </c>
      <c r="C187" s="140">
        <f t="shared" si="7"/>
        <v>1402.283538866094</v>
      </c>
      <c r="D187">
        <f t="shared" si="6"/>
        <v>9.8079714615416887E+55</v>
      </c>
    </row>
    <row r="188" spans="1:4">
      <c r="A188">
        <v>187</v>
      </c>
      <c r="B188">
        <f t="shared" si="8"/>
        <v>17391</v>
      </c>
      <c r="C188" s="140">
        <f t="shared" si="7"/>
        <v>1411.2692639989882</v>
      </c>
      <c r="D188">
        <f t="shared" si="6"/>
        <v>1.9615942923083377E+56</v>
      </c>
    </row>
    <row r="189" spans="1:4">
      <c r="A189">
        <v>188</v>
      </c>
      <c r="B189">
        <f t="shared" si="8"/>
        <v>17578</v>
      </c>
      <c r="C189" s="140">
        <f t="shared" si="7"/>
        <v>1420.2627041153958</v>
      </c>
      <c r="D189">
        <f t="shared" si="6"/>
        <v>3.9231885846166755E+56</v>
      </c>
    </row>
    <row r="190" spans="1:4">
      <c r="A190">
        <v>189</v>
      </c>
      <c r="B190">
        <f t="shared" si="8"/>
        <v>17766</v>
      </c>
      <c r="C190" s="140">
        <f t="shared" si="7"/>
        <v>1429.2638181777827</v>
      </c>
      <c r="D190">
        <f t="shared" si="6"/>
        <v>7.846377169233351E+56</v>
      </c>
    </row>
    <row r="191" spans="1:4">
      <c r="A191">
        <v>190</v>
      </c>
      <c r="B191">
        <f t="shared" si="8"/>
        <v>17955</v>
      </c>
      <c r="C191" s="140">
        <f t="shared" si="7"/>
        <v>1438.2725655828801</v>
      </c>
      <c r="D191">
        <f t="shared" si="6"/>
        <v>1.5692754338466702E+57</v>
      </c>
    </row>
    <row r="192" spans="1:4">
      <c r="A192">
        <v>191</v>
      </c>
      <c r="B192">
        <f t="shared" si="8"/>
        <v>18145</v>
      </c>
      <c r="C192" s="140">
        <f t="shared" si="7"/>
        <v>1447.2889061548281</v>
      </c>
      <c r="D192">
        <f t="shared" si="6"/>
        <v>3.1385508676933404E+57</v>
      </c>
    </row>
    <row r="193" spans="1:4">
      <c r="A193">
        <v>192</v>
      </c>
      <c r="B193">
        <f t="shared" si="8"/>
        <v>18336</v>
      </c>
      <c r="C193" s="140">
        <f t="shared" si="7"/>
        <v>1456.3128001384621</v>
      </c>
      <c r="D193">
        <f t="shared" si="6"/>
        <v>6.2771017353866808E+57</v>
      </c>
    </row>
    <row r="194" spans="1:4">
      <c r="A194">
        <v>193</v>
      </c>
      <c r="B194">
        <f t="shared" si="8"/>
        <v>18528</v>
      </c>
      <c r="C194" s="140">
        <f t="shared" si="7"/>
        <v>1465.3442081927396</v>
      </c>
      <c r="D194">
        <f t="shared" ref="D194:D257" si="9">POWER(2,A194)</f>
        <v>1.2554203470773362E+58</v>
      </c>
    </row>
    <row r="195" spans="1:4">
      <c r="A195">
        <v>194</v>
      </c>
      <c r="B195">
        <f t="shared" si="8"/>
        <v>18721</v>
      </c>
      <c r="C195" s="140">
        <f t="shared" ref="C195:C257" si="10">+A195*LOG(A195,2)</f>
        <v>1474.3830913843028</v>
      </c>
      <c r="D195">
        <f t="shared" si="9"/>
        <v>2.5108406941546723E+58</v>
      </c>
    </row>
    <row r="196" spans="1:4">
      <c r="A196">
        <v>195</v>
      </c>
      <c r="B196">
        <f t="shared" ref="B196:B257" si="11">+B195+A195</f>
        <v>18915</v>
      </c>
      <c r="C196" s="140">
        <f t="shared" si="10"/>
        <v>1483.4294111811741</v>
      </c>
      <c r="D196">
        <f t="shared" si="9"/>
        <v>5.0216813883093446E+58</v>
      </c>
    </row>
    <row r="197" spans="1:4">
      <c r="A197">
        <v>196</v>
      </c>
      <c r="B197">
        <f t="shared" si="11"/>
        <v>19110</v>
      </c>
      <c r="C197" s="140">
        <f t="shared" si="10"/>
        <v>1492.4831294465807</v>
      </c>
      <c r="D197">
        <f t="shared" si="9"/>
        <v>1.0043362776618689E+59</v>
      </c>
    </row>
    <row r="198" spans="1:4">
      <c r="A198">
        <v>197</v>
      </c>
      <c r="B198">
        <f t="shared" si="11"/>
        <v>19306</v>
      </c>
      <c r="C198" s="140">
        <f t="shared" si="10"/>
        <v>1501.5442084329061</v>
      </c>
      <c r="D198">
        <f t="shared" si="9"/>
        <v>2.0086725553237378E+59</v>
      </c>
    </row>
    <row r="199" spans="1:4">
      <c r="A199">
        <v>198</v>
      </c>
      <c r="B199">
        <f t="shared" si="11"/>
        <v>19503</v>
      </c>
      <c r="C199" s="140">
        <f t="shared" si="10"/>
        <v>1510.6126107757627</v>
      </c>
      <c r="D199">
        <f t="shared" si="9"/>
        <v>4.0173451106474757E+59</v>
      </c>
    </row>
    <row r="200" spans="1:4">
      <c r="A200">
        <v>199</v>
      </c>
      <c r="B200">
        <f t="shared" si="11"/>
        <v>19701</v>
      </c>
      <c r="C200" s="140">
        <f t="shared" si="10"/>
        <v>1519.6882994881862</v>
      </c>
      <c r="D200">
        <f t="shared" si="9"/>
        <v>8.0346902212949514E+59</v>
      </c>
    </row>
    <row r="201" spans="1:4">
      <c r="A201">
        <v>200</v>
      </c>
      <c r="B201">
        <f t="shared" si="11"/>
        <v>19900</v>
      </c>
      <c r="C201" s="140">
        <f t="shared" si="10"/>
        <v>1528.7712379549448</v>
      </c>
      <c r="D201">
        <f t="shared" si="9"/>
        <v>1.6069380442589903E+60</v>
      </c>
    </row>
    <row r="202" spans="1:4">
      <c r="A202">
        <v>201</v>
      </c>
      <c r="B202">
        <f t="shared" si="11"/>
        <v>20100</v>
      </c>
      <c r="C202" s="140">
        <f t="shared" si="10"/>
        <v>1537.8613899269646</v>
      </c>
      <c r="D202">
        <f t="shared" si="9"/>
        <v>3.2138760885179806E+60</v>
      </c>
    </row>
    <row r="203" spans="1:4">
      <c r="A203">
        <v>202</v>
      </c>
      <c r="B203">
        <f t="shared" si="11"/>
        <v>20301</v>
      </c>
      <c r="C203" s="140">
        <f t="shared" si="10"/>
        <v>1546.9587195158626</v>
      </c>
      <c r="D203">
        <f t="shared" si="9"/>
        <v>6.4277521770359611E+60</v>
      </c>
    </row>
    <row r="204" spans="1:4">
      <c r="A204">
        <v>203</v>
      </c>
      <c r="B204">
        <f t="shared" si="11"/>
        <v>20503</v>
      </c>
      <c r="C204" s="140">
        <f t="shared" si="10"/>
        <v>1556.0631911885907</v>
      </c>
      <c r="D204">
        <f t="shared" si="9"/>
        <v>1.2855504354071922E+61</v>
      </c>
    </row>
    <row r="205" spans="1:4">
      <c r="A205">
        <v>204</v>
      </c>
      <c r="B205">
        <f t="shared" si="11"/>
        <v>20706</v>
      </c>
      <c r="C205" s="140">
        <f t="shared" si="10"/>
        <v>1565.174769762185</v>
      </c>
      <c r="D205">
        <f t="shared" si="9"/>
        <v>2.5711008708143844E+61</v>
      </c>
    </row>
    <row r="206" spans="1:4">
      <c r="A206">
        <v>205</v>
      </c>
      <c r="B206">
        <f t="shared" si="11"/>
        <v>20910</v>
      </c>
      <c r="C206" s="140">
        <f t="shared" si="10"/>
        <v>1574.2934203986165</v>
      </c>
      <c r="D206">
        <f t="shared" si="9"/>
        <v>5.1422017416287689E+61</v>
      </c>
    </row>
    <row r="207" spans="1:4">
      <c r="A207">
        <v>206</v>
      </c>
      <c r="B207">
        <f t="shared" si="11"/>
        <v>21115</v>
      </c>
      <c r="C207" s="140">
        <f t="shared" si="10"/>
        <v>1583.4191085997429</v>
      </c>
      <c r="D207">
        <f t="shared" si="9"/>
        <v>1.0284403483257538E+62</v>
      </c>
    </row>
    <row r="208" spans="1:4">
      <c r="A208">
        <v>207</v>
      </c>
      <c r="B208">
        <f t="shared" si="11"/>
        <v>21321</v>
      </c>
      <c r="C208" s="140">
        <f t="shared" si="10"/>
        <v>1592.5518002023603</v>
      </c>
      <c r="D208">
        <f t="shared" si="9"/>
        <v>2.0568806966515076E+62</v>
      </c>
    </row>
    <row r="209" spans="1:4">
      <c r="A209">
        <v>208</v>
      </c>
      <c r="B209">
        <f t="shared" si="11"/>
        <v>21528</v>
      </c>
      <c r="C209" s="140">
        <f t="shared" si="10"/>
        <v>1601.6914613733472</v>
      </c>
      <c r="D209">
        <f t="shared" si="9"/>
        <v>4.1137613933030151E+62</v>
      </c>
    </row>
    <row r="210" spans="1:4">
      <c r="A210">
        <v>209</v>
      </c>
      <c r="B210">
        <f t="shared" si="11"/>
        <v>21736</v>
      </c>
      <c r="C210" s="140">
        <f t="shared" si="10"/>
        <v>1610.8380586049045</v>
      </c>
      <c r="D210">
        <f t="shared" si="9"/>
        <v>8.2275227866060302E+62</v>
      </c>
    </row>
    <row r="211" spans="1:4">
      <c r="A211">
        <v>210</v>
      </c>
      <c r="B211">
        <f t="shared" si="11"/>
        <v>21945</v>
      </c>
      <c r="C211" s="140">
        <f t="shared" si="10"/>
        <v>1619.9915587098858</v>
      </c>
      <c r="D211">
        <f t="shared" si="9"/>
        <v>1.645504557321206E+63</v>
      </c>
    </row>
    <row r="212" spans="1:4">
      <c r="A212">
        <v>211</v>
      </c>
      <c r="B212">
        <f t="shared" si="11"/>
        <v>22155</v>
      </c>
      <c r="C212" s="140">
        <f t="shared" si="10"/>
        <v>1629.1519288172162</v>
      </c>
      <c r="D212">
        <f t="shared" si="9"/>
        <v>3.2910091146424121E+63</v>
      </c>
    </row>
    <row r="213" spans="1:4">
      <c r="A213">
        <v>212</v>
      </c>
      <c r="B213">
        <f t="shared" si="11"/>
        <v>22366</v>
      </c>
      <c r="C213" s="140">
        <f t="shared" si="10"/>
        <v>1638.3191363673984</v>
      </c>
      <c r="D213">
        <f t="shared" si="9"/>
        <v>6.5820182292848242E+63</v>
      </c>
    </row>
    <row r="214" spans="1:4">
      <c r="A214">
        <v>213</v>
      </c>
      <c r="B214">
        <f t="shared" si="11"/>
        <v>22578</v>
      </c>
      <c r="C214" s="140">
        <f t="shared" si="10"/>
        <v>1647.4931491081038</v>
      </c>
      <c r="D214">
        <f t="shared" si="9"/>
        <v>1.3164036458569648E+64</v>
      </c>
    </row>
    <row r="215" spans="1:4">
      <c r="A215">
        <v>214</v>
      </c>
      <c r="B215">
        <f t="shared" si="11"/>
        <v>22791</v>
      </c>
      <c r="C215" s="140">
        <f t="shared" si="10"/>
        <v>1656.6739350898454</v>
      </c>
      <c r="D215">
        <f t="shared" si="9"/>
        <v>2.6328072917139297E+64</v>
      </c>
    </row>
    <row r="216" spans="1:4">
      <c r="A216">
        <v>215</v>
      </c>
      <c r="B216">
        <f t="shared" si="11"/>
        <v>23005</v>
      </c>
      <c r="C216" s="140">
        <f t="shared" si="10"/>
        <v>1665.8614626617339</v>
      </c>
      <c r="D216">
        <f t="shared" si="9"/>
        <v>5.2656145834278593E+64</v>
      </c>
    </row>
    <row r="217" spans="1:4">
      <c r="A217">
        <v>216</v>
      </c>
      <c r="B217">
        <f t="shared" si="11"/>
        <v>23220</v>
      </c>
      <c r="C217" s="140">
        <f t="shared" si="10"/>
        <v>1675.0557004673094</v>
      </c>
      <c r="D217">
        <f t="shared" si="9"/>
        <v>1.0531229166855719E+65</v>
      </c>
    </row>
    <row r="218" spans="1:4">
      <c r="A218">
        <v>217</v>
      </c>
      <c r="B218">
        <f t="shared" si="11"/>
        <v>23436</v>
      </c>
      <c r="C218" s="140">
        <f t="shared" si="10"/>
        <v>1684.2566174404521</v>
      </c>
      <c r="D218">
        <f t="shared" si="9"/>
        <v>2.1062458333711437E+65</v>
      </c>
    </row>
    <row r="219" spans="1:4">
      <c r="A219">
        <v>218</v>
      </c>
      <c r="B219">
        <f t="shared" si="11"/>
        <v>23653</v>
      </c>
      <c r="C219" s="140">
        <f t="shared" si="10"/>
        <v>1693.4641828013698</v>
      </c>
      <c r="D219">
        <f t="shared" si="9"/>
        <v>4.2124916667422875E+65</v>
      </c>
    </row>
    <row r="220" spans="1:4">
      <c r="A220">
        <v>219</v>
      </c>
      <c r="B220">
        <f t="shared" si="11"/>
        <v>23871</v>
      </c>
      <c r="C220" s="140">
        <f t="shared" si="10"/>
        <v>1702.6783660526571</v>
      </c>
      <c r="D220">
        <f t="shared" si="9"/>
        <v>8.4249833334845749E+65</v>
      </c>
    </row>
    <row r="221" spans="1:4">
      <c r="A221">
        <v>220</v>
      </c>
      <c r="B221">
        <f t="shared" si="11"/>
        <v>24090</v>
      </c>
      <c r="C221" s="140">
        <f t="shared" si="10"/>
        <v>1711.8991369754253</v>
      </c>
      <c r="D221">
        <f t="shared" si="9"/>
        <v>1.684996666696915E+66</v>
      </c>
    </row>
    <row r="222" spans="1:4">
      <c r="A222">
        <v>221</v>
      </c>
      <c r="B222">
        <f t="shared" si="11"/>
        <v>24310</v>
      </c>
      <c r="C222" s="140">
        <f t="shared" si="10"/>
        <v>1721.1264656255064</v>
      </c>
      <c r="D222">
        <f t="shared" si="9"/>
        <v>3.36999333339383E+66</v>
      </c>
    </row>
    <row r="223" spans="1:4">
      <c r="A223">
        <v>222</v>
      </c>
      <c r="B223">
        <f t="shared" si="11"/>
        <v>24531</v>
      </c>
      <c r="C223" s="140">
        <f t="shared" si="10"/>
        <v>1730.3603223297237</v>
      </c>
      <c r="D223">
        <f t="shared" si="9"/>
        <v>6.7399866667876599E+66</v>
      </c>
    </row>
    <row r="224" spans="1:4">
      <c r="A224">
        <v>223</v>
      </c>
      <c r="B224">
        <f t="shared" si="11"/>
        <v>24753</v>
      </c>
      <c r="C224" s="140">
        <f t="shared" si="10"/>
        <v>1739.600677682228</v>
      </c>
      <c r="D224">
        <f t="shared" si="9"/>
        <v>1.347997333357532E+67</v>
      </c>
    </row>
    <row r="225" spans="1:4">
      <c r="A225">
        <v>224</v>
      </c>
      <c r="B225">
        <f t="shared" si="11"/>
        <v>24976</v>
      </c>
      <c r="C225" s="140">
        <f t="shared" si="10"/>
        <v>1748.8475025409032</v>
      </c>
      <c r="D225">
        <f t="shared" si="9"/>
        <v>2.695994666715064E+67</v>
      </c>
    </row>
    <row r="226" spans="1:4">
      <c r="A226">
        <v>225</v>
      </c>
      <c r="B226">
        <f t="shared" si="11"/>
        <v>25200</v>
      </c>
      <c r="C226" s="140">
        <f t="shared" si="10"/>
        <v>1758.1007680238333</v>
      </c>
      <c r="D226">
        <f t="shared" si="9"/>
        <v>5.391989333430128E+67</v>
      </c>
    </row>
    <row r="227" spans="1:4">
      <c r="A227">
        <v>226</v>
      </c>
      <c r="B227">
        <f t="shared" si="11"/>
        <v>25425</v>
      </c>
      <c r="C227" s="140">
        <f t="shared" si="10"/>
        <v>1767.3604455058326</v>
      </c>
      <c r="D227">
        <f t="shared" si="9"/>
        <v>1.0783978666860256E+68</v>
      </c>
    </row>
    <row r="228" spans="1:4">
      <c r="A228">
        <v>227</v>
      </c>
      <c r="B228">
        <f t="shared" si="11"/>
        <v>25651</v>
      </c>
      <c r="C228" s="140">
        <f t="shared" si="10"/>
        <v>1776.6265066150379</v>
      </c>
      <c r="D228">
        <f t="shared" si="9"/>
        <v>2.1567957333720512E+68</v>
      </c>
    </row>
    <row r="229" spans="1:4">
      <c r="A229">
        <v>228</v>
      </c>
      <c r="B229">
        <f t="shared" si="11"/>
        <v>25878</v>
      </c>
      <c r="C229" s="140">
        <f t="shared" si="10"/>
        <v>1785.8989232295612</v>
      </c>
      <c r="D229">
        <f t="shared" si="9"/>
        <v>4.3135914667441024E+68</v>
      </c>
    </row>
    <row r="230" spans="1:4">
      <c r="A230">
        <v>229</v>
      </c>
      <c r="B230">
        <f t="shared" si="11"/>
        <v>26106</v>
      </c>
      <c r="C230" s="140">
        <f t="shared" si="10"/>
        <v>1795.1776674742002</v>
      </c>
      <c r="D230">
        <f t="shared" si="9"/>
        <v>8.6271829334882047E+68</v>
      </c>
    </row>
    <row r="231" spans="1:4">
      <c r="A231">
        <v>230</v>
      </c>
      <c r="B231">
        <f t="shared" si="11"/>
        <v>26335</v>
      </c>
      <c r="C231" s="140">
        <f t="shared" si="10"/>
        <v>1804.4627117172065</v>
      </c>
      <c r="D231">
        <f t="shared" si="9"/>
        <v>1.7254365866976409E+69</v>
      </c>
    </row>
    <row r="232" spans="1:4">
      <c r="A232">
        <v>231</v>
      </c>
      <c r="B232">
        <f t="shared" si="11"/>
        <v>26565</v>
      </c>
      <c r="C232" s="140">
        <f t="shared" si="10"/>
        <v>1813.7540285671091</v>
      </c>
      <c r="D232">
        <f t="shared" si="9"/>
        <v>3.4508731733952819E+69</v>
      </c>
    </row>
    <row r="233" spans="1:4">
      <c r="A233">
        <v>232</v>
      </c>
      <c r="B233">
        <f t="shared" si="11"/>
        <v>26796</v>
      </c>
      <c r="C233" s="140">
        <f t="shared" si="10"/>
        <v>1823.0515908695966</v>
      </c>
      <c r="D233">
        <f t="shared" si="9"/>
        <v>6.9017463467905638E+69</v>
      </c>
    </row>
    <row r="234" spans="1:4">
      <c r="A234">
        <v>233</v>
      </c>
      <c r="B234">
        <f t="shared" si="11"/>
        <v>27028</v>
      </c>
      <c r="C234" s="140">
        <f t="shared" si="10"/>
        <v>1832.3553717044472</v>
      </c>
      <c r="D234">
        <f t="shared" si="9"/>
        <v>1.3803492693581128E+70</v>
      </c>
    </row>
    <row r="235" spans="1:4">
      <c r="A235">
        <v>234</v>
      </c>
      <c r="B235">
        <f t="shared" si="11"/>
        <v>27261</v>
      </c>
      <c r="C235" s="140">
        <f t="shared" si="10"/>
        <v>1841.6653443825167</v>
      </c>
      <c r="D235">
        <f t="shared" si="9"/>
        <v>2.7606985387162255E+70</v>
      </c>
    </row>
    <row r="236" spans="1:4">
      <c r="A236">
        <v>235</v>
      </c>
      <c r="B236">
        <f t="shared" si="11"/>
        <v>27495</v>
      </c>
      <c r="C236" s="140">
        <f t="shared" si="10"/>
        <v>1850.9814824427751</v>
      </c>
      <c r="D236">
        <f t="shared" si="9"/>
        <v>5.521397077432451E+70</v>
      </c>
    </row>
    <row r="237" spans="1:4">
      <c r="A237">
        <v>236</v>
      </c>
      <c r="B237">
        <f t="shared" si="11"/>
        <v>27730</v>
      </c>
      <c r="C237" s="140">
        <f t="shared" si="10"/>
        <v>1860.3037596493948</v>
      </c>
      <c r="D237">
        <f t="shared" si="9"/>
        <v>1.1042794154864902E+71</v>
      </c>
    </row>
    <row r="238" spans="1:4">
      <c r="A238">
        <v>237</v>
      </c>
      <c r="B238">
        <f t="shared" si="11"/>
        <v>27966</v>
      </c>
      <c r="C238" s="140">
        <f t="shared" si="10"/>
        <v>1869.6321499888877</v>
      </c>
      <c r="D238">
        <f t="shared" si="9"/>
        <v>2.2085588309729804E+71</v>
      </c>
    </row>
    <row r="239" spans="1:4">
      <c r="A239">
        <v>238</v>
      </c>
      <c r="B239">
        <f t="shared" si="11"/>
        <v>28203</v>
      </c>
      <c r="C239" s="140">
        <f t="shared" si="10"/>
        <v>1878.9666276672908</v>
      </c>
      <c r="D239">
        <f t="shared" si="9"/>
        <v>4.4171176619459608E+71</v>
      </c>
    </row>
    <row r="240" spans="1:4">
      <c r="A240">
        <v>239</v>
      </c>
      <c r="B240">
        <f t="shared" si="11"/>
        <v>28441</v>
      </c>
      <c r="C240" s="140">
        <f t="shared" si="10"/>
        <v>1888.3071671073992</v>
      </c>
      <c r="D240">
        <f t="shared" si="9"/>
        <v>8.8342353238919216E+71</v>
      </c>
    </row>
    <row r="241" spans="1:4">
      <c r="A241">
        <v>240</v>
      </c>
      <c r="B241">
        <f t="shared" si="11"/>
        <v>28680</v>
      </c>
      <c r="C241" s="140">
        <f t="shared" si="10"/>
        <v>1897.6537429460445</v>
      </c>
      <c r="D241">
        <f t="shared" si="9"/>
        <v>1.7668470647783843E+72</v>
      </c>
    </row>
    <row r="242" spans="1:4">
      <c r="A242">
        <v>241</v>
      </c>
      <c r="B242">
        <f t="shared" si="11"/>
        <v>28920</v>
      </c>
      <c r="C242" s="140">
        <f t="shared" si="10"/>
        <v>1907.0063300314209</v>
      </c>
      <c r="D242">
        <f t="shared" si="9"/>
        <v>3.5336941295567687E+72</v>
      </c>
    </row>
    <row r="243" spans="1:4">
      <c r="A243">
        <v>242</v>
      </c>
      <c r="B243">
        <f t="shared" si="11"/>
        <v>29161</v>
      </c>
      <c r="C243" s="140">
        <f t="shared" si="10"/>
        <v>1916.364903420452</v>
      </c>
      <c r="D243">
        <f t="shared" si="9"/>
        <v>7.0673882591135373E+72</v>
      </c>
    </row>
    <row r="244" spans="1:4">
      <c r="A244">
        <v>243</v>
      </c>
      <c r="B244">
        <f t="shared" si="11"/>
        <v>29403</v>
      </c>
      <c r="C244" s="140">
        <f t="shared" si="10"/>
        <v>1925.7294383762048</v>
      </c>
      <c r="D244">
        <f t="shared" si="9"/>
        <v>1.4134776518227075E+73</v>
      </c>
    </row>
    <row r="245" spans="1:4">
      <c r="A245">
        <v>244</v>
      </c>
      <c r="B245">
        <f t="shared" si="11"/>
        <v>29646</v>
      </c>
      <c r="C245" s="140">
        <f t="shared" si="10"/>
        <v>1935.0999103653444</v>
      </c>
      <c r="D245">
        <f t="shared" si="9"/>
        <v>2.8269553036454149E+73</v>
      </c>
    </row>
    <row r="246" spans="1:4">
      <c r="A246">
        <v>245</v>
      </c>
      <c r="B246">
        <f t="shared" si="11"/>
        <v>29890</v>
      </c>
      <c r="C246" s="140">
        <f t="shared" si="10"/>
        <v>1944.4762950556301</v>
      </c>
      <c r="D246">
        <f t="shared" si="9"/>
        <v>5.6539106072908299E+73</v>
      </c>
    </row>
    <row r="247" spans="1:4">
      <c r="A247">
        <v>246</v>
      </c>
      <c r="B247">
        <f t="shared" si="11"/>
        <v>30135</v>
      </c>
      <c r="C247" s="140">
        <f t="shared" si="10"/>
        <v>1953.8585683134529</v>
      </c>
      <c r="D247">
        <f t="shared" si="9"/>
        <v>1.130782121458166E+74</v>
      </c>
    </row>
    <row r="248" spans="1:4">
      <c r="A248">
        <v>247</v>
      </c>
      <c r="B248">
        <f t="shared" si="11"/>
        <v>30381</v>
      </c>
      <c r="C248" s="140">
        <f t="shared" si="10"/>
        <v>1963.2467062014155</v>
      </c>
      <c r="D248">
        <f t="shared" si="9"/>
        <v>2.2615642429163319E+74</v>
      </c>
    </row>
    <row r="249" spans="1:4">
      <c r="A249">
        <v>248</v>
      </c>
      <c r="B249">
        <f t="shared" si="11"/>
        <v>30628</v>
      </c>
      <c r="C249" s="140">
        <f t="shared" si="10"/>
        <v>1972.6406849759453</v>
      </c>
      <c r="D249">
        <f t="shared" si="9"/>
        <v>4.5231284858326639E+74</v>
      </c>
    </row>
    <row r="250" spans="1:4">
      <c r="A250">
        <v>249</v>
      </c>
      <c r="B250">
        <f t="shared" si="11"/>
        <v>30876</v>
      </c>
      <c r="C250" s="140">
        <f t="shared" si="10"/>
        <v>1982.040481084952</v>
      </c>
      <c r="D250">
        <f t="shared" si="9"/>
        <v>9.0462569716653278E+74</v>
      </c>
    </row>
    <row r="251" spans="1:4">
      <c r="A251">
        <v>250</v>
      </c>
      <c r="B251">
        <f t="shared" si="11"/>
        <v>31125</v>
      </c>
      <c r="C251" s="140">
        <f t="shared" si="10"/>
        <v>1991.4460711655217</v>
      </c>
      <c r="D251">
        <f t="shared" si="9"/>
        <v>1.8092513943330656E+75</v>
      </c>
    </row>
    <row r="252" spans="1:4">
      <c r="A252">
        <v>251</v>
      </c>
      <c r="B252">
        <f t="shared" si="11"/>
        <v>31375</v>
      </c>
      <c r="C252" s="140">
        <f t="shared" si="10"/>
        <v>2000.8574320416437</v>
      </c>
      <c r="D252">
        <f t="shared" si="9"/>
        <v>3.6185027886661311E+75</v>
      </c>
    </row>
    <row r="253" spans="1:4">
      <c r="A253">
        <v>252</v>
      </c>
      <c r="B253">
        <f t="shared" si="11"/>
        <v>31626</v>
      </c>
      <c r="C253" s="140">
        <f t="shared" si="10"/>
        <v>2010.2745407219791</v>
      </c>
      <c r="D253">
        <f t="shared" si="9"/>
        <v>7.2370055773322622E+75</v>
      </c>
    </row>
    <row r="254" spans="1:4">
      <c r="A254">
        <v>253</v>
      </c>
      <c r="B254">
        <f t="shared" si="11"/>
        <v>31878</v>
      </c>
      <c r="C254" s="140">
        <f t="shared" si="10"/>
        <v>2019.6973743976605</v>
      </c>
      <c r="D254">
        <f t="shared" si="9"/>
        <v>1.4474011154664524E+76</v>
      </c>
    </row>
    <row r="255" spans="1:4">
      <c r="A255">
        <v>254</v>
      </c>
      <c r="B255">
        <f t="shared" si="11"/>
        <v>32131</v>
      </c>
      <c r="C255" s="140">
        <f t="shared" si="10"/>
        <v>2029.1259104401302</v>
      </c>
      <c r="D255">
        <f t="shared" si="9"/>
        <v>2.8948022309329049E+76</v>
      </c>
    </row>
    <row r="256" spans="1:4">
      <c r="A256">
        <v>255</v>
      </c>
      <c r="B256">
        <f t="shared" si="11"/>
        <v>32385</v>
      </c>
      <c r="C256" s="140">
        <f t="shared" si="10"/>
        <v>2038.5601263990088</v>
      </c>
      <c r="D256">
        <f t="shared" si="9"/>
        <v>5.7896044618658098E+76</v>
      </c>
    </row>
    <row r="257" spans="1:4">
      <c r="A257">
        <v>256</v>
      </c>
      <c r="B257">
        <f t="shared" si="11"/>
        <v>32640</v>
      </c>
      <c r="C257" s="140">
        <f t="shared" si="10"/>
        <v>2048</v>
      </c>
      <c r="D257">
        <f t="shared" si="9"/>
        <v>1.157920892373162E+77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52"/>
  <sheetViews>
    <sheetView tabSelected="1" topLeftCell="A7" workbookViewId="0">
      <selection activeCell="AD7" sqref="AD1:AE1048576"/>
    </sheetView>
  </sheetViews>
  <sheetFormatPr baseColWidth="10" defaultRowHeight="16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4.375" style="75" customWidth="1"/>
    <col min="19" max="19" width="3.875" style="75" customWidth="1"/>
    <col min="20" max="20" width="4.5" style="75" customWidth="1"/>
    <col min="21" max="21" width="4.125" style="75" customWidth="1"/>
    <col min="22" max="22" width="4.375" style="75" customWidth="1"/>
    <col min="23" max="23" width="6.625" style="128" customWidth="1"/>
    <col min="24" max="24" width="5" style="83" bestFit="1" customWidth="1"/>
    <col min="25" max="25" width="3" customWidth="1"/>
    <col min="26" max="29" width="2.625" customWidth="1"/>
    <col min="30" max="30" width="6.375" style="156" bestFit="1" customWidth="1"/>
    <col min="31" max="31" width="4.625" style="156" bestFit="1" customWidth="1"/>
    <col min="32" max="49" width="2.625" customWidth="1"/>
  </cols>
  <sheetData>
    <row r="1" spans="1:42" ht="17.25" customHeight="1">
      <c r="J1" s="179" t="s">
        <v>271</v>
      </c>
      <c r="K1" s="179"/>
      <c r="L1" s="179"/>
      <c r="M1" s="179"/>
      <c r="N1" s="179"/>
      <c r="O1" s="179"/>
      <c r="P1" s="179"/>
      <c r="Q1" s="179"/>
      <c r="R1" s="74"/>
    </row>
    <row r="2" spans="1:42" ht="10.5" customHeight="1"/>
    <row r="3" spans="1:42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2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2" ht="11.25" customHeight="1">
      <c r="B5" s="164"/>
      <c r="C5" s="164"/>
    </row>
    <row r="6" spans="1:42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2" ht="10.5" customHeight="1">
      <c r="B7" s="164"/>
      <c r="C7" s="164"/>
      <c r="I7" s="190" t="s">
        <v>270</v>
      </c>
      <c r="J7" s="190"/>
      <c r="K7" s="190"/>
      <c r="L7" s="190"/>
    </row>
    <row r="8" spans="1:42" ht="16" customHeight="1">
      <c r="I8" s="190"/>
      <c r="J8" s="190"/>
      <c r="K8" s="190"/>
      <c r="L8" s="190"/>
    </row>
    <row r="9" spans="1:42" ht="12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71"/>
    </row>
    <row r="10" spans="1:42" ht="21.75" customHeight="1" thickTop="1" thickBot="1">
      <c r="A10" s="183" t="s">
        <v>472</v>
      </c>
      <c r="B10" s="183"/>
      <c r="C10" s="183"/>
      <c r="D10" s="183"/>
      <c r="E10" s="188" t="s">
        <v>341</v>
      </c>
      <c r="F10" s="188"/>
      <c r="G10" s="181" t="s">
        <v>401</v>
      </c>
      <c r="H10" s="181"/>
      <c r="I10" s="181"/>
      <c r="J10" s="175" t="s">
        <v>119</v>
      </c>
      <c r="K10" s="175"/>
      <c r="L10" s="175"/>
      <c r="M10" s="175"/>
      <c r="N10" s="175"/>
      <c r="O10" s="175"/>
      <c r="P10" s="171" t="s">
        <v>21</v>
      </c>
      <c r="Q10" s="172"/>
      <c r="R10" s="95"/>
      <c r="S10" s="76"/>
      <c r="T10" s="76"/>
      <c r="U10" s="76"/>
      <c r="V10" s="76"/>
      <c r="W10" s="129"/>
      <c r="X10" s="84"/>
      <c r="Y10" s="5"/>
      <c r="Z10" s="5"/>
      <c r="AA10" s="5"/>
      <c r="AB10" s="5"/>
      <c r="AC10" s="5"/>
      <c r="AD10" s="157"/>
      <c r="AE10" s="157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27" customHeight="1" thickTop="1" thickBot="1">
      <c r="A11" s="183" t="s">
        <v>473</v>
      </c>
      <c r="B11" s="183"/>
      <c r="C11" s="183"/>
      <c r="D11" s="183"/>
      <c r="E11" s="189" t="s">
        <v>342</v>
      </c>
      <c r="F11" s="189"/>
      <c r="G11" s="189"/>
      <c r="H11" s="189"/>
      <c r="I11" s="189"/>
      <c r="J11" s="189"/>
      <c r="K11" s="189"/>
      <c r="L11" s="181" t="s">
        <v>121</v>
      </c>
      <c r="M11" s="181"/>
      <c r="N11" s="4" t="s">
        <v>122</v>
      </c>
      <c r="O11" s="3" t="s">
        <v>123</v>
      </c>
      <c r="P11" s="173" t="s">
        <v>74</v>
      </c>
      <c r="Q11" s="174"/>
      <c r="R11" s="96" t="s">
        <v>76</v>
      </c>
      <c r="S11" s="82">
        <v>12.5</v>
      </c>
      <c r="T11" s="82">
        <v>12.5</v>
      </c>
      <c r="U11" s="82">
        <v>12.5</v>
      </c>
      <c r="V11" s="82">
        <v>12.5</v>
      </c>
      <c r="W11" s="129">
        <v>40</v>
      </c>
      <c r="X11" s="84"/>
      <c r="Y11" s="5"/>
      <c r="Z11" s="5"/>
      <c r="AA11" s="5"/>
      <c r="AB11" s="5"/>
      <c r="AC11" s="5"/>
      <c r="AD11" s="157"/>
      <c r="AE11" s="157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s="54" customFormat="1" ht="15.75" customHeight="1" thickTop="1" thickBot="1">
      <c r="A12" s="183" t="s">
        <v>474</v>
      </c>
      <c r="B12" s="183"/>
      <c r="C12" s="183"/>
      <c r="D12" s="183"/>
      <c r="E12" s="191" t="s">
        <v>343</v>
      </c>
      <c r="F12" s="191"/>
      <c r="G12" s="191"/>
      <c r="H12" s="191"/>
      <c r="I12" s="191"/>
      <c r="J12" s="191"/>
      <c r="K12" s="191"/>
      <c r="L12" s="191"/>
      <c r="M12" s="191"/>
      <c r="N12" s="191"/>
      <c r="O12" s="12" t="s">
        <v>124</v>
      </c>
      <c r="P12" s="191" t="s">
        <v>23</v>
      </c>
      <c r="Q12" s="192"/>
      <c r="R12" s="97" t="s">
        <v>63</v>
      </c>
      <c r="S12" s="77">
        <v>2</v>
      </c>
      <c r="T12" s="77">
        <v>2</v>
      </c>
      <c r="U12" s="77">
        <v>3</v>
      </c>
      <c r="V12" s="77">
        <v>3</v>
      </c>
      <c r="W12" s="130">
        <v>20</v>
      </c>
      <c r="X12" s="84">
        <f>+W12*0.4+(V12/3+U12/3+T12/2+S12/2)*20*0.125+R12/2*20*0.1</f>
        <v>20</v>
      </c>
      <c r="Y12" s="50">
        <v>2</v>
      </c>
      <c r="Z12" s="50">
        <v>3</v>
      </c>
      <c r="AA12" s="50">
        <v>2</v>
      </c>
      <c r="AB12" s="50"/>
      <c r="AC12" s="50">
        <v>8</v>
      </c>
      <c r="AD12" s="158"/>
      <c r="AE12" s="158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</row>
    <row r="13" spans="1:42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93" t="s">
        <v>247</v>
      </c>
      <c r="I13" s="193"/>
      <c r="J13" s="193"/>
      <c r="K13" s="193"/>
      <c r="L13" s="193"/>
      <c r="M13" s="193"/>
      <c r="N13" s="193"/>
      <c r="O13" s="193" t="s">
        <v>277</v>
      </c>
      <c r="P13" s="193"/>
      <c r="Q13" s="194"/>
      <c r="R13" s="98" t="s">
        <v>203</v>
      </c>
      <c r="S13" s="78" t="s">
        <v>110</v>
      </c>
      <c r="T13" s="78" t="s">
        <v>204</v>
      </c>
      <c r="U13" s="78" t="s">
        <v>205</v>
      </c>
      <c r="V13" s="78" t="s">
        <v>206</v>
      </c>
      <c r="W13" s="131" t="s">
        <v>75</v>
      </c>
      <c r="X13" s="85" t="s">
        <v>77</v>
      </c>
      <c r="Y13" s="69" t="s">
        <v>380</v>
      </c>
      <c r="Z13" s="69" t="s">
        <v>231</v>
      </c>
      <c r="AA13" s="69" t="s">
        <v>86</v>
      </c>
      <c r="AB13" s="69" t="s">
        <v>40</v>
      </c>
      <c r="AC13" s="69" t="s">
        <v>459</v>
      </c>
      <c r="AD13" s="160" t="s">
        <v>452</v>
      </c>
      <c r="AE13" s="160" t="s">
        <v>453</v>
      </c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</row>
    <row r="14" spans="1:42" s="67" customFormat="1" ht="16" customHeight="1" thickBot="1">
      <c r="B14" s="67">
        <v>1</v>
      </c>
      <c r="H14" s="202" t="s">
        <v>168</v>
      </c>
      <c r="I14" s="203"/>
      <c r="J14" s="203"/>
      <c r="K14" s="203"/>
      <c r="L14" s="203"/>
      <c r="M14" s="203"/>
      <c r="N14" s="204"/>
      <c r="O14" s="91"/>
      <c r="P14" s="92"/>
      <c r="Q14" s="92"/>
      <c r="R14" s="72">
        <v>2</v>
      </c>
      <c r="S14" s="79">
        <v>2</v>
      </c>
      <c r="T14" s="80">
        <v>2</v>
      </c>
      <c r="U14" s="80">
        <v>3</v>
      </c>
      <c r="V14" s="80">
        <v>3</v>
      </c>
      <c r="W14" s="132">
        <v>13</v>
      </c>
      <c r="X14" s="137">
        <f>+W14*0.4+(V14/3+U14/3+T14/2+S14/2)*20*0.125+R14/2*20*0.1+1</f>
        <v>18.2</v>
      </c>
      <c r="Y14" s="68">
        <v>2</v>
      </c>
      <c r="Z14" s="68">
        <v>3</v>
      </c>
      <c r="AA14" s="68">
        <v>2</v>
      </c>
      <c r="AB14" s="68"/>
      <c r="AC14" s="151">
        <v>7</v>
      </c>
      <c r="AD14" s="161"/>
      <c r="AE14" s="161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</row>
    <row r="15" spans="1:42" s="67" customFormat="1" ht="16" customHeight="1" thickBot="1">
      <c r="B15" s="67">
        <v>2</v>
      </c>
      <c r="H15" s="200" t="s">
        <v>207</v>
      </c>
      <c r="I15" s="200"/>
      <c r="J15" s="200"/>
      <c r="K15" s="200"/>
      <c r="L15" s="200"/>
      <c r="M15" s="200"/>
      <c r="N15" s="201"/>
      <c r="O15" s="198"/>
      <c r="P15" s="199"/>
      <c r="Q15" s="199"/>
      <c r="R15" s="73" t="s">
        <v>208</v>
      </c>
      <c r="S15" s="80"/>
      <c r="T15" s="80"/>
      <c r="U15" s="80">
        <v>1.5</v>
      </c>
      <c r="V15" s="80">
        <v>1</v>
      </c>
      <c r="W15" s="132">
        <v>7</v>
      </c>
      <c r="X15" s="84">
        <f t="shared" ref="X15:X37" si="0">+W15*0.4+(V15/3+U15/3+T15/2+S15/2)*20*0.125+R15/2*20*0.1</f>
        <v>4.8833333333333329</v>
      </c>
      <c r="Y15" s="68">
        <v>1.5</v>
      </c>
      <c r="Z15" s="68"/>
      <c r="AA15" s="68"/>
      <c r="AB15" s="68"/>
      <c r="AC15" s="152">
        <v>2</v>
      </c>
      <c r="AD15" s="161"/>
      <c r="AE15" s="161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</row>
    <row r="16" spans="1:42" s="67" customFormat="1" ht="16" customHeight="1" thickBot="1">
      <c r="B16" s="67">
        <v>3</v>
      </c>
      <c r="H16" s="203" t="s">
        <v>12</v>
      </c>
      <c r="I16" s="208"/>
      <c r="J16" s="208"/>
      <c r="K16" s="208"/>
      <c r="L16" s="208"/>
      <c r="M16" s="208"/>
      <c r="N16" s="209"/>
      <c r="O16" s="104"/>
      <c r="P16" s="105"/>
      <c r="Q16" s="106"/>
      <c r="R16" s="87"/>
      <c r="S16" s="80"/>
      <c r="T16" s="80"/>
      <c r="U16" s="80"/>
      <c r="V16" s="80"/>
      <c r="W16" s="132" t="s">
        <v>232</v>
      </c>
      <c r="X16" s="137">
        <v>13</v>
      </c>
      <c r="Y16" s="68"/>
      <c r="Z16" s="68"/>
      <c r="AA16" s="68"/>
      <c r="AB16" s="68"/>
      <c r="AD16" s="161"/>
      <c r="AE16" s="161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</row>
    <row r="17" spans="2:42" s="67" customFormat="1" ht="16" customHeight="1" thickBot="1">
      <c r="B17" s="67">
        <v>4</v>
      </c>
      <c r="H17" s="203" t="s">
        <v>13</v>
      </c>
      <c r="I17" s="208"/>
      <c r="J17" s="208"/>
      <c r="K17" s="208"/>
      <c r="L17" s="208"/>
      <c r="M17" s="208"/>
      <c r="N17" s="209"/>
      <c r="O17" s="91"/>
      <c r="P17" s="92"/>
      <c r="Q17" s="93"/>
      <c r="R17" s="93"/>
      <c r="S17" s="68"/>
      <c r="T17" s="68"/>
      <c r="U17" s="68"/>
      <c r="V17" s="68"/>
      <c r="W17" s="133">
        <v>12</v>
      </c>
      <c r="X17" s="84">
        <f t="shared" si="0"/>
        <v>4.8000000000000007</v>
      </c>
      <c r="Y17" s="68"/>
      <c r="Z17" s="68">
        <v>3</v>
      </c>
      <c r="AA17" s="68">
        <v>2</v>
      </c>
      <c r="AB17" s="68"/>
      <c r="AC17" s="152">
        <v>5</v>
      </c>
      <c r="AD17" s="161"/>
      <c r="AE17" s="161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</row>
    <row r="18" spans="2:42" s="67" customFormat="1" ht="16" customHeight="1" thickBot="1">
      <c r="B18" s="67">
        <v>5</v>
      </c>
      <c r="H18" s="202" t="s">
        <v>169</v>
      </c>
      <c r="I18" s="203"/>
      <c r="J18" s="203"/>
      <c r="K18" s="203"/>
      <c r="L18" s="203"/>
      <c r="M18" s="203"/>
      <c r="N18" s="204"/>
      <c r="O18" s="68" t="s">
        <v>379</v>
      </c>
      <c r="P18" s="102"/>
      <c r="Q18" s="103"/>
      <c r="R18" s="86">
        <v>2</v>
      </c>
      <c r="S18" s="79">
        <v>2</v>
      </c>
      <c r="T18" s="80">
        <v>0</v>
      </c>
      <c r="U18" s="80">
        <v>0</v>
      </c>
      <c r="V18" s="80"/>
      <c r="W18" s="132" t="s">
        <v>233</v>
      </c>
      <c r="X18" s="137">
        <v>16</v>
      </c>
      <c r="Z18" s="68"/>
      <c r="AA18" s="68"/>
      <c r="AB18" s="68"/>
      <c r="AC18" s="153">
        <v>0</v>
      </c>
      <c r="AD18" s="161"/>
      <c r="AE18" s="161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</row>
    <row r="19" spans="2:42" s="67" customFormat="1" ht="16" customHeight="1" thickBot="1">
      <c r="B19" s="67">
        <v>6</v>
      </c>
      <c r="H19" s="204" t="s">
        <v>14</v>
      </c>
      <c r="I19" s="210"/>
      <c r="J19" s="210"/>
      <c r="K19" s="210"/>
      <c r="L19" s="210"/>
      <c r="M19" s="210"/>
      <c r="N19" s="211"/>
      <c r="O19" s="91"/>
      <c r="P19" s="92"/>
      <c r="Q19" s="93"/>
      <c r="R19" s="86"/>
      <c r="S19" s="79"/>
      <c r="T19" s="80"/>
      <c r="U19" s="80"/>
      <c r="V19" s="80"/>
      <c r="W19" s="132"/>
      <c r="X19" s="84"/>
      <c r="Y19" s="68"/>
      <c r="Z19" s="68"/>
      <c r="AA19" s="68"/>
      <c r="AB19" s="68"/>
      <c r="AC19" s="153">
        <v>0</v>
      </c>
      <c r="AD19" s="161"/>
      <c r="AE19" s="161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</row>
    <row r="20" spans="2:42" s="67" customFormat="1" ht="16" customHeight="1" thickBot="1">
      <c r="B20" s="67">
        <v>7</v>
      </c>
      <c r="H20" s="202" t="s">
        <v>321</v>
      </c>
      <c r="I20" s="203"/>
      <c r="J20" s="203"/>
      <c r="K20" s="203"/>
      <c r="L20" s="203"/>
      <c r="M20" s="203"/>
      <c r="N20" s="204"/>
      <c r="O20" s="91"/>
      <c r="P20" s="92"/>
      <c r="Q20" s="93"/>
      <c r="R20" s="86">
        <v>2</v>
      </c>
      <c r="S20" s="79"/>
      <c r="T20" s="80">
        <v>1</v>
      </c>
      <c r="U20" s="80">
        <v>2</v>
      </c>
      <c r="V20" s="80">
        <v>2.5</v>
      </c>
      <c r="W20" s="132">
        <v>13</v>
      </c>
      <c r="X20" s="84">
        <f t="shared" si="0"/>
        <v>12.2</v>
      </c>
      <c r="Y20" s="68"/>
      <c r="Z20" s="68">
        <v>1</v>
      </c>
      <c r="AA20" s="68">
        <v>1.5</v>
      </c>
      <c r="AB20" s="68">
        <v>3</v>
      </c>
      <c r="AC20" s="152">
        <v>7</v>
      </c>
      <c r="AD20" s="161"/>
      <c r="AE20" s="161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</row>
    <row r="21" spans="2:42" s="67" customFormat="1" ht="16" customHeight="1" thickBot="1">
      <c r="B21" s="67">
        <v>8</v>
      </c>
      <c r="H21" s="213" t="s">
        <v>267</v>
      </c>
      <c r="I21" s="213"/>
      <c r="J21" s="213"/>
      <c r="K21" s="213"/>
      <c r="L21" s="213"/>
      <c r="M21" s="213"/>
      <c r="N21" s="214"/>
      <c r="O21" s="205"/>
      <c r="P21" s="206"/>
      <c r="Q21" s="207"/>
      <c r="R21" s="88" t="s">
        <v>211</v>
      </c>
      <c r="S21" s="81"/>
      <c r="T21" s="81">
        <v>1</v>
      </c>
      <c r="U21" s="81">
        <v>2</v>
      </c>
      <c r="V21" s="81">
        <v>2</v>
      </c>
      <c r="W21" s="134">
        <v>8</v>
      </c>
      <c r="X21" s="137">
        <f>+W21*0.4+(V21/3+U21/3+T21/2+S21/2)*20*0.125+R21/2*20*0.1+1</f>
        <v>8.7833333333333332</v>
      </c>
      <c r="Y21" s="68">
        <v>2</v>
      </c>
      <c r="Z21" s="68">
        <v>3</v>
      </c>
      <c r="AA21" s="68"/>
      <c r="AB21" s="68">
        <v>2.5</v>
      </c>
      <c r="AC21" s="152">
        <v>6</v>
      </c>
      <c r="AD21" s="161"/>
      <c r="AE21" s="161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</row>
    <row r="22" spans="2:42" s="67" customFormat="1" ht="16" customHeight="1" thickBot="1">
      <c r="B22" s="67">
        <v>9</v>
      </c>
      <c r="H22" s="202" t="s">
        <v>332</v>
      </c>
      <c r="I22" s="203"/>
      <c r="J22" s="203"/>
      <c r="K22" s="203"/>
      <c r="L22" s="203"/>
      <c r="M22" s="203"/>
      <c r="N22" s="204"/>
      <c r="O22" s="91"/>
      <c r="P22" s="92"/>
      <c r="Q22" s="93"/>
      <c r="R22" s="86">
        <v>2</v>
      </c>
      <c r="S22" s="79">
        <v>2</v>
      </c>
      <c r="T22" s="80">
        <v>2</v>
      </c>
      <c r="U22" s="80">
        <v>2.5</v>
      </c>
      <c r="V22" s="80">
        <v>2</v>
      </c>
      <c r="W22" s="132">
        <v>15</v>
      </c>
      <c r="X22" s="137">
        <f>+W22*0.4+(V22/3+U22/3+T22/2+S22/2)*20*0.125+R22/2*20*0.1+1</f>
        <v>17.75</v>
      </c>
      <c r="Y22" s="68">
        <v>2</v>
      </c>
      <c r="Z22" s="68">
        <v>3</v>
      </c>
      <c r="AA22" s="68">
        <v>2</v>
      </c>
      <c r="AB22" s="68"/>
      <c r="AC22" s="152">
        <v>6</v>
      </c>
      <c r="AD22" s="161"/>
      <c r="AE22" s="161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</row>
    <row r="23" spans="2:42" s="67" customFormat="1" ht="16" customHeight="1" thickBot="1">
      <c r="B23" s="67">
        <v>10</v>
      </c>
      <c r="H23" s="204" t="s">
        <v>15</v>
      </c>
      <c r="I23" s="210"/>
      <c r="J23" s="210"/>
      <c r="K23" s="210"/>
      <c r="L23" s="210"/>
      <c r="M23" s="210"/>
      <c r="N23" s="211"/>
      <c r="O23" s="91"/>
      <c r="P23" s="92"/>
      <c r="Q23" s="93"/>
      <c r="R23" s="86"/>
      <c r="S23" s="79"/>
      <c r="T23" s="80"/>
      <c r="U23" s="80"/>
      <c r="V23" s="80"/>
      <c r="W23" s="132"/>
      <c r="X23" s="137">
        <f>+W23*0.4+(V23/3+U23/3+T23/2+S23/2)*20*0.125+R23/2*20*0.1+1</f>
        <v>1</v>
      </c>
      <c r="Y23" s="68"/>
      <c r="Z23" s="68"/>
      <c r="AA23" s="68"/>
      <c r="AB23" s="68"/>
      <c r="AD23" s="161"/>
      <c r="AE23" s="161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</row>
    <row r="24" spans="2:42" s="67" customFormat="1" ht="16" customHeight="1" thickBot="1">
      <c r="B24" s="67">
        <v>11</v>
      </c>
      <c r="H24" s="202" t="s">
        <v>406</v>
      </c>
      <c r="I24" s="203"/>
      <c r="J24" s="203"/>
      <c r="K24" s="203"/>
      <c r="L24" s="203"/>
      <c r="M24" s="203"/>
      <c r="N24" s="204"/>
      <c r="O24" s="91"/>
      <c r="P24" s="92"/>
      <c r="Q24" s="93"/>
      <c r="R24" s="86">
        <v>2</v>
      </c>
      <c r="S24" s="79">
        <v>2</v>
      </c>
      <c r="T24" s="80">
        <v>2</v>
      </c>
      <c r="U24" s="80">
        <v>3</v>
      </c>
      <c r="V24" s="80">
        <v>3</v>
      </c>
      <c r="W24" s="132">
        <v>12</v>
      </c>
      <c r="X24" s="84">
        <f t="shared" si="0"/>
        <v>16.8</v>
      </c>
      <c r="Y24" s="68">
        <v>2</v>
      </c>
      <c r="Z24" s="68">
        <v>3</v>
      </c>
      <c r="AA24" s="68">
        <v>2</v>
      </c>
      <c r="AB24" s="68">
        <v>2</v>
      </c>
      <c r="AC24" s="152">
        <v>8</v>
      </c>
      <c r="AD24" s="161"/>
      <c r="AE24" s="161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</row>
    <row r="25" spans="2:42" s="67" customFormat="1" ht="16" customHeight="1" thickBot="1">
      <c r="B25" s="67">
        <v>12</v>
      </c>
      <c r="H25" s="200" t="s">
        <v>212</v>
      </c>
      <c r="I25" s="200"/>
      <c r="J25" s="200"/>
      <c r="K25" s="200"/>
      <c r="L25" s="200"/>
      <c r="M25" s="200"/>
      <c r="N25" s="201"/>
      <c r="O25" s="91"/>
      <c r="P25" s="92"/>
      <c r="Q25" s="93"/>
      <c r="R25" s="89">
        <v>0</v>
      </c>
      <c r="S25" s="80"/>
      <c r="T25" s="80">
        <v>1</v>
      </c>
      <c r="U25" s="80">
        <v>1.5</v>
      </c>
      <c r="V25" s="80"/>
      <c r="W25" s="132"/>
      <c r="X25" s="84">
        <f t="shared" si="0"/>
        <v>2.5</v>
      </c>
      <c r="Y25" s="68"/>
      <c r="Z25" s="68"/>
      <c r="AA25" s="68"/>
      <c r="AB25" s="68"/>
      <c r="AC25" s="152">
        <v>4</v>
      </c>
      <c r="AD25" s="161"/>
      <c r="AE25" s="161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</row>
    <row r="26" spans="2:42" s="67" customFormat="1" ht="16" customHeight="1" thickBot="1">
      <c r="B26" s="67">
        <v>13</v>
      </c>
      <c r="H26" s="202" t="s">
        <v>171</v>
      </c>
      <c r="I26" s="203"/>
      <c r="J26" s="203"/>
      <c r="K26" s="203"/>
      <c r="L26" s="203"/>
      <c r="M26" s="203"/>
      <c r="N26" s="204"/>
      <c r="O26" s="91"/>
      <c r="P26" s="92"/>
      <c r="Q26" s="93"/>
      <c r="R26" s="86">
        <v>2</v>
      </c>
      <c r="S26" s="79">
        <v>2</v>
      </c>
      <c r="T26" s="80">
        <v>2</v>
      </c>
      <c r="U26" s="80">
        <v>3</v>
      </c>
      <c r="V26" s="80">
        <v>2</v>
      </c>
      <c r="W26" s="132">
        <v>0</v>
      </c>
      <c r="X26" s="84">
        <f t="shared" si="0"/>
        <v>11.166666666666666</v>
      </c>
      <c r="Y26" s="68">
        <v>2</v>
      </c>
      <c r="Z26" s="68">
        <v>3</v>
      </c>
      <c r="AA26" s="68">
        <v>1.5</v>
      </c>
      <c r="AB26" s="68">
        <v>2</v>
      </c>
      <c r="AC26" s="152">
        <v>8</v>
      </c>
      <c r="AD26" s="161"/>
      <c r="AE26" s="161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</row>
    <row r="27" spans="2:42" s="67" customFormat="1" ht="16" customHeight="1" thickBot="1">
      <c r="B27" s="67">
        <v>14</v>
      </c>
      <c r="H27" s="202" t="s">
        <v>263</v>
      </c>
      <c r="I27" s="203"/>
      <c r="J27" s="203"/>
      <c r="K27" s="203"/>
      <c r="L27" s="203"/>
      <c r="M27" s="203"/>
      <c r="N27" s="204"/>
      <c r="O27" s="91"/>
      <c r="P27" s="92"/>
      <c r="Q27" s="93"/>
      <c r="R27" s="86">
        <v>2</v>
      </c>
      <c r="S27" s="79"/>
      <c r="T27" s="80"/>
      <c r="U27" s="80"/>
      <c r="V27" s="80"/>
      <c r="W27" s="132"/>
      <c r="X27" s="84">
        <f t="shared" si="0"/>
        <v>2</v>
      </c>
      <c r="Y27" s="68"/>
      <c r="Z27" s="68"/>
      <c r="AA27" s="68"/>
      <c r="AB27" s="68"/>
      <c r="AC27" s="153">
        <v>0</v>
      </c>
      <c r="AD27" s="161"/>
      <c r="AE27" s="161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</row>
    <row r="28" spans="2:42" s="67" customFormat="1" ht="16" customHeight="1" thickBot="1">
      <c r="B28" s="67">
        <v>15</v>
      </c>
      <c r="H28" s="202" t="s">
        <v>201</v>
      </c>
      <c r="I28" s="203"/>
      <c r="J28" s="203"/>
      <c r="K28" s="203"/>
      <c r="L28" s="203"/>
      <c r="M28" s="203"/>
      <c r="N28" s="204"/>
      <c r="O28" s="91"/>
      <c r="P28" s="92"/>
      <c r="Q28" s="93"/>
      <c r="R28" s="86">
        <v>2</v>
      </c>
      <c r="S28" s="79">
        <v>2</v>
      </c>
      <c r="T28" s="80">
        <v>2</v>
      </c>
      <c r="U28" s="80">
        <v>3</v>
      </c>
      <c r="V28" s="80">
        <v>2</v>
      </c>
      <c r="W28" s="132">
        <v>14</v>
      </c>
      <c r="X28" s="137">
        <f>+W28*0.4+(V28/3+U28/3+T28/2+S28/2)*20*0.125+R28/2*20*0.1+1</f>
        <v>17.766666666666666</v>
      </c>
      <c r="Y28" s="68">
        <v>1.5</v>
      </c>
      <c r="Z28" s="68">
        <v>3</v>
      </c>
      <c r="AA28" s="68">
        <v>2</v>
      </c>
      <c r="AB28" s="68">
        <v>3</v>
      </c>
      <c r="AC28" s="152">
        <v>8</v>
      </c>
      <c r="AD28" s="161"/>
      <c r="AE28" s="161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</row>
    <row r="29" spans="2:42" s="67" customFormat="1" ht="16" customHeight="1" thickBot="1">
      <c r="B29" s="67">
        <v>16</v>
      </c>
      <c r="H29" s="202" t="s">
        <v>264</v>
      </c>
      <c r="I29" s="203"/>
      <c r="J29" s="203"/>
      <c r="K29" s="203"/>
      <c r="L29" s="203"/>
      <c r="M29" s="203"/>
      <c r="N29" s="204"/>
      <c r="O29" s="91"/>
      <c r="P29" s="92"/>
      <c r="Q29" s="93"/>
      <c r="R29" s="86">
        <v>2</v>
      </c>
      <c r="S29" s="79"/>
      <c r="T29" s="80"/>
      <c r="U29" s="80"/>
      <c r="V29" s="80"/>
      <c r="W29" s="132">
        <v>5</v>
      </c>
      <c r="X29" s="84">
        <f t="shared" si="0"/>
        <v>4</v>
      </c>
      <c r="Y29" s="68"/>
      <c r="Z29" s="68"/>
      <c r="AA29" s="68"/>
      <c r="AB29" s="68"/>
      <c r="AC29" s="152">
        <v>3</v>
      </c>
      <c r="AD29" s="161"/>
      <c r="AE29" s="161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</row>
    <row r="30" spans="2:42" s="67" customFormat="1" ht="16" customHeight="1" thickBot="1">
      <c r="B30" s="67">
        <v>17</v>
      </c>
      <c r="H30" s="202" t="s">
        <v>265</v>
      </c>
      <c r="I30" s="203"/>
      <c r="J30" s="203"/>
      <c r="K30" s="203"/>
      <c r="L30" s="203"/>
      <c r="M30" s="203"/>
      <c r="N30" s="204"/>
      <c r="O30" s="91"/>
      <c r="P30" s="92"/>
      <c r="Q30" s="93"/>
      <c r="R30" s="86">
        <v>2</v>
      </c>
      <c r="S30" s="79">
        <v>2</v>
      </c>
      <c r="T30" s="80">
        <v>1</v>
      </c>
      <c r="U30" s="80">
        <v>3</v>
      </c>
      <c r="V30" s="80">
        <v>3</v>
      </c>
      <c r="W30" s="132">
        <v>9</v>
      </c>
      <c r="X30" s="84">
        <f t="shared" si="0"/>
        <v>14.35</v>
      </c>
      <c r="Y30" s="68">
        <v>2</v>
      </c>
      <c r="Z30" s="68">
        <v>3</v>
      </c>
      <c r="AA30" s="68">
        <v>2</v>
      </c>
      <c r="AB30" s="68">
        <v>2</v>
      </c>
      <c r="AC30" s="152">
        <v>8</v>
      </c>
      <c r="AD30" s="161"/>
      <c r="AE30" s="161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</row>
    <row r="31" spans="2:42" s="67" customFormat="1" ht="16" customHeight="1" thickBot="1">
      <c r="B31" s="67">
        <v>18</v>
      </c>
      <c r="H31" s="202" t="s">
        <v>266</v>
      </c>
      <c r="I31" s="203"/>
      <c r="J31" s="203"/>
      <c r="K31" s="203"/>
      <c r="L31" s="203"/>
      <c r="M31" s="203"/>
      <c r="N31" s="204"/>
      <c r="O31" s="91"/>
      <c r="P31" s="92"/>
      <c r="Q31" s="93"/>
      <c r="R31" s="86">
        <v>2</v>
      </c>
      <c r="S31" s="79">
        <v>1</v>
      </c>
      <c r="T31" s="80"/>
      <c r="U31" s="80">
        <v>1.5</v>
      </c>
      <c r="V31" s="80"/>
      <c r="W31" s="132">
        <v>11</v>
      </c>
      <c r="X31" s="84">
        <f t="shared" si="0"/>
        <v>8.9</v>
      </c>
      <c r="Y31" s="68">
        <v>1.5</v>
      </c>
      <c r="Z31" s="68"/>
      <c r="AA31" s="68"/>
      <c r="AB31" s="68"/>
      <c r="AC31" s="152">
        <v>2</v>
      </c>
      <c r="AD31" s="161"/>
      <c r="AE31" s="161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</row>
    <row r="32" spans="2:42" s="67" customFormat="1" ht="16" customHeight="1" thickBot="1">
      <c r="B32" s="67">
        <v>19</v>
      </c>
      <c r="H32" s="202" t="s">
        <v>528</v>
      </c>
      <c r="I32" s="203"/>
      <c r="J32" s="203"/>
      <c r="K32" s="203"/>
      <c r="L32" s="203"/>
      <c r="M32" s="203"/>
      <c r="N32" s="204"/>
      <c r="O32" s="91"/>
      <c r="P32" s="92"/>
      <c r="Q32" s="93"/>
      <c r="R32" s="86">
        <v>2</v>
      </c>
      <c r="S32" s="79"/>
      <c r="T32" s="80">
        <v>1.5</v>
      </c>
      <c r="U32" s="80">
        <v>2</v>
      </c>
      <c r="V32" s="80">
        <v>2</v>
      </c>
      <c r="W32" s="132">
        <v>12</v>
      </c>
      <c r="X32" s="84">
        <f t="shared" si="0"/>
        <v>12.008333333333333</v>
      </c>
      <c r="Y32" s="68">
        <v>1.5</v>
      </c>
      <c r="Z32" s="68">
        <v>2.5</v>
      </c>
      <c r="AA32" s="68">
        <v>1</v>
      </c>
      <c r="AB32" s="68">
        <v>2</v>
      </c>
      <c r="AC32" s="152">
        <v>8</v>
      </c>
      <c r="AD32" s="161"/>
      <c r="AE32" s="161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</row>
    <row r="33" spans="2:42" s="67" customFormat="1" ht="16" customHeight="1" thickBot="1">
      <c r="B33" s="67">
        <v>20</v>
      </c>
      <c r="H33" s="202" t="s">
        <v>421</v>
      </c>
      <c r="I33" s="203"/>
      <c r="J33" s="203"/>
      <c r="K33" s="203"/>
      <c r="L33" s="203"/>
      <c r="M33" s="203"/>
      <c r="N33" s="204"/>
      <c r="O33" s="91"/>
      <c r="P33" s="92"/>
      <c r="Q33" s="93"/>
      <c r="R33" s="86">
        <v>2</v>
      </c>
      <c r="S33" s="79"/>
      <c r="T33" s="80">
        <v>2</v>
      </c>
      <c r="U33" s="80">
        <v>2</v>
      </c>
      <c r="V33" s="80">
        <v>2</v>
      </c>
      <c r="W33" s="132">
        <v>11</v>
      </c>
      <c r="X33" s="84">
        <f t="shared" si="0"/>
        <v>12.233333333333333</v>
      </c>
      <c r="Y33" s="68">
        <v>1.5</v>
      </c>
      <c r="Z33" s="68">
        <v>1</v>
      </c>
      <c r="AA33" s="68">
        <v>1</v>
      </c>
      <c r="AB33" s="68">
        <v>2</v>
      </c>
      <c r="AC33" s="152">
        <v>8</v>
      </c>
      <c r="AD33" s="161"/>
      <c r="AE33" s="161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</row>
    <row r="34" spans="2:42" s="67" customFormat="1" ht="16" customHeight="1">
      <c r="B34" s="67">
        <v>21</v>
      </c>
      <c r="H34" s="200" t="s">
        <v>83</v>
      </c>
      <c r="I34" s="200"/>
      <c r="J34" s="200"/>
      <c r="K34" s="200"/>
      <c r="L34" s="200"/>
      <c r="M34" s="200"/>
      <c r="N34" s="201"/>
      <c r="O34" s="195"/>
      <c r="P34" s="196"/>
      <c r="Q34" s="197"/>
      <c r="R34" s="87" t="s">
        <v>84</v>
      </c>
      <c r="S34" s="80"/>
      <c r="T34" s="80">
        <v>1</v>
      </c>
      <c r="U34" s="80">
        <v>2.5</v>
      </c>
      <c r="V34" s="80">
        <v>2.5</v>
      </c>
      <c r="W34" s="132">
        <v>13</v>
      </c>
      <c r="X34" s="84">
        <f t="shared" si="0"/>
        <v>12.616666666666667</v>
      </c>
      <c r="Y34" s="68">
        <v>1</v>
      </c>
      <c r="Z34" s="68">
        <v>2</v>
      </c>
      <c r="AA34" s="68">
        <v>2</v>
      </c>
      <c r="AB34" s="68"/>
      <c r="AC34" s="154">
        <v>4</v>
      </c>
      <c r="AD34" s="161"/>
      <c r="AE34" s="161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</row>
    <row r="35" spans="2:42" s="67" customFormat="1" ht="16" customHeight="1">
      <c r="B35" s="67">
        <v>22</v>
      </c>
      <c r="H35" s="200" t="s">
        <v>85</v>
      </c>
      <c r="I35" s="200"/>
      <c r="J35" s="200"/>
      <c r="K35" s="200"/>
      <c r="L35" s="200"/>
      <c r="M35" s="200"/>
      <c r="N35" s="201"/>
      <c r="O35" s="195"/>
      <c r="P35" s="196"/>
      <c r="Q35" s="197"/>
      <c r="R35" s="87" t="s">
        <v>116</v>
      </c>
      <c r="S35" s="80"/>
      <c r="T35" s="80">
        <v>0</v>
      </c>
      <c r="U35" s="80"/>
      <c r="V35" s="80"/>
      <c r="W35" s="132"/>
      <c r="X35" s="84">
        <f t="shared" si="0"/>
        <v>0</v>
      </c>
      <c r="Y35" s="68"/>
      <c r="Z35" s="68"/>
      <c r="AA35" s="68"/>
      <c r="AB35" s="68"/>
      <c r="AD35" s="161"/>
      <c r="AE35" s="161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</row>
    <row r="36" spans="2:42" s="67" customFormat="1" ht="16" customHeight="1">
      <c r="B36" s="67">
        <v>23</v>
      </c>
      <c r="H36" s="200" t="s">
        <v>70</v>
      </c>
      <c r="I36" s="200"/>
      <c r="J36" s="200"/>
      <c r="K36" s="200"/>
      <c r="L36" s="200"/>
      <c r="M36" s="200"/>
      <c r="N36" s="201"/>
      <c r="O36" s="195"/>
      <c r="P36" s="196"/>
      <c r="Q36" s="197"/>
      <c r="R36" s="87" t="s">
        <v>71</v>
      </c>
      <c r="S36" s="80"/>
      <c r="T36" s="80">
        <v>0</v>
      </c>
      <c r="U36" s="80"/>
      <c r="V36" s="80"/>
      <c r="W36" s="132"/>
      <c r="X36" s="84">
        <f t="shared" si="0"/>
        <v>0</v>
      </c>
      <c r="Y36" s="68"/>
      <c r="Z36" s="68"/>
      <c r="AA36" s="68"/>
      <c r="AB36" s="68"/>
      <c r="AD36" s="161"/>
      <c r="AE36" s="161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</row>
    <row r="37" spans="2:42" s="67" customFormat="1" ht="16" customHeight="1" thickBot="1">
      <c r="B37" s="67">
        <v>24</v>
      </c>
      <c r="H37" s="200" t="s">
        <v>72</v>
      </c>
      <c r="I37" s="200"/>
      <c r="J37" s="200"/>
      <c r="K37" s="200"/>
      <c r="L37" s="200"/>
      <c r="M37" s="200"/>
      <c r="N37" s="201"/>
      <c r="O37" s="195"/>
      <c r="P37" s="196"/>
      <c r="Q37" s="197"/>
      <c r="R37" s="87" t="s">
        <v>73</v>
      </c>
      <c r="S37" s="80"/>
      <c r="T37" s="80">
        <v>0</v>
      </c>
      <c r="U37" s="80"/>
      <c r="V37" s="80"/>
      <c r="W37" s="132"/>
      <c r="X37" s="84">
        <f t="shared" si="0"/>
        <v>0</v>
      </c>
      <c r="Y37" s="68"/>
      <c r="Z37" s="68"/>
      <c r="AA37" s="68"/>
      <c r="AB37" s="68"/>
      <c r="AD37" s="161"/>
      <c r="AE37" s="161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</row>
    <row r="38" spans="2:42" s="67" customFormat="1" ht="16" customHeight="1" thickBot="1">
      <c r="B38" s="67">
        <v>25</v>
      </c>
      <c r="H38" s="200" t="s">
        <v>209</v>
      </c>
      <c r="I38" s="200"/>
      <c r="J38" s="200"/>
      <c r="K38" s="200"/>
      <c r="L38" s="200"/>
      <c r="M38" s="200"/>
      <c r="N38" s="201"/>
      <c r="O38" s="68" t="s">
        <v>466</v>
      </c>
      <c r="P38" s="105"/>
      <c r="Q38" s="106"/>
      <c r="R38" s="87" t="s">
        <v>210</v>
      </c>
      <c r="S38" s="80">
        <v>2</v>
      </c>
      <c r="T38" s="80">
        <v>1.5</v>
      </c>
      <c r="U38" s="80">
        <v>2.5</v>
      </c>
      <c r="V38" s="80">
        <v>2.5</v>
      </c>
      <c r="W38" s="132">
        <v>10</v>
      </c>
      <c r="X38" s="84">
        <f>+W38*0.4+(V38/3+U38/3+T38/2+S38/2)*20*0.125+R38/2*20*0.1</f>
        <v>14.541666666666668</v>
      </c>
      <c r="Y38" s="67">
        <v>1</v>
      </c>
      <c r="Z38" s="68">
        <v>2</v>
      </c>
      <c r="AA38" s="68">
        <v>1</v>
      </c>
      <c r="AB38" s="68"/>
      <c r="AC38" s="152">
        <v>5</v>
      </c>
      <c r="AD38" s="161"/>
      <c r="AE38" s="161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</row>
    <row r="39" spans="2:42" s="67" customFormat="1" ht="16" customHeight="1" thickBot="1">
      <c r="B39" s="67">
        <v>26</v>
      </c>
      <c r="H39" s="202" t="s">
        <v>170</v>
      </c>
      <c r="I39" s="203"/>
      <c r="J39" s="203"/>
      <c r="K39" s="203"/>
      <c r="L39" s="203"/>
      <c r="M39" s="203"/>
      <c r="N39" s="204"/>
      <c r="O39" s="91"/>
      <c r="P39" s="92"/>
      <c r="Q39" s="93"/>
      <c r="R39" s="86">
        <v>2</v>
      </c>
      <c r="S39" s="79"/>
      <c r="T39" s="80">
        <v>0</v>
      </c>
      <c r="U39" s="80"/>
      <c r="V39" s="80"/>
      <c r="W39" s="132"/>
      <c r="X39" s="137">
        <f>+W39*0.4+(V39/3+U39/3+T39/2+S39/2)*20*0.125+R39/2*20*0.1+1</f>
        <v>3</v>
      </c>
      <c r="Y39" s="68"/>
      <c r="Z39" s="68"/>
      <c r="AA39" s="68"/>
      <c r="AB39" s="68"/>
      <c r="AC39" s="153">
        <v>0</v>
      </c>
      <c r="AD39" s="161"/>
      <c r="AE39" s="161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</row>
    <row r="40" spans="2:42" ht="16" customHeight="1">
      <c r="H40" s="166"/>
      <c r="I40" s="166"/>
      <c r="J40" s="166"/>
      <c r="K40" s="166"/>
      <c r="L40" s="166"/>
      <c r="M40" s="166"/>
      <c r="N40" s="212"/>
      <c r="O40" s="29"/>
      <c r="P40" s="94"/>
      <c r="Q40" s="30"/>
      <c r="R40" s="90"/>
      <c r="S40" s="76"/>
      <c r="T40" s="76"/>
      <c r="U40" s="76"/>
      <c r="V40" s="76"/>
      <c r="W40" s="129"/>
      <c r="X40" s="84"/>
      <c r="Y40" s="5"/>
      <c r="Z40" s="5"/>
      <c r="AA40" s="5"/>
      <c r="AB40" s="5"/>
      <c r="AD40" s="157"/>
      <c r="AE40" s="157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2:42" ht="16" customHeight="1">
      <c r="H41" s="166"/>
      <c r="I41" s="166"/>
      <c r="J41" s="166"/>
      <c r="K41" s="166"/>
      <c r="L41" s="166"/>
      <c r="M41" s="166"/>
      <c r="N41" s="212"/>
      <c r="O41" s="29"/>
      <c r="P41" s="94"/>
      <c r="Q41" s="30"/>
      <c r="R41" s="90"/>
      <c r="S41" s="76"/>
      <c r="T41" s="76"/>
      <c r="U41" s="76"/>
      <c r="V41" s="76"/>
      <c r="W41" s="129"/>
      <c r="X41" s="84"/>
      <c r="Y41" s="5"/>
      <c r="Z41" s="5"/>
      <c r="AA41" s="5"/>
      <c r="AB41" s="5"/>
      <c r="AD41" s="157"/>
      <c r="AE41" s="157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2:42" ht="16" customHeight="1">
      <c r="H42" s="166"/>
      <c r="I42" s="166"/>
      <c r="J42" s="166"/>
      <c r="K42" s="166"/>
      <c r="L42" s="166"/>
      <c r="M42" s="166"/>
      <c r="N42" s="212"/>
      <c r="O42" s="29"/>
      <c r="P42" s="94"/>
      <c r="Q42" s="30"/>
      <c r="R42" s="90"/>
      <c r="S42" s="76"/>
      <c r="T42" s="76"/>
      <c r="U42" s="76"/>
      <c r="V42" s="76"/>
      <c r="W42" s="129"/>
      <c r="X42" s="84"/>
      <c r="Y42" s="5"/>
      <c r="Z42" s="5"/>
      <c r="AA42" s="5"/>
      <c r="AB42" s="5"/>
      <c r="AD42" s="157"/>
      <c r="AE42" s="157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2:42" ht="20" customHeight="1"/>
    <row r="44" spans="2:42" ht="20" customHeight="1"/>
    <row r="45" spans="2:42" ht="20" customHeight="1"/>
    <row r="46" spans="2:42" ht="20" customHeight="1"/>
    <row r="47" spans="2:42" ht="20" customHeight="1"/>
    <row r="48" spans="2:42" ht="20" customHeight="1"/>
    <row r="49" ht="20" customHeight="1"/>
    <row r="50" ht="20" customHeight="1"/>
    <row r="51" ht="20" customHeight="1"/>
    <row r="52" ht="20" customHeight="1"/>
  </sheetData>
  <mergeCells count="58">
    <mergeCell ref="H21:N21"/>
    <mergeCell ref="H24:N24"/>
    <mergeCell ref="H26:N26"/>
    <mergeCell ref="H27:N27"/>
    <mergeCell ref="H28:N28"/>
    <mergeCell ref="H23:N23"/>
    <mergeCell ref="H42:N42"/>
    <mergeCell ref="H25:N25"/>
    <mergeCell ref="H38:N38"/>
    <mergeCell ref="H29:N29"/>
    <mergeCell ref="H40:N40"/>
    <mergeCell ref="H41:N41"/>
    <mergeCell ref="H37:N37"/>
    <mergeCell ref="H30:N30"/>
    <mergeCell ref="H31:N31"/>
    <mergeCell ref="H32:N32"/>
    <mergeCell ref="H33:N33"/>
    <mergeCell ref="H39:N39"/>
    <mergeCell ref="O37:Q37"/>
    <mergeCell ref="O34:Q34"/>
    <mergeCell ref="H35:N35"/>
    <mergeCell ref="H36:N36"/>
    <mergeCell ref="O36:Q36"/>
    <mergeCell ref="A9:Q9"/>
    <mergeCell ref="A10:D10"/>
    <mergeCell ref="E10:F10"/>
    <mergeCell ref="G10:I10"/>
    <mergeCell ref="J10:O10"/>
    <mergeCell ref="P10:Q10"/>
    <mergeCell ref="A13:B13"/>
    <mergeCell ref="C13:G13"/>
    <mergeCell ref="H13:N13"/>
    <mergeCell ref="O13:Q13"/>
    <mergeCell ref="O35:Q35"/>
    <mergeCell ref="O15:Q15"/>
    <mergeCell ref="H34:N34"/>
    <mergeCell ref="H15:N15"/>
    <mergeCell ref="H14:N14"/>
    <mergeCell ref="H18:N18"/>
    <mergeCell ref="H20:N20"/>
    <mergeCell ref="H22:N22"/>
    <mergeCell ref="O21:Q21"/>
    <mergeCell ref="H16:N16"/>
    <mergeCell ref="H17:N17"/>
    <mergeCell ref="H19:N19"/>
    <mergeCell ref="J1:Q1"/>
    <mergeCell ref="B3:C7"/>
    <mergeCell ref="F3:P3"/>
    <mergeCell ref="K4:P4"/>
    <mergeCell ref="E6:P6"/>
    <mergeCell ref="I7:L8"/>
    <mergeCell ref="A11:D11"/>
    <mergeCell ref="E11:K11"/>
    <mergeCell ref="L11:M11"/>
    <mergeCell ref="P11:Q11"/>
    <mergeCell ref="A12:D12"/>
    <mergeCell ref="E12:N12"/>
    <mergeCell ref="P12:Q12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31"/>
  <sheetViews>
    <sheetView topLeftCell="A2" workbookViewId="0">
      <selection activeCell="U14" sqref="U14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18" width="4.625" style="107" customWidth="1"/>
    <col min="19" max="19" width="5" style="70" customWidth="1"/>
    <col min="20" max="20" width="4.75" style="107" customWidth="1"/>
    <col min="21" max="21" width="5.125" customWidth="1"/>
    <col min="22" max="23" width="4.625" style="156" bestFit="1" customWidth="1"/>
    <col min="24" max="41" width="2.625" customWidth="1"/>
  </cols>
  <sheetData>
    <row r="1" spans="1:41" ht="17.25" customHeight="1">
      <c r="J1" s="222" t="s">
        <v>24</v>
      </c>
      <c r="K1" s="222"/>
      <c r="L1" s="222"/>
      <c r="M1" s="222"/>
      <c r="N1" s="222"/>
      <c r="O1" s="222"/>
      <c r="P1" s="222"/>
      <c r="Q1" s="222"/>
    </row>
    <row r="2" spans="1:41" ht="10.5" customHeight="1"/>
    <row r="3" spans="1:41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1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1" ht="11.25" customHeight="1">
      <c r="B5" s="164"/>
      <c r="C5" s="164"/>
    </row>
    <row r="6" spans="1:41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1" ht="10.5" customHeight="1">
      <c r="B7" s="164"/>
      <c r="C7" s="164"/>
      <c r="I7" s="190" t="s">
        <v>270</v>
      </c>
      <c r="J7" s="190"/>
      <c r="K7" s="190"/>
      <c r="L7" s="190"/>
    </row>
    <row r="8" spans="1:41" ht="6" customHeight="1">
      <c r="I8" s="190"/>
      <c r="J8" s="190"/>
      <c r="K8" s="190"/>
      <c r="L8" s="190"/>
    </row>
    <row r="9" spans="1:41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1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1"/>
      <c r="R10" s="108"/>
      <c r="S10" s="31"/>
      <c r="T10" s="108"/>
      <c r="U10" s="5"/>
      <c r="V10" s="157"/>
      <c r="W10" s="15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24.75" customHeight="1" thickTop="1" thickBot="1">
      <c r="A11" s="183" t="s">
        <v>473</v>
      </c>
      <c r="B11" s="183"/>
      <c r="C11" s="183"/>
      <c r="D11" s="183"/>
      <c r="E11" s="217" t="s">
        <v>25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134</v>
      </c>
      <c r="O11" s="7" t="s">
        <v>123</v>
      </c>
      <c r="P11" s="219" t="s">
        <v>135</v>
      </c>
      <c r="Q11" s="219"/>
      <c r="R11" s="108"/>
      <c r="S11" s="31"/>
      <c r="T11" s="108"/>
      <c r="U11" s="5"/>
      <c r="V11" s="157"/>
      <c r="W11" s="157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20"/>
      <c r="R12" s="108">
        <v>20</v>
      </c>
      <c r="S12" s="31">
        <v>5</v>
      </c>
      <c r="T12" s="108">
        <f>+R12*0.75+S12/5*20*0.25</f>
        <v>20</v>
      </c>
      <c r="U12" s="31">
        <v>5</v>
      </c>
      <c r="V12" s="157"/>
      <c r="W12" s="157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65"/>
      <c r="R13" s="108" t="s">
        <v>481</v>
      </c>
      <c r="S13" s="31" t="s">
        <v>109</v>
      </c>
      <c r="T13" s="108" t="s">
        <v>58</v>
      </c>
      <c r="U13" s="148" t="s">
        <v>450</v>
      </c>
      <c r="V13" s="157" t="s">
        <v>448</v>
      </c>
      <c r="W13" s="157" t="s">
        <v>449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15" customHeight="1" thickBot="1">
      <c r="A14" s="185">
        <v>1</v>
      </c>
      <c r="B14" s="185"/>
      <c r="C14" s="215" t="s">
        <v>136</v>
      </c>
      <c r="D14" s="215"/>
      <c r="E14" s="215"/>
      <c r="F14" s="215"/>
      <c r="G14" s="215"/>
      <c r="H14" s="215" t="s">
        <v>137</v>
      </c>
      <c r="I14" s="215"/>
      <c r="J14" s="215"/>
      <c r="K14" s="215"/>
      <c r="L14" s="215"/>
      <c r="M14" s="215"/>
      <c r="N14" s="215"/>
      <c r="O14" s="216" t="s">
        <v>280</v>
      </c>
      <c r="P14" s="216"/>
      <c r="Q14" s="216"/>
      <c r="R14" s="108">
        <v>9</v>
      </c>
      <c r="S14" s="31">
        <v>3</v>
      </c>
      <c r="T14" s="108">
        <f>+R14*0.75+S14/5*20*0.25</f>
        <v>9.75</v>
      </c>
      <c r="U14" s="5">
        <v>4</v>
      </c>
      <c r="V14" s="157">
        <v>12</v>
      </c>
      <c r="W14" s="15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4.25" customHeight="1" thickBot="1">
      <c r="A15" s="185">
        <v>2</v>
      </c>
      <c r="B15" s="185"/>
      <c r="C15" s="215" t="s">
        <v>138</v>
      </c>
      <c r="D15" s="215"/>
      <c r="E15" s="215"/>
      <c r="F15" s="215"/>
      <c r="G15" s="215"/>
      <c r="H15" s="215" t="s">
        <v>139</v>
      </c>
      <c r="I15" s="215"/>
      <c r="J15" s="215"/>
      <c r="K15" s="215"/>
      <c r="L15" s="215"/>
      <c r="M15" s="215"/>
      <c r="N15" s="215"/>
      <c r="O15" s="216" t="s">
        <v>280</v>
      </c>
      <c r="P15" s="216"/>
      <c r="Q15" s="216"/>
      <c r="R15" s="108">
        <v>12</v>
      </c>
      <c r="S15" s="31">
        <v>5</v>
      </c>
      <c r="T15" s="136">
        <f>+R15*0.75+S15/5*20*0.25+1</f>
        <v>15</v>
      </c>
      <c r="U15" s="5"/>
      <c r="V15" s="157">
        <v>15.5</v>
      </c>
      <c r="W15" s="15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14.25" customHeight="1" thickBot="1">
      <c r="A16" s="185">
        <v>3</v>
      </c>
      <c r="B16" s="185"/>
      <c r="C16" s="215" t="s">
        <v>140</v>
      </c>
      <c r="D16" s="215"/>
      <c r="E16" s="215"/>
      <c r="F16" s="215"/>
      <c r="G16" s="215"/>
      <c r="H16" s="215" t="s">
        <v>141</v>
      </c>
      <c r="I16" s="215"/>
      <c r="J16" s="215"/>
      <c r="K16" s="215"/>
      <c r="L16" s="215"/>
      <c r="M16" s="215"/>
      <c r="N16" s="215"/>
      <c r="O16" s="216" t="s">
        <v>280</v>
      </c>
      <c r="P16" s="216"/>
      <c r="Q16" s="216"/>
      <c r="R16" s="108">
        <v>15</v>
      </c>
      <c r="S16" s="31">
        <v>4</v>
      </c>
      <c r="T16" s="136">
        <f>+R16*0.75+S16/5*20*0.25+1</f>
        <v>16.25</v>
      </c>
      <c r="U16" s="5"/>
      <c r="V16" s="157">
        <v>10</v>
      </c>
      <c r="W16" s="157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5" customHeight="1" thickBot="1">
      <c r="A17" s="185">
        <v>4</v>
      </c>
      <c r="B17" s="185"/>
      <c r="C17" s="215" t="s">
        <v>142</v>
      </c>
      <c r="D17" s="215"/>
      <c r="E17" s="215"/>
      <c r="F17" s="215"/>
      <c r="G17" s="215"/>
      <c r="H17" s="215" t="s">
        <v>143</v>
      </c>
      <c r="I17" s="215"/>
      <c r="J17" s="215"/>
      <c r="K17" s="215"/>
      <c r="L17" s="215"/>
      <c r="M17" s="215"/>
      <c r="N17" s="215"/>
      <c r="O17" s="216" t="s">
        <v>280</v>
      </c>
      <c r="P17" s="216"/>
      <c r="Q17" s="216"/>
      <c r="R17" s="108">
        <v>8</v>
      </c>
      <c r="S17" s="31">
        <v>4</v>
      </c>
      <c r="T17" s="136">
        <f>+R17*0.75+S17/5*20*0.25+1</f>
        <v>11</v>
      </c>
      <c r="U17" s="5">
        <v>5</v>
      </c>
      <c r="V17" s="157">
        <v>14</v>
      </c>
      <c r="W17" s="157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thickBot="1">
      <c r="A18" s="185">
        <v>5</v>
      </c>
      <c r="B18" s="185"/>
      <c r="C18" s="215" t="s">
        <v>144</v>
      </c>
      <c r="D18" s="215"/>
      <c r="E18" s="215"/>
      <c r="F18" s="215"/>
      <c r="G18" s="215"/>
      <c r="H18" s="215" t="s">
        <v>0</v>
      </c>
      <c r="I18" s="215"/>
      <c r="J18" s="215"/>
      <c r="K18" s="215"/>
      <c r="L18" s="215"/>
      <c r="M18" s="215"/>
      <c r="N18" s="215"/>
      <c r="O18" s="216" t="s">
        <v>280</v>
      </c>
      <c r="P18" s="216"/>
      <c r="Q18" s="216"/>
      <c r="R18" s="108">
        <v>10.5</v>
      </c>
      <c r="S18" s="31">
        <v>3</v>
      </c>
      <c r="T18" s="108">
        <f t="shared" ref="T18:T31" si="0">+R18*0.75+S18/5*20*0.25</f>
        <v>10.875</v>
      </c>
      <c r="U18" s="5">
        <v>5</v>
      </c>
      <c r="V18" s="157">
        <v>11.5</v>
      </c>
      <c r="W18" s="157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5" customHeight="1" thickBot="1">
      <c r="A19" s="185">
        <v>6</v>
      </c>
      <c r="B19" s="185"/>
      <c r="C19" s="215" t="s">
        <v>242</v>
      </c>
      <c r="D19" s="215"/>
      <c r="E19" s="215"/>
      <c r="F19" s="215"/>
      <c r="G19" s="215"/>
      <c r="H19" s="215" t="s">
        <v>243</v>
      </c>
      <c r="I19" s="215"/>
      <c r="J19" s="215"/>
      <c r="K19" s="215"/>
      <c r="L19" s="215"/>
      <c r="M19" s="215"/>
      <c r="N19" s="215"/>
      <c r="O19" s="216" t="s">
        <v>289</v>
      </c>
      <c r="P19" s="216"/>
      <c r="Q19" s="216"/>
      <c r="R19" s="108">
        <v>9</v>
      </c>
      <c r="S19" s="31">
        <v>4</v>
      </c>
      <c r="T19" s="108">
        <f t="shared" si="0"/>
        <v>10.75</v>
      </c>
      <c r="U19" s="5">
        <v>4</v>
      </c>
      <c r="V19" s="157">
        <v>8.5</v>
      </c>
      <c r="W19" s="157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thickBot="1">
      <c r="A20" s="185">
        <v>7</v>
      </c>
      <c r="B20" s="185"/>
      <c r="C20" s="215" t="s">
        <v>244</v>
      </c>
      <c r="D20" s="215"/>
      <c r="E20" s="215"/>
      <c r="F20" s="215"/>
      <c r="G20" s="215"/>
      <c r="H20" s="215" t="s">
        <v>245</v>
      </c>
      <c r="I20" s="215"/>
      <c r="J20" s="215"/>
      <c r="K20" s="215"/>
      <c r="L20" s="215"/>
      <c r="M20" s="215"/>
      <c r="N20" s="215"/>
      <c r="O20" s="216" t="s">
        <v>290</v>
      </c>
      <c r="P20" s="216"/>
      <c r="Q20" s="216"/>
      <c r="R20" s="108">
        <v>3.5</v>
      </c>
      <c r="S20" s="31">
        <v>4</v>
      </c>
      <c r="T20" s="108">
        <f t="shared" si="0"/>
        <v>6.625</v>
      </c>
      <c r="U20" s="5">
        <v>4</v>
      </c>
      <c r="V20" s="157">
        <v>12</v>
      </c>
      <c r="W20" s="157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thickBot="1">
      <c r="A21" s="185">
        <v>8</v>
      </c>
      <c r="B21" s="185"/>
      <c r="C21" s="215" t="s">
        <v>398</v>
      </c>
      <c r="D21" s="215"/>
      <c r="E21" s="215"/>
      <c r="F21" s="215"/>
      <c r="G21" s="215"/>
      <c r="H21" s="215" t="s">
        <v>399</v>
      </c>
      <c r="I21" s="215"/>
      <c r="J21" s="215"/>
      <c r="K21" s="215"/>
      <c r="L21" s="215"/>
      <c r="M21" s="215"/>
      <c r="N21" s="215"/>
      <c r="O21" s="216" t="s">
        <v>284</v>
      </c>
      <c r="P21" s="216"/>
      <c r="Q21" s="216"/>
      <c r="R21" s="108">
        <v>10.5</v>
      </c>
      <c r="S21" s="31">
        <v>4</v>
      </c>
      <c r="T21" s="108">
        <f t="shared" si="0"/>
        <v>11.875</v>
      </c>
      <c r="U21" s="5">
        <v>5</v>
      </c>
      <c r="V21" s="157">
        <v>8.5</v>
      </c>
      <c r="W21" s="157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5" customHeight="1" thickBot="1">
      <c r="A22" s="185">
        <v>9</v>
      </c>
      <c r="B22" s="185"/>
      <c r="C22" s="215" t="s">
        <v>400</v>
      </c>
      <c r="D22" s="215"/>
      <c r="E22" s="215"/>
      <c r="F22" s="215"/>
      <c r="G22" s="215"/>
      <c r="H22" s="215" t="s">
        <v>251</v>
      </c>
      <c r="I22" s="215"/>
      <c r="J22" s="215"/>
      <c r="K22" s="215"/>
      <c r="L22" s="215"/>
      <c r="M22" s="215"/>
      <c r="N22" s="215"/>
      <c r="O22" s="216" t="s">
        <v>252</v>
      </c>
      <c r="P22" s="216"/>
      <c r="Q22" s="216"/>
      <c r="R22" s="108">
        <v>9</v>
      </c>
      <c r="S22" s="31"/>
      <c r="T22" s="108">
        <f>+R22*0.75+S22/5*20*0.25</f>
        <v>6.75</v>
      </c>
      <c r="U22" s="5"/>
      <c r="V22" s="157">
        <v>5</v>
      </c>
      <c r="W22" s="15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thickBot="1">
      <c r="A23" s="185">
        <v>10</v>
      </c>
      <c r="B23" s="185"/>
      <c r="C23" s="215" t="s">
        <v>253</v>
      </c>
      <c r="D23" s="215"/>
      <c r="E23" s="215"/>
      <c r="F23" s="215"/>
      <c r="G23" s="215"/>
      <c r="H23" s="215" t="s">
        <v>254</v>
      </c>
      <c r="I23" s="215"/>
      <c r="J23" s="215"/>
      <c r="K23" s="215"/>
      <c r="L23" s="215"/>
      <c r="M23" s="215"/>
      <c r="N23" s="215"/>
      <c r="O23" s="216" t="s">
        <v>280</v>
      </c>
      <c r="P23" s="216"/>
      <c r="Q23" s="216"/>
      <c r="R23" s="108">
        <v>9.5</v>
      </c>
      <c r="S23" s="31">
        <v>5</v>
      </c>
      <c r="T23" s="108">
        <f t="shared" si="0"/>
        <v>12.125</v>
      </c>
      <c r="U23" s="5">
        <v>5</v>
      </c>
      <c r="V23" s="157">
        <v>14</v>
      </c>
      <c r="W23" s="157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5" customHeight="1" thickBot="1">
      <c r="A24" s="185">
        <v>11</v>
      </c>
      <c r="B24" s="185"/>
      <c r="C24" s="215" t="s">
        <v>255</v>
      </c>
      <c r="D24" s="215"/>
      <c r="E24" s="215"/>
      <c r="F24" s="215"/>
      <c r="G24" s="215"/>
      <c r="H24" s="215" t="s">
        <v>256</v>
      </c>
      <c r="I24" s="215"/>
      <c r="J24" s="215"/>
      <c r="K24" s="215"/>
      <c r="L24" s="215"/>
      <c r="M24" s="215"/>
      <c r="N24" s="215"/>
      <c r="O24" s="216" t="s">
        <v>281</v>
      </c>
      <c r="P24" s="216"/>
      <c r="Q24" s="216"/>
      <c r="R24" s="108">
        <v>7</v>
      </c>
      <c r="S24" s="31"/>
      <c r="T24" s="108">
        <f t="shared" si="0"/>
        <v>5.25</v>
      </c>
      <c r="U24" s="5"/>
      <c r="V24" s="157">
        <v>3.5</v>
      </c>
      <c r="W24" s="157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thickBot="1">
      <c r="A25" s="185">
        <v>12</v>
      </c>
      <c r="B25" s="185"/>
      <c r="C25" s="215" t="s">
        <v>237</v>
      </c>
      <c r="D25" s="215"/>
      <c r="E25" s="215"/>
      <c r="F25" s="215"/>
      <c r="G25" s="215"/>
      <c r="H25" s="215" t="s">
        <v>238</v>
      </c>
      <c r="I25" s="215"/>
      <c r="J25" s="215"/>
      <c r="K25" s="215"/>
      <c r="L25" s="215"/>
      <c r="M25" s="215"/>
      <c r="N25" s="215"/>
      <c r="O25" s="216" t="s">
        <v>280</v>
      </c>
      <c r="P25" s="216"/>
      <c r="Q25" s="216"/>
      <c r="R25" s="108">
        <v>6.5</v>
      </c>
      <c r="S25" s="31">
        <v>4</v>
      </c>
      <c r="T25" s="136">
        <f>+R25*0.75+S25/5*20*0.25+1</f>
        <v>9.875</v>
      </c>
      <c r="U25" s="5">
        <v>4</v>
      </c>
      <c r="V25" s="157">
        <v>11.5</v>
      </c>
      <c r="W25" s="157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thickBot="1">
      <c r="A26" s="185">
        <v>13</v>
      </c>
      <c r="B26" s="185"/>
      <c r="C26" s="215" t="s">
        <v>239</v>
      </c>
      <c r="D26" s="215"/>
      <c r="E26" s="215"/>
      <c r="F26" s="215"/>
      <c r="G26" s="215"/>
      <c r="H26" s="215" t="s">
        <v>240</v>
      </c>
      <c r="I26" s="215"/>
      <c r="J26" s="215"/>
      <c r="K26" s="215"/>
      <c r="L26" s="215"/>
      <c r="M26" s="215"/>
      <c r="N26" s="215"/>
      <c r="O26" s="216" t="s">
        <v>280</v>
      </c>
      <c r="P26" s="216"/>
      <c r="Q26" s="216"/>
      <c r="R26" s="108">
        <v>7</v>
      </c>
      <c r="S26" s="31">
        <v>3</v>
      </c>
      <c r="T26" s="108">
        <f t="shared" si="0"/>
        <v>8.25</v>
      </c>
      <c r="U26" s="5">
        <v>5</v>
      </c>
      <c r="V26" s="157">
        <v>14.5</v>
      </c>
      <c r="W26" s="15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5" customHeight="1" thickBot="1">
      <c r="A27" s="185">
        <v>14</v>
      </c>
      <c r="B27" s="185"/>
      <c r="C27" s="215" t="s">
        <v>241</v>
      </c>
      <c r="D27" s="215"/>
      <c r="E27" s="215"/>
      <c r="F27" s="215"/>
      <c r="G27" s="215"/>
      <c r="H27" s="215" t="s">
        <v>392</v>
      </c>
      <c r="I27" s="215"/>
      <c r="J27" s="215"/>
      <c r="K27" s="215"/>
      <c r="L27" s="215"/>
      <c r="M27" s="215"/>
      <c r="N27" s="215"/>
      <c r="O27" s="216" t="s">
        <v>280</v>
      </c>
      <c r="P27" s="216"/>
      <c r="Q27" s="216"/>
      <c r="R27" s="108">
        <v>15</v>
      </c>
      <c r="S27" s="31">
        <v>4</v>
      </c>
      <c r="T27" s="136">
        <f>+R27*0.75+S27/5*20*0.25+1</f>
        <v>16.25</v>
      </c>
      <c r="U27" s="5">
        <v>5</v>
      </c>
      <c r="V27" s="157">
        <v>16</v>
      </c>
      <c r="W27" s="157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thickBot="1">
      <c r="A28" s="185">
        <v>15</v>
      </c>
      <c r="B28" s="185"/>
      <c r="C28" s="215" t="s">
        <v>393</v>
      </c>
      <c r="D28" s="215"/>
      <c r="E28" s="215"/>
      <c r="F28" s="215"/>
      <c r="G28" s="215"/>
      <c r="H28" s="215" t="s">
        <v>467</v>
      </c>
      <c r="I28" s="215"/>
      <c r="J28" s="215"/>
      <c r="K28" s="215"/>
      <c r="L28" s="215"/>
      <c r="M28" s="215"/>
      <c r="N28" s="215"/>
      <c r="O28" s="216" t="s">
        <v>468</v>
      </c>
      <c r="P28" s="216"/>
      <c r="Q28" s="216"/>
      <c r="R28" s="108">
        <v>6</v>
      </c>
      <c r="S28" s="31">
        <v>4</v>
      </c>
      <c r="T28" s="108">
        <f t="shared" si="0"/>
        <v>8.5</v>
      </c>
      <c r="U28" s="5"/>
      <c r="V28" s="157">
        <v>11</v>
      </c>
      <c r="W28" s="157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5" customHeight="1" thickBot="1">
      <c r="A29" s="185">
        <v>16</v>
      </c>
      <c r="B29" s="185"/>
      <c r="C29" s="215" t="s">
        <v>469</v>
      </c>
      <c r="D29" s="215"/>
      <c r="E29" s="215"/>
      <c r="F29" s="215"/>
      <c r="G29" s="215"/>
      <c r="H29" s="215" t="s">
        <v>470</v>
      </c>
      <c r="I29" s="215"/>
      <c r="J29" s="215"/>
      <c r="K29" s="215"/>
      <c r="L29" s="215"/>
      <c r="M29" s="215"/>
      <c r="N29" s="215"/>
      <c r="O29" s="216" t="s">
        <v>280</v>
      </c>
      <c r="P29" s="216"/>
      <c r="Q29" s="216"/>
      <c r="R29" s="108">
        <v>5.5</v>
      </c>
      <c r="S29" s="31"/>
      <c r="T29" s="108">
        <f t="shared" si="0"/>
        <v>4.125</v>
      </c>
      <c r="U29" s="5">
        <v>5</v>
      </c>
      <c r="V29" s="157">
        <v>9</v>
      </c>
      <c r="W29" s="157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thickBot="1">
      <c r="A30" s="185">
        <v>17</v>
      </c>
      <c r="B30" s="185"/>
      <c r="C30" s="215" t="s">
        <v>471</v>
      </c>
      <c r="D30" s="215"/>
      <c r="E30" s="215"/>
      <c r="F30" s="215"/>
      <c r="G30" s="215"/>
      <c r="H30" s="215" t="s">
        <v>509</v>
      </c>
      <c r="I30" s="215"/>
      <c r="J30" s="215"/>
      <c r="K30" s="215"/>
      <c r="L30" s="215"/>
      <c r="M30" s="215"/>
      <c r="N30" s="215"/>
      <c r="O30" s="216" t="s">
        <v>491</v>
      </c>
      <c r="P30" s="216"/>
      <c r="Q30" s="216"/>
      <c r="R30" s="108">
        <v>8</v>
      </c>
      <c r="S30" s="31">
        <v>4</v>
      </c>
      <c r="T30" s="108">
        <f t="shared" si="0"/>
        <v>10</v>
      </c>
      <c r="U30" s="5">
        <v>4</v>
      </c>
      <c r="V30" s="157">
        <v>9</v>
      </c>
      <c r="W30" s="157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thickBot="1">
      <c r="A31" s="185">
        <v>18</v>
      </c>
      <c r="B31" s="185"/>
      <c r="C31" s="215" t="s">
        <v>492</v>
      </c>
      <c r="D31" s="215"/>
      <c r="E31" s="215"/>
      <c r="F31" s="215"/>
      <c r="G31" s="215"/>
      <c r="H31" s="215" t="s">
        <v>493</v>
      </c>
      <c r="I31" s="215"/>
      <c r="J31" s="215"/>
      <c r="K31" s="215"/>
      <c r="L31" s="215"/>
      <c r="M31" s="215"/>
      <c r="N31" s="215"/>
      <c r="O31" s="216" t="s">
        <v>278</v>
      </c>
      <c r="P31" s="216"/>
      <c r="Q31" s="216"/>
      <c r="R31" s="108">
        <v>6</v>
      </c>
      <c r="S31" s="31">
        <v>4</v>
      </c>
      <c r="T31" s="108">
        <f t="shared" si="0"/>
        <v>8.5</v>
      </c>
      <c r="U31" s="5">
        <v>4</v>
      </c>
      <c r="V31" s="157">
        <v>6</v>
      </c>
      <c r="W31" s="157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</sheetData>
  <mergeCells count="95">
    <mergeCell ref="J1:Q1"/>
    <mergeCell ref="B3:C7"/>
    <mergeCell ref="F3:P3"/>
    <mergeCell ref="K4:P4"/>
    <mergeCell ref="E6:P6"/>
    <mergeCell ref="I7:L8"/>
    <mergeCell ref="A9:Q9"/>
    <mergeCell ref="A10:D10"/>
    <mergeCell ref="E10:F10"/>
    <mergeCell ref="G10:I10"/>
    <mergeCell ref="J10:O10"/>
    <mergeCell ref="P10:Q10"/>
    <mergeCell ref="A11:D11"/>
    <mergeCell ref="E11:K11"/>
    <mergeCell ref="L11:M11"/>
    <mergeCell ref="P11:Q11"/>
    <mergeCell ref="A12:D12"/>
    <mergeCell ref="E12:N12"/>
    <mergeCell ref="P12:Q12"/>
    <mergeCell ref="A13:B13"/>
    <mergeCell ref="C13:G13"/>
    <mergeCell ref="H13:N13"/>
    <mergeCell ref="O13:Q13"/>
    <mergeCell ref="A14:B14"/>
    <mergeCell ref="C14:G14"/>
    <mergeCell ref="H14:N14"/>
    <mergeCell ref="O14:Q14"/>
    <mergeCell ref="A15:B15"/>
    <mergeCell ref="C15:G15"/>
    <mergeCell ref="H15:N15"/>
    <mergeCell ref="O15:Q15"/>
    <mergeCell ref="A16:B16"/>
    <mergeCell ref="C16:G16"/>
    <mergeCell ref="H16:N16"/>
    <mergeCell ref="O16:Q16"/>
    <mergeCell ref="A17:B17"/>
    <mergeCell ref="C17:G17"/>
    <mergeCell ref="H17:N17"/>
    <mergeCell ref="O17:Q17"/>
    <mergeCell ref="A18:B18"/>
    <mergeCell ref="C18:G18"/>
    <mergeCell ref="H18:N18"/>
    <mergeCell ref="O18:Q18"/>
    <mergeCell ref="A19:B19"/>
    <mergeCell ref="C19:G19"/>
    <mergeCell ref="H19:N19"/>
    <mergeCell ref="O19:Q19"/>
    <mergeCell ref="A20:B20"/>
    <mergeCell ref="C20:G20"/>
    <mergeCell ref="H20:N20"/>
    <mergeCell ref="O20:Q20"/>
    <mergeCell ref="A21:B21"/>
    <mergeCell ref="C21:G21"/>
    <mergeCell ref="H21:N21"/>
    <mergeCell ref="O21:Q21"/>
    <mergeCell ref="A22:B22"/>
    <mergeCell ref="C22:G22"/>
    <mergeCell ref="H22:N22"/>
    <mergeCell ref="O22:Q22"/>
    <mergeCell ref="A23:B23"/>
    <mergeCell ref="C23:G23"/>
    <mergeCell ref="H23:N23"/>
    <mergeCell ref="O23:Q23"/>
    <mergeCell ref="A24:B24"/>
    <mergeCell ref="C24:G24"/>
    <mergeCell ref="H24:N24"/>
    <mergeCell ref="O24:Q24"/>
    <mergeCell ref="A25:B25"/>
    <mergeCell ref="C25:G25"/>
    <mergeCell ref="H25:N25"/>
    <mergeCell ref="O25:Q25"/>
    <mergeCell ref="A26:B26"/>
    <mergeCell ref="C26:G26"/>
    <mergeCell ref="H26:N26"/>
    <mergeCell ref="O26:Q26"/>
    <mergeCell ref="A27:B27"/>
    <mergeCell ref="C27:G27"/>
    <mergeCell ref="H27:N27"/>
    <mergeCell ref="O27:Q27"/>
    <mergeCell ref="A28:B28"/>
    <mergeCell ref="C28:G28"/>
    <mergeCell ref="H28:N28"/>
    <mergeCell ref="O28:Q28"/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31"/>
  <sheetViews>
    <sheetView workbookViewId="0">
      <selection activeCell="AB1" sqref="AB1:AB1048576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20" width="6" bestFit="1" customWidth="1"/>
    <col min="21" max="21" width="4.25" bestFit="1" customWidth="1"/>
    <col min="22" max="22" width="6.125" style="117" customWidth="1"/>
    <col min="23" max="25" width="2.625" customWidth="1"/>
    <col min="26" max="26" width="3.875" customWidth="1"/>
    <col min="27" max="27" width="5.25" customWidth="1"/>
    <col min="28" max="28" width="5.25" style="156" customWidth="1"/>
    <col min="29" max="37" width="2.625" customWidth="1"/>
  </cols>
  <sheetData>
    <row r="1" spans="1:37" ht="17.25" customHeight="1">
      <c r="J1" s="222" t="s">
        <v>24</v>
      </c>
      <c r="K1" s="222"/>
      <c r="L1" s="222"/>
      <c r="M1" s="222"/>
      <c r="N1" s="222"/>
      <c r="O1" s="222"/>
      <c r="P1" s="222"/>
      <c r="Q1" s="222"/>
    </row>
    <row r="2" spans="1:37" ht="10.5" customHeight="1"/>
    <row r="3" spans="1:37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37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37" ht="11.25" customHeight="1">
      <c r="B5" s="164"/>
      <c r="C5" s="164"/>
    </row>
    <row r="6" spans="1:37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37" ht="10.5" customHeight="1">
      <c r="B7" s="164"/>
      <c r="C7" s="164"/>
      <c r="I7" s="190" t="s">
        <v>270</v>
      </c>
      <c r="J7" s="190"/>
      <c r="K7" s="190"/>
      <c r="L7" s="190"/>
    </row>
    <row r="8" spans="1:37" ht="6" customHeight="1">
      <c r="I8" s="190"/>
      <c r="J8" s="190"/>
      <c r="K8" s="190"/>
      <c r="L8" s="190"/>
    </row>
    <row r="9" spans="1:37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37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1"/>
      <c r="R10" s="5"/>
      <c r="S10" s="5"/>
      <c r="T10" s="5"/>
      <c r="U10" s="5"/>
      <c r="V10" s="118"/>
      <c r="W10" s="5"/>
      <c r="X10" s="5"/>
      <c r="Y10" s="5"/>
      <c r="Z10" s="5"/>
      <c r="AA10" s="5"/>
      <c r="AB10" s="157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24.75" customHeight="1" thickTop="1" thickBot="1">
      <c r="A11" s="183" t="s">
        <v>473</v>
      </c>
      <c r="B11" s="183"/>
      <c r="C11" s="183"/>
      <c r="D11" s="183"/>
      <c r="E11" s="217" t="s">
        <v>25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134</v>
      </c>
      <c r="O11" s="7" t="s">
        <v>123</v>
      </c>
      <c r="P11" s="219" t="s">
        <v>464</v>
      </c>
      <c r="Q11" s="219"/>
      <c r="R11" s="5">
        <v>30</v>
      </c>
      <c r="S11" s="5">
        <v>30</v>
      </c>
      <c r="T11" s="5">
        <v>30</v>
      </c>
      <c r="U11" s="5">
        <v>10</v>
      </c>
      <c r="V11" s="118"/>
      <c r="W11" s="5"/>
      <c r="X11" s="5"/>
      <c r="Y11" s="5"/>
      <c r="Z11" s="5"/>
      <c r="AA11" s="5"/>
      <c r="AB11" s="157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20"/>
      <c r="R12" s="5">
        <v>100</v>
      </c>
      <c r="S12" s="5">
        <v>100</v>
      </c>
      <c r="T12" s="5">
        <v>100</v>
      </c>
      <c r="U12" s="5">
        <v>4</v>
      </c>
      <c r="V12" s="118">
        <f>+U12/4*20*0.1+(T12+S12+R12)/100*20*0.3</f>
        <v>20</v>
      </c>
      <c r="W12" s="5"/>
      <c r="X12" s="5"/>
      <c r="Y12" s="5"/>
      <c r="Z12" s="5">
        <v>2</v>
      </c>
      <c r="AA12" s="5">
        <v>5</v>
      </c>
      <c r="AB12" s="157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82"/>
      <c r="R13" s="5" t="s">
        <v>16</v>
      </c>
      <c r="S13" s="5" t="s">
        <v>17</v>
      </c>
      <c r="T13" s="5" t="s">
        <v>18</v>
      </c>
      <c r="U13" s="5" t="s">
        <v>19</v>
      </c>
      <c r="V13" s="118" t="s">
        <v>167</v>
      </c>
      <c r="W13" s="139" t="s">
        <v>34</v>
      </c>
      <c r="X13" s="139" t="s">
        <v>35</v>
      </c>
      <c r="Y13" s="139" t="s">
        <v>36</v>
      </c>
      <c r="Z13" s="139" t="s">
        <v>37</v>
      </c>
      <c r="AA13" s="139" t="s">
        <v>38</v>
      </c>
      <c r="AB13" s="157" t="s">
        <v>39</v>
      </c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5" customHeight="1" thickBot="1">
      <c r="A14" s="185">
        <v>1</v>
      </c>
      <c r="B14" s="185"/>
      <c r="C14" s="215" t="s">
        <v>136</v>
      </c>
      <c r="D14" s="215"/>
      <c r="E14" s="215"/>
      <c r="F14" s="215"/>
      <c r="G14" s="215"/>
      <c r="H14" s="215" t="s">
        <v>137</v>
      </c>
      <c r="I14" s="215"/>
      <c r="J14" s="215"/>
      <c r="K14" s="215"/>
      <c r="L14" s="215"/>
      <c r="M14" s="215"/>
      <c r="N14" s="215"/>
      <c r="O14" s="216" t="s">
        <v>280</v>
      </c>
      <c r="P14" s="216"/>
      <c r="Q14" s="223"/>
      <c r="R14" s="5">
        <v>70</v>
      </c>
      <c r="S14" s="5">
        <v>65</v>
      </c>
      <c r="T14" s="29">
        <v>75</v>
      </c>
      <c r="U14" s="33">
        <v>2</v>
      </c>
      <c r="V14" s="119">
        <f>+U14/4*20*0.1+(T14+S14+R14)/100*20*0.3</f>
        <v>13.6</v>
      </c>
      <c r="W14" s="5"/>
      <c r="X14" s="5"/>
      <c r="Y14" s="5"/>
      <c r="Z14" s="5">
        <v>1.5</v>
      </c>
      <c r="AA14" s="151">
        <v>5</v>
      </c>
      <c r="AB14" s="157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4.25" customHeight="1" thickBot="1">
      <c r="A15" s="185">
        <v>2</v>
      </c>
      <c r="B15" s="185"/>
      <c r="C15" s="215" t="s">
        <v>138</v>
      </c>
      <c r="D15" s="215"/>
      <c r="E15" s="215"/>
      <c r="F15" s="215"/>
      <c r="G15" s="215"/>
      <c r="H15" s="215" t="s">
        <v>139</v>
      </c>
      <c r="I15" s="215"/>
      <c r="J15" s="215"/>
      <c r="K15" s="215"/>
      <c r="L15" s="215"/>
      <c r="M15" s="215"/>
      <c r="N15" s="215"/>
      <c r="O15" s="216" t="s">
        <v>280</v>
      </c>
      <c r="P15" s="216"/>
      <c r="Q15" s="223"/>
      <c r="R15" s="5">
        <v>70</v>
      </c>
      <c r="S15" s="5">
        <v>60</v>
      </c>
      <c r="T15" s="29">
        <v>70</v>
      </c>
      <c r="U15" s="33">
        <v>4</v>
      </c>
      <c r="V15" s="138">
        <f>+U15/4*20*0.1+(T15+S15+R15)/100*20*0.3+1</f>
        <v>15</v>
      </c>
      <c r="W15" s="5"/>
      <c r="X15" s="5"/>
      <c r="Y15" s="5"/>
      <c r="Z15" s="5">
        <v>2</v>
      </c>
      <c r="AA15" s="152">
        <v>4</v>
      </c>
      <c r="AB15" s="157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4.25" customHeight="1" thickBot="1">
      <c r="A16" s="185">
        <v>3</v>
      </c>
      <c r="B16" s="185"/>
      <c r="C16" s="215" t="s">
        <v>140</v>
      </c>
      <c r="D16" s="215"/>
      <c r="E16" s="215"/>
      <c r="F16" s="215"/>
      <c r="G16" s="215"/>
      <c r="H16" s="215" t="s">
        <v>141</v>
      </c>
      <c r="I16" s="215"/>
      <c r="J16" s="215"/>
      <c r="K16" s="215"/>
      <c r="L16" s="215"/>
      <c r="M16" s="215"/>
      <c r="N16" s="215"/>
      <c r="O16" s="216" t="s">
        <v>280</v>
      </c>
      <c r="P16" s="216"/>
      <c r="Q16" s="223"/>
      <c r="R16" s="5">
        <v>70</v>
      </c>
      <c r="S16" s="5">
        <v>65</v>
      </c>
      <c r="T16" s="29">
        <v>60</v>
      </c>
      <c r="U16" s="33">
        <v>4</v>
      </c>
      <c r="V16" s="138">
        <f>+U16/4*20*0.1+(T16+S16+R16)/100*20*0.3+1</f>
        <v>14.7</v>
      </c>
      <c r="W16" s="5"/>
      <c r="X16" s="5"/>
      <c r="Y16" s="5"/>
      <c r="Z16" s="5">
        <v>1</v>
      </c>
      <c r="AA16" s="152">
        <v>4</v>
      </c>
      <c r="AB16" s="157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" customHeight="1" thickBot="1">
      <c r="A17" s="185">
        <v>4</v>
      </c>
      <c r="B17" s="185"/>
      <c r="C17" s="215" t="s">
        <v>142</v>
      </c>
      <c r="D17" s="215"/>
      <c r="E17" s="215"/>
      <c r="F17" s="215"/>
      <c r="G17" s="215"/>
      <c r="H17" s="215" t="s">
        <v>143</v>
      </c>
      <c r="I17" s="215"/>
      <c r="J17" s="215"/>
      <c r="K17" s="215"/>
      <c r="L17" s="215"/>
      <c r="M17" s="215"/>
      <c r="N17" s="215"/>
      <c r="O17" s="216" t="s">
        <v>280</v>
      </c>
      <c r="P17" s="216"/>
      <c r="Q17" s="223"/>
      <c r="R17" s="5">
        <v>70</v>
      </c>
      <c r="S17" s="5">
        <v>65</v>
      </c>
      <c r="T17" s="29">
        <v>85</v>
      </c>
      <c r="U17" s="33">
        <v>4</v>
      </c>
      <c r="V17" s="138">
        <f>+U17/4*20*0.1+(T17+S17+R17)/100*20*0.3+1</f>
        <v>16.2</v>
      </c>
      <c r="W17" s="5"/>
      <c r="X17" s="5"/>
      <c r="Y17" s="5"/>
      <c r="Z17" s="5">
        <v>1.5</v>
      </c>
      <c r="AA17" s="152">
        <v>5</v>
      </c>
      <c r="AB17" s="157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4.25" customHeight="1" thickBot="1">
      <c r="A18" s="185">
        <v>5</v>
      </c>
      <c r="B18" s="185"/>
      <c r="C18" s="215" t="s">
        <v>144</v>
      </c>
      <c r="D18" s="215"/>
      <c r="E18" s="215"/>
      <c r="F18" s="215"/>
      <c r="G18" s="215"/>
      <c r="H18" s="215" t="s">
        <v>0</v>
      </c>
      <c r="I18" s="215"/>
      <c r="J18" s="215"/>
      <c r="K18" s="215"/>
      <c r="L18" s="215"/>
      <c r="M18" s="215"/>
      <c r="N18" s="215"/>
      <c r="O18" s="216" t="s">
        <v>280</v>
      </c>
      <c r="P18" s="216"/>
      <c r="Q18" s="223"/>
      <c r="R18" s="5">
        <v>75</v>
      </c>
      <c r="S18" s="5">
        <v>70</v>
      </c>
      <c r="T18" s="29">
        <v>70</v>
      </c>
      <c r="U18" s="33">
        <v>4</v>
      </c>
      <c r="V18" s="119">
        <f t="shared" ref="V18:V31" si="0">+U18/4*20*0.1+(T18+S18+R18)/100*20*0.3</f>
        <v>14.9</v>
      </c>
      <c r="W18" s="5"/>
      <c r="X18" s="5"/>
      <c r="Y18" s="5"/>
      <c r="Z18" s="5"/>
      <c r="AA18" s="152">
        <v>3</v>
      </c>
      <c r="AB18" s="157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5" customHeight="1" thickBot="1">
      <c r="A19" s="185">
        <v>6</v>
      </c>
      <c r="B19" s="185"/>
      <c r="C19" s="215" t="s">
        <v>242</v>
      </c>
      <c r="D19" s="215"/>
      <c r="E19" s="215"/>
      <c r="F19" s="215"/>
      <c r="G19" s="215"/>
      <c r="H19" s="215" t="s">
        <v>243</v>
      </c>
      <c r="I19" s="215"/>
      <c r="J19" s="215"/>
      <c r="K19" s="215"/>
      <c r="L19" s="215"/>
      <c r="M19" s="215"/>
      <c r="N19" s="215"/>
      <c r="O19" s="216" t="s">
        <v>289</v>
      </c>
      <c r="P19" s="216"/>
      <c r="Q19" s="223"/>
      <c r="R19" s="5">
        <v>60</v>
      </c>
      <c r="S19" s="5">
        <v>50</v>
      </c>
      <c r="T19" s="29">
        <v>60</v>
      </c>
      <c r="U19" s="33">
        <v>3</v>
      </c>
      <c r="V19" s="119">
        <f t="shared" si="0"/>
        <v>11.7</v>
      </c>
      <c r="W19" s="5"/>
      <c r="X19" s="5"/>
      <c r="Y19" s="5"/>
      <c r="Z19" s="5">
        <v>1.5</v>
      </c>
      <c r="AA19" s="152">
        <v>5</v>
      </c>
      <c r="AB19" s="157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4.25" customHeight="1" thickBot="1">
      <c r="A20" s="185">
        <v>7</v>
      </c>
      <c r="B20" s="185"/>
      <c r="C20" s="215" t="s">
        <v>244</v>
      </c>
      <c r="D20" s="215"/>
      <c r="E20" s="215"/>
      <c r="F20" s="215"/>
      <c r="G20" s="215"/>
      <c r="H20" s="215" t="s">
        <v>245</v>
      </c>
      <c r="I20" s="215"/>
      <c r="J20" s="215"/>
      <c r="K20" s="215"/>
      <c r="L20" s="215"/>
      <c r="M20" s="215"/>
      <c r="N20" s="215"/>
      <c r="O20" s="216" t="s">
        <v>290</v>
      </c>
      <c r="P20" s="216"/>
      <c r="Q20" s="223"/>
      <c r="R20" s="5">
        <v>35</v>
      </c>
      <c r="S20" s="5">
        <v>35</v>
      </c>
      <c r="T20" s="29">
        <v>35</v>
      </c>
      <c r="U20" s="33">
        <v>2</v>
      </c>
      <c r="V20" s="119">
        <f t="shared" si="0"/>
        <v>7.3</v>
      </c>
      <c r="W20" s="5"/>
      <c r="X20" s="5"/>
      <c r="Y20" s="5"/>
      <c r="Z20" s="5">
        <v>0.5</v>
      </c>
      <c r="AA20" s="152">
        <v>4</v>
      </c>
      <c r="AB20" s="157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4.25" customHeight="1" thickBot="1">
      <c r="A21" s="185">
        <v>8</v>
      </c>
      <c r="B21" s="185"/>
      <c r="C21" s="215" t="s">
        <v>398</v>
      </c>
      <c r="D21" s="215"/>
      <c r="E21" s="215"/>
      <c r="F21" s="215"/>
      <c r="G21" s="215"/>
      <c r="H21" s="215" t="s">
        <v>399</v>
      </c>
      <c r="I21" s="215"/>
      <c r="J21" s="215"/>
      <c r="K21" s="215"/>
      <c r="L21" s="215"/>
      <c r="M21" s="215"/>
      <c r="N21" s="215"/>
      <c r="O21" s="216" t="s">
        <v>284</v>
      </c>
      <c r="P21" s="216"/>
      <c r="Q21" s="223"/>
      <c r="R21" s="5">
        <v>65</v>
      </c>
      <c r="S21" s="5">
        <v>50</v>
      </c>
      <c r="T21" s="29">
        <v>60</v>
      </c>
      <c r="U21" s="33">
        <v>3</v>
      </c>
      <c r="V21" s="119">
        <f t="shared" si="0"/>
        <v>12</v>
      </c>
      <c r="W21" s="5"/>
      <c r="X21" s="5"/>
      <c r="Y21" s="5"/>
      <c r="Z21" s="5"/>
      <c r="AA21" s="152">
        <v>4</v>
      </c>
      <c r="AB21" s="157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5" customHeight="1" thickBot="1">
      <c r="A22" s="185">
        <v>9</v>
      </c>
      <c r="B22" s="185"/>
      <c r="C22" s="215" t="s">
        <v>400</v>
      </c>
      <c r="D22" s="215"/>
      <c r="E22" s="215"/>
      <c r="F22" s="215"/>
      <c r="G22" s="215"/>
      <c r="H22" s="215" t="s">
        <v>251</v>
      </c>
      <c r="I22" s="215"/>
      <c r="J22" s="215"/>
      <c r="K22" s="215"/>
      <c r="L22" s="215"/>
      <c r="M22" s="215"/>
      <c r="N22" s="215"/>
      <c r="O22" s="216" t="s">
        <v>252</v>
      </c>
      <c r="P22" s="216"/>
      <c r="Q22" s="223"/>
      <c r="R22" s="5"/>
      <c r="S22" s="5"/>
      <c r="T22" s="29"/>
      <c r="U22" s="33">
        <v>2</v>
      </c>
      <c r="V22" s="119">
        <f t="shared" si="0"/>
        <v>1</v>
      </c>
      <c r="W22" s="5"/>
      <c r="X22" s="5"/>
      <c r="Y22" s="5"/>
      <c r="Z22" s="5"/>
      <c r="AA22" s="152">
        <v>2</v>
      </c>
      <c r="AB22" s="157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4.25" customHeight="1" thickBot="1">
      <c r="A23" s="185">
        <v>10</v>
      </c>
      <c r="B23" s="185"/>
      <c r="C23" s="215" t="s">
        <v>253</v>
      </c>
      <c r="D23" s="215"/>
      <c r="E23" s="215"/>
      <c r="F23" s="215"/>
      <c r="G23" s="215"/>
      <c r="H23" s="215" t="s">
        <v>254</v>
      </c>
      <c r="I23" s="215"/>
      <c r="J23" s="215"/>
      <c r="K23" s="215"/>
      <c r="L23" s="215"/>
      <c r="M23" s="215"/>
      <c r="N23" s="215"/>
      <c r="O23" s="216" t="s">
        <v>280</v>
      </c>
      <c r="P23" s="216"/>
      <c r="Q23" s="223"/>
      <c r="R23" s="5">
        <v>75</v>
      </c>
      <c r="S23" s="5">
        <v>75</v>
      </c>
      <c r="T23" s="29">
        <v>60</v>
      </c>
      <c r="U23" s="33">
        <v>4</v>
      </c>
      <c r="V23" s="119">
        <f t="shared" si="0"/>
        <v>14.6</v>
      </c>
      <c r="W23" s="5"/>
      <c r="X23" s="5"/>
      <c r="Y23" s="5"/>
      <c r="Z23" s="5">
        <v>1</v>
      </c>
      <c r="AA23" s="152">
        <v>5</v>
      </c>
      <c r="AB23" s="157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" customHeight="1" thickBot="1">
      <c r="A24" s="185">
        <v>11</v>
      </c>
      <c r="B24" s="185"/>
      <c r="C24" s="215" t="s">
        <v>255</v>
      </c>
      <c r="D24" s="215"/>
      <c r="E24" s="215"/>
      <c r="F24" s="215"/>
      <c r="G24" s="215"/>
      <c r="H24" s="215" t="s">
        <v>256</v>
      </c>
      <c r="I24" s="215"/>
      <c r="J24" s="215"/>
      <c r="K24" s="215"/>
      <c r="L24" s="215"/>
      <c r="M24" s="215"/>
      <c r="N24" s="215"/>
      <c r="O24" s="216" t="s">
        <v>281</v>
      </c>
      <c r="P24" s="216"/>
      <c r="Q24" s="223"/>
      <c r="R24" s="5"/>
      <c r="S24" s="5"/>
      <c r="T24" s="29"/>
      <c r="U24" s="33">
        <v>3</v>
      </c>
      <c r="V24" s="119">
        <f t="shared" si="0"/>
        <v>1.5</v>
      </c>
      <c r="W24" s="5"/>
      <c r="X24" s="5"/>
      <c r="Y24" s="5"/>
      <c r="Z24" s="5"/>
      <c r="AA24" s="152">
        <v>5</v>
      </c>
      <c r="AB24" s="157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4.25" customHeight="1" thickBot="1">
      <c r="A25" s="185">
        <v>12</v>
      </c>
      <c r="B25" s="185"/>
      <c r="C25" s="215" t="s">
        <v>237</v>
      </c>
      <c r="D25" s="215"/>
      <c r="E25" s="215"/>
      <c r="F25" s="215"/>
      <c r="G25" s="215"/>
      <c r="H25" s="215" t="s">
        <v>238</v>
      </c>
      <c r="I25" s="215"/>
      <c r="J25" s="215"/>
      <c r="K25" s="215"/>
      <c r="L25" s="215"/>
      <c r="M25" s="215"/>
      <c r="N25" s="215"/>
      <c r="O25" s="216" t="s">
        <v>280</v>
      </c>
      <c r="P25" s="216"/>
      <c r="Q25" s="223"/>
      <c r="R25" s="5">
        <v>100</v>
      </c>
      <c r="S25" s="5">
        <v>100</v>
      </c>
      <c r="T25" s="29">
        <v>100</v>
      </c>
      <c r="U25" s="33">
        <v>4</v>
      </c>
      <c r="V25" s="138">
        <f>+U25/4*20*0.1+(T25+S25+R25)/100*20*0.3+1</f>
        <v>21</v>
      </c>
      <c r="W25" s="5"/>
      <c r="X25" s="5"/>
      <c r="Y25" s="5"/>
      <c r="Z25" s="5">
        <v>1.5</v>
      </c>
      <c r="AA25" s="152">
        <v>5</v>
      </c>
      <c r="AB25" s="157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4.25" customHeight="1" thickBot="1">
      <c r="A26" s="185">
        <v>13</v>
      </c>
      <c r="B26" s="185"/>
      <c r="C26" s="215" t="s">
        <v>239</v>
      </c>
      <c r="D26" s="215"/>
      <c r="E26" s="215"/>
      <c r="F26" s="215"/>
      <c r="G26" s="215"/>
      <c r="H26" s="215" t="s">
        <v>240</v>
      </c>
      <c r="I26" s="215"/>
      <c r="J26" s="215"/>
      <c r="K26" s="215"/>
      <c r="L26" s="215"/>
      <c r="M26" s="215"/>
      <c r="N26" s="215"/>
      <c r="O26" s="216" t="s">
        <v>280</v>
      </c>
      <c r="P26" s="216"/>
      <c r="Q26" s="223"/>
      <c r="R26" s="5">
        <v>70</v>
      </c>
      <c r="S26" s="5">
        <v>65</v>
      </c>
      <c r="T26" s="29">
        <v>80</v>
      </c>
      <c r="U26" s="33">
        <v>4</v>
      </c>
      <c r="V26" s="119">
        <f t="shared" si="0"/>
        <v>14.9</v>
      </c>
      <c r="W26" s="5"/>
      <c r="X26" s="5"/>
      <c r="Y26" s="5"/>
      <c r="Z26" s="5">
        <v>1.5</v>
      </c>
      <c r="AA26" s="152">
        <v>5</v>
      </c>
      <c r="AB26" s="157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" customHeight="1" thickBot="1">
      <c r="A27" s="185">
        <v>14</v>
      </c>
      <c r="B27" s="185"/>
      <c r="C27" s="215" t="s">
        <v>241</v>
      </c>
      <c r="D27" s="215"/>
      <c r="E27" s="215"/>
      <c r="F27" s="215"/>
      <c r="G27" s="215"/>
      <c r="H27" s="215" t="s">
        <v>392</v>
      </c>
      <c r="I27" s="215"/>
      <c r="J27" s="215"/>
      <c r="K27" s="215"/>
      <c r="L27" s="215"/>
      <c r="M27" s="215"/>
      <c r="N27" s="215"/>
      <c r="O27" s="216" t="s">
        <v>280</v>
      </c>
      <c r="P27" s="216"/>
      <c r="Q27" s="223"/>
      <c r="R27" s="5">
        <v>100</v>
      </c>
      <c r="S27" s="5">
        <v>100</v>
      </c>
      <c r="T27" s="29">
        <v>100</v>
      </c>
      <c r="U27" s="33">
        <v>4</v>
      </c>
      <c r="V27" s="138">
        <f>+U27/4*20*0.1+(T27+S27+R27)/100*20*0.3+1</f>
        <v>21</v>
      </c>
      <c r="W27" s="5"/>
      <c r="X27" s="5"/>
      <c r="Y27" s="5"/>
      <c r="Z27" s="5">
        <v>1.5</v>
      </c>
      <c r="AA27" s="152">
        <v>5</v>
      </c>
      <c r="AB27" s="157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4.25" customHeight="1" thickBot="1">
      <c r="A28" s="185">
        <v>15</v>
      </c>
      <c r="B28" s="185"/>
      <c r="C28" s="215" t="s">
        <v>393</v>
      </c>
      <c r="D28" s="215"/>
      <c r="E28" s="215"/>
      <c r="F28" s="215"/>
      <c r="G28" s="215"/>
      <c r="H28" s="215" t="s">
        <v>467</v>
      </c>
      <c r="I28" s="215"/>
      <c r="J28" s="215"/>
      <c r="K28" s="215"/>
      <c r="L28" s="215"/>
      <c r="M28" s="215"/>
      <c r="N28" s="215"/>
      <c r="O28" s="216" t="s">
        <v>468</v>
      </c>
      <c r="P28" s="216"/>
      <c r="Q28" s="223"/>
      <c r="R28" s="5">
        <v>40</v>
      </c>
      <c r="S28" s="5">
        <v>40</v>
      </c>
      <c r="T28" s="29">
        <v>30</v>
      </c>
      <c r="U28" s="33">
        <v>3</v>
      </c>
      <c r="V28" s="119">
        <f t="shared" si="0"/>
        <v>8.1</v>
      </c>
      <c r="W28" s="5"/>
      <c r="X28" s="5"/>
      <c r="Y28" s="5"/>
      <c r="Z28" s="5"/>
      <c r="AA28" s="152">
        <v>3</v>
      </c>
      <c r="AB28" s="157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" customHeight="1" thickBot="1">
      <c r="A29" s="185">
        <v>16</v>
      </c>
      <c r="B29" s="185"/>
      <c r="C29" s="215" t="s">
        <v>469</v>
      </c>
      <c r="D29" s="215"/>
      <c r="E29" s="215"/>
      <c r="F29" s="215"/>
      <c r="G29" s="215"/>
      <c r="H29" s="215" t="s">
        <v>470</v>
      </c>
      <c r="I29" s="215"/>
      <c r="J29" s="215"/>
      <c r="K29" s="215"/>
      <c r="L29" s="215"/>
      <c r="M29" s="215"/>
      <c r="N29" s="215"/>
      <c r="O29" s="216" t="s">
        <v>280</v>
      </c>
      <c r="P29" s="216"/>
      <c r="Q29" s="223"/>
      <c r="R29" s="5">
        <v>90</v>
      </c>
      <c r="S29" s="5"/>
      <c r="T29" s="29">
        <v>90</v>
      </c>
      <c r="U29" s="33">
        <v>2</v>
      </c>
      <c r="V29" s="119">
        <f t="shared" si="0"/>
        <v>11.799999999999999</v>
      </c>
      <c r="W29" s="5"/>
      <c r="X29" s="5"/>
      <c r="Y29" s="5"/>
      <c r="Z29" s="5">
        <v>1</v>
      </c>
      <c r="AA29" s="152">
        <v>5</v>
      </c>
      <c r="AB29" s="157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4.25" customHeight="1" thickBot="1">
      <c r="A30" s="185">
        <v>17</v>
      </c>
      <c r="B30" s="185"/>
      <c r="C30" s="215" t="s">
        <v>471</v>
      </c>
      <c r="D30" s="215"/>
      <c r="E30" s="215"/>
      <c r="F30" s="215"/>
      <c r="G30" s="215"/>
      <c r="H30" s="215" t="s">
        <v>509</v>
      </c>
      <c r="I30" s="215"/>
      <c r="J30" s="215"/>
      <c r="K30" s="215"/>
      <c r="L30" s="215"/>
      <c r="M30" s="215"/>
      <c r="N30" s="215"/>
      <c r="O30" s="216" t="s">
        <v>491</v>
      </c>
      <c r="P30" s="216"/>
      <c r="Q30" s="223"/>
      <c r="R30" s="5">
        <v>65</v>
      </c>
      <c r="S30" s="5">
        <v>50</v>
      </c>
      <c r="T30" s="29">
        <v>75</v>
      </c>
      <c r="U30" s="33">
        <v>4</v>
      </c>
      <c r="V30" s="119">
        <f t="shared" si="0"/>
        <v>13.4</v>
      </c>
      <c r="W30" s="5"/>
      <c r="X30" s="5"/>
      <c r="Y30" s="5"/>
      <c r="Z30" s="5">
        <v>1</v>
      </c>
      <c r="AA30" s="152">
        <v>2</v>
      </c>
      <c r="AB30" s="157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4.25" customHeight="1" thickBot="1">
      <c r="A31" s="185">
        <v>18</v>
      </c>
      <c r="B31" s="185"/>
      <c r="C31" s="215" t="s">
        <v>492</v>
      </c>
      <c r="D31" s="215"/>
      <c r="E31" s="215"/>
      <c r="F31" s="215"/>
      <c r="G31" s="215"/>
      <c r="H31" s="215" t="s">
        <v>493</v>
      </c>
      <c r="I31" s="215"/>
      <c r="J31" s="215"/>
      <c r="K31" s="215"/>
      <c r="L31" s="215"/>
      <c r="M31" s="215"/>
      <c r="N31" s="215"/>
      <c r="O31" s="216" t="s">
        <v>278</v>
      </c>
      <c r="P31" s="216"/>
      <c r="Q31" s="223"/>
      <c r="R31" s="5">
        <v>100</v>
      </c>
      <c r="S31" s="5">
        <v>85</v>
      </c>
      <c r="T31" s="29">
        <v>55</v>
      </c>
      <c r="U31" s="33">
        <v>4</v>
      </c>
      <c r="V31" s="119">
        <f t="shared" si="0"/>
        <v>16.399999999999999</v>
      </c>
      <c r="W31" s="5"/>
      <c r="X31" s="5"/>
      <c r="Y31" s="5"/>
      <c r="Z31" s="5">
        <v>1</v>
      </c>
      <c r="AA31" s="154">
        <v>3</v>
      </c>
      <c r="AB31" s="157"/>
      <c r="AC31" s="5"/>
      <c r="AD31" s="5"/>
      <c r="AE31" s="5"/>
      <c r="AF31" s="5"/>
      <c r="AG31" s="5"/>
      <c r="AH31" s="5"/>
      <c r="AI31" s="5"/>
      <c r="AJ31" s="5"/>
      <c r="AK31" s="5"/>
    </row>
  </sheetData>
  <mergeCells count="95"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V37"/>
  <sheetViews>
    <sheetView topLeftCell="A3" workbookViewId="0">
      <selection activeCell="F25" sqref="F25"/>
    </sheetView>
  </sheetViews>
  <sheetFormatPr baseColWidth="10" defaultRowHeight="15"/>
  <cols>
    <col min="1" max="1" width="4.125" style="9" customWidth="1"/>
    <col min="2" max="2" width="10.875" style="9" bestFit="1" customWidth="1"/>
    <col min="3" max="3" width="33.875" style="9" customWidth="1"/>
    <col min="4" max="4" width="2.625" style="9" customWidth="1"/>
    <col min="5" max="5" width="2.75" style="9" customWidth="1"/>
    <col min="6" max="6" width="3.25" style="9" customWidth="1"/>
    <col min="7" max="7" width="3" style="9" customWidth="1"/>
    <col min="8" max="8" width="4.125" style="9" customWidth="1"/>
    <col min="9" max="9" width="2.875" style="9" customWidth="1"/>
    <col min="10" max="10" width="4.375" style="9" customWidth="1"/>
    <col min="11" max="11" width="7.25" style="9" customWidth="1"/>
    <col min="12" max="12" width="5.125" style="9" customWidth="1"/>
    <col min="13" max="14" width="3.625" style="9" customWidth="1"/>
    <col min="15" max="15" width="4.25" style="9" customWidth="1"/>
    <col min="16" max="16" width="3.75" style="9" customWidth="1"/>
    <col min="17" max="17" width="3.5" style="9" customWidth="1"/>
    <col min="18" max="18" width="2.875" style="9" customWidth="1"/>
    <col min="19" max="19" width="2.5" style="9" customWidth="1"/>
    <col min="20" max="21" width="6.125" style="120" customWidth="1"/>
    <col min="22" max="26" width="2.5" style="9" customWidth="1"/>
    <col min="27" max="27" width="10.875" style="9" bestFit="1" customWidth="1"/>
    <col min="28" max="28" width="31.625" style="9" customWidth="1"/>
    <col min="29" max="71" width="2.5" style="9" customWidth="1"/>
    <col min="72" max="16384" width="10.625" style="9"/>
  </cols>
  <sheetData>
    <row r="1" spans="1:48" ht="17.25" customHeight="1">
      <c r="K1" s="222" t="s">
        <v>304</v>
      </c>
      <c r="L1" s="222"/>
      <c r="M1" s="222"/>
      <c r="N1" s="222"/>
      <c r="O1" s="222"/>
      <c r="P1" s="222"/>
      <c r="Q1" s="222"/>
      <c r="R1" s="222"/>
    </row>
    <row r="2" spans="1:48" ht="10.5" customHeight="1"/>
    <row r="3" spans="1:48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</row>
    <row r="4" spans="1:48" ht="14.25" customHeight="1">
      <c r="B4" s="164"/>
      <c r="C4" s="164"/>
      <c r="L4" s="180" t="s">
        <v>120</v>
      </c>
      <c r="M4" s="180"/>
      <c r="N4" s="180"/>
      <c r="O4" s="180"/>
      <c r="P4" s="180"/>
      <c r="Q4" s="180"/>
    </row>
    <row r="5" spans="1:48" ht="11.25" customHeight="1">
      <c r="B5" s="164"/>
      <c r="C5" s="164"/>
    </row>
    <row r="6" spans="1:48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48" ht="10.5" customHeight="1">
      <c r="B7" s="164"/>
      <c r="C7" s="164"/>
      <c r="I7" s="190" t="s">
        <v>270</v>
      </c>
      <c r="J7" s="190"/>
      <c r="K7" s="190"/>
      <c r="L7" s="190"/>
      <c r="M7" s="190"/>
    </row>
    <row r="8" spans="1:48" ht="6" customHeight="1">
      <c r="I8" s="190"/>
      <c r="J8" s="190"/>
      <c r="K8" s="190"/>
      <c r="L8" s="190"/>
      <c r="M8" s="190"/>
    </row>
    <row r="9" spans="1:48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</row>
    <row r="10" spans="1:48" ht="21.75" customHeight="1" thickTop="1" thickBot="1">
      <c r="A10" s="225" t="s">
        <v>472</v>
      </c>
      <c r="B10" s="226"/>
      <c r="C10" s="21" t="s">
        <v>341</v>
      </c>
      <c r="D10" s="21"/>
      <c r="E10" s="19" t="s">
        <v>401</v>
      </c>
      <c r="F10" s="19"/>
      <c r="G10" s="19"/>
      <c r="H10" s="19"/>
      <c r="I10" s="20" t="s">
        <v>119</v>
      </c>
      <c r="J10" s="20"/>
      <c r="K10" s="20"/>
      <c r="L10" s="20"/>
      <c r="M10" s="20"/>
      <c r="N10" s="20"/>
      <c r="O10" s="171" t="s">
        <v>21</v>
      </c>
      <c r="P10" s="171"/>
    </row>
    <row r="11" spans="1:48" ht="15" customHeight="1" thickTop="1" thickBot="1">
      <c r="A11" s="225" t="s">
        <v>473</v>
      </c>
      <c r="B11" s="226"/>
      <c r="C11" s="18" t="s">
        <v>151</v>
      </c>
      <c r="D11" s="18"/>
      <c r="E11" s="18"/>
      <c r="F11" s="18"/>
      <c r="G11" s="18"/>
      <c r="H11" s="18"/>
      <c r="I11" s="18"/>
      <c r="J11" s="18"/>
      <c r="K11" s="19" t="s">
        <v>121</v>
      </c>
      <c r="L11" s="19"/>
      <c r="M11" s="20" t="s">
        <v>152</v>
      </c>
      <c r="N11" s="7" t="s">
        <v>123</v>
      </c>
      <c r="O11" s="219" t="s">
        <v>153</v>
      </c>
      <c r="P11" s="221"/>
      <c r="S11" s="123"/>
      <c r="T11" s="162"/>
      <c r="U11" s="162"/>
      <c r="V11" s="123"/>
      <c r="W11" s="123"/>
      <c r="X11" s="123"/>
      <c r="Y11" s="123"/>
      <c r="Z11" s="123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ht="15.75" customHeight="1" thickTop="1" thickBot="1">
      <c r="A12" s="225" t="s">
        <v>474</v>
      </c>
      <c r="B12" s="226"/>
      <c r="C12" s="20" t="s">
        <v>343</v>
      </c>
      <c r="D12" s="20"/>
      <c r="E12" s="20"/>
      <c r="F12" s="20" t="s">
        <v>462</v>
      </c>
      <c r="G12" s="20" t="s">
        <v>462</v>
      </c>
      <c r="H12" s="20" t="s">
        <v>462</v>
      </c>
      <c r="I12" s="20" t="s">
        <v>462</v>
      </c>
      <c r="J12" s="20" t="s">
        <v>463</v>
      </c>
      <c r="K12" s="18" t="s">
        <v>461</v>
      </c>
      <c r="L12" s="126"/>
      <c r="M12" s="124"/>
      <c r="N12" s="125">
        <v>12</v>
      </c>
      <c r="O12" s="224"/>
      <c r="P12" s="224"/>
      <c r="Q12" s="10"/>
      <c r="R12" s="10"/>
      <c r="S12" s="10">
        <v>7</v>
      </c>
      <c r="T12" s="163"/>
      <c r="U12" s="163"/>
      <c r="V12" s="10"/>
      <c r="W12" s="10"/>
      <c r="X12" s="10"/>
      <c r="Y12" s="10"/>
      <c r="Z12" s="10"/>
      <c r="AA12" s="122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ht="16.5" customHeight="1" thickTop="1" thickBot="1">
      <c r="A13" s="13" t="s">
        <v>475</v>
      </c>
      <c r="B13" s="14" t="s">
        <v>476</v>
      </c>
      <c r="C13" s="14" t="s">
        <v>247</v>
      </c>
      <c r="D13" s="14"/>
      <c r="E13" s="10" t="s">
        <v>11</v>
      </c>
      <c r="F13" s="10" t="s">
        <v>428</v>
      </c>
      <c r="G13" s="10" t="s">
        <v>365</v>
      </c>
      <c r="H13" s="10" t="s">
        <v>366</v>
      </c>
      <c r="I13" s="10" t="s">
        <v>367</v>
      </c>
      <c r="J13" s="10" t="s">
        <v>426</v>
      </c>
      <c r="K13" s="121" t="s">
        <v>359</v>
      </c>
      <c r="L13" s="126" t="s">
        <v>427</v>
      </c>
      <c r="M13" s="10" t="s">
        <v>380</v>
      </c>
      <c r="N13" s="10" t="s">
        <v>235</v>
      </c>
      <c r="O13" s="10" t="s">
        <v>1</v>
      </c>
      <c r="P13" s="10" t="s">
        <v>82</v>
      </c>
      <c r="Q13" s="10" t="s">
        <v>2</v>
      </c>
      <c r="R13" s="10" t="s">
        <v>3</v>
      </c>
      <c r="S13" s="10" t="s">
        <v>511</v>
      </c>
      <c r="T13" s="163" t="s">
        <v>454</v>
      </c>
      <c r="U13" s="163" t="s">
        <v>455</v>
      </c>
      <c r="V13" s="10"/>
      <c r="W13" s="10"/>
      <c r="X13" s="10"/>
      <c r="Y13" s="10"/>
      <c r="Z13" s="10"/>
    </row>
    <row r="14" spans="1:48" ht="14.25" customHeight="1">
      <c r="A14" s="10">
        <v>1</v>
      </c>
      <c r="B14" s="10">
        <v>2009202731</v>
      </c>
      <c r="C14" s="10" t="s">
        <v>78</v>
      </c>
      <c r="E14" s="10">
        <v>5</v>
      </c>
      <c r="F14" s="10">
        <v>16.666666666666668</v>
      </c>
      <c r="G14" s="10">
        <v>11</v>
      </c>
      <c r="H14" s="10">
        <v>13</v>
      </c>
      <c r="I14" s="10">
        <v>14.285714285714286</v>
      </c>
      <c r="J14" s="10"/>
      <c r="K14" s="121">
        <v>11</v>
      </c>
      <c r="L14" s="126">
        <f>+K14*0.4+J14*0.1+(I14+H14+G14+F14)*0.125</f>
        <v>11.269047619047619</v>
      </c>
      <c r="M14" s="10"/>
      <c r="N14" s="10"/>
      <c r="O14" s="10">
        <v>1</v>
      </c>
      <c r="P14" s="10"/>
      <c r="Q14" s="10">
        <v>1</v>
      </c>
      <c r="R14" s="10"/>
      <c r="S14" s="10">
        <v>6</v>
      </c>
      <c r="T14" s="163"/>
      <c r="U14" s="163"/>
      <c r="V14" s="10"/>
      <c r="W14" s="10"/>
      <c r="X14" s="10"/>
      <c r="Y14" s="10"/>
      <c r="Z14" s="10"/>
    </row>
    <row r="15" spans="1:48" ht="15" customHeight="1">
      <c r="A15" s="10">
        <v>2</v>
      </c>
      <c r="B15" s="10">
        <v>2011802081</v>
      </c>
      <c r="C15" s="10" t="s">
        <v>79</v>
      </c>
      <c r="E15" s="10">
        <v>2</v>
      </c>
      <c r="F15" s="10">
        <v>13.333333333333332</v>
      </c>
      <c r="G15" s="10">
        <v>13</v>
      </c>
      <c r="H15" s="10">
        <v>13</v>
      </c>
      <c r="I15" s="10">
        <v>17.142857142857142</v>
      </c>
      <c r="J15" s="10">
        <v>16</v>
      </c>
      <c r="K15" s="121">
        <v>8</v>
      </c>
      <c r="L15" s="126">
        <f t="shared" ref="L15:L35" si="0">+K15*0.4+J15*0.1+(I15+H15+G15+F15)*0.125</f>
        <v>11.859523809523809</v>
      </c>
      <c r="M15" s="10"/>
      <c r="N15" s="10">
        <v>2</v>
      </c>
      <c r="O15" s="10">
        <v>1</v>
      </c>
      <c r="P15" s="10"/>
      <c r="Q15" s="10">
        <v>1</v>
      </c>
      <c r="R15" s="10"/>
      <c r="S15" s="10">
        <v>7</v>
      </c>
      <c r="T15" s="163"/>
      <c r="U15" s="163"/>
      <c r="V15" s="10"/>
      <c r="W15" s="10"/>
      <c r="X15" s="10"/>
      <c r="Y15" s="10"/>
      <c r="Z15" s="10"/>
    </row>
    <row r="16" spans="1:48" ht="14.25" customHeight="1">
      <c r="A16" s="10">
        <v>3</v>
      </c>
      <c r="B16" s="10">
        <v>2008203982</v>
      </c>
      <c r="C16" s="10" t="s">
        <v>80</v>
      </c>
      <c r="E16" s="10">
        <v>6</v>
      </c>
      <c r="F16" s="10">
        <v>16.666666666666668</v>
      </c>
      <c r="G16" s="10">
        <v>6</v>
      </c>
      <c r="H16" s="10"/>
      <c r="I16" s="10">
        <v>11.428571428571427</v>
      </c>
      <c r="J16" s="10"/>
      <c r="K16" s="121">
        <v>9</v>
      </c>
      <c r="L16" s="126">
        <f t="shared" si="0"/>
        <v>7.8619047619047624</v>
      </c>
      <c r="M16" s="10"/>
      <c r="N16" s="10"/>
      <c r="O16" s="10">
        <v>1</v>
      </c>
      <c r="P16" s="10"/>
      <c r="Q16" s="10">
        <v>1</v>
      </c>
      <c r="R16" s="10"/>
      <c r="S16" s="10">
        <v>7</v>
      </c>
      <c r="T16" s="163"/>
      <c r="U16" s="163"/>
      <c r="V16" s="10"/>
      <c r="W16" s="10"/>
      <c r="X16" s="10"/>
      <c r="Y16" s="10"/>
      <c r="Z16" s="10"/>
    </row>
    <row r="17" spans="1:26" ht="14.25" customHeight="1">
      <c r="A17" s="10">
        <v>4</v>
      </c>
      <c r="B17" s="10">
        <v>2007702001</v>
      </c>
      <c r="C17" s="10" t="s">
        <v>81</v>
      </c>
      <c r="E17" s="10">
        <v>5</v>
      </c>
      <c r="F17" s="10">
        <v>0</v>
      </c>
      <c r="G17" s="10"/>
      <c r="H17" s="10"/>
      <c r="I17" s="10">
        <v>0</v>
      </c>
      <c r="J17" s="10"/>
      <c r="K17" s="121"/>
      <c r="L17" s="126">
        <f t="shared" si="0"/>
        <v>0</v>
      </c>
      <c r="M17" s="10"/>
      <c r="N17" s="10"/>
      <c r="O17" s="10"/>
      <c r="P17" s="10"/>
      <c r="Q17" s="10">
        <v>1</v>
      </c>
      <c r="R17" s="10"/>
      <c r="S17" s="10">
        <v>5</v>
      </c>
      <c r="T17" s="163"/>
      <c r="U17" s="163"/>
      <c r="V17" s="10"/>
      <c r="W17" s="10"/>
      <c r="X17" s="10"/>
      <c r="Y17" s="10"/>
      <c r="Z17" s="10"/>
    </row>
    <row r="18" spans="1:26" ht="15" customHeight="1">
      <c r="A18" s="10">
        <v>5</v>
      </c>
      <c r="B18" s="10">
        <v>2010203621</v>
      </c>
      <c r="C18" s="10" t="s">
        <v>183</v>
      </c>
      <c r="E18" s="10">
        <v>2</v>
      </c>
      <c r="F18" s="10">
        <v>0</v>
      </c>
      <c r="G18" s="10">
        <v>12</v>
      </c>
      <c r="H18" s="10">
        <v>12</v>
      </c>
      <c r="I18" s="10">
        <v>0</v>
      </c>
      <c r="J18" s="10"/>
      <c r="K18" s="121"/>
      <c r="L18" s="126">
        <f t="shared" si="0"/>
        <v>3</v>
      </c>
      <c r="M18" s="10"/>
      <c r="N18" s="10"/>
      <c r="O18" s="10"/>
      <c r="P18" s="10"/>
      <c r="Q18" s="10"/>
      <c r="R18" s="10"/>
      <c r="S18" s="10">
        <v>5</v>
      </c>
      <c r="T18" s="163"/>
      <c r="U18" s="163"/>
      <c r="V18" s="10"/>
      <c r="W18" s="10"/>
      <c r="X18" s="10"/>
      <c r="Y18" s="10"/>
      <c r="Z18" s="10"/>
    </row>
    <row r="19" spans="1:26" ht="14.25" customHeight="1">
      <c r="A19" s="10">
        <v>6</v>
      </c>
      <c r="B19" s="10">
        <v>2012700731</v>
      </c>
      <c r="C19" s="10" t="s">
        <v>184</v>
      </c>
      <c r="E19" s="10">
        <v>2</v>
      </c>
      <c r="F19" s="10">
        <v>20</v>
      </c>
      <c r="G19" s="10"/>
      <c r="H19" s="10"/>
      <c r="I19" s="10">
        <v>11.428571428571427</v>
      </c>
      <c r="J19" s="10"/>
      <c r="K19" s="121">
        <v>7</v>
      </c>
      <c r="L19" s="126">
        <f t="shared" si="0"/>
        <v>6.7285714285714286</v>
      </c>
      <c r="M19" s="10"/>
      <c r="N19" s="10"/>
      <c r="O19" s="10">
        <v>1</v>
      </c>
      <c r="P19" s="10"/>
      <c r="Q19" s="10"/>
      <c r="R19" s="10"/>
      <c r="S19" s="10">
        <v>4</v>
      </c>
      <c r="T19" s="163"/>
      <c r="U19" s="163"/>
      <c r="V19" s="10"/>
      <c r="W19" s="10"/>
      <c r="X19" s="10"/>
      <c r="Y19" s="10"/>
      <c r="Z19" s="10"/>
    </row>
    <row r="20" spans="1:26" ht="15" customHeight="1">
      <c r="A20" s="10">
        <v>7</v>
      </c>
      <c r="B20" s="10">
        <v>2003200911</v>
      </c>
      <c r="C20" s="10" t="s">
        <v>185</v>
      </c>
      <c r="E20" s="10">
        <v>4</v>
      </c>
      <c r="F20" s="10">
        <v>16.666666666666668</v>
      </c>
      <c r="G20" s="10">
        <v>12</v>
      </c>
      <c r="H20" s="10">
        <v>8</v>
      </c>
      <c r="I20" s="10">
        <v>0</v>
      </c>
      <c r="J20" s="10">
        <v>15</v>
      </c>
      <c r="K20" s="121">
        <v>0</v>
      </c>
      <c r="L20" s="126">
        <f t="shared" si="0"/>
        <v>6.0833333333333339</v>
      </c>
      <c r="M20" s="10"/>
      <c r="N20" s="10"/>
      <c r="O20" s="10"/>
      <c r="P20" s="10"/>
      <c r="Q20" s="10"/>
      <c r="R20" s="10"/>
      <c r="S20" s="10">
        <v>6</v>
      </c>
      <c r="T20" s="163"/>
      <c r="U20" s="163"/>
      <c r="V20" s="10"/>
      <c r="W20" s="10"/>
      <c r="X20" s="10"/>
      <c r="Y20" s="10"/>
      <c r="Z20" s="10"/>
    </row>
    <row r="21" spans="1:26" ht="14.25" customHeight="1">
      <c r="A21" s="10">
        <v>8</v>
      </c>
      <c r="B21" s="10">
        <v>2014201762</v>
      </c>
      <c r="C21" s="10" t="s">
        <v>186</v>
      </c>
      <c r="E21" s="10">
        <v>1</v>
      </c>
      <c r="F21" s="10">
        <v>0</v>
      </c>
      <c r="G21" s="10"/>
      <c r="H21" s="10"/>
      <c r="I21" s="10">
        <v>0</v>
      </c>
      <c r="J21" s="10"/>
      <c r="K21" s="121" t="s">
        <v>234</v>
      </c>
      <c r="L21" s="126">
        <v>10</v>
      </c>
      <c r="M21" s="10"/>
      <c r="N21" s="10"/>
      <c r="O21" s="10"/>
      <c r="P21" s="10"/>
      <c r="Q21" s="10"/>
      <c r="R21" s="10"/>
      <c r="S21" s="10"/>
      <c r="T21" s="163"/>
      <c r="U21" s="163"/>
      <c r="V21" s="10"/>
      <c r="W21" s="10"/>
      <c r="X21" s="10"/>
      <c r="Y21" s="10"/>
      <c r="Z21" s="10"/>
    </row>
    <row r="22" spans="1:26" ht="14.25" customHeight="1">
      <c r="A22" s="10">
        <v>9</v>
      </c>
      <c r="B22" s="10">
        <v>2011243101</v>
      </c>
      <c r="C22" s="10" t="s">
        <v>187</v>
      </c>
      <c r="E22" s="10">
        <v>2</v>
      </c>
      <c r="F22" s="10">
        <v>10</v>
      </c>
      <c r="G22" s="10">
        <v>16</v>
      </c>
      <c r="H22" s="10">
        <v>12</v>
      </c>
      <c r="I22" s="10">
        <v>0</v>
      </c>
      <c r="J22" s="10"/>
      <c r="K22" s="121">
        <v>8</v>
      </c>
      <c r="L22" s="126">
        <f t="shared" si="0"/>
        <v>7.95</v>
      </c>
      <c r="M22" s="10"/>
      <c r="N22" s="10"/>
      <c r="O22" s="10"/>
      <c r="P22" s="10"/>
      <c r="Q22" s="10"/>
      <c r="R22" s="10"/>
      <c r="S22" s="10">
        <v>4</v>
      </c>
      <c r="T22" s="163"/>
      <c r="U22" s="163"/>
      <c r="V22" s="10"/>
      <c r="W22" s="10"/>
      <c r="X22" s="10"/>
      <c r="Y22" s="10"/>
      <c r="Z22" s="10"/>
    </row>
    <row r="23" spans="1:26" ht="17" customHeight="1">
      <c r="A23" s="10">
        <v>10</v>
      </c>
      <c r="B23" s="10">
        <v>2011202041</v>
      </c>
      <c r="C23" s="10" t="s">
        <v>344</v>
      </c>
      <c r="E23" s="10">
        <v>3</v>
      </c>
      <c r="F23" s="10">
        <v>16.666666666666668</v>
      </c>
      <c r="G23" s="10">
        <v>14</v>
      </c>
      <c r="H23" s="10">
        <v>15</v>
      </c>
      <c r="I23" s="10">
        <v>17.142857142857142</v>
      </c>
      <c r="J23" s="10">
        <v>15</v>
      </c>
      <c r="K23" s="121">
        <v>13</v>
      </c>
      <c r="L23" s="126">
        <f t="shared" si="0"/>
        <v>14.551190476190477</v>
      </c>
      <c r="M23" s="10"/>
      <c r="N23" s="10">
        <v>2</v>
      </c>
      <c r="O23" s="10">
        <v>1</v>
      </c>
      <c r="P23" s="10"/>
      <c r="Q23" s="10">
        <v>1</v>
      </c>
      <c r="R23" s="10"/>
      <c r="S23" s="10">
        <v>7</v>
      </c>
      <c r="T23" s="163"/>
      <c r="U23" s="163"/>
      <c r="V23" s="10"/>
      <c r="W23" s="10"/>
      <c r="X23" s="10"/>
      <c r="Y23" s="10"/>
      <c r="Z23" s="10"/>
    </row>
    <row r="24" spans="1:26" ht="17" customHeight="1">
      <c r="A24" s="10">
        <v>11</v>
      </c>
      <c r="B24" s="10">
        <v>2007222021</v>
      </c>
      <c r="C24" s="10" t="s">
        <v>345</v>
      </c>
      <c r="E24" s="10">
        <v>2</v>
      </c>
      <c r="F24" s="10">
        <v>0</v>
      </c>
      <c r="G24" s="10"/>
      <c r="H24" s="10"/>
      <c r="I24" s="10">
        <v>0</v>
      </c>
      <c r="J24" s="10"/>
      <c r="K24" s="121"/>
      <c r="L24" s="126">
        <f t="shared" si="0"/>
        <v>0</v>
      </c>
      <c r="M24" s="10"/>
      <c r="N24" s="10"/>
      <c r="O24" s="10"/>
      <c r="P24" s="10"/>
      <c r="Q24" s="10"/>
      <c r="R24" s="10"/>
      <c r="S24" s="10"/>
      <c r="T24" s="163"/>
      <c r="U24" s="163"/>
      <c r="V24" s="10"/>
      <c r="W24" s="10"/>
      <c r="X24" s="10"/>
      <c r="Y24" s="10"/>
      <c r="Z24" s="10"/>
    </row>
    <row r="25" spans="1:26" ht="17" customHeight="1">
      <c r="A25" s="10">
        <v>12</v>
      </c>
      <c r="B25" s="10">
        <v>2010222351</v>
      </c>
      <c r="C25" s="10" t="s">
        <v>346</v>
      </c>
      <c r="E25" s="10">
        <v>3</v>
      </c>
      <c r="F25" s="10">
        <v>0</v>
      </c>
      <c r="G25" s="10"/>
      <c r="H25" s="10"/>
      <c r="I25" s="10">
        <v>0</v>
      </c>
      <c r="J25" s="10"/>
      <c r="K25" s="121">
        <v>8</v>
      </c>
      <c r="L25" s="126">
        <f t="shared" si="0"/>
        <v>3.2</v>
      </c>
      <c r="M25" s="10"/>
      <c r="N25" s="10"/>
      <c r="O25" s="10">
        <v>1</v>
      </c>
      <c r="P25" s="10">
        <v>1</v>
      </c>
      <c r="Q25" s="10">
        <v>1</v>
      </c>
      <c r="R25" s="10"/>
      <c r="S25" s="10">
        <v>7</v>
      </c>
      <c r="T25" s="163"/>
      <c r="U25" s="163"/>
      <c r="V25" s="10"/>
      <c r="W25" s="10"/>
      <c r="X25" s="10"/>
      <c r="Y25" s="10"/>
      <c r="Z25" s="10"/>
    </row>
    <row r="26" spans="1:26" ht="17" customHeight="1">
      <c r="A26" s="10">
        <v>13</v>
      </c>
      <c r="B26" s="10">
        <v>2007700891</v>
      </c>
      <c r="C26" s="10" t="s">
        <v>347</v>
      </c>
      <c r="E26" s="10">
        <v>3</v>
      </c>
      <c r="F26" s="10">
        <v>0</v>
      </c>
      <c r="G26" s="10">
        <v>13</v>
      </c>
      <c r="H26" s="10"/>
      <c r="I26" s="10">
        <v>0</v>
      </c>
      <c r="J26" s="10"/>
      <c r="K26" s="121"/>
      <c r="L26" s="126">
        <f t="shared" si="0"/>
        <v>1.625</v>
      </c>
      <c r="M26" s="10"/>
      <c r="N26" s="10"/>
      <c r="O26" s="10"/>
      <c r="P26" s="10"/>
      <c r="Q26" s="10"/>
      <c r="R26" s="10"/>
      <c r="S26" s="10"/>
      <c r="T26" s="163"/>
      <c r="U26" s="163"/>
      <c r="V26" s="10"/>
      <c r="W26" s="10"/>
      <c r="X26" s="10"/>
      <c r="Y26" s="10"/>
      <c r="Z26" s="10"/>
    </row>
    <row r="27" spans="1:26" ht="17" customHeight="1">
      <c r="A27" s="10">
        <v>14</v>
      </c>
      <c r="B27" s="10">
        <v>2010400421</v>
      </c>
      <c r="C27" s="10" t="s">
        <v>196</v>
      </c>
      <c r="E27" s="10">
        <v>2</v>
      </c>
      <c r="F27" s="10">
        <v>10</v>
      </c>
      <c r="G27" s="10">
        <v>12</v>
      </c>
      <c r="H27" s="10"/>
      <c r="I27" s="10">
        <v>11.428571428571427</v>
      </c>
      <c r="J27" s="10"/>
      <c r="K27" s="121">
        <v>9</v>
      </c>
      <c r="L27" s="126">
        <f t="shared" si="0"/>
        <v>7.7785714285714285</v>
      </c>
      <c r="M27" s="10"/>
      <c r="N27" s="10"/>
      <c r="O27" s="10"/>
      <c r="P27" s="10"/>
      <c r="Q27" s="10"/>
      <c r="R27" s="10"/>
      <c r="S27" s="10">
        <v>2</v>
      </c>
      <c r="T27" s="163"/>
      <c r="U27" s="163"/>
      <c r="V27" s="10"/>
      <c r="W27" s="10"/>
      <c r="X27" s="10"/>
      <c r="Y27" s="10"/>
      <c r="Z27" s="10"/>
    </row>
    <row r="28" spans="1:26" ht="17" customHeight="1">
      <c r="A28" s="10">
        <v>15</v>
      </c>
      <c r="B28" s="10">
        <v>2012246631</v>
      </c>
      <c r="C28" s="10" t="s">
        <v>197</v>
      </c>
      <c r="E28" s="10">
        <v>1</v>
      </c>
      <c r="F28" s="10">
        <v>0</v>
      </c>
      <c r="G28" s="10"/>
      <c r="H28" s="10"/>
      <c r="I28" s="10">
        <v>0</v>
      </c>
      <c r="J28" s="10"/>
      <c r="K28" s="121"/>
      <c r="L28" s="126">
        <f t="shared" si="0"/>
        <v>0</v>
      </c>
      <c r="M28" s="10"/>
      <c r="N28" s="10"/>
      <c r="O28" s="10"/>
      <c r="P28" s="10"/>
      <c r="Q28" s="10">
        <v>1</v>
      </c>
      <c r="R28" s="10"/>
      <c r="S28" s="10">
        <v>3</v>
      </c>
      <c r="T28" s="163"/>
      <c r="U28" s="163"/>
      <c r="V28" s="10"/>
      <c r="W28" s="10"/>
      <c r="X28" s="10"/>
      <c r="Y28" s="10"/>
      <c r="Z28" s="10"/>
    </row>
    <row r="29" spans="1:26" ht="17" customHeight="1">
      <c r="A29" s="10">
        <v>16</v>
      </c>
      <c r="B29" s="10">
        <v>2011702591</v>
      </c>
      <c r="C29" s="10" t="s">
        <v>198</v>
      </c>
      <c r="E29" s="10">
        <v>2</v>
      </c>
      <c r="F29" s="10">
        <v>16.666666666666668</v>
      </c>
      <c r="G29" s="10">
        <v>13</v>
      </c>
      <c r="H29" s="10">
        <v>13</v>
      </c>
      <c r="I29" s="10">
        <v>11.428571428571427</v>
      </c>
      <c r="J29" s="10"/>
      <c r="K29" s="121">
        <v>17</v>
      </c>
      <c r="L29" s="126">
        <f t="shared" si="0"/>
        <v>13.561904761904763</v>
      </c>
      <c r="M29" s="10"/>
      <c r="N29" s="10">
        <v>2</v>
      </c>
      <c r="O29" s="10">
        <v>1</v>
      </c>
      <c r="P29" s="10"/>
      <c r="Q29" s="10">
        <v>1</v>
      </c>
      <c r="R29" s="10"/>
      <c r="S29" s="10">
        <v>7</v>
      </c>
      <c r="T29" s="163"/>
      <c r="U29" s="163"/>
      <c r="V29" s="10"/>
      <c r="W29" s="10"/>
      <c r="X29" s="10"/>
      <c r="Y29" s="10"/>
      <c r="Z29" s="10"/>
    </row>
    <row r="30" spans="1:26" ht="17" customHeight="1">
      <c r="A30" s="10">
        <v>17</v>
      </c>
      <c r="B30" s="10">
        <v>2007251071</v>
      </c>
      <c r="C30" s="10" t="s">
        <v>7</v>
      </c>
      <c r="E30" s="10">
        <v>5</v>
      </c>
      <c r="F30" s="10">
        <v>16.666666666666668</v>
      </c>
      <c r="G30" s="10">
        <v>13</v>
      </c>
      <c r="H30" s="10">
        <v>14</v>
      </c>
      <c r="I30" s="10">
        <v>17.142857142857142</v>
      </c>
      <c r="J30" s="10">
        <v>20</v>
      </c>
      <c r="K30" s="121">
        <v>14</v>
      </c>
      <c r="L30" s="126">
        <f t="shared" si="0"/>
        <v>15.201190476190476</v>
      </c>
      <c r="M30" s="10"/>
      <c r="N30" s="10"/>
      <c r="O30" s="10">
        <v>1</v>
      </c>
      <c r="P30" s="10"/>
      <c r="Q30" s="10"/>
      <c r="R30" s="10"/>
      <c r="S30" s="10">
        <v>7</v>
      </c>
      <c r="T30" s="163"/>
      <c r="U30" s="163"/>
      <c r="V30" s="10"/>
      <c r="W30" s="10"/>
      <c r="X30" s="10"/>
      <c r="Y30" s="10"/>
      <c r="Z30" s="10"/>
    </row>
    <row r="31" spans="1:26" ht="17" customHeight="1">
      <c r="A31" s="10">
        <v>18</v>
      </c>
      <c r="B31" s="10">
        <v>2012203881</v>
      </c>
      <c r="C31" s="10" t="s">
        <v>8</v>
      </c>
      <c r="E31" s="10">
        <v>2</v>
      </c>
      <c r="F31" s="10">
        <v>20</v>
      </c>
      <c r="G31" s="10">
        <v>12</v>
      </c>
      <c r="H31" s="10"/>
      <c r="I31" s="10">
        <v>8.5714285714285712</v>
      </c>
      <c r="J31" s="10"/>
      <c r="K31" s="121">
        <v>7</v>
      </c>
      <c r="L31" s="126">
        <f t="shared" si="0"/>
        <v>7.8714285714285719</v>
      </c>
      <c r="M31" s="10"/>
      <c r="N31" s="10"/>
      <c r="O31" s="10"/>
      <c r="P31" s="10"/>
      <c r="Q31" s="10"/>
      <c r="R31" s="10"/>
      <c r="S31" s="10">
        <v>2</v>
      </c>
      <c r="T31" s="163"/>
      <c r="U31" s="163"/>
      <c r="V31" s="10"/>
      <c r="W31" s="10"/>
      <c r="X31" s="10"/>
      <c r="Y31" s="10"/>
      <c r="Z31" s="10"/>
    </row>
    <row r="32" spans="1:26">
      <c r="A32" s="10">
        <v>19</v>
      </c>
      <c r="B32" s="10">
        <v>2012701721</v>
      </c>
      <c r="C32" s="10" t="s">
        <v>9</v>
      </c>
      <c r="E32" s="10">
        <v>2</v>
      </c>
      <c r="F32" s="10">
        <v>20</v>
      </c>
      <c r="G32" s="10">
        <v>9</v>
      </c>
      <c r="H32" s="10"/>
      <c r="I32" s="10">
        <v>0</v>
      </c>
      <c r="J32" s="10"/>
      <c r="K32" s="121">
        <v>8</v>
      </c>
      <c r="L32" s="126">
        <f t="shared" si="0"/>
        <v>6.8250000000000002</v>
      </c>
      <c r="M32" s="10"/>
      <c r="N32" s="10"/>
      <c r="O32" s="10">
        <v>1</v>
      </c>
      <c r="P32" s="10"/>
      <c r="Q32" s="10"/>
      <c r="R32" s="10"/>
      <c r="S32" s="10">
        <v>1</v>
      </c>
      <c r="T32" s="163"/>
      <c r="U32" s="163"/>
      <c r="V32" s="10"/>
      <c r="W32" s="10"/>
      <c r="X32" s="10"/>
      <c r="Y32" s="10"/>
      <c r="Z32" s="10"/>
    </row>
    <row r="33" spans="1:26">
      <c r="A33" s="10">
        <v>20</v>
      </c>
      <c r="B33" s="10">
        <v>2011110171</v>
      </c>
      <c r="C33" s="10" t="s">
        <v>10</v>
      </c>
      <c r="E33" s="10">
        <v>1</v>
      </c>
      <c r="F33" s="10">
        <v>20</v>
      </c>
      <c r="G33" s="10">
        <v>13</v>
      </c>
      <c r="H33" s="10">
        <v>10</v>
      </c>
      <c r="I33" s="10">
        <v>17.142857142857142</v>
      </c>
      <c r="J33" s="10">
        <v>18</v>
      </c>
      <c r="K33" s="121">
        <v>15</v>
      </c>
      <c r="L33" s="126">
        <f t="shared" si="0"/>
        <v>15.317857142857143</v>
      </c>
      <c r="M33" s="10"/>
      <c r="N33" s="10">
        <v>1.5</v>
      </c>
      <c r="O33" s="10">
        <v>1</v>
      </c>
      <c r="P33" s="10"/>
      <c r="Q33" s="10">
        <v>1</v>
      </c>
      <c r="R33" s="10"/>
      <c r="S33" s="10">
        <v>8</v>
      </c>
      <c r="T33" s="163"/>
      <c r="U33" s="163"/>
      <c r="V33" s="10"/>
      <c r="W33" s="10"/>
      <c r="X33" s="10"/>
      <c r="Y33" s="10"/>
      <c r="Z33" s="10"/>
    </row>
    <row r="34" spans="1:26" ht="16" thickBot="1">
      <c r="A34" s="10"/>
      <c r="B34" s="10"/>
      <c r="C34" s="99" t="s">
        <v>485</v>
      </c>
      <c r="E34" s="100"/>
      <c r="F34" s="10">
        <v>10</v>
      </c>
      <c r="G34" s="10"/>
      <c r="H34" s="10"/>
      <c r="I34" s="10">
        <v>0</v>
      </c>
      <c r="J34" s="10"/>
      <c r="K34" s="121"/>
      <c r="L34" s="126">
        <f t="shared" si="0"/>
        <v>1.25</v>
      </c>
      <c r="M34" s="10"/>
      <c r="N34" s="10"/>
      <c r="O34" s="10"/>
      <c r="P34" s="10"/>
      <c r="Q34" s="10"/>
      <c r="R34" s="10"/>
      <c r="S34" s="10"/>
      <c r="T34" s="163"/>
      <c r="U34" s="163"/>
      <c r="V34" s="10"/>
      <c r="W34" s="10"/>
      <c r="X34" s="10"/>
      <c r="Y34" s="10"/>
      <c r="Z34" s="10"/>
    </row>
    <row r="35" spans="1:26" ht="17" thickTop="1" thickBot="1">
      <c r="C35" s="15" t="s">
        <v>486</v>
      </c>
      <c r="E35" s="15"/>
      <c r="F35" s="9">
        <v>6.6666666666666661</v>
      </c>
      <c r="G35" s="10"/>
      <c r="H35" s="10"/>
      <c r="I35" s="10">
        <v>0</v>
      </c>
      <c r="J35" s="10"/>
      <c r="K35" s="121">
        <v>8</v>
      </c>
      <c r="L35" s="126">
        <f t="shared" si="0"/>
        <v>4.0333333333333332</v>
      </c>
      <c r="M35" s="10"/>
      <c r="N35" s="10">
        <v>1</v>
      </c>
      <c r="O35" s="10">
        <v>1</v>
      </c>
      <c r="P35" s="10">
        <v>1</v>
      </c>
      <c r="Q35" s="10">
        <v>1</v>
      </c>
      <c r="R35" s="10"/>
      <c r="S35" s="10">
        <v>6</v>
      </c>
      <c r="T35" s="163"/>
      <c r="U35" s="163"/>
      <c r="V35" s="10"/>
      <c r="W35" s="10"/>
      <c r="X35" s="10"/>
      <c r="Y35" s="10"/>
      <c r="Z35" s="10"/>
    </row>
    <row r="36" spans="1:26">
      <c r="K36" s="120"/>
      <c r="L36" s="127"/>
    </row>
    <row r="37" spans="1:26">
      <c r="K37" s="120"/>
      <c r="L37" s="127"/>
    </row>
  </sheetData>
  <mergeCells count="13">
    <mergeCell ref="K1:R1"/>
    <mergeCell ref="B3:C7"/>
    <mergeCell ref="F3:Q3"/>
    <mergeCell ref="L4:Q4"/>
    <mergeCell ref="E6:Q6"/>
    <mergeCell ref="I7:M8"/>
    <mergeCell ref="O11:P11"/>
    <mergeCell ref="O12:P12"/>
    <mergeCell ref="A11:B11"/>
    <mergeCell ref="A12:B12"/>
    <mergeCell ref="A9:R9"/>
    <mergeCell ref="O10:P10"/>
    <mergeCell ref="A10:B1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66"/>
  <sheetViews>
    <sheetView workbookViewId="0">
      <selection activeCell="AH1" sqref="AH1:AI1048576"/>
    </sheetView>
  </sheetViews>
  <sheetFormatPr baseColWidth="10" defaultRowHeight="15"/>
  <cols>
    <col min="1" max="1" width="1.375" customWidth="1"/>
    <col min="2" max="2" width="2.875" customWidth="1"/>
    <col min="3" max="3" width="2.75" customWidth="1"/>
    <col min="4" max="4" width="0.125" customWidth="1"/>
    <col min="5" max="5" width="2.875" customWidth="1"/>
    <col min="6" max="6" width="2" customWidth="1"/>
    <col min="7" max="7" width="0.25" customWidth="1"/>
    <col min="8" max="8" width="7.875" customWidth="1"/>
    <col min="9" max="9" width="1.375" customWidth="1"/>
    <col min="10" max="10" width="2.875" customWidth="1"/>
    <col min="11" max="11" width="4" customWidth="1"/>
    <col min="12" max="12" width="6" customWidth="1"/>
    <col min="13" max="13" width="1.75" customWidth="1"/>
    <col min="14" max="14" width="5.125" customWidth="1"/>
    <col min="15" max="15" width="7.125" customWidth="1"/>
    <col min="16" max="16" width="3.625" customWidth="1"/>
    <col min="17" max="17" width="0.75" customWidth="1"/>
    <col min="18" max="18" width="2.625" customWidth="1"/>
    <col min="19" max="19" width="3.625" customWidth="1"/>
    <col min="20" max="21" width="2.625" customWidth="1"/>
    <col min="22" max="22" width="4.875" customWidth="1"/>
    <col min="23" max="23" width="2.625" customWidth="1"/>
    <col min="24" max="24" width="4.375" customWidth="1"/>
    <col min="25" max="25" width="2.625" customWidth="1"/>
    <col min="26" max="26" width="4.625" style="22" customWidth="1"/>
    <col min="27" max="27" width="5.125" style="61" customWidth="1"/>
    <col min="28" max="32" width="3.75" customWidth="1"/>
    <col min="33" max="33" width="2.625" customWidth="1"/>
    <col min="34" max="35" width="4.625" style="156" bestFit="1" customWidth="1"/>
    <col min="36" max="45" width="2.625" customWidth="1"/>
  </cols>
  <sheetData>
    <row r="1" spans="1:45" ht="17.25" customHeight="1">
      <c r="J1" s="222" t="s">
        <v>494</v>
      </c>
      <c r="K1" s="222"/>
      <c r="L1" s="222"/>
      <c r="M1" s="222"/>
      <c r="N1" s="222"/>
      <c r="O1" s="222"/>
      <c r="P1" s="222"/>
      <c r="Q1" s="222"/>
    </row>
    <row r="2" spans="1:45" ht="10.5" customHeight="1"/>
    <row r="3" spans="1:45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5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5" ht="11.25" customHeight="1">
      <c r="B5" s="164"/>
      <c r="C5" s="164"/>
    </row>
    <row r="6" spans="1:45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5" ht="10.5" customHeight="1">
      <c r="B7" s="164"/>
      <c r="C7" s="164"/>
      <c r="I7" s="190" t="s">
        <v>270</v>
      </c>
      <c r="J7" s="190"/>
      <c r="K7" s="190"/>
      <c r="L7" s="190"/>
    </row>
    <row r="8" spans="1:45" ht="6" customHeight="1">
      <c r="I8" s="190"/>
      <c r="J8" s="190"/>
      <c r="K8" s="190"/>
      <c r="L8" s="190"/>
    </row>
    <row r="9" spans="1:45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5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1"/>
      <c r="R10" s="5"/>
      <c r="S10" s="5"/>
      <c r="T10" s="5"/>
      <c r="U10" s="5"/>
      <c r="V10" s="5"/>
      <c r="W10" s="5"/>
      <c r="X10" s="5"/>
      <c r="Y10" s="5"/>
      <c r="Z10" s="23"/>
      <c r="AA10" s="62"/>
      <c r="AB10" s="5"/>
      <c r="AC10" s="5"/>
      <c r="AD10" s="5"/>
      <c r="AE10" s="5"/>
      <c r="AF10" s="5"/>
      <c r="AG10" s="5"/>
      <c r="AH10" s="157"/>
      <c r="AI10" s="157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5" customHeight="1" thickTop="1" thickBot="1">
      <c r="A11" s="183" t="s">
        <v>473</v>
      </c>
      <c r="B11" s="183"/>
      <c r="C11" s="183"/>
      <c r="D11" s="183"/>
      <c r="E11" s="217" t="s">
        <v>495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496</v>
      </c>
      <c r="O11" s="7" t="s">
        <v>123</v>
      </c>
      <c r="P11" s="219" t="s">
        <v>135</v>
      </c>
      <c r="Q11" s="219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3">
        <v>60</v>
      </c>
      <c r="AA11" s="62"/>
      <c r="AB11" s="5"/>
      <c r="AC11" s="5"/>
      <c r="AD11" s="5"/>
      <c r="AE11" s="5"/>
      <c r="AF11" s="5"/>
      <c r="AG11" s="5"/>
      <c r="AH11" s="157"/>
      <c r="AI11" s="157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20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3">
        <v>20</v>
      </c>
      <c r="AA12" s="62">
        <f>+Z12*0.6+SUM(R12:Y12)/8*20*0.4</f>
        <v>20</v>
      </c>
      <c r="AB12" s="5"/>
      <c r="AC12" s="5"/>
      <c r="AD12" s="5"/>
      <c r="AE12" s="5"/>
      <c r="AF12" s="5"/>
      <c r="AG12" s="5">
        <v>3</v>
      </c>
      <c r="AH12" s="157"/>
      <c r="AI12" s="157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65"/>
      <c r="R13" s="50" t="s">
        <v>98</v>
      </c>
      <c r="S13" s="50" t="s">
        <v>99</v>
      </c>
      <c r="T13" s="50" t="s">
        <v>100</v>
      </c>
      <c r="U13" s="50" t="s">
        <v>101</v>
      </c>
      <c r="V13" s="50" t="s">
        <v>102</v>
      </c>
      <c r="W13" s="50" t="s">
        <v>103</v>
      </c>
      <c r="X13" s="50" t="s">
        <v>104</v>
      </c>
      <c r="Y13" s="50" t="s">
        <v>105</v>
      </c>
      <c r="Z13" s="60" t="s">
        <v>106</v>
      </c>
      <c r="AA13" s="63" t="s">
        <v>107</v>
      </c>
      <c r="AB13" s="50" t="s">
        <v>230</v>
      </c>
      <c r="AC13" s="50" t="s">
        <v>441</v>
      </c>
      <c r="AD13" s="50" t="s">
        <v>442</v>
      </c>
      <c r="AE13" s="50" t="s">
        <v>443</v>
      </c>
      <c r="AF13" s="50" t="s">
        <v>444</v>
      </c>
      <c r="AG13" s="50" t="s">
        <v>460</v>
      </c>
      <c r="AH13" s="158" t="s">
        <v>456</v>
      </c>
      <c r="AI13" s="158" t="s">
        <v>457</v>
      </c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45" ht="14.25" customHeight="1" thickBot="1">
      <c r="A14" s="185">
        <v>1</v>
      </c>
      <c r="B14" s="185"/>
      <c r="C14" s="215" t="s">
        <v>497</v>
      </c>
      <c r="D14" s="215"/>
      <c r="E14" s="215"/>
      <c r="F14" s="215"/>
      <c r="G14" s="215"/>
      <c r="H14" s="215" t="s">
        <v>498</v>
      </c>
      <c r="I14" s="215"/>
      <c r="J14" s="215"/>
      <c r="K14" s="215"/>
      <c r="L14" s="215"/>
      <c r="M14" s="215"/>
      <c r="N14" s="215"/>
      <c r="O14" s="216" t="s">
        <v>283</v>
      </c>
      <c r="P14" s="216"/>
      <c r="Q14" s="216"/>
      <c r="R14" s="5"/>
      <c r="S14" s="5"/>
      <c r="T14" s="5">
        <v>1</v>
      </c>
      <c r="U14" s="5"/>
      <c r="V14" s="5">
        <v>1</v>
      </c>
      <c r="W14" s="5"/>
      <c r="X14" s="5"/>
      <c r="Y14" s="5"/>
      <c r="Z14" s="23">
        <v>4</v>
      </c>
      <c r="AA14" s="62">
        <f>+Z14*0.6+SUM(R14:Y14)/8*20*0.4</f>
        <v>4.4000000000000004</v>
      </c>
      <c r="AB14" s="5"/>
      <c r="AC14" s="5"/>
      <c r="AD14" s="5"/>
      <c r="AE14" s="5"/>
      <c r="AF14" s="5"/>
      <c r="AH14" s="157"/>
      <c r="AI14" s="157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5" customHeight="1" thickBot="1">
      <c r="A15" s="185">
        <v>2</v>
      </c>
      <c r="B15" s="185"/>
      <c r="C15" s="215" t="s">
        <v>499</v>
      </c>
      <c r="D15" s="215"/>
      <c r="E15" s="215"/>
      <c r="F15" s="215"/>
      <c r="G15" s="215"/>
      <c r="H15" s="215" t="s">
        <v>348</v>
      </c>
      <c r="I15" s="215"/>
      <c r="J15" s="215"/>
      <c r="K15" s="215"/>
      <c r="L15" s="215"/>
      <c r="M15" s="215"/>
      <c r="N15" s="215"/>
      <c r="O15" s="216" t="s">
        <v>349</v>
      </c>
      <c r="P15" s="216"/>
      <c r="Q15" s="216"/>
      <c r="R15" s="5"/>
      <c r="S15" s="5"/>
      <c r="T15" s="5">
        <v>1</v>
      </c>
      <c r="U15" s="5"/>
      <c r="V15" s="5">
        <v>1</v>
      </c>
      <c r="W15" s="5"/>
      <c r="X15" s="5">
        <v>1</v>
      </c>
      <c r="Y15" s="5"/>
      <c r="Z15" s="23">
        <v>7</v>
      </c>
      <c r="AA15" s="136">
        <f>+Z15*0.6+SUM(R15:Y15)/8*20*0.4+1</f>
        <v>8.1999999999999993</v>
      </c>
      <c r="AB15" s="5">
        <v>1</v>
      </c>
      <c r="AC15" s="5"/>
      <c r="AD15" s="5"/>
      <c r="AE15" s="5"/>
      <c r="AF15" s="5"/>
      <c r="AG15" s="151">
        <v>1</v>
      </c>
      <c r="AH15" s="157"/>
      <c r="AI15" s="157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4.25" customHeight="1" thickBot="1">
      <c r="A16" s="185">
        <v>3</v>
      </c>
      <c r="B16" s="185"/>
      <c r="C16" s="215" t="s">
        <v>520</v>
      </c>
      <c r="D16" s="215"/>
      <c r="E16" s="215"/>
      <c r="F16" s="215"/>
      <c r="G16" s="215"/>
      <c r="H16" s="215" t="s">
        <v>305</v>
      </c>
      <c r="I16" s="215"/>
      <c r="J16" s="215"/>
      <c r="K16" s="215"/>
      <c r="L16" s="215"/>
      <c r="M16" s="215"/>
      <c r="N16" s="215"/>
      <c r="O16" s="216" t="s">
        <v>288</v>
      </c>
      <c r="P16" s="216"/>
      <c r="Q16" s="216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/>
      <c r="Z16" s="23">
        <v>16</v>
      </c>
      <c r="AA16" s="62">
        <f t="shared" ref="AA16:AA64" si="0">+Z16*0.6+SUM(R16:Y16)/8*20*0.4</f>
        <v>16.600000000000001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152">
        <v>3</v>
      </c>
      <c r="AH16" s="157"/>
      <c r="AI16" s="157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4.25" customHeight="1" thickBot="1">
      <c r="A17" s="185">
        <v>4</v>
      </c>
      <c r="B17" s="185"/>
      <c r="C17" s="215" t="s">
        <v>306</v>
      </c>
      <c r="D17" s="215"/>
      <c r="E17" s="215"/>
      <c r="F17" s="215"/>
      <c r="G17" s="215"/>
      <c r="H17" s="215" t="s">
        <v>487</v>
      </c>
      <c r="I17" s="215"/>
      <c r="J17" s="215"/>
      <c r="K17" s="215"/>
      <c r="L17" s="215"/>
      <c r="M17" s="215"/>
      <c r="N17" s="215"/>
      <c r="O17" s="216" t="s">
        <v>278</v>
      </c>
      <c r="P17" s="216"/>
      <c r="Q17" s="216"/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23">
        <v>6.5</v>
      </c>
      <c r="AA17" s="136">
        <f>+Z17*0.6+SUM(R17:Y17)/8*20*0.4+1</f>
        <v>12.9</v>
      </c>
      <c r="AB17" s="5">
        <v>1</v>
      </c>
      <c r="AC17" s="5">
        <v>0.5</v>
      </c>
      <c r="AD17" s="5">
        <v>1</v>
      </c>
      <c r="AE17" s="5">
        <v>1</v>
      </c>
      <c r="AF17" s="5">
        <v>1</v>
      </c>
      <c r="AG17" s="152">
        <v>3</v>
      </c>
      <c r="AH17" s="157"/>
      <c r="AI17" s="157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" customHeight="1" thickBot="1">
      <c r="A18" s="185">
        <v>5</v>
      </c>
      <c r="B18" s="185"/>
      <c r="C18" s="215" t="s">
        <v>488</v>
      </c>
      <c r="D18" s="215"/>
      <c r="E18" s="215"/>
      <c r="F18" s="215"/>
      <c r="G18" s="215"/>
      <c r="H18" s="215" t="s">
        <v>489</v>
      </c>
      <c r="I18" s="215"/>
      <c r="J18" s="215"/>
      <c r="K18" s="215"/>
      <c r="L18" s="215"/>
      <c r="M18" s="215"/>
      <c r="N18" s="215"/>
      <c r="O18" s="216" t="s">
        <v>281</v>
      </c>
      <c r="P18" s="216"/>
      <c r="Q18" s="216"/>
      <c r="R18" s="5">
        <v>1</v>
      </c>
      <c r="S18" s="5"/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/>
      <c r="Z18" s="23">
        <v>7</v>
      </c>
      <c r="AA18" s="136">
        <f>+Z18*0.6+SUM(R18:Y18)/8*20*0.4+1</f>
        <v>11.2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152">
        <v>3</v>
      </c>
      <c r="AH18" s="157"/>
      <c r="AI18" s="157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thickBot="1">
      <c r="A19" s="185">
        <v>6</v>
      </c>
      <c r="B19" s="185"/>
      <c r="C19" s="215" t="s">
        <v>189</v>
      </c>
      <c r="D19" s="215"/>
      <c r="E19" s="215"/>
      <c r="F19" s="215"/>
      <c r="G19" s="215"/>
      <c r="H19" s="215" t="s">
        <v>190</v>
      </c>
      <c r="I19" s="215"/>
      <c r="J19" s="215"/>
      <c r="K19" s="215"/>
      <c r="L19" s="215"/>
      <c r="M19" s="215"/>
      <c r="N19" s="215"/>
      <c r="O19" s="216" t="s">
        <v>468</v>
      </c>
      <c r="P19" s="216"/>
      <c r="Q19" s="216"/>
      <c r="R19" s="5">
        <v>1</v>
      </c>
      <c r="S19" s="5"/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/>
      <c r="Z19" s="23">
        <v>6</v>
      </c>
      <c r="AA19" s="62">
        <f t="shared" si="0"/>
        <v>9.6</v>
      </c>
      <c r="AB19" s="5">
        <v>1</v>
      </c>
      <c r="AC19" s="5">
        <v>0.5</v>
      </c>
      <c r="AD19" s="5">
        <v>1</v>
      </c>
      <c r="AE19" s="5">
        <v>1</v>
      </c>
      <c r="AF19" s="5">
        <v>1</v>
      </c>
      <c r="AG19" s="152">
        <v>2</v>
      </c>
      <c r="AH19" s="157"/>
      <c r="AI19" s="157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" customHeight="1" thickBot="1">
      <c r="A20" s="185">
        <v>7</v>
      </c>
      <c r="B20" s="185"/>
      <c r="C20" s="215" t="s">
        <v>191</v>
      </c>
      <c r="D20" s="215"/>
      <c r="E20" s="215"/>
      <c r="F20" s="215"/>
      <c r="G20" s="215"/>
      <c r="H20" s="215" t="s">
        <v>192</v>
      </c>
      <c r="I20" s="215"/>
      <c r="J20" s="215"/>
      <c r="K20" s="215"/>
      <c r="L20" s="215"/>
      <c r="M20" s="215"/>
      <c r="N20" s="215"/>
      <c r="O20" s="216" t="s">
        <v>280</v>
      </c>
      <c r="P20" s="216"/>
      <c r="Q20" s="216"/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23">
        <v>3</v>
      </c>
      <c r="AA20" s="62">
        <f t="shared" si="0"/>
        <v>9.8000000000000007</v>
      </c>
      <c r="AB20" s="5">
        <v>1</v>
      </c>
      <c r="AC20" s="5">
        <v>0.5</v>
      </c>
      <c r="AD20" s="5">
        <v>1</v>
      </c>
      <c r="AE20" s="5">
        <v>0.5</v>
      </c>
      <c r="AF20" s="5">
        <v>1</v>
      </c>
      <c r="AG20" s="152">
        <v>3</v>
      </c>
      <c r="AH20" s="157"/>
      <c r="AI20" s="157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thickBot="1">
      <c r="A21" s="185">
        <v>8</v>
      </c>
      <c r="B21" s="185"/>
      <c r="C21" s="215" t="s">
        <v>193</v>
      </c>
      <c r="D21" s="215"/>
      <c r="E21" s="215"/>
      <c r="F21" s="215"/>
      <c r="G21" s="215"/>
      <c r="H21" s="215" t="s">
        <v>194</v>
      </c>
      <c r="I21" s="215"/>
      <c r="J21" s="215"/>
      <c r="K21" s="215"/>
      <c r="L21" s="215"/>
      <c r="M21" s="215"/>
      <c r="N21" s="215"/>
      <c r="O21" s="216" t="s">
        <v>280</v>
      </c>
      <c r="P21" s="216"/>
      <c r="Q21" s="216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3">
        <v>10.5</v>
      </c>
      <c r="AA21" s="136">
        <f>+Z21*0.6+SUM(R21:Y21)/8*20*0.4+1</f>
        <v>15.3</v>
      </c>
      <c r="AB21" s="5">
        <v>1</v>
      </c>
      <c r="AC21" s="5">
        <v>0.5</v>
      </c>
      <c r="AD21" s="5">
        <v>1</v>
      </c>
      <c r="AE21" s="5">
        <v>1</v>
      </c>
      <c r="AF21" s="5">
        <v>1</v>
      </c>
      <c r="AG21" s="152">
        <v>3</v>
      </c>
      <c r="AH21" s="157"/>
      <c r="AI21" s="157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thickBot="1">
      <c r="A22" s="185">
        <v>9</v>
      </c>
      <c r="B22" s="185"/>
      <c r="C22" s="215" t="s">
        <v>195</v>
      </c>
      <c r="D22" s="215"/>
      <c r="E22" s="215"/>
      <c r="F22" s="215"/>
      <c r="G22" s="215"/>
      <c r="H22" s="215" t="s">
        <v>57</v>
      </c>
      <c r="I22" s="215"/>
      <c r="J22" s="215"/>
      <c r="K22" s="215"/>
      <c r="L22" s="215"/>
      <c r="M22" s="215"/>
      <c r="N22" s="215"/>
      <c r="O22" s="216" t="s">
        <v>280</v>
      </c>
      <c r="P22" s="216"/>
      <c r="Q22" s="216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3">
        <v>5.5</v>
      </c>
      <c r="AA22" s="62">
        <f t="shared" si="0"/>
        <v>11.3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152">
        <v>3</v>
      </c>
      <c r="AH22" s="157"/>
      <c r="AI22" s="157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" customHeight="1" thickBot="1">
      <c r="A23" s="185">
        <v>10</v>
      </c>
      <c r="B23" s="185"/>
      <c r="C23" s="215" t="s">
        <v>150</v>
      </c>
      <c r="D23" s="215"/>
      <c r="E23" s="215"/>
      <c r="F23" s="215"/>
      <c r="G23" s="215"/>
      <c r="H23" s="215" t="s">
        <v>41</v>
      </c>
      <c r="I23" s="215"/>
      <c r="J23" s="215"/>
      <c r="K23" s="215"/>
      <c r="L23" s="215"/>
      <c r="M23" s="215"/>
      <c r="N23" s="215"/>
      <c r="O23" s="216" t="s">
        <v>284</v>
      </c>
      <c r="P23" s="216"/>
      <c r="Q23" s="216"/>
      <c r="R23" s="5"/>
      <c r="S23" s="5">
        <v>1</v>
      </c>
      <c r="T23" s="5">
        <v>1</v>
      </c>
      <c r="U23" s="5"/>
      <c r="V23" s="5"/>
      <c r="W23" s="5"/>
      <c r="X23" s="5">
        <v>1</v>
      </c>
      <c r="Y23" s="5"/>
      <c r="Z23" s="23">
        <v>3</v>
      </c>
      <c r="AA23" s="62">
        <f t="shared" si="0"/>
        <v>4.8</v>
      </c>
      <c r="AB23" s="5">
        <v>1</v>
      </c>
      <c r="AC23" s="5"/>
      <c r="AD23" s="5">
        <v>1</v>
      </c>
      <c r="AE23" s="5"/>
      <c r="AF23" s="5">
        <v>1</v>
      </c>
      <c r="AG23" s="152">
        <v>2</v>
      </c>
      <c r="AH23" s="157"/>
      <c r="AI23" s="157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thickBot="1">
      <c r="A24" s="185">
        <v>11</v>
      </c>
      <c r="B24" s="185"/>
      <c r="C24" s="215" t="s">
        <v>42</v>
      </c>
      <c r="D24" s="215"/>
      <c r="E24" s="215"/>
      <c r="F24" s="215"/>
      <c r="G24" s="215"/>
      <c r="H24" s="215" t="s">
        <v>43</v>
      </c>
      <c r="I24" s="215"/>
      <c r="J24" s="215"/>
      <c r="K24" s="215"/>
      <c r="L24" s="215"/>
      <c r="M24" s="215"/>
      <c r="N24" s="215"/>
      <c r="O24" s="216" t="s">
        <v>44</v>
      </c>
      <c r="P24" s="216"/>
      <c r="Q24" s="216"/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23">
        <v>5</v>
      </c>
      <c r="AA24" s="136">
        <f>+Z24*0.6+SUM(R24:Y24)/8*20*0.4+1</f>
        <v>12</v>
      </c>
      <c r="AB24" s="5">
        <v>1</v>
      </c>
      <c r="AC24" s="5"/>
      <c r="AD24" s="5">
        <v>1</v>
      </c>
      <c r="AE24" s="5">
        <v>1</v>
      </c>
      <c r="AF24" s="5"/>
      <c r="AG24" s="152">
        <v>3</v>
      </c>
      <c r="AH24" s="157"/>
      <c r="AI24" s="157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" customHeight="1" thickBot="1">
      <c r="A25" s="185">
        <v>12</v>
      </c>
      <c r="B25" s="185"/>
      <c r="C25" s="215" t="s">
        <v>45</v>
      </c>
      <c r="D25" s="215"/>
      <c r="E25" s="215"/>
      <c r="F25" s="215"/>
      <c r="G25" s="215"/>
      <c r="H25" s="215" t="s">
        <v>46</v>
      </c>
      <c r="I25" s="215"/>
      <c r="J25" s="215"/>
      <c r="K25" s="215"/>
      <c r="L25" s="215"/>
      <c r="M25" s="215"/>
      <c r="N25" s="215"/>
      <c r="O25" s="216" t="s">
        <v>47</v>
      </c>
      <c r="P25" s="216"/>
      <c r="Q25" s="216"/>
      <c r="R25" s="5"/>
      <c r="S25" s="5"/>
      <c r="T25" s="5"/>
      <c r="U25" s="5"/>
      <c r="V25" s="5"/>
      <c r="W25" s="5"/>
      <c r="X25" s="5"/>
      <c r="Y25" s="5"/>
      <c r="Z25" s="23"/>
      <c r="AA25" s="62">
        <f t="shared" si="0"/>
        <v>0</v>
      </c>
      <c r="AB25" s="5"/>
      <c r="AC25" s="5"/>
      <c r="AD25" s="5">
        <v>1</v>
      </c>
      <c r="AE25" s="5"/>
      <c r="AF25" s="5"/>
      <c r="AG25" s="152">
        <v>1</v>
      </c>
      <c r="AH25" s="157"/>
      <c r="AI25" s="157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thickBot="1">
      <c r="A26" s="185">
        <v>13</v>
      </c>
      <c r="B26" s="185"/>
      <c r="C26" s="215" t="s">
        <v>48</v>
      </c>
      <c r="D26" s="215"/>
      <c r="E26" s="215"/>
      <c r="F26" s="215"/>
      <c r="G26" s="215"/>
      <c r="H26" s="215" t="s">
        <v>49</v>
      </c>
      <c r="I26" s="215"/>
      <c r="J26" s="215"/>
      <c r="K26" s="215"/>
      <c r="L26" s="215"/>
      <c r="M26" s="215"/>
      <c r="N26" s="215"/>
      <c r="O26" s="216" t="s">
        <v>468</v>
      </c>
      <c r="P26" s="216"/>
      <c r="Q26" s="216"/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23">
        <v>12.5</v>
      </c>
      <c r="AA26" s="62">
        <f t="shared" si="0"/>
        <v>15.5</v>
      </c>
      <c r="AB26" s="5">
        <v>1</v>
      </c>
      <c r="AC26" s="5">
        <v>0.5</v>
      </c>
      <c r="AD26" s="5">
        <v>1</v>
      </c>
      <c r="AE26" s="5">
        <v>1</v>
      </c>
      <c r="AF26" s="5">
        <v>1</v>
      </c>
      <c r="AG26" s="152">
        <v>3</v>
      </c>
      <c r="AH26" s="157"/>
      <c r="AI26" s="157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thickBot="1">
      <c r="A27" s="185">
        <v>14</v>
      </c>
      <c r="B27" s="185"/>
      <c r="C27" s="215" t="s">
        <v>50</v>
      </c>
      <c r="D27" s="215"/>
      <c r="E27" s="215"/>
      <c r="F27" s="215"/>
      <c r="G27" s="215"/>
      <c r="H27" s="215" t="s">
        <v>51</v>
      </c>
      <c r="I27" s="215"/>
      <c r="J27" s="215"/>
      <c r="K27" s="215"/>
      <c r="L27" s="215"/>
      <c r="M27" s="215"/>
      <c r="N27" s="215"/>
      <c r="O27" s="216" t="s">
        <v>280</v>
      </c>
      <c r="P27" s="216"/>
      <c r="Q27" s="216"/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/>
      <c r="Z27" s="23">
        <v>10</v>
      </c>
      <c r="AA27" s="136">
        <f>+Z27*0.6+SUM(R27:Y27)/8*20*0.4+1</f>
        <v>14</v>
      </c>
      <c r="AB27" s="5">
        <v>1</v>
      </c>
      <c r="AC27" s="5">
        <v>0.5</v>
      </c>
      <c r="AD27" s="5">
        <v>1</v>
      </c>
      <c r="AE27" s="5">
        <v>1</v>
      </c>
      <c r="AF27" s="5">
        <v>1</v>
      </c>
      <c r="AG27" s="152">
        <v>2</v>
      </c>
      <c r="AH27" s="157"/>
      <c r="AI27" s="157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customHeight="1" thickBot="1">
      <c r="A28" s="185">
        <v>15</v>
      </c>
      <c r="B28" s="185"/>
      <c r="C28" s="215" t="s">
        <v>52</v>
      </c>
      <c r="D28" s="215"/>
      <c r="E28" s="215"/>
      <c r="F28" s="215"/>
      <c r="G28" s="215"/>
      <c r="H28" s="215" t="s">
        <v>53</v>
      </c>
      <c r="I28" s="215"/>
      <c r="J28" s="215"/>
      <c r="K28" s="215"/>
      <c r="L28" s="215"/>
      <c r="M28" s="215"/>
      <c r="N28" s="215"/>
      <c r="O28" s="216" t="s">
        <v>288</v>
      </c>
      <c r="P28" s="216"/>
      <c r="Q28" s="216"/>
      <c r="R28" s="5"/>
      <c r="S28" s="5">
        <v>1</v>
      </c>
      <c r="T28" s="5">
        <v>1</v>
      </c>
      <c r="U28" s="5"/>
      <c r="V28" s="5">
        <v>1</v>
      </c>
      <c r="W28" s="5"/>
      <c r="X28" s="5">
        <v>1</v>
      </c>
      <c r="Y28" s="5">
        <v>1</v>
      </c>
      <c r="Z28" s="23">
        <v>6</v>
      </c>
      <c r="AA28" s="62">
        <f t="shared" si="0"/>
        <v>8.6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152">
        <v>3</v>
      </c>
      <c r="AH28" s="157"/>
      <c r="AI28" s="157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thickBot="1">
      <c r="A29" s="185">
        <v>16</v>
      </c>
      <c r="B29" s="185"/>
      <c r="C29" s="215" t="s">
        <v>54</v>
      </c>
      <c r="D29" s="215"/>
      <c r="E29" s="215"/>
      <c r="F29" s="215"/>
      <c r="G29" s="215"/>
      <c r="H29" s="215" t="s">
        <v>55</v>
      </c>
      <c r="I29" s="215"/>
      <c r="J29" s="215"/>
      <c r="K29" s="215"/>
      <c r="L29" s="215"/>
      <c r="M29" s="215"/>
      <c r="N29" s="215"/>
      <c r="O29" s="216" t="s">
        <v>280</v>
      </c>
      <c r="P29" s="216"/>
      <c r="Q29" s="216"/>
      <c r="R29" s="5">
        <v>1</v>
      </c>
      <c r="S29" s="5">
        <v>1</v>
      </c>
      <c r="T29" s="5">
        <v>1</v>
      </c>
      <c r="U29" s="5"/>
      <c r="V29" s="5">
        <v>1</v>
      </c>
      <c r="W29" s="5"/>
      <c r="X29" s="5"/>
      <c r="Y29" s="5"/>
      <c r="Z29" s="23">
        <v>4</v>
      </c>
      <c r="AA29" s="62">
        <f t="shared" si="0"/>
        <v>6.4</v>
      </c>
      <c r="AB29" s="5">
        <v>1</v>
      </c>
      <c r="AC29" s="5">
        <v>1</v>
      </c>
      <c r="AD29" s="5">
        <v>1</v>
      </c>
      <c r="AE29" s="5"/>
      <c r="AF29" s="5"/>
      <c r="AG29" s="152">
        <v>1</v>
      </c>
      <c r="AH29" s="157"/>
      <c r="AI29" s="157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" customHeight="1" thickBot="1">
      <c r="A30" s="185">
        <v>17</v>
      </c>
      <c r="B30" s="185"/>
      <c r="C30" s="215" t="s">
        <v>518</v>
      </c>
      <c r="D30" s="215"/>
      <c r="E30" s="215"/>
      <c r="F30" s="215"/>
      <c r="G30" s="215"/>
      <c r="H30" s="215" t="s">
        <v>480</v>
      </c>
      <c r="I30" s="215"/>
      <c r="J30" s="215"/>
      <c r="K30" s="215"/>
      <c r="L30" s="215"/>
      <c r="M30" s="215"/>
      <c r="N30" s="215"/>
      <c r="O30" s="216" t="s">
        <v>288</v>
      </c>
      <c r="P30" s="216"/>
      <c r="Q30" s="216"/>
      <c r="R30" s="5"/>
      <c r="S30" s="5"/>
      <c r="T30" s="5"/>
      <c r="U30" s="5"/>
      <c r="V30" s="5">
        <v>1</v>
      </c>
      <c r="W30" s="5"/>
      <c r="X30" s="5"/>
      <c r="Y30" s="5"/>
      <c r="Z30" s="23">
        <v>3.5</v>
      </c>
      <c r="AA30" s="62">
        <f t="shared" si="0"/>
        <v>3.1</v>
      </c>
      <c r="AB30" s="5"/>
      <c r="AC30" s="5"/>
      <c r="AD30" s="5"/>
      <c r="AE30" s="5"/>
      <c r="AF30" s="5"/>
      <c r="AH30" s="157"/>
      <c r="AI30" s="157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thickBot="1">
      <c r="A31" s="185">
        <v>18</v>
      </c>
      <c r="B31" s="185"/>
      <c r="C31" s="215" t="s">
        <v>27</v>
      </c>
      <c r="D31" s="215"/>
      <c r="E31" s="215"/>
      <c r="F31" s="215"/>
      <c r="G31" s="215"/>
      <c r="H31" s="215" t="s">
        <v>28</v>
      </c>
      <c r="I31" s="215"/>
      <c r="J31" s="215"/>
      <c r="K31" s="215"/>
      <c r="L31" s="215"/>
      <c r="M31" s="215"/>
      <c r="N31" s="215"/>
      <c r="O31" s="216" t="s">
        <v>289</v>
      </c>
      <c r="P31" s="216"/>
      <c r="Q31" s="216"/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23">
        <v>12.5</v>
      </c>
      <c r="AA31" s="118">
        <f t="shared" si="0"/>
        <v>15.5</v>
      </c>
      <c r="AB31" s="5">
        <v>1</v>
      </c>
      <c r="AC31" s="5">
        <v>0.5</v>
      </c>
      <c r="AD31" s="5">
        <v>1</v>
      </c>
      <c r="AE31" s="5">
        <v>1</v>
      </c>
      <c r="AF31" s="5">
        <v>1</v>
      </c>
      <c r="AG31" s="152">
        <v>3</v>
      </c>
      <c r="AH31" s="157"/>
      <c r="AI31" s="157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4.25" customHeight="1" thickBot="1">
      <c r="A32" s="185">
        <v>19</v>
      </c>
      <c r="B32" s="185"/>
      <c r="C32" s="215" t="s">
        <v>29</v>
      </c>
      <c r="D32" s="215"/>
      <c r="E32" s="215"/>
      <c r="F32" s="215"/>
      <c r="G32" s="215"/>
      <c r="H32" s="215" t="s">
        <v>30</v>
      </c>
      <c r="I32" s="215"/>
      <c r="J32" s="215"/>
      <c r="K32" s="215"/>
      <c r="L32" s="215"/>
      <c r="M32" s="215"/>
      <c r="N32" s="215"/>
      <c r="O32" s="216" t="s">
        <v>281</v>
      </c>
      <c r="P32" s="216"/>
      <c r="Q32" s="216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/>
      <c r="X32" s="5">
        <v>1</v>
      </c>
      <c r="Y32" s="5"/>
      <c r="Z32" s="23">
        <v>2</v>
      </c>
      <c r="AA32" s="136">
        <f>+Z32*0.6+SUM(R32:Y32)/8*20*0.4+1</f>
        <v>8.1999999999999993</v>
      </c>
      <c r="AB32" s="5">
        <v>1</v>
      </c>
      <c r="AC32" s="5"/>
      <c r="AD32" s="5">
        <v>1</v>
      </c>
      <c r="AE32" s="5">
        <v>1</v>
      </c>
      <c r="AF32" s="5"/>
      <c r="AG32" s="152">
        <v>3</v>
      </c>
      <c r="AH32" s="157"/>
      <c r="AI32" s="157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" customHeight="1" thickBot="1">
      <c r="A33" s="185">
        <v>20</v>
      </c>
      <c r="B33" s="185"/>
      <c r="C33" s="215" t="s">
        <v>31</v>
      </c>
      <c r="D33" s="215"/>
      <c r="E33" s="215"/>
      <c r="F33" s="215"/>
      <c r="G33" s="215"/>
      <c r="H33" s="215" t="s">
        <v>146</v>
      </c>
      <c r="I33" s="215"/>
      <c r="J33" s="215"/>
      <c r="K33" s="215"/>
      <c r="L33" s="215"/>
      <c r="M33" s="215"/>
      <c r="N33" s="215"/>
      <c r="O33" s="216" t="s">
        <v>288</v>
      </c>
      <c r="P33" s="216"/>
      <c r="Q33" s="216"/>
      <c r="R33" s="5"/>
      <c r="S33" s="5"/>
      <c r="T33" s="5">
        <v>1</v>
      </c>
      <c r="U33" s="5"/>
      <c r="V33" s="5">
        <v>1</v>
      </c>
      <c r="W33" s="5"/>
      <c r="X33" s="5">
        <v>1</v>
      </c>
      <c r="Y33" s="5"/>
      <c r="Z33" s="23">
        <v>3.5</v>
      </c>
      <c r="AA33" s="62">
        <f t="shared" si="0"/>
        <v>5.0999999999999996</v>
      </c>
      <c r="AB33" s="5">
        <v>1</v>
      </c>
      <c r="AC33" s="5"/>
      <c r="AD33" s="5">
        <v>1</v>
      </c>
      <c r="AE33" s="5"/>
      <c r="AF33" s="5"/>
      <c r="AG33" s="152">
        <v>3</v>
      </c>
      <c r="AH33" s="157"/>
      <c r="AI33" s="157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thickBot="1">
      <c r="A34" s="185">
        <v>21</v>
      </c>
      <c r="B34" s="185"/>
      <c r="C34" s="215" t="s">
        <v>147</v>
      </c>
      <c r="D34" s="215"/>
      <c r="E34" s="215"/>
      <c r="F34" s="215"/>
      <c r="G34" s="215"/>
      <c r="H34" s="215" t="s">
        <v>148</v>
      </c>
      <c r="I34" s="215"/>
      <c r="J34" s="215"/>
      <c r="K34" s="215"/>
      <c r="L34" s="215"/>
      <c r="M34" s="215"/>
      <c r="N34" s="215"/>
      <c r="O34" s="216" t="s">
        <v>281</v>
      </c>
      <c r="P34" s="216"/>
      <c r="Q34" s="216"/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23">
        <v>2.5</v>
      </c>
      <c r="AA34" s="136">
        <f>+Z34*0.6+SUM(R34:Y34)/8*20*0.4+1</f>
        <v>10.5</v>
      </c>
      <c r="AB34" s="5">
        <v>1</v>
      </c>
      <c r="AC34" s="5">
        <v>0.5</v>
      </c>
      <c r="AD34" s="5">
        <v>1</v>
      </c>
      <c r="AE34" s="5">
        <v>1</v>
      </c>
      <c r="AF34" s="5">
        <v>1</v>
      </c>
      <c r="AG34" s="152">
        <v>3</v>
      </c>
      <c r="AH34" s="157"/>
      <c r="AI34" s="157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5" customHeight="1" thickBot="1">
      <c r="A35" s="185">
        <v>22</v>
      </c>
      <c r="B35" s="185"/>
      <c r="C35" s="215" t="s">
        <v>149</v>
      </c>
      <c r="D35" s="215"/>
      <c r="E35" s="215"/>
      <c r="F35" s="215"/>
      <c r="G35" s="215"/>
      <c r="H35" s="215" t="s">
        <v>158</v>
      </c>
      <c r="I35" s="215"/>
      <c r="J35" s="215"/>
      <c r="K35" s="215"/>
      <c r="L35" s="215"/>
      <c r="M35" s="215"/>
      <c r="N35" s="215"/>
      <c r="O35" s="216" t="s">
        <v>159</v>
      </c>
      <c r="P35" s="216"/>
      <c r="Q35" s="216"/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23">
        <v>9</v>
      </c>
      <c r="AA35" s="136">
        <f>+Z35*0.6+SUM(R35:Y35)/8*20*0.4+1</f>
        <v>14.399999999999999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152">
        <v>3</v>
      </c>
      <c r="AH35" s="157"/>
      <c r="AI35" s="157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thickBot="1">
      <c r="A36" s="185">
        <v>23</v>
      </c>
      <c r="B36" s="185"/>
      <c r="C36" s="215" t="s">
        <v>160</v>
      </c>
      <c r="D36" s="215"/>
      <c r="E36" s="215"/>
      <c r="F36" s="215"/>
      <c r="G36" s="215"/>
      <c r="H36" s="215" t="s">
        <v>161</v>
      </c>
      <c r="I36" s="215"/>
      <c r="J36" s="215"/>
      <c r="K36" s="215"/>
      <c r="L36" s="215"/>
      <c r="M36" s="215"/>
      <c r="N36" s="215"/>
      <c r="O36" s="216" t="s">
        <v>280</v>
      </c>
      <c r="P36" s="216"/>
      <c r="Q36" s="216"/>
      <c r="R36" s="5">
        <v>1</v>
      </c>
      <c r="S36" s="5"/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/>
      <c r="Z36" s="23">
        <v>8.5</v>
      </c>
      <c r="AA36" s="136">
        <f>+Z36*0.6+SUM(R36:Y36)/8*20*0.4+1</f>
        <v>12.1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152">
        <v>3</v>
      </c>
      <c r="AH36" s="157"/>
      <c r="AI36" s="157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thickBot="1">
      <c r="A37" s="185">
        <v>24</v>
      </c>
      <c r="B37" s="185"/>
      <c r="C37" s="215" t="s">
        <v>162</v>
      </c>
      <c r="D37" s="215"/>
      <c r="E37" s="215"/>
      <c r="F37" s="215"/>
      <c r="G37" s="215"/>
      <c r="H37" s="215" t="s">
        <v>163</v>
      </c>
      <c r="I37" s="215"/>
      <c r="J37" s="215"/>
      <c r="K37" s="215"/>
      <c r="L37" s="215"/>
      <c r="M37" s="215"/>
      <c r="N37" s="215"/>
      <c r="O37" s="216" t="s">
        <v>279</v>
      </c>
      <c r="P37" s="216"/>
      <c r="Q37" s="216"/>
      <c r="R37" s="5"/>
      <c r="S37" s="5"/>
      <c r="T37" s="5"/>
      <c r="U37" s="5"/>
      <c r="V37" s="5"/>
      <c r="W37" s="5"/>
      <c r="X37" s="5"/>
      <c r="Y37" s="5">
        <v>1</v>
      </c>
      <c r="Z37" s="23">
        <v>3.5</v>
      </c>
      <c r="AA37" s="62">
        <f t="shared" si="0"/>
        <v>3.1</v>
      </c>
      <c r="AB37" s="5"/>
      <c r="AC37" s="5"/>
      <c r="AD37" s="5">
        <v>0.5</v>
      </c>
      <c r="AE37" s="5"/>
      <c r="AF37" s="5"/>
      <c r="AH37" s="157"/>
      <c r="AI37" s="157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5" customHeight="1" thickBot="1">
      <c r="A38" s="185">
        <v>25</v>
      </c>
      <c r="B38" s="185"/>
      <c r="C38" s="215" t="s">
        <v>164</v>
      </c>
      <c r="D38" s="215"/>
      <c r="E38" s="215"/>
      <c r="F38" s="215"/>
      <c r="G38" s="215"/>
      <c r="H38" s="215" t="s">
        <v>165</v>
      </c>
      <c r="I38" s="215"/>
      <c r="J38" s="215"/>
      <c r="K38" s="215"/>
      <c r="L38" s="215"/>
      <c r="M38" s="215"/>
      <c r="N38" s="215"/>
      <c r="O38" s="216" t="s">
        <v>280</v>
      </c>
      <c r="P38" s="216"/>
      <c r="Q38" s="216"/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23">
        <v>5.5</v>
      </c>
      <c r="AA38" s="136">
        <f>+Z38*0.6+SUM(R38:Y38)/8*20*0.4+1</f>
        <v>12.3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152">
        <v>3</v>
      </c>
      <c r="AH38" s="157"/>
      <c r="AI38" s="157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thickBot="1">
      <c r="A39" s="185">
        <v>26</v>
      </c>
      <c r="B39" s="185"/>
      <c r="C39" s="215" t="s">
        <v>166</v>
      </c>
      <c r="D39" s="215"/>
      <c r="E39" s="215"/>
      <c r="F39" s="215"/>
      <c r="G39" s="215"/>
      <c r="H39" s="215" t="s">
        <v>318</v>
      </c>
      <c r="I39" s="215"/>
      <c r="J39" s="215"/>
      <c r="K39" s="215"/>
      <c r="L39" s="215"/>
      <c r="M39" s="215"/>
      <c r="N39" s="215"/>
      <c r="O39" s="216" t="s">
        <v>280</v>
      </c>
      <c r="P39" s="216"/>
      <c r="Q39" s="216"/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23">
        <v>8</v>
      </c>
      <c r="AA39" s="62">
        <f t="shared" si="0"/>
        <v>12.8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152">
        <v>3</v>
      </c>
      <c r="AH39" s="157"/>
      <c r="AI39" s="157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5" customHeight="1" thickBot="1">
      <c r="A40" s="185">
        <v>27</v>
      </c>
      <c r="B40" s="185"/>
      <c r="C40" s="215" t="s">
        <v>319</v>
      </c>
      <c r="D40" s="215"/>
      <c r="E40" s="215"/>
      <c r="F40" s="215"/>
      <c r="G40" s="215"/>
      <c r="H40" s="215" t="s">
        <v>320</v>
      </c>
      <c r="I40" s="215"/>
      <c r="J40" s="215"/>
      <c r="K40" s="215"/>
      <c r="L40" s="215"/>
      <c r="M40" s="215"/>
      <c r="N40" s="215"/>
      <c r="O40" s="216" t="s">
        <v>154</v>
      </c>
      <c r="P40" s="216"/>
      <c r="Q40" s="216"/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23">
        <v>4</v>
      </c>
      <c r="AA40" s="62">
        <f t="shared" si="0"/>
        <v>10.4</v>
      </c>
      <c r="AB40" s="5">
        <v>1</v>
      </c>
      <c r="AC40" s="5">
        <v>0.5</v>
      </c>
      <c r="AD40" s="5">
        <v>1</v>
      </c>
      <c r="AE40" s="5">
        <v>1</v>
      </c>
      <c r="AF40" s="5">
        <v>1</v>
      </c>
      <c r="AG40" s="152">
        <v>3</v>
      </c>
      <c r="AH40" s="157"/>
      <c r="AI40" s="157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thickBot="1">
      <c r="A41" s="185">
        <v>28</v>
      </c>
      <c r="B41" s="185"/>
      <c r="C41" s="215" t="s">
        <v>155</v>
      </c>
      <c r="D41" s="215"/>
      <c r="E41" s="215"/>
      <c r="F41" s="215"/>
      <c r="G41" s="215"/>
      <c r="H41" s="215" t="s">
        <v>156</v>
      </c>
      <c r="I41" s="215"/>
      <c r="J41" s="215"/>
      <c r="K41" s="215"/>
      <c r="L41" s="215"/>
      <c r="M41" s="215"/>
      <c r="N41" s="215"/>
      <c r="O41" s="216" t="s">
        <v>280</v>
      </c>
      <c r="P41" s="216"/>
      <c r="Q41" s="216"/>
      <c r="R41" s="5">
        <v>1</v>
      </c>
      <c r="S41" s="5"/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/>
      <c r="Z41" s="23">
        <v>6.5</v>
      </c>
      <c r="AA41" s="136">
        <f>+Z41*0.6+SUM(R41:Y41)/8*20*0.4+1</f>
        <v>10.9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152">
        <v>1</v>
      </c>
      <c r="AH41" s="157"/>
      <c r="AI41" s="157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thickBot="1">
      <c r="A42" s="185">
        <v>29</v>
      </c>
      <c r="B42" s="185"/>
      <c r="C42" s="215" t="s">
        <v>157</v>
      </c>
      <c r="D42" s="215"/>
      <c r="E42" s="215"/>
      <c r="F42" s="215"/>
      <c r="G42" s="215"/>
      <c r="H42" s="215" t="s">
        <v>391</v>
      </c>
      <c r="I42" s="215"/>
      <c r="J42" s="215"/>
      <c r="K42" s="215"/>
      <c r="L42" s="215"/>
      <c r="M42" s="215"/>
      <c r="N42" s="215"/>
      <c r="O42" s="216" t="s">
        <v>468</v>
      </c>
      <c r="P42" s="216"/>
      <c r="Q42" s="216"/>
      <c r="R42" s="5">
        <v>1</v>
      </c>
      <c r="S42" s="5">
        <v>0.5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23">
        <v>12</v>
      </c>
      <c r="AA42" s="62">
        <f t="shared" si="0"/>
        <v>14.7</v>
      </c>
      <c r="AB42" s="5">
        <v>1</v>
      </c>
      <c r="AC42" s="5">
        <v>0.5</v>
      </c>
      <c r="AD42" s="5">
        <v>1</v>
      </c>
      <c r="AE42" s="5">
        <v>0.5</v>
      </c>
      <c r="AF42" s="5">
        <v>1</v>
      </c>
      <c r="AG42" s="152">
        <v>3</v>
      </c>
      <c r="AH42" s="157"/>
      <c r="AI42" s="157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5" customHeight="1" thickBot="1">
      <c r="A43" s="185">
        <v>30</v>
      </c>
      <c r="B43" s="185"/>
      <c r="C43" s="215" t="s">
        <v>417</v>
      </c>
      <c r="D43" s="215"/>
      <c r="E43" s="215"/>
      <c r="F43" s="215"/>
      <c r="G43" s="215"/>
      <c r="H43" s="215" t="s">
        <v>418</v>
      </c>
      <c r="I43" s="215"/>
      <c r="J43" s="215"/>
      <c r="K43" s="215"/>
      <c r="L43" s="215"/>
      <c r="M43" s="215"/>
      <c r="N43" s="215"/>
      <c r="O43" s="216" t="s">
        <v>284</v>
      </c>
      <c r="P43" s="216"/>
      <c r="Q43" s="216"/>
      <c r="R43" s="5"/>
      <c r="S43" s="5"/>
      <c r="T43" s="5"/>
      <c r="U43" s="5"/>
      <c r="V43" s="5">
        <v>1</v>
      </c>
      <c r="W43" s="5">
        <v>1</v>
      </c>
      <c r="X43" s="5">
        <v>1</v>
      </c>
      <c r="Y43" s="5"/>
      <c r="Z43" s="23">
        <v>8</v>
      </c>
      <c r="AA43" s="62">
        <f t="shared" si="0"/>
        <v>7.8</v>
      </c>
      <c r="AB43" s="5"/>
      <c r="AC43" s="5"/>
      <c r="AD43" s="5">
        <v>1</v>
      </c>
      <c r="AE43" s="5">
        <v>1</v>
      </c>
      <c r="AF43" s="5"/>
      <c r="AG43" s="152">
        <v>3</v>
      </c>
      <c r="AH43" s="157"/>
      <c r="AI43" s="157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thickBot="1">
      <c r="A44" s="185">
        <v>31</v>
      </c>
      <c r="B44" s="185"/>
      <c r="C44" s="215" t="s">
        <v>419</v>
      </c>
      <c r="D44" s="215"/>
      <c r="E44" s="215"/>
      <c r="F44" s="215"/>
      <c r="G44" s="215"/>
      <c r="H44" s="215" t="s">
        <v>420</v>
      </c>
      <c r="I44" s="215"/>
      <c r="J44" s="215"/>
      <c r="K44" s="215"/>
      <c r="L44" s="215"/>
      <c r="M44" s="215"/>
      <c r="N44" s="215"/>
      <c r="O44" s="216" t="s">
        <v>159</v>
      </c>
      <c r="P44" s="216"/>
      <c r="Q44" s="216"/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23">
        <v>11.5</v>
      </c>
      <c r="AA44" s="136">
        <f>+Z44*0.6+SUM(R44:Y44)/8*20*0.4+1</f>
        <v>15.899999999999999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152">
        <v>3</v>
      </c>
      <c r="AH44" s="157"/>
      <c r="AI44" s="157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" customHeight="1" thickBot="1">
      <c r="A45" s="185">
        <v>32</v>
      </c>
      <c r="B45" s="185"/>
      <c r="C45" s="215" t="s">
        <v>333</v>
      </c>
      <c r="D45" s="215"/>
      <c r="E45" s="215"/>
      <c r="F45" s="215"/>
      <c r="G45" s="215"/>
      <c r="H45" s="215" t="s">
        <v>334</v>
      </c>
      <c r="I45" s="215"/>
      <c r="J45" s="215"/>
      <c r="K45" s="215"/>
      <c r="L45" s="215"/>
      <c r="M45" s="215"/>
      <c r="N45" s="215"/>
      <c r="O45" s="216" t="s">
        <v>44</v>
      </c>
      <c r="P45" s="216"/>
      <c r="Q45" s="216"/>
      <c r="R45" s="5">
        <v>1</v>
      </c>
      <c r="S45" s="5"/>
      <c r="T45" s="5">
        <v>1</v>
      </c>
      <c r="U45" s="5">
        <v>1</v>
      </c>
      <c r="V45" s="5">
        <v>1</v>
      </c>
      <c r="W45" s="5"/>
      <c r="X45" s="5">
        <v>1</v>
      </c>
      <c r="Y45" s="5">
        <v>1</v>
      </c>
      <c r="Z45" s="23">
        <v>1</v>
      </c>
      <c r="AA45" s="62">
        <f t="shared" si="0"/>
        <v>6.6</v>
      </c>
      <c r="AB45" s="5">
        <v>1</v>
      </c>
      <c r="AC45" s="5">
        <v>0.5</v>
      </c>
      <c r="AD45" s="5">
        <v>1</v>
      </c>
      <c r="AE45" s="5"/>
      <c r="AF45" s="5"/>
      <c r="AG45" s="152">
        <v>1</v>
      </c>
      <c r="AH45" s="157"/>
      <c r="AI45" s="157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4.25" customHeight="1" thickBot="1">
      <c r="A46" s="185">
        <v>33</v>
      </c>
      <c r="B46" s="185"/>
      <c r="C46" s="215" t="s">
        <v>521</v>
      </c>
      <c r="D46" s="215"/>
      <c r="E46" s="215"/>
      <c r="F46" s="215"/>
      <c r="G46" s="215"/>
      <c r="H46" s="215" t="s">
        <v>389</v>
      </c>
      <c r="I46" s="215"/>
      <c r="J46" s="215"/>
      <c r="K46" s="215"/>
      <c r="L46" s="215"/>
      <c r="M46" s="215"/>
      <c r="N46" s="215"/>
      <c r="O46" s="216" t="s">
        <v>280</v>
      </c>
      <c r="P46" s="216"/>
      <c r="Q46" s="216"/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/>
      <c r="Z46" s="23">
        <v>11.5</v>
      </c>
      <c r="AA46" s="62">
        <f t="shared" si="0"/>
        <v>13.899999999999999</v>
      </c>
      <c r="AB46" s="5">
        <v>1</v>
      </c>
      <c r="AC46" s="5">
        <v>0.5</v>
      </c>
      <c r="AD46" s="5">
        <v>1</v>
      </c>
      <c r="AE46" s="5">
        <v>1</v>
      </c>
      <c r="AF46" s="5">
        <v>1</v>
      </c>
      <c r="AG46" s="152">
        <v>3</v>
      </c>
      <c r="AH46" s="157"/>
      <c r="AI46" s="157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4.25" customHeight="1" thickBot="1">
      <c r="A47" s="185">
        <v>34</v>
      </c>
      <c r="B47" s="185"/>
      <c r="C47" s="215" t="s">
        <v>390</v>
      </c>
      <c r="D47" s="215"/>
      <c r="E47" s="215"/>
      <c r="F47" s="215"/>
      <c r="G47" s="215"/>
      <c r="H47" s="215" t="s">
        <v>407</v>
      </c>
      <c r="I47" s="215"/>
      <c r="J47" s="215"/>
      <c r="K47" s="215"/>
      <c r="L47" s="215"/>
      <c r="M47" s="215"/>
      <c r="N47" s="215"/>
      <c r="O47" s="216" t="s">
        <v>287</v>
      </c>
      <c r="P47" s="216"/>
      <c r="Q47" s="216"/>
      <c r="R47" s="5"/>
      <c r="S47" s="5"/>
      <c r="T47" s="5">
        <v>1</v>
      </c>
      <c r="U47" s="5"/>
      <c r="V47" s="5">
        <v>1</v>
      </c>
      <c r="W47" s="5"/>
      <c r="X47" s="5"/>
      <c r="Y47" s="5"/>
      <c r="Z47" s="23">
        <v>10</v>
      </c>
      <c r="AA47" s="62">
        <f t="shared" si="0"/>
        <v>8</v>
      </c>
      <c r="AB47" s="5">
        <v>1</v>
      </c>
      <c r="AC47" s="5"/>
      <c r="AD47" s="5"/>
      <c r="AE47" s="5"/>
      <c r="AF47" s="5"/>
      <c r="AH47" s="157"/>
      <c r="AI47" s="157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" customHeight="1" thickBot="1">
      <c r="A48" s="185">
        <v>35</v>
      </c>
      <c r="B48" s="185"/>
      <c r="C48" s="215" t="s">
        <v>408</v>
      </c>
      <c r="D48" s="215"/>
      <c r="E48" s="215"/>
      <c r="F48" s="215"/>
      <c r="G48" s="215"/>
      <c r="H48" s="215" t="s">
        <v>409</v>
      </c>
      <c r="I48" s="215"/>
      <c r="J48" s="215"/>
      <c r="K48" s="215"/>
      <c r="L48" s="215"/>
      <c r="M48" s="215"/>
      <c r="N48" s="215"/>
      <c r="O48" s="216" t="s">
        <v>283</v>
      </c>
      <c r="P48" s="216"/>
      <c r="Q48" s="216"/>
      <c r="R48" s="5"/>
      <c r="S48" s="5"/>
      <c r="T48" s="5"/>
      <c r="U48" s="5"/>
      <c r="V48" s="5"/>
      <c r="W48" s="5"/>
      <c r="X48" s="5"/>
      <c r="Y48" s="5"/>
      <c r="Z48" s="23">
        <v>6</v>
      </c>
      <c r="AA48" s="62">
        <f t="shared" si="0"/>
        <v>3.5999999999999996</v>
      </c>
      <c r="AB48" s="5"/>
      <c r="AC48" s="5"/>
      <c r="AD48" s="5"/>
      <c r="AE48" s="5"/>
      <c r="AF48" s="5"/>
      <c r="AH48" s="157"/>
      <c r="AI48" s="157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4.25" customHeight="1" thickBot="1">
      <c r="A49" s="185">
        <v>36</v>
      </c>
      <c r="B49" s="185"/>
      <c r="C49" s="215" t="s">
        <v>410</v>
      </c>
      <c r="D49" s="215"/>
      <c r="E49" s="215"/>
      <c r="F49" s="215"/>
      <c r="G49" s="215"/>
      <c r="H49" s="215" t="s">
        <v>411</v>
      </c>
      <c r="I49" s="215"/>
      <c r="J49" s="215"/>
      <c r="K49" s="215"/>
      <c r="L49" s="215"/>
      <c r="M49" s="215"/>
      <c r="N49" s="215"/>
      <c r="O49" s="216" t="s">
        <v>280</v>
      </c>
      <c r="P49" s="216"/>
      <c r="Q49" s="216"/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23">
        <v>6</v>
      </c>
      <c r="AA49" s="62">
        <f t="shared" si="0"/>
        <v>11.6</v>
      </c>
      <c r="AB49" s="5">
        <v>1</v>
      </c>
      <c r="AC49" s="5">
        <v>0.5</v>
      </c>
      <c r="AD49" s="5">
        <v>1</v>
      </c>
      <c r="AE49" s="5">
        <v>1</v>
      </c>
      <c r="AF49" s="5">
        <v>1</v>
      </c>
      <c r="AG49" s="152">
        <v>3</v>
      </c>
      <c r="AH49" s="157"/>
      <c r="AI49" s="157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customHeight="1" thickBot="1">
      <c r="A50" s="185">
        <v>37</v>
      </c>
      <c r="B50" s="185"/>
      <c r="C50" s="215" t="s">
        <v>412</v>
      </c>
      <c r="D50" s="215"/>
      <c r="E50" s="215"/>
      <c r="F50" s="215"/>
      <c r="G50" s="215"/>
      <c r="H50" s="215" t="s">
        <v>413</v>
      </c>
      <c r="I50" s="215"/>
      <c r="J50" s="215"/>
      <c r="K50" s="215"/>
      <c r="L50" s="215"/>
      <c r="M50" s="215"/>
      <c r="N50" s="215"/>
      <c r="O50" s="216" t="s">
        <v>287</v>
      </c>
      <c r="P50" s="216"/>
      <c r="Q50" s="216"/>
      <c r="R50" s="5">
        <v>1</v>
      </c>
      <c r="S50" s="5">
        <v>1</v>
      </c>
      <c r="T50" s="5">
        <v>1</v>
      </c>
      <c r="U50" s="5"/>
      <c r="V50" s="5">
        <v>1</v>
      </c>
      <c r="W50" s="5"/>
      <c r="X50" s="5">
        <v>1</v>
      </c>
      <c r="Y50" s="5"/>
      <c r="Z50" s="23">
        <v>0.5</v>
      </c>
      <c r="AA50" s="62">
        <f t="shared" si="0"/>
        <v>5.3</v>
      </c>
      <c r="AB50" s="5">
        <v>1</v>
      </c>
      <c r="AC50" s="5"/>
      <c r="AD50" s="5">
        <v>1</v>
      </c>
      <c r="AE50" s="5"/>
      <c r="AF50" s="5"/>
      <c r="AG50" s="152">
        <v>2</v>
      </c>
      <c r="AH50" s="157"/>
      <c r="AI50" s="157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4.25" customHeight="1" thickBot="1">
      <c r="A51" s="185">
        <v>38</v>
      </c>
      <c r="B51" s="185"/>
      <c r="C51" s="215" t="s">
        <v>414</v>
      </c>
      <c r="D51" s="215"/>
      <c r="E51" s="215"/>
      <c r="F51" s="215"/>
      <c r="G51" s="215"/>
      <c r="H51" s="215" t="s">
        <v>415</v>
      </c>
      <c r="I51" s="215"/>
      <c r="J51" s="215"/>
      <c r="K51" s="215"/>
      <c r="L51" s="215"/>
      <c r="M51" s="215"/>
      <c r="N51" s="215"/>
      <c r="O51" s="216" t="s">
        <v>44</v>
      </c>
      <c r="P51" s="216"/>
      <c r="Q51" s="216"/>
      <c r="R51" s="5"/>
      <c r="S51" s="5">
        <v>1</v>
      </c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3">
        <v>8</v>
      </c>
      <c r="AA51" s="62">
        <f t="shared" si="0"/>
        <v>9.8000000000000007</v>
      </c>
      <c r="AB51" s="5">
        <v>1</v>
      </c>
      <c r="AC51" s="5"/>
      <c r="AD51" s="5">
        <v>1</v>
      </c>
      <c r="AE51" s="5"/>
      <c r="AF51" s="5">
        <v>1</v>
      </c>
      <c r="AG51" s="152">
        <v>3</v>
      </c>
      <c r="AH51" s="157"/>
      <c r="AI51" s="157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4.25" customHeight="1" thickBot="1">
      <c r="A52" s="185">
        <v>39</v>
      </c>
      <c r="B52" s="185"/>
      <c r="C52" s="215" t="s">
        <v>416</v>
      </c>
      <c r="D52" s="215"/>
      <c r="E52" s="215"/>
      <c r="F52" s="215"/>
      <c r="G52" s="215"/>
      <c r="H52" s="215" t="s">
        <v>422</v>
      </c>
      <c r="I52" s="215"/>
      <c r="J52" s="215"/>
      <c r="K52" s="215"/>
      <c r="L52" s="215"/>
      <c r="M52" s="215"/>
      <c r="N52" s="215"/>
      <c r="O52" s="216" t="s">
        <v>288</v>
      </c>
      <c r="P52" s="216"/>
      <c r="Q52" s="216"/>
      <c r="R52" s="5"/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23">
        <v>15.5</v>
      </c>
      <c r="AA52" s="62">
        <f t="shared" si="0"/>
        <v>15.299999999999999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152">
        <v>2</v>
      </c>
      <c r="AH52" s="157"/>
      <c r="AI52" s="157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customHeight="1" thickBot="1">
      <c r="A53" s="185">
        <v>40</v>
      </c>
      <c r="B53" s="185"/>
      <c r="C53" s="215" t="s">
        <v>423</v>
      </c>
      <c r="D53" s="215"/>
      <c r="E53" s="215"/>
      <c r="F53" s="215"/>
      <c r="G53" s="215"/>
      <c r="H53" s="215" t="s">
        <v>424</v>
      </c>
      <c r="I53" s="215"/>
      <c r="J53" s="215"/>
      <c r="K53" s="215"/>
      <c r="L53" s="215"/>
      <c r="M53" s="215"/>
      <c r="N53" s="215"/>
      <c r="O53" s="216" t="s">
        <v>280</v>
      </c>
      <c r="P53" s="216"/>
      <c r="Q53" s="216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/>
      <c r="Z53" s="23">
        <v>8.5</v>
      </c>
      <c r="AA53" s="62">
        <f t="shared" si="0"/>
        <v>12.1</v>
      </c>
      <c r="AB53" s="5">
        <v>1</v>
      </c>
      <c r="AC53" s="5">
        <v>0.5</v>
      </c>
      <c r="AD53" s="5">
        <v>1</v>
      </c>
      <c r="AE53" s="5">
        <v>1</v>
      </c>
      <c r="AF53" s="5">
        <v>1</v>
      </c>
      <c r="AG53" s="152">
        <v>3</v>
      </c>
      <c r="AH53" s="157"/>
      <c r="AI53" s="157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4.25" customHeight="1" thickBot="1">
      <c r="A54" s="185">
        <v>41</v>
      </c>
      <c r="B54" s="185"/>
      <c r="C54" s="215" t="s">
        <v>425</v>
      </c>
      <c r="D54" s="215"/>
      <c r="E54" s="215"/>
      <c r="F54" s="215"/>
      <c r="G54" s="215"/>
      <c r="H54" s="215" t="s">
        <v>385</v>
      </c>
      <c r="I54" s="215"/>
      <c r="J54" s="215"/>
      <c r="K54" s="215"/>
      <c r="L54" s="215"/>
      <c r="M54" s="215"/>
      <c r="N54" s="215"/>
      <c r="O54" s="216" t="s">
        <v>280</v>
      </c>
      <c r="P54" s="216"/>
      <c r="Q54" s="216"/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/>
      <c r="Z54" s="23">
        <v>17</v>
      </c>
      <c r="AA54" s="62">
        <f t="shared" si="0"/>
        <v>17.2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152">
        <v>3</v>
      </c>
      <c r="AH54" s="157"/>
      <c r="AI54" s="157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customHeight="1" thickBot="1">
      <c r="A55" s="185">
        <v>42</v>
      </c>
      <c r="B55" s="185"/>
      <c r="C55" s="215" t="s">
        <v>386</v>
      </c>
      <c r="D55" s="215"/>
      <c r="E55" s="215"/>
      <c r="F55" s="215"/>
      <c r="G55" s="215"/>
      <c r="H55" s="215" t="s">
        <v>387</v>
      </c>
      <c r="I55" s="215"/>
      <c r="J55" s="215"/>
      <c r="K55" s="215"/>
      <c r="L55" s="215"/>
      <c r="M55" s="215"/>
      <c r="N55" s="215"/>
      <c r="O55" s="216" t="s">
        <v>280</v>
      </c>
      <c r="P55" s="216"/>
      <c r="Q55" s="216"/>
      <c r="R55" s="5"/>
      <c r="S55" s="5"/>
      <c r="T55" s="5"/>
      <c r="U55" s="5"/>
      <c r="V55" s="5"/>
      <c r="W55" s="5"/>
      <c r="X55" s="5"/>
      <c r="Y55" s="5"/>
      <c r="Z55" s="23"/>
      <c r="AA55" s="62">
        <f t="shared" si="0"/>
        <v>0</v>
      </c>
      <c r="AB55" s="5">
        <v>1</v>
      </c>
      <c r="AC55" s="5"/>
      <c r="AD55" s="5">
        <v>1</v>
      </c>
      <c r="AE55" s="5"/>
      <c r="AF55" s="5"/>
      <c r="AG55" s="152">
        <v>2</v>
      </c>
      <c r="AH55" s="157"/>
      <c r="AI55" s="157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4.25" customHeight="1" thickBot="1">
      <c r="A56" s="185">
        <v>43</v>
      </c>
      <c r="B56" s="185"/>
      <c r="C56" s="215" t="s">
        <v>388</v>
      </c>
      <c r="D56" s="215"/>
      <c r="E56" s="215"/>
      <c r="F56" s="215"/>
      <c r="G56" s="215"/>
      <c r="H56" s="215" t="s">
        <v>361</v>
      </c>
      <c r="I56" s="215"/>
      <c r="J56" s="215"/>
      <c r="K56" s="215"/>
      <c r="L56" s="215"/>
      <c r="M56" s="215"/>
      <c r="N56" s="215"/>
      <c r="O56" s="216" t="s">
        <v>362</v>
      </c>
      <c r="P56" s="216"/>
      <c r="Q56" s="223"/>
      <c r="R56" s="5"/>
      <c r="S56" s="5"/>
      <c r="T56" s="5"/>
      <c r="U56" s="5"/>
      <c r="V56" s="5"/>
      <c r="W56" s="5"/>
      <c r="X56" s="5"/>
      <c r="Y56" s="5"/>
      <c r="Z56" s="23">
        <v>1.5</v>
      </c>
      <c r="AA56" s="62">
        <f t="shared" si="0"/>
        <v>0.89999999999999991</v>
      </c>
      <c r="AB56" s="5"/>
      <c r="AC56" s="5"/>
      <c r="AD56" s="5">
        <v>1</v>
      </c>
      <c r="AE56" s="5"/>
      <c r="AF56" s="5"/>
      <c r="AG56" s="152">
        <v>1</v>
      </c>
      <c r="AH56" s="157"/>
      <c r="AI56" s="157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4.25" customHeight="1" thickBot="1">
      <c r="A57" s="185">
        <v>44</v>
      </c>
      <c r="B57" s="185"/>
      <c r="C57" s="215" t="s">
        <v>363</v>
      </c>
      <c r="D57" s="215"/>
      <c r="E57" s="215"/>
      <c r="F57" s="215"/>
      <c r="G57" s="215"/>
      <c r="H57" s="215" t="s">
        <v>364</v>
      </c>
      <c r="I57" s="215"/>
      <c r="J57" s="215"/>
      <c r="K57" s="215"/>
      <c r="L57" s="215"/>
      <c r="M57" s="215"/>
      <c r="N57" s="215"/>
      <c r="O57" s="216" t="s">
        <v>278</v>
      </c>
      <c r="P57" s="216"/>
      <c r="Q57" s="223"/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23">
        <v>9.5</v>
      </c>
      <c r="AA57" s="62">
        <f t="shared" si="0"/>
        <v>13.7</v>
      </c>
      <c r="AB57" s="5">
        <v>1</v>
      </c>
      <c r="AC57" s="5">
        <v>0.5</v>
      </c>
      <c r="AD57" s="5">
        <v>1</v>
      </c>
      <c r="AE57" s="5">
        <v>0.5</v>
      </c>
      <c r="AF57" s="5">
        <v>1</v>
      </c>
      <c r="AG57" s="152">
        <v>3</v>
      </c>
      <c r="AH57" s="157"/>
      <c r="AI57" s="157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customHeight="1" thickBot="1">
      <c r="A58" s="185">
        <v>45</v>
      </c>
      <c r="B58" s="185"/>
      <c r="C58" s="215" t="s">
        <v>213</v>
      </c>
      <c r="D58" s="215"/>
      <c r="E58" s="215"/>
      <c r="F58" s="215"/>
      <c r="G58" s="215"/>
      <c r="H58" s="215" t="s">
        <v>214</v>
      </c>
      <c r="I58" s="215"/>
      <c r="J58" s="215"/>
      <c r="K58" s="215"/>
      <c r="L58" s="215"/>
      <c r="M58" s="215"/>
      <c r="N58" s="215"/>
      <c r="O58" s="216" t="s">
        <v>280</v>
      </c>
      <c r="P58" s="216"/>
      <c r="Q58" s="223"/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/>
      <c r="Z58" s="23">
        <v>9</v>
      </c>
      <c r="AA58" s="62">
        <f t="shared" si="0"/>
        <v>12.399999999999999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152">
        <v>3</v>
      </c>
      <c r="AH58" s="157"/>
      <c r="AI58" s="157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4.25" customHeight="1" thickBot="1">
      <c r="A59" s="185">
        <v>46</v>
      </c>
      <c r="B59" s="185"/>
      <c r="C59" s="215" t="s">
        <v>215</v>
      </c>
      <c r="D59" s="215"/>
      <c r="E59" s="215"/>
      <c r="F59" s="215"/>
      <c r="G59" s="215"/>
      <c r="H59" s="215" t="s">
        <v>216</v>
      </c>
      <c r="I59" s="215"/>
      <c r="J59" s="215"/>
      <c r="K59" s="215"/>
      <c r="L59" s="215"/>
      <c r="M59" s="215"/>
      <c r="N59" s="215"/>
      <c r="O59" s="216" t="s">
        <v>287</v>
      </c>
      <c r="P59" s="216"/>
      <c r="Q59" s="223"/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23">
        <v>5.5</v>
      </c>
      <c r="AA59" s="136">
        <f>+Z59*0.6+SUM(R59:Y59)/8*20*0.4+1</f>
        <v>12.3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152">
        <v>3</v>
      </c>
      <c r="AH59" s="157"/>
      <c r="AI59" s="157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customHeight="1" thickBot="1">
      <c r="A60" s="185">
        <v>47</v>
      </c>
      <c r="B60" s="185"/>
      <c r="C60" s="215" t="s">
        <v>217</v>
      </c>
      <c r="D60" s="215"/>
      <c r="E60" s="215"/>
      <c r="F60" s="215"/>
      <c r="G60" s="215"/>
      <c r="H60" s="215" t="s">
        <v>218</v>
      </c>
      <c r="I60" s="215"/>
      <c r="J60" s="215"/>
      <c r="K60" s="215"/>
      <c r="L60" s="215"/>
      <c r="M60" s="215"/>
      <c r="N60" s="215"/>
      <c r="O60" s="216" t="s">
        <v>280</v>
      </c>
      <c r="P60" s="216"/>
      <c r="Q60" s="223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/>
      <c r="Z60" s="23">
        <v>12.5</v>
      </c>
      <c r="AA60" s="62">
        <f t="shared" si="0"/>
        <v>14.5</v>
      </c>
      <c r="AB60" s="5">
        <v>1</v>
      </c>
      <c r="AC60" s="5">
        <v>0.5</v>
      </c>
      <c r="AD60" s="5">
        <v>1</v>
      </c>
      <c r="AE60" s="5">
        <v>1</v>
      </c>
      <c r="AF60" s="5">
        <v>1</v>
      </c>
      <c r="AG60" s="152">
        <v>3</v>
      </c>
      <c r="AH60" s="157"/>
      <c r="AI60" s="157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4.25" customHeight="1" thickBot="1">
      <c r="A61" s="185">
        <v>48</v>
      </c>
      <c r="B61" s="185"/>
      <c r="C61" s="215" t="s">
        <v>219</v>
      </c>
      <c r="D61" s="215"/>
      <c r="E61" s="215"/>
      <c r="F61" s="215"/>
      <c r="G61" s="215"/>
      <c r="H61" s="215" t="s">
        <v>87</v>
      </c>
      <c r="I61" s="215"/>
      <c r="J61" s="215"/>
      <c r="K61" s="215"/>
      <c r="L61" s="215"/>
      <c r="M61" s="215"/>
      <c r="N61" s="215"/>
      <c r="O61" s="216" t="s">
        <v>88</v>
      </c>
      <c r="P61" s="216"/>
      <c r="Q61" s="223"/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/>
      <c r="Z61" s="23">
        <v>8</v>
      </c>
      <c r="AA61" s="62">
        <f t="shared" si="0"/>
        <v>11.8</v>
      </c>
      <c r="AB61" s="5">
        <v>1</v>
      </c>
      <c r="AC61" s="5">
        <v>0.5</v>
      </c>
      <c r="AD61" s="5">
        <v>1</v>
      </c>
      <c r="AE61" s="5">
        <v>1</v>
      </c>
      <c r="AF61" s="5">
        <v>1</v>
      </c>
      <c r="AG61" s="154">
        <v>3</v>
      </c>
      <c r="AH61" s="157"/>
      <c r="AI61" s="157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6" customHeight="1" thickBot="1">
      <c r="H62" s="215" t="s">
        <v>302</v>
      </c>
      <c r="I62" s="215"/>
      <c r="J62" s="215"/>
      <c r="K62" s="215"/>
      <c r="L62" s="215"/>
      <c r="M62" s="215"/>
      <c r="N62" s="215"/>
      <c r="R62" s="5">
        <v>1</v>
      </c>
      <c r="S62" s="5"/>
      <c r="T62" s="5">
        <v>1</v>
      </c>
      <c r="U62" s="5">
        <v>1</v>
      </c>
      <c r="V62" s="5"/>
      <c r="W62" s="5">
        <v>1</v>
      </c>
      <c r="X62" s="5">
        <v>1</v>
      </c>
      <c r="Y62" s="5"/>
      <c r="Z62" s="23">
        <v>2</v>
      </c>
      <c r="AA62" s="62">
        <f t="shared" si="0"/>
        <v>6.2</v>
      </c>
      <c r="AB62" s="5">
        <v>1</v>
      </c>
      <c r="AC62" s="5"/>
      <c r="AD62" s="5"/>
      <c r="AE62" s="5"/>
      <c r="AF62" s="5">
        <v>1</v>
      </c>
      <c r="AG62" s="152">
        <v>1</v>
      </c>
      <c r="AH62" s="157"/>
      <c r="AI62" s="157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6" thickBot="1">
      <c r="H63" s="215" t="s">
        <v>303</v>
      </c>
      <c r="I63" s="215"/>
      <c r="J63" s="215"/>
      <c r="K63" s="215"/>
      <c r="L63" s="215"/>
      <c r="M63" s="215"/>
      <c r="N63" s="215"/>
      <c r="R63" s="5"/>
      <c r="S63" s="5"/>
      <c r="T63" s="5"/>
      <c r="U63" s="5"/>
      <c r="V63" s="5"/>
      <c r="W63" s="5"/>
      <c r="X63" s="5"/>
      <c r="Y63" s="5"/>
      <c r="Z63" s="23"/>
      <c r="AA63" s="62">
        <f t="shared" si="0"/>
        <v>0</v>
      </c>
      <c r="AB63" s="5"/>
      <c r="AC63" s="5"/>
      <c r="AD63" s="5"/>
      <c r="AE63" s="5"/>
      <c r="AF63" s="5"/>
      <c r="AG63" s="5"/>
      <c r="AH63" s="157"/>
      <c r="AI63" s="157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6" thickBot="1">
      <c r="H64" s="215" t="s">
        <v>395</v>
      </c>
      <c r="I64" s="215"/>
      <c r="J64" s="215"/>
      <c r="K64" s="215"/>
      <c r="L64" s="215"/>
      <c r="M64" s="215"/>
      <c r="N64" s="215"/>
      <c r="R64" s="5"/>
      <c r="S64" s="5"/>
      <c r="T64" s="5"/>
      <c r="U64" s="5"/>
      <c r="V64" s="5">
        <v>1</v>
      </c>
      <c r="W64" s="5"/>
      <c r="X64" s="5"/>
      <c r="Y64" s="5"/>
      <c r="Z64" s="23"/>
      <c r="AA64" s="62">
        <f t="shared" si="0"/>
        <v>1</v>
      </c>
      <c r="AB64" s="5"/>
      <c r="AC64" s="5"/>
      <c r="AD64" s="5"/>
      <c r="AE64" s="5"/>
      <c r="AF64" s="5"/>
      <c r="AG64" s="5"/>
      <c r="AH64" s="157"/>
      <c r="AI64" s="157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8:45" ht="16" thickBot="1">
      <c r="H65" s="215"/>
      <c r="I65" s="215"/>
      <c r="J65" s="215"/>
      <c r="K65" s="215"/>
      <c r="L65" s="215"/>
      <c r="M65" s="215"/>
      <c r="N65" s="215"/>
      <c r="R65" s="5"/>
      <c r="S65" s="5"/>
      <c r="T65" s="5"/>
      <c r="U65" s="5"/>
      <c r="V65" s="5"/>
      <c r="W65" s="5"/>
      <c r="X65" s="5"/>
      <c r="Y65" s="5"/>
      <c r="Z65" s="23"/>
      <c r="AA65" s="62"/>
      <c r="AB65" s="5"/>
      <c r="AC65" s="5"/>
      <c r="AD65" s="5"/>
      <c r="AE65" s="5"/>
      <c r="AF65" s="5"/>
      <c r="AG65" s="5"/>
      <c r="AH65" s="157"/>
      <c r="AI65" s="157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8:45">
      <c r="R66" s="5"/>
      <c r="S66" s="5"/>
      <c r="T66" s="5"/>
      <c r="U66" s="5"/>
      <c r="V66" s="5"/>
      <c r="W66" s="5"/>
      <c r="X66" s="5"/>
      <c r="Y66" s="5"/>
      <c r="Z66" s="23"/>
      <c r="AA66" s="62"/>
      <c r="AB66" s="5"/>
      <c r="AC66" s="5"/>
      <c r="AD66" s="5"/>
      <c r="AE66" s="5"/>
      <c r="AF66" s="5"/>
      <c r="AG66" s="5"/>
      <c r="AH66" s="157"/>
      <c r="AI66" s="157"/>
      <c r="AJ66" s="5"/>
      <c r="AK66" s="5"/>
      <c r="AL66" s="5"/>
      <c r="AM66" s="5"/>
      <c r="AN66" s="5"/>
      <c r="AO66" s="5"/>
      <c r="AP66" s="5"/>
      <c r="AQ66" s="5"/>
      <c r="AR66" s="5"/>
      <c r="AS66" s="5"/>
    </row>
  </sheetData>
  <sheetCalcPr fullCalcOnLoad="1"/>
  <mergeCells count="219"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60"/>
  <sheetViews>
    <sheetView workbookViewId="0">
      <selection activeCell="AH1" sqref="AH1:AI1048576"/>
    </sheetView>
  </sheetViews>
  <sheetFormatPr baseColWidth="10" defaultRowHeight="15"/>
  <cols>
    <col min="1" max="1" width="1" customWidth="1"/>
    <col min="2" max="2" width="2.75" customWidth="1"/>
    <col min="3" max="3" width="3.625" customWidth="1"/>
    <col min="4" max="4" width="0.125" customWidth="1"/>
    <col min="5" max="5" width="1.5" customWidth="1"/>
    <col min="6" max="6" width="2" customWidth="1"/>
    <col min="7" max="7" width="0.25" customWidth="1"/>
    <col min="8" max="8" width="9.125" customWidth="1"/>
    <col min="9" max="9" width="8.75" customWidth="1"/>
    <col min="10" max="10" width="2.875" customWidth="1"/>
    <col min="11" max="11" width="1" customWidth="1"/>
    <col min="12" max="12" width="6.125" customWidth="1"/>
    <col min="13" max="13" width="1.75" customWidth="1"/>
    <col min="14" max="14" width="5.375" customWidth="1"/>
    <col min="15" max="15" width="7.125" customWidth="1"/>
    <col min="16" max="16" width="3.125" customWidth="1"/>
    <col min="17" max="17" width="0.875" customWidth="1"/>
    <col min="18" max="18" width="2.625" customWidth="1"/>
    <col min="19" max="19" width="3.625" customWidth="1"/>
    <col min="20" max="21" width="2.625" customWidth="1"/>
    <col min="22" max="22" width="6.125" customWidth="1"/>
    <col min="23" max="23" width="2.625" customWidth="1"/>
    <col min="24" max="24" width="5.375" customWidth="1"/>
    <col min="25" max="25" width="3.75" customWidth="1"/>
    <col min="26" max="26" width="4.5" style="22" customWidth="1"/>
    <col min="27" max="27" width="4.625" style="64" bestFit="1" customWidth="1"/>
    <col min="28" max="28" width="4.25" style="16" customWidth="1"/>
    <col min="29" max="29" width="4.25" style="141" customWidth="1"/>
    <col min="30" max="30" width="4.25" style="16" customWidth="1"/>
    <col min="31" max="31" width="4.125" style="144" customWidth="1"/>
    <col min="32" max="32" width="4.25" style="16" customWidth="1"/>
    <col min="33" max="33" width="2.625" customWidth="1"/>
    <col min="34" max="35" width="4.625" style="156" bestFit="1" customWidth="1"/>
    <col min="36" max="45" width="2.625" customWidth="1"/>
  </cols>
  <sheetData>
    <row r="1" spans="1:45" ht="17.25" customHeight="1">
      <c r="J1" s="222" t="s">
        <v>89</v>
      </c>
      <c r="K1" s="222"/>
      <c r="L1" s="222"/>
      <c r="M1" s="222"/>
      <c r="N1" s="222"/>
      <c r="O1" s="222"/>
      <c r="P1" s="222"/>
      <c r="Q1" s="222"/>
    </row>
    <row r="2" spans="1:45" ht="10.5" customHeight="1"/>
    <row r="3" spans="1:45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5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5" ht="11.25" customHeight="1">
      <c r="B5" s="164"/>
      <c r="C5" s="164"/>
    </row>
    <row r="6" spans="1:45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5" ht="10.5" customHeight="1">
      <c r="B7" s="164"/>
      <c r="C7" s="164"/>
      <c r="I7" s="190" t="s">
        <v>270</v>
      </c>
      <c r="J7" s="190"/>
      <c r="K7" s="190"/>
      <c r="L7" s="190"/>
    </row>
    <row r="8" spans="1:45" ht="6" customHeight="1">
      <c r="I8" s="190"/>
      <c r="J8" s="190"/>
      <c r="K8" s="190"/>
      <c r="L8" s="190"/>
    </row>
    <row r="9" spans="1:45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5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1"/>
      <c r="R10" s="5"/>
      <c r="S10" s="5"/>
      <c r="T10" s="5"/>
      <c r="U10" s="5"/>
      <c r="V10" s="5"/>
      <c r="W10" s="5"/>
      <c r="X10" s="5"/>
      <c r="Y10" s="5"/>
      <c r="Z10" s="23"/>
      <c r="AA10" s="65"/>
      <c r="AB10" s="17"/>
      <c r="AC10" s="142"/>
      <c r="AD10" s="17"/>
      <c r="AE10" s="145"/>
      <c r="AF10" s="17"/>
      <c r="AG10" s="5"/>
      <c r="AH10" s="157"/>
      <c r="AI10" s="157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5" customHeight="1" thickTop="1" thickBot="1">
      <c r="A11" s="183" t="s">
        <v>473</v>
      </c>
      <c r="B11" s="183"/>
      <c r="C11" s="183"/>
      <c r="D11" s="183"/>
      <c r="E11" s="217" t="s">
        <v>495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496</v>
      </c>
      <c r="O11" s="7" t="s">
        <v>123</v>
      </c>
      <c r="P11" s="219" t="s">
        <v>22</v>
      </c>
      <c r="Q11" s="219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3">
        <v>60</v>
      </c>
      <c r="AA11" s="65"/>
      <c r="AB11" s="17"/>
      <c r="AC11" s="142"/>
      <c r="AD11" s="17"/>
      <c r="AE11" s="145"/>
      <c r="AF11" s="17"/>
      <c r="AG11" s="5"/>
      <c r="AH11" s="157"/>
      <c r="AI11" s="157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20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3">
        <v>20</v>
      </c>
      <c r="AA12" s="65">
        <f>+Z12*0.6+SUM(R12:Y12)/8*20*0.4</f>
        <v>20</v>
      </c>
      <c r="AB12" s="17"/>
      <c r="AC12" s="142"/>
      <c r="AD12" s="17"/>
      <c r="AE12" s="145"/>
      <c r="AF12" s="17"/>
      <c r="AG12" s="5">
        <v>4</v>
      </c>
      <c r="AH12" s="157"/>
      <c r="AI12" s="157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65"/>
      <c r="R13" s="50" t="s">
        <v>98</v>
      </c>
      <c r="S13" s="50" t="s">
        <v>99</v>
      </c>
      <c r="T13" s="50" t="s">
        <v>465</v>
      </c>
      <c r="U13" s="50" t="s">
        <v>101</v>
      </c>
      <c r="V13" s="50" t="s">
        <v>108</v>
      </c>
      <c r="W13" s="50" t="s">
        <v>103</v>
      </c>
      <c r="X13" s="50" t="s">
        <v>104</v>
      </c>
      <c r="Y13" s="50" t="s">
        <v>105</v>
      </c>
      <c r="Z13" s="60" t="s">
        <v>106</v>
      </c>
      <c r="AA13" s="66" t="s">
        <v>107</v>
      </c>
      <c r="AB13" s="50" t="s">
        <v>230</v>
      </c>
      <c r="AC13" s="143" t="s">
        <v>441</v>
      </c>
      <c r="AD13" s="50" t="s">
        <v>442</v>
      </c>
      <c r="AE13" s="146" t="s">
        <v>443</v>
      </c>
      <c r="AF13" s="50" t="s">
        <v>444</v>
      </c>
      <c r="AG13" s="50" t="s">
        <v>460</v>
      </c>
      <c r="AH13" s="158" t="s">
        <v>448</v>
      </c>
      <c r="AI13" s="158" t="s">
        <v>457</v>
      </c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45" ht="14.25" customHeight="1" thickBot="1">
      <c r="A14" s="185">
        <v>1</v>
      </c>
      <c r="B14" s="185"/>
      <c r="C14" s="215" t="s">
        <v>90</v>
      </c>
      <c r="D14" s="215"/>
      <c r="E14" s="215"/>
      <c r="F14" s="215"/>
      <c r="G14" s="215"/>
      <c r="H14" s="215" t="s">
        <v>91</v>
      </c>
      <c r="I14" s="215"/>
      <c r="J14" s="215"/>
      <c r="K14" s="215"/>
      <c r="L14" s="215"/>
      <c r="M14" s="215"/>
      <c r="N14" s="215"/>
      <c r="O14" s="216" t="s">
        <v>92</v>
      </c>
      <c r="P14" s="216"/>
      <c r="Q14" s="216"/>
      <c r="R14" s="5">
        <v>1</v>
      </c>
      <c r="S14" s="5"/>
      <c r="T14" s="5"/>
      <c r="U14" s="5">
        <v>1</v>
      </c>
      <c r="V14" s="5"/>
      <c r="W14" s="5">
        <v>1</v>
      </c>
      <c r="X14" s="5">
        <v>1</v>
      </c>
      <c r="Y14" s="5"/>
      <c r="Z14" s="23">
        <v>4.5</v>
      </c>
      <c r="AA14" s="65">
        <f t="shared" ref="AA14:AA59" si="0">+Z14*0.6+SUM(R14:Y14)/8*20*0.4</f>
        <v>6.6999999999999993</v>
      </c>
      <c r="AB14" s="17">
        <v>1</v>
      </c>
      <c r="AC14" s="142"/>
      <c r="AD14" s="17"/>
      <c r="AE14" s="145"/>
      <c r="AF14" s="17"/>
      <c r="AG14" s="150">
        <v>1</v>
      </c>
      <c r="AH14" s="157"/>
      <c r="AI14" s="157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5" customHeight="1" thickBot="1">
      <c r="A15" s="185">
        <v>2</v>
      </c>
      <c r="B15" s="185"/>
      <c r="C15" s="215" t="s">
        <v>93</v>
      </c>
      <c r="D15" s="215"/>
      <c r="E15" s="215"/>
      <c r="F15" s="215"/>
      <c r="G15" s="215"/>
      <c r="H15" s="215" t="s">
        <v>125</v>
      </c>
      <c r="I15" s="215"/>
      <c r="J15" s="215"/>
      <c r="K15" s="215"/>
      <c r="L15" s="215"/>
      <c r="M15" s="215"/>
      <c r="N15" s="215"/>
      <c r="O15" s="216" t="s">
        <v>154</v>
      </c>
      <c r="P15" s="216"/>
      <c r="Q15" s="216"/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23">
        <v>1.5</v>
      </c>
      <c r="AA15" s="136">
        <f>+Z15*0.6+SUM(R15:Y15)/8*20*0.4+1</f>
        <v>9.9</v>
      </c>
      <c r="AB15" s="17">
        <v>1</v>
      </c>
      <c r="AC15" s="142">
        <v>1</v>
      </c>
      <c r="AD15" s="17">
        <v>1</v>
      </c>
      <c r="AE15" s="145">
        <v>1</v>
      </c>
      <c r="AF15" s="17"/>
      <c r="AG15" s="152">
        <v>1</v>
      </c>
      <c r="AH15" s="157"/>
      <c r="AI15" s="157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4.25" customHeight="1" thickBot="1">
      <c r="A16" s="185">
        <v>3</v>
      </c>
      <c r="B16" s="185"/>
      <c r="C16" s="215" t="s">
        <v>126</v>
      </c>
      <c r="D16" s="215"/>
      <c r="E16" s="215"/>
      <c r="F16" s="215"/>
      <c r="G16" s="215"/>
      <c r="H16" s="215" t="s">
        <v>127</v>
      </c>
      <c r="I16" s="215"/>
      <c r="J16" s="215"/>
      <c r="K16" s="215"/>
      <c r="L16" s="215"/>
      <c r="M16" s="215"/>
      <c r="N16" s="215"/>
      <c r="O16" s="216" t="s">
        <v>159</v>
      </c>
      <c r="P16" s="216"/>
      <c r="Q16" s="216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23">
        <v>18.5</v>
      </c>
      <c r="AA16" s="65">
        <f t="shared" si="0"/>
        <v>19.100000000000001</v>
      </c>
      <c r="AB16" s="17">
        <v>1</v>
      </c>
      <c r="AC16" s="142">
        <v>1</v>
      </c>
      <c r="AD16" s="17">
        <v>1</v>
      </c>
      <c r="AE16" s="145">
        <v>1</v>
      </c>
      <c r="AF16" s="17"/>
      <c r="AG16" s="152">
        <v>4</v>
      </c>
      <c r="AH16" s="157"/>
      <c r="AI16" s="157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4.25" customHeight="1" thickBot="1">
      <c r="A17" s="185">
        <v>4</v>
      </c>
      <c r="B17" s="185"/>
      <c r="C17" s="215" t="s">
        <v>446</v>
      </c>
      <c r="D17" s="215"/>
      <c r="E17" s="215"/>
      <c r="F17" s="215"/>
      <c r="G17" s="215"/>
      <c r="H17" s="215" t="s">
        <v>94</v>
      </c>
      <c r="I17" s="215"/>
      <c r="J17" s="215"/>
      <c r="K17" s="215"/>
      <c r="L17" s="215"/>
      <c r="M17" s="215"/>
      <c r="N17" s="215"/>
      <c r="O17" s="216" t="s">
        <v>281</v>
      </c>
      <c r="P17" s="216"/>
      <c r="Q17" s="216"/>
      <c r="R17" s="5"/>
      <c r="S17" s="5"/>
      <c r="T17" s="5">
        <v>1</v>
      </c>
      <c r="U17" s="5"/>
      <c r="V17" s="5"/>
      <c r="W17" s="5">
        <v>1</v>
      </c>
      <c r="X17" s="5">
        <v>1</v>
      </c>
      <c r="Y17" s="5"/>
      <c r="Z17" s="23">
        <v>1</v>
      </c>
      <c r="AA17" s="65">
        <f t="shared" si="0"/>
        <v>3.6</v>
      </c>
      <c r="AB17" s="17"/>
      <c r="AC17" s="142">
        <v>0.5</v>
      </c>
      <c r="AD17" s="17">
        <v>1</v>
      </c>
      <c r="AE17" s="145"/>
      <c r="AF17" s="17"/>
      <c r="AG17" s="152">
        <v>3</v>
      </c>
      <c r="AH17" s="157"/>
      <c r="AI17" s="157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" customHeight="1" thickBot="1">
      <c r="A18" s="185">
        <v>5</v>
      </c>
      <c r="B18" s="185"/>
      <c r="C18" s="215" t="s">
        <v>131</v>
      </c>
      <c r="D18" s="215"/>
      <c r="E18" s="215"/>
      <c r="F18" s="215"/>
      <c r="G18" s="215"/>
      <c r="H18" s="215" t="s">
        <v>132</v>
      </c>
      <c r="I18" s="215"/>
      <c r="J18" s="215"/>
      <c r="K18" s="215"/>
      <c r="L18" s="215"/>
      <c r="M18" s="215"/>
      <c r="N18" s="215"/>
      <c r="O18" s="216" t="s">
        <v>288</v>
      </c>
      <c r="P18" s="216"/>
      <c r="Q18" s="216"/>
      <c r="R18" s="5">
        <v>1</v>
      </c>
      <c r="S18" s="5"/>
      <c r="T18" s="5"/>
      <c r="U18" s="5"/>
      <c r="V18" s="5">
        <v>1</v>
      </c>
      <c r="W18" s="5">
        <v>1</v>
      </c>
      <c r="X18" s="5">
        <v>1</v>
      </c>
      <c r="Y18" s="5"/>
      <c r="Z18" s="23">
        <v>6.5</v>
      </c>
      <c r="AA18" s="65">
        <f t="shared" si="0"/>
        <v>7.9</v>
      </c>
      <c r="AB18" s="17"/>
      <c r="AC18" s="142"/>
      <c r="AD18" s="17"/>
      <c r="AE18" s="145"/>
      <c r="AF18" s="17"/>
      <c r="AH18" s="157"/>
      <c r="AI18" s="157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thickBot="1">
      <c r="A19" s="185">
        <v>6</v>
      </c>
      <c r="B19" s="185"/>
      <c r="C19" s="215" t="s">
        <v>133</v>
      </c>
      <c r="D19" s="215"/>
      <c r="E19" s="215"/>
      <c r="F19" s="215"/>
      <c r="G19" s="215"/>
      <c r="H19" s="215" t="s">
        <v>368</v>
      </c>
      <c r="I19" s="215"/>
      <c r="J19" s="215"/>
      <c r="K19" s="215"/>
      <c r="L19" s="215"/>
      <c r="M19" s="215"/>
      <c r="N19" s="215"/>
      <c r="O19" s="216" t="s">
        <v>252</v>
      </c>
      <c r="P19" s="216"/>
      <c r="Q19" s="216"/>
      <c r="R19" s="5"/>
      <c r="S19" s="5"/>
      <c r="T19" s="5">
        <v>1</v>
      </c>
      <c r="U19" s="5"/>
      <c r="V19" s="5"/>
      <c r="W19" s="5"/>
      <c r="X19" s="5"/>
      <c r="Y19" s="5"/>
      <c r="Z19" s="23">
        <v>2</v>
      </c>
      <c r="AA19" s="65">
        <f t="shared" si="0"/>
        <v>2.2000000000000002</v>
      </c>
      <c r="AB19" s="17"/>
      <c r="AC19" s="142"/>
      <c r="AD19" s="17"/>
      <c r="AE19" s="145"/>
      <c r="AF19" s="17"/>
      <c r="AH19" s="157"/>
      <c r="AI19" s="157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" customHeight="1" thickBot="1">
      <c r="A20" s="185">
        <v>7</v>
      </c>
      <c r="B20" s="185"/>
      <c r="C20" s="215" t="s">
        <v>369</v>
      </c>
      <c r="D20" s="215"/>
      <c r="E20" s="215"/>
      <c r="F20" s="215"/>
      <c r="G20" s="215"/>
      <c r="H20" s="215" t="s">
        <v>370</v>
      </c>
      <c r="I20" s="215"/>
      <c r="J20" s="215"/>
      <c r="K20" s="215"/>
      <c r="L20" s="215"/>
      <c r="M20" s="215"/>
      <c r="N20" s="215"/>
      <c r="O20" s="216" t="s">
        <v>287</v>
      </c>
      <c r="P20" s="216"/>
      <c r="Q20" s="216"/>
      <c r="R20" s="5">
        <v>1</v>
      </c>
      <c r="S20" s="5"/>
      <c r="T20" s="5">
        <v>1</v>
      </c>
      <c r="U20" s="5"/>
      <c r="V20" s="5">
        <v>1</v>
      </c>
      <c r="W20" s="5">
        <v>1</v>
      </c>
      <c r="X20" s="5">
        <v>1</v>
      </c>
      <c r="Y20" s="5"/>
      <c r="Z20" s="23">
        <v>1</v>
      </c>
      <c r="AA20" s="118">
        <f t="shared" si="0"/>
        <v>5.6</v>
      </c>
      <c r="AB20" s="17"/>
      <c r="AC20" s="142"/>
      <c r="AD20" s="17">
        <v>1</v>
      </c>
      <c r="AE20" s="145"/>
      <c r="AF20" s="17"/>
      <c r="AG20" s="152">
        <v>3</v>
      </c>
      <c r="AH20" s="157"/>
      <c r="AI20" s="157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thickBot="1">
      <c r="A21" s="185">
        <v>8</v>
      </c>
      <c r="B21" s="185"/>
      <c r="C21" s="215" t="s">
        <v>371</v>
      </c>
      <c r="D21" s="215"/>
      <c r="E21" s="215"/>
      <c r="F21" s="215"/>
      <c r="G21" s="215"/>
      <c r="H21" s="215" t="s">
        <v>372</v>
      </c>
      <c r="I21" s="215"/>
      <c r="J21" s="215"/>
      <c r="K21" s="215"/>
      <c r="L21" s="215"/>
      <c r="M21" s="215"/>
      <c r="N21" s="215"/>
      <c r="O21" s="216" t="s">
        <v>280</v>
      </c>
      <c r="P21" s="216"/>
      <c r="Q21" s="216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3">
        <v>9.5</v>
      </c>
      <c r="AA21" s="65">
        <f t="shared" si="0"/>
        <v>13.7</v>
      </c>
      <c r="AB21" s="17">
        <v>1</v>
      </c>
      <c r="AC21" s="142">
        <v>1</v>
      </c>
      <c r="AD21" s="17">
        <v>1</v>
      </c>
      <c r="AE21" s="145">
        <v>1</v>
      </c>
      <c r="AF21" s="17"/>
      <c r="AG21" s="152">
        <v>4</v>
      </c>
      <c r="AH21" s="157"/>
      <c r="AI21" s="157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thickBot="1">
      <c r="A22" s="185">
        <v>9</v>
      </c>
      <c r="B22" s="185"/>
      <c r="C22" s="215" t="s">
        <v>373</v>
      </c>
      <c r="D22" s="215"/>
      <c r="E22" s="215"/>
      <c r="F22" s="215"/>
      <c r="G22" s="215"/>
      <c r="H22" s="215" t="s">
        <v>374</v>
      </c>
      <c r="I22" s="215"/>
      <c r="J22" s="215"/>
      <c r="K22" s="215"/>
      <c r="L22" s="215"/>
      <c r="M22" s="215"/>
      <c r="N22" s="215"/>
      <c r="O22" s="216" t="s">
        <v>287</v>
      </c>
      <c r="P22" s="216"/>
      <c r="Q22" s="216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3">
        <v>9.5</v>
      </c>
      <c r="AA22" s="136">
        <f>+Z22*0.6+SUM(R22:Y22)/8*20*0.4+1</f>
        <v>14.7</v>
      </c>
      <c r="AB22" s="17">
        <v>1</v>
      </c>
      <c r="AC22" s="142">
        <v>1</v>
      </c>
      <c r="AD22" s="17">
        <v>1</v>
      </c>
      <c r="AE22" s="145">
        <v>1</v>
      </c>
      <c r="AF22" s="17"/>
      <c r="AG22" s="152">
        <v>4</v>
      </c>
      <c r="AH22" s="157"/>
      <c r="AI22" s="157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" customHeight="1" thickBot="1">
      <c r="A23" s="185">
        <v>10</v>
      </c>
      <c r="B23" s="185"/>
      <c r="C23" s="215" t="s">
        <v>375</v>
      </c>
      <c r="D23" s="215"/>
      <c r="E23" s="215"/>
      <c r="F23" s="215"/>
      <c r="G23" s="215"/>
      <c r="H23" s="215" t="s">
        <v>220</v>
      </c>
      <c r="I23" s="215"/>
      <c r="J23" s="215"/>
      <c r="K23" s="215"/>
      <c r="L23" s="215"/>
      <c r="M23" s="215"/>
      <c r="N23" s="215"/>
      <c r="O23" s="216" t="s">
        <v>159</v>
      </c>
      <c r="P23" s="216"/>
      <c r="Q23" s="216"/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0.25</v>
      </c>
      <c r="Z23" s="23">
        <v>15.5</v>
      </c>
      <c r="AA23" s="65">
        <f t="shared" si="0"/>
        <v>16.549999999999997</v>
      </c>
      <c r="AB23" s="17">
        <v>1</v>
      </c>
      <c r="AC23" s="142">
        <v>1</v>
      </c>
      <c r="AD23" s="17"/>
      <c r="AE23" s="145">
        <v>1</v>
      </c>
      <c r="AF23" s="17"/>
      <c r="AG23" s="152">
        <v>4</v>
      </c>
      <c r="AH23" s="157"/>
      <c r="AI23" s="157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thickBot="1">
      <c r="A24" s="185">
        <v>11</v>
      </c>
      <c r="B24" s="185"/>
      <c r="C24" s="215" t="s">
        <v>221</v>
      </c>
      <c r="D24" s="215"/>
      <c r="E24" s="215"/>
      <c r="F24" s="215"/>
      <c r="G24" s="215"/>
      <c r="H24" s="215" t="s">
        <v>64</v>
      </c>
      <c r="I24" s="215"/>
      <c r="J24" s="215"/>
      <c r="K24" s="215"/>
      <c r="L24" s="215"/>
      <c r="M24" s="215"/>
      <c r="N24" s="215"/>
      <c r="O24" s="216" t="s">
        <v>289</v>
      </c>
      <c r="P24" s="216"/>
      <c r="Q24" s="216"/>
      <c r="R24" s="5">
        <v>1</v>
      </c>
      <c r="S24" s="5"/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/>
      <c r="Z24" s="23">
        <v>6</v>
      </c>
      <c r="AA24" s="65">
        <f t="shared" si="0"/>
        <v>9.6</v>
      </c>
      <c r="AB24" s="17">
        <v>1</v>
      </c>
      <c r="AC24" s="142">
        <v>0.5</v>
      </c>
      <c r="AD24" s="17">
        <v>1</v>
      </c>
      <c r="AE24" s="145">
        <v>1</v>
      </c>
      <c r="AF24" s="17"/>
      <c r="AG24" s="152">
        <v>4</v>
      </c>
      <c r="AH24" s="157"/>
      <c r="AI24" s="157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" customHeight="1" thickBot="1">
      <c r="A25" s="185">
        <v>12</v>
      </c>
      <c r="B25" s="185"/>
      <c r="C25" s="215" t="s">
        <v>65</v>
      </c>
      <c r="D25" s="215"/>
      <c r="E25" s="215"/>
      <c r="F25" s="215"/>
      <c r="G25" s="215"/>
      <c r="H25" s="215" t="s">
        <v>222</v>
      </c>
      <c r="I25" s="215"/>
      <c r="J25" s="215"/>
      <c r="K25" s="215"/>
      <c r="L25" s="215"/>
      <c r="M25" s="215"/>
      <c r="N25" s="215"/>
      <c r="O25" s="216" t="s">
        <v>288</v>
      </c>
      <c r="P25" s="216"/>
      <c r="Q25" s="216"/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23">
        <v>7.5</v>
      </c>
      <c r="AA25" s="65">
        <f t="shared" si="0"/>
        <v>12.5</v>
      </c>
      <c r="AB25" s="17">
        <v>1</v>
      </c>
      <c r="AC25" s="142">
        <v>0.5</v>
      </c>
      <c r="AD25" s="17">
        <v>1</v>
      </c>
      <c r="AE25" s="145">
        <v>0.5</v>
      </c>
      <c r="AF25" s="17"/>
      <c r="AG25" s="152">
        <v>4</v>
      </c>
      <c r="AH25" s="157"/>
      <c r="AI25" s="157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thickBot="1">
      <c r="A26" s="185">
        <v>13</v>
      </c>
      <c r="B26" s="185"/>
      <c r="C26" s="215" t="s">
        <v>223</v>
      </c>
      <c r="D26" s="215"/>
      <c r="E26" s="215"/>
      <c r="F26" s="215"/>
      <c r="G26" s="215"/>
      <c r="H26" s="215" t="s">
        <v>224</v>
      </c>
      <c r="I26" s="215"/>
      <c r="J26" s="215"/>
      <c r="K26" s="215"/>
      <c r="L26" s="215"/>
      <c r="M26" s="215"/>
      <c r="N26" s="215"/>
      <c r="O26" s="216" t="s">
        <v>225</v>
      </c>
      <c r="P26" s="216"/>
      <c r="Q26" s="216"/>
      <c r="R26" s="5">
        <v>1</v>
      </c>
      <c r="S26" s="5"/>
      <c r="T26" s="5"/>
      <c r="U26" s="5">
        <v>1</v>
      </c>
      <c r="V26" s="5">
        <v>1</v>
      </c>
      <c r="W26" s="5">
        <v>1</v>
      </c>
      <c r="X26" s="5">
        <v>1</v>
      </c>
      <c r="Y26" s="5"/>
      <c r="Z26" s="23">
        <v>0.5</v>
      </c>
      <c r="AA26" s="65">
        <f t="shared" si="0"/>
        <v>5.3</v>
      </c>
      <c r="AB26" s="17">
        <v>1</v>
      </c>
      <c r="AC26" s="142">
        <v>1</v>
      </c>
      <c r="AD26" s="17">
        <v>1</v>
      </c>
      <c r="AE26" s="145">
        <v>1</v>
      </c>
      <c r="AF26" s="17"/>
      <c r="AG26" s="152">
        <v>2</v>
      </c>
      <c r="AH26" s="157"/>
      <c r="AI26" s="157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thickBot="1">
      <c r="A27" s="185">
        <v>14</v>
      </c>
      <c r="B27" s="185"/>
      <c r="C27" s="215" t="s">
        <v>226</v>
      </c>
      <c r="D27" s="215"/>
      <c r="E27" s="215"/>
      <c r="F27" s="215"/>
      <c r="G27" s="215"/>
      <c r="H27" s="215" t="s">
        <v>129</v>
      </c>
      <c r="I27" s="215"/>
      <c r="J27" s="215"/>
      <c r="K27" s="215"/>
      <c r="L27" s="215"/>
      <c r="M27" s="215"/>
      <c r="N27" s="215"/>
      <c r="O27" s="216" t="s">
        <v>349</v>
      </c>
      <c r="P27" s="216"/>
      <c r="Q27" s="216"/>
      <c r="R27" s="5">
        <v>1</v>
      </c>
      <c r="S27" s="5"/>
      <c r="T27" s="5"/>
      <c r="U27" s="5"/>
      <c r="V27" s="5"/>
      <c r="W27" s="5"/>
      <c r="X27" s="5"/>
      <c r="Y27" s="5"/>
      <c r="Z27" s="23">
        <v>1</v>
      </c>
      <c r="AA27" s="65">
        <f t="shared" si="0"/>
        <v>1.6</v>
      </c>
      <c r="AB27" s="17">
        <v>1</v>
      </c>
      <c r="AC27" s="142">
        <v>0.5</v>
      </c>
      <c r="AD27" s="17">
        <v>1</v>
      </c>
      <c r="AE27" s="145"/>
      <c r="AF27" s="17"/>
      <c r="AG27" s="152">
        <v>3</v>
      </c>
      <c r="AH27" s="157"/>
      <c r="AI27" s="157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customHeight="1" thickBot="1">
      <c r="A28" s="185">
        <v>15</v>
      </c>
      <c r="B28" s="185"/>
      <c r="C28" s="215" t="s">
        <v>130</v>
      </c>
      <c r="D28" s="215"/>
      <c r="E28" s="215"/>
      <c r="F28" s="215"/>
      <c r="G28" s="215"/>
      <c r="H28" s="215" t="s">
        <v>236</v>
      </c>
      <c r="I28" s="215"/>
      <c r="J28" s="215"/>
      <c r="K28" s="215"/>
      <c r="L28" s="215"/>
      <c r="M28" s="215"/>
      <c r="N28" s="215"/>
      <c r="O28" s="216" t="s">
        <v>491</v>
      </c>
      <c r="P28" s="216"/>
      <c r="Q28" s="216"/>
      <c r="R28" s="5">
        <v>1</v>
      </c>
      <c r="S28" s="5">
        <v>0.75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23">
        <v>13</v>
      </c>
      <c r="AA28" s="65">
        <f t="shared" si="0"/>
        <v>15.55</v>
      </c>
      <c r="AB28" s="17">
        <v>1</v>
      </c>
      <c r="AC28" s="142">
        <v>0.5</v>
      </c>
      <c r="AD28" s="17">
        <v>1</v>
      </c>
      <c r="AE28" s="145"/>
      <c r="AF28" s="17">
        <v>1</v>
      </c>
      <c r="AG28" s="152">
        <v>4</v>
      </c>
      <c r="AH28" s="157"/>
      <c r="AI28" s="157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thickBot="1">
      <c r="A29" s="185">
        <v>16</v>
      </c>
      <c r="B29" s="185"/>
      <c r="C29" s="215" t="s">
        <v>315</v>
      </c>
      <c r="D29" s="215"/>
      <c r="E29" s="215"/>
      <c r="F29" s="215"/>
      <c r="G29" s="215"/>
      <c r="H29" s="215" t="s">
        <v>316</v>
      </c>
      <c r="I29" s="215"/>
      <c r="J29" s="215"/>
      <c r="K29" s="215"/>
      <c r="L29" s="215"/>
      <c r="M29" s="215"/>
      <c r="N29" s="215"/>
      <c r="O29" s="216" t="s">
        <v>154</v>
      </c>
      <c r="P29" s="216"/>
      <c r="Q29" s="216"/>
      <c r="R29" s="5">
        <v>1</v>
      </c>
      <c r="S29" s="5"/>
      <c r="T29" s="5"/>
      <c r="U29" s="5"/>
      <c r="V29" s="5"/>
      <c r="W29" s="5"/>
      <c r="X29" s="5"/>
      <c r="Y29" s="5"/>
      <c r="Z29" s="23">
        <v>1</v>
      </c>
      <c r="AA29" s="65">
        <f t="shared" si="0"/>
        <v>1.6</v>
      </c>
      <c r="AB29" s="17"/>
      <c r="AC29" s="142"/>
      <c r="AD29" s="17"/>
      <c r="AE29" s="145"/>
      <c r="AF29" s="17"/>
      <c r="AH29" s="157"/>
      <c r="AI29" s="157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" customHeight="1" thickBot="1">
      <c r="A30" s="185">
        <v>17</v>
      </c>
      <c r="B30" s="185"/>
      <c r="C30" s="215" t="s">
        <v>317</v>
      </c>
      <c r="D30" s="215"/>
      <c r="E30" s="215"/>
      <c r="F30" s="215"/>
      <c r="G30" s="215"/>
      <c r="H30" s="215" t="s">
        <v>500</v>
      </c>
      <c r="I30" s="215"/>
      <c r="J30" s="215"/>
      <c r="K30" s="215"/>
      <c r="L30" s="215"/>
      <c r="M30" s="215"/>
      <c r="N30" s="215"/>
      <c r="O30" s="216" t="s">
        <v>280</v>
      </c>
      <c r="P30" s="216"/>
      <c r="Q30" s="216"/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0.5</v>
      </c>
      <c r="Z30" s="23">
        <v>5</v>
      </c>
      <c r="AA30" s="65">
        <f t="shared" si="0"/>
        <v>10.5</v>
      </c>
      <c r="AB30" s="17">
        <v>1</v>
      </c>
      <c r="AC30" s="142">
        <v>0.5</v>
      </c>
      <c r="AD30" s="17">
        <v>1</v>
      </c>
      <c r="AE30" s="145">
        <v>0.5</v>
      </c>
      <c r="AF30" s="17"/>
      <c r="AG30" s="152">
        <v>4</v>
      </c>
      <c r="AH30" s="157"/>
      <c r="AI30" s="157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thickBot="1">
      <c r="A31" s="185">
        <v>18</v>
      </c>
      <c r="B31" s="185"/>
      <c r="C31" s="215" t="s">
        <v>501</v>
      </c>
      <c r="D31" s="215"/>
      <c r="E31" s="215"/>
      <c r="F31" s="215"/>
      <c r="G31" s="215"/>
      <c r="H31" s="215" t="s">
        <v>502</v>
      </c>
      <c r="I31" s="215"/>
      <c r="J31" s="215"/>
      <c r="K31" s="215"/>
      <c r="L31" s="215"/>
      <c r="M31" s="215"/>
      <c r="N31" s="215"/>
      <c r="O31" s="216" t="s">
        <v>252</v>
      </c>
      <c r="P31" s="216"/>
      <c r="Q31" s="216"/>
      <c r="R31" s="5"/>
      <c r="S31" s="5"/>
      <c r="T31" s="5"/>
      <c r="U31" s="5"/>
      <c r="V31" s="5">
        <v>1</v>
      </c>
      <c r="W31" s="5"/>
      <c r="X31" s="5"/>
      <c r="Y31" s="5"/>
      <c r="Z31" s="23">
        <v>1.5</v>
      </c>
      <c r="AA31" s="65">
        <f t="shared" si="0"/>
        <v>1.9</v>
      </c>
      <c r="AB31" s="17">
        <v>1</v>
      </c>
      <c r="AC31" s="142">
        <v>0.5</v>
      </c>
      <c r="AD31" s="17">
        <v>1</v>
      </c>
      <c r="AE31" s="145"/>
      <c r="AF31" s="17">
        <v>1</v>
      </c>
      <c r="AG31" s="152">
        <v>3</v>
      </c>
      <c r="AH31" s="157"/>
      <c r="AI31" s="157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4.25" customHeight="1" thickBot="1">
      <c r="A32" s="185">
        <v>19</v>
      </c>
      <c r="B32" s="185"/>
      <c r="C32" s="215" t="s">
        <v>503</v>
      </c>
      <c r="D32" s="215"/>
      <c r="E32" s="215"/>
      <c r="F32" s="215"/>
      <c r="G32" s="215"/>
      <c r="H32" s="215" t="s">
        <v>504</v>
      </c>
      <c r="I32" s="215"/>
      <c r="J32" s="215"/>
      <c r="K32" s="215"/>
      <c r="L32" s="215"/>
      <c r="M32" s="215"/>
      <c r="N32" s="215"/>
      <c r="O32" s="216" t="s">
        <v>280</v>
      </c>
      <c r="P32" s="216"/>
      <c r="Q32" s="216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0.5</v>
      </c>
      <c r="Z32" s="23">
        <v>3</v>
      </c>
      <c r="AA32" s="65">
        <f t="shared" si="0"/>
        <v>9.3000000000000007</v>
      </c>
      <c r="AB32" s="17">
        <v>1</v>
      </c>
      <c r="AC32" s="142">
        <v>0.5</v>
      </c>
      <c r="AD32" s="17">
        <v>1</v>
      </c>
      <c r="AE32" s="145">
        <v>0.5</v>
      </c>
      <c r="AF32" s="17"/>
      <c r="AG32" s="152">
        <v>4</v>
      </c>
      <c r="AH32" s="157"/>
      <c r="AI32" s="157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" customHeight="1" thickBot="1">
      <c r="A33" s="185">
        <v>20</v>
      </c>
      <c r="B33" s="185"/>
      <c r="C33" s="215" t="s">
        <v>505</v>
      </c>
      <c r="D33" s="215"/>
      <c r="E33" s="215"/>
      <c r="F33" s="215"/>
      <c r="G33" s="215"/>
      <c r="H33" s="215" t="s">
        <v>506</v>
      </c>
      <c r="I33" s="215"/>
      <c r="J33" s="215"/>
      <c r="K33" s="215"/>
      <c r="L33" s="215"/>
      <c r="M33" s="215"/>
      <c r="N33" s="215"/>
      <c r="O33" s="216" t="s">
        <v>288</v>
      </c>
      <c r="P33" s="216"/>
      <c r="Q33" s="216"/>
      <c r="R33" s="5">
        <v>1</v>
      </c>
      <c r="S33" s="5"/>
      <c r="T33" s="5"/>
      <c r="U33" s="5"/>
      <c r="V33" s="5">
        <v>1</v>
      </c>
      <c r="W33" s="5">
        <v>1</v>
      </c>
      <c r="X33" s="5">
        <v>1</v>
      </c>
      <c r="Y33" s="5"/>
      <c r="Z33" s="23">
        <v>0.5</v>
      </c>
      <c r="AA33" s="65">
        <f t="shared" si="0"/>
        <v>4.3</v>
      </c>
      <c r="AB33" s="17"/>
      <c r="AC33" s="142"/>
      <c r="AD33" s="17"/>
      <c r="AE33" s="145"/>
      <c r="AF33" s="17"/>
      <c r="AH33" s="157"/>
      <c r="AI33" s="157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thickBot="1">
      <c r="A34" s="185">
        <v>21</v>
      </c>
      <c r="B34" s="185"/>
      <c r="C34" s="215" t="s">
        <v>507</v>
      </c>
      <c r="D34" s="215"/>
      <c r="E34" s="215"/>
      <c r="F34" s="215"/>
      <c r="G34" s="215"/>
      <c r="H34" s="215" t="s">
        <v>508</v>
      </c>
      <c r="I34" s="215"/>
      <c r="J34" s="215"/>
      <c r="K34" s="215"/>
      <c r="L34" s="215"/>
      <c r="M34" s="215"/>
      <c r="N34" s="215"/>
      <c r="O34" s="216" t="s">
        <v>349</v>
      </c>
      <c r="P34" s="216"/>
      <c r="Q34" s="216"/>
      <c r="R34" s="5">
        <v>1</v>
      </c>
      <c r="S34" s="5"/>
      <c r="T34" s="5"/>
      <c r="U34" s="5"/>
      <c r="V34" s="5"/>
      <c r="W34" s="5"/>
      <c r="X34" s="5"/>
      <c r="Y34" s="5">
        <v>1</v>
      </c>
      <c r="Z34" s="23">
        <v>0.5</v>
      </c>
      <c r="AA34" s="65">
        <f t="shared" si="0"/>
        <v>2.2999999999999998</v>
      </c>
      <c r="AB34" s="17"/>
      <c r="AC34" s="142"/>
      <c r="AD34" s="17"/>
      <c r="AE34" s="145"/>
      <c r="AF34" s="17"/>
      <c r="AH34" s="157"/>
      <c r="AI34" s="157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5" customHeight="1" thickBot="1">
      <c r="A35" s="185">
        <v>22</v>
      </c>
      <c r="B35" s="185"/>
      <c r="C35" s="215" t="s">
        <v>350</v>
      </c>
      <c r="D35" s="215"/>
      <c r="E35" s="215"/>
      <c r="F35" s="215"/>
      <c r="G35" s="215"/>
      <c r="H35" s="215" t="s">
        <v>351</v>
      </c>
      <c r="I35" s="215"/>
      <c r="J35" s="215"/>
      <c r="K35" s="215"/>
      <c r="L35" s="215"/>
      <c r="M35" s="215"/>
      <c r="N35" s="215"/>
      <c r="O35" s="216" t="s">
        <v>20</v>
      </c>
      <c r="P35" s="216"/>
      <c r="Q35" s="216"/>
      <c r="R35" s="5">
        <v>1</v>
      </c>
      <c r="S35" s="5"/>
      <c r="T35" s="5"/>
      <c r="U35" s="5"/>
      <c r="V35" s="5"/>
      <c r="W35" s="5"/>
      <c r="X35" s="5"/>
      <c r="Y35" s="5"/>
      <c r="Z35" s="23"/>
      <c r="AA35" s="65">
        <f t="shared" si="0"/>
        <v>1</v>
      </c>
      <c r="AB35" s="17"/>
      <c r="AC35" s="142"/>
      <c r="AD35" s="17"/>
      <c r="AE35" s="145"/>
      <c r="AF35" s="17"/>
      <c r="AH35" s="157"/>
      <c r="AI35" s="157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thickBot="1">
      <c r="A36" s="185">
        <v>23</v>
      </c>
      <c r="B36" s="185"/>
      <c r="C36" s="215" t="s">
        <v>352</v>
      </c>
      <c r="D36" s="215"/>
      <c r="E36" s="215"/>
      <c r="F36" s="215"/>
      <c r="G36" s="215"/>
      <c r="H36" s="215" t="s">
        <v>353</v>
      </c>
      <c r="I36" s="215"/>
      <c r="J36" s="215"/>
      <c r="K36" s="215"/>
      <c r="L36" s="215"/>
      <c r="M36" s="215"/>
      <c r="N36" s="215"/>
      <c r="O36" s="216" t="s">
        <v>284</v>
      </c>
      <c r="P36" s="216"/>
      <c r="Q36" s="216"/>
      <c r="R36" s="5">
        <v>1</v>
      </c>
      <c r="S36" s="5"/>
      <c r="T36" s="5"/>
      <c r="U36" s="5">
        <v>1</v>
      </c>
      <c r="V36" s="5">
        <v>1</v>
      </c>
      <c r="W36" s="5">
        <v>1</v>
      </c>
      <c r="X36" s="5">
        <v>1</v>
      </c>
      <c r="Y36" s="5"/>
      <c r="Z36" s="23">
        <v>1</v>
      </c>
      <c r="AA36" s="65">
        <f t="shared" si="0"/>
        <v>5.6</v>
      </c>
      <c r="AB36" s="17">
        <v>1</v>
      </c>
      <c r="AC36" s="142">
        <v>1</v>
      </c>
      <c r="AD36" s="17">
        <v>1</v>
      </c>
      <c r="AE36" s="145"/>
      <c r="AF36" s="17"/>
      <c r="AG36" s="152">
        <v>2</v>
      </c>
      <c r="AH36" s="157"/>
      <c r="AI36" s="157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thickBot="1">
      <c r="A37" s="185">
        <v>24</v>
      </c>
      <c r="B37" s="185"/>
      <c r="C37" s="215" t="s">
        <v>354</v>
      </c>
      <c r="D37" s="215"/>
      <c r="E37" s="215"/>
      <c r="F37" s="215"/>
      <c r="G37" s="215"/>
      <c r="H37" s="215" t="s">
        <v>307</v>
      </c>
      <c r="I37" s="215"/>
      <c r="J37" s="215"/>
      <c r="K37" s="215"/>
      <c r="L37" s="215"/>
      <c r="M37" s="215"/>
      <c r="N37" s="215"/>
      <c r="O37" s="216" t="s">
        <v>154</v>
      </c>
      <c r="P37" s="216"/>
      <c r="Q37" s="216"/>
      <c r="R37" s="5">
        <v>1</v>
      </c>
      <c r="S37" s="5"/>
      <c r="T37" s="5"/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23">
        <v>1.5</v>
      </c>
      <c r="AA37" s="65">
        <f t="shared" si="0"/>
        <v>6.9</v>
      </c>
      <c r="AB37" s="17">
        <v>1</v>
      </c>
      <c r="AC37" s="142">
        <v>0.5</v>
      </c>
      <c r="AD37" s="17">
        <v>1</v>
      </c>
      <c r="AE37" s="145">
        <v>1</v>
      </c>
      <c r="AF37" s="17"/>
      <c r="AG37" s="152">
        <v>4</v>
      </c>
      <c r="AH37" s="157"/>
      <c r="AI37" s="157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5" customHeight="1" thickBot="1">
      <c r="A38" s="185">
        <v>25</v>
      </c>
      <c r="B38" s="185"/>
      <c r="C38" s="215" t="s">
        <v>308</v>
      </c>
      <c r="D38" s="215"/>
      <c r="E38" s="215"/>
      <c r="F38" s="215"/>
      <c r="G38" s="215"/>
      <c r="H38" s="215" t="s">
        <v>309</v>
      </c>
      <c r="I38" s="215"/>
      <c r="J38" s="215"/>
      <c r="K38" s="215"/>
      <c r="L38" s="215"/>
      <c r="M38" s="215"/>
      <c r="N38" s="215"/>
      <c r="O38" s="216" t="s">
        <v>154</v>
      </c>
      <c r="P38" s="216"/>
      <c r="Q38" s="216"/>
      <c r="R38" s="5">
        <v>1</v>
      </c>
      <c r="S38" s="5"/>
      <c r="T38" s="5"/>
      <c r="U38" s="5"/>
      <c r="V38" s="5"/>
      <c r="W38" s="5"/>
      <c r="X38" s="5">
        <v>1</v>
      </c>
      <c r="Y38" s="5"/>
      <c r="Z38" s="23">
        <v>5</v>
      </c>
      <c r="AA38" s="65">
        <f t="shared" si="0"/>
        <v>5</v>
      </c>
      <c r="AB38" s="17"/>
      <c r="AC38" s="142"/>
      <c r="AD38" s="17"/>
      <c r="AE38" s="145"/>
      <c r="AF38" s="17"/>
      <c r="AH38" s="157"/>
      <c r="AI38" s="157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thickBot="1">
      <c r="A39" s="185">
        <v>26</v>
      </c>
      <c r="B39" s="185"/>
      <c r="C39" s="215" t="s">
        <v>310</v>
      </c>
      <c r="D39" s="215"/>
      <c r="E39" s="215"/>
      <c r="F39" s="215"/>
      <c r="G39" s="215"/>
      <c r="H39" s="215" t="s">
        <v>311</v>
      </c>
      <c r="I39" s="215"/>
      <c r="J39" s="215"/>
      <c r="K39" s="215"/>
      <c r="L39" s="215"/>
      <c r="M39" s="215"/>
      <c r="N39" s="215"/>
      <c r="O39" s="216" t="s">
        <v>154</v>
      </c>
      <c r="P39" s="216"/>
      <c r="Q39" s="216"/>
      <c r="R39" s="5"/>
      <c r="S39" s="5"/>
      <c r="T39" s="5"/>
      <c r="U39" s="5"/>
      <c r="V39" s="5"/>
      <c r="W39" s="5"/>
      <c r="X39" s="5">
        <v>1</v>
      </c>
      <c r="Y39" s="5"/>
      <c r="Z39" s="23">
        <v>7</v>
      </c>
      <c r="AA39" s="65">
        <f t="shared" si="0"/>
        <v>5.2</v>
      </c>
      <c r="AB39" s="17">
        <v>1</v>
      </c>
      <c r="AC39" s="142"/>
      <c r="AD39" s="17">
        <v>1</v>
      </c>
      <c r="AE39" s="145"/>
      <c r="AF39" s="17"/>
      <c r="AH39" s="157"/>
      <c r="AI39" s="157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5" customHeight="1" thickBot="1">
      <c r="A40" s="185">
        <v>27</v>
      </c>
      <c r="B40" s="185"/>
      <c r="C40" s="215" t="s">
        <v>312</v>
      </c>
      <c r="D40" s="215"/>
      <c r="E40" s="215"/>
      <c r="F40" s="215"/>
      <c r="G40" s="215"/>
      <c r="H40" s="215" t="s">
        <v>490</v>
      </c>
      <c r="I40" s="215"/>
      <c r="J40" s="215"/>
      <c r="K40" s="215"/>
      <c r="L40" s="215"/>
      <c r="M40" s="215"/>
      <c r="N40" s="215"/>
      <c r="O40" s="216" t="s">
        <v>281</v>
      </c>
      <c r="P40" s="216"/>
      <c r="Q40" s="216"/>
      <c r="R40" s="5">
        <v>1</v>
      </c>
      <c r="S40" s="5"/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/>
      <c r="Z40" s="23">
        <v>6</v>
      </c>
      <c r="AA40" s="65">
        <f t="shared" si="0"/>
        <v>9.6</v>
      </c>
      <c r="AB40" s="17">
        <v>1</v>
      </c>
      <c r="AC40" s="142">
        <v>1</v>
      </c>
      <c r="AD40" s="17"/>
      <c r="AE40" s="145"/>
      <c r="AF40" s="17"/>
      <c r="AG40" s="152">
        <v>2</v>
      </c>
      <c r="AH40" s="157"/>
      <c r="AI40" s="157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thickBot="1">
      <c r="A41" s="185">
        <v>28</v>
      </c>
      <c r="B41" s="185"/>
      <c r="C41" s="215" t="s">
        <v>272</v>
      </c>
      <c r="D41" s="215"/>
      <c r="E41" s="215"/>
      <c r="F41" s="215"/>
      <c r="G41" s="215"/>
      <c r="H41" s="215" t="s">
        <v>273</v>
      </c>
      <c r="I41" s="215"/>
      <c r="J41" s="215"/>
      <c r="K41" s="215"/>
      <c r="L41" s="215"/>
      <c r="M41" s="215"/>
      <c r="N41" s="215"/>
      <c r="O41" s="216" t="s">
        <v>289</v>
      </c>
      <c r="P41" s="216"/>
      <c r="Q41" s="216"/>
      <c r="R41" s="5">
        <v>1</v>
      </c>
      <c r="S41" s="5">
        <v>1</v>
      </c>
      <c r="T41" s="5">
        <v>1</v>
      </c>
      <c r="U41" s="5"/>
      <c r="V41" s="5">
        <v>1</v>
      </c>
      <c r="W41" s="5">
        <v>1</v>
      </c>
      <c r="X41" s="5">
        <v>1</v>
      </c>
      <c r="Y41" s="5">
        <v>1</v>
      </c>
      <c r="Z41" s="23">
        <v>2.5</v>
      </c>
      <c r="AA41" s="65">
        <f t="shared" si="0"/>
        <v>8.5</v>
      </c>
      <c r="AB41" s="17">
        <v>1</v>
      </c>
      <c r="AC41" s="142">
        <v>0.5</v>
      </c>
      <c r="AD41" s="17">
        <v>1</v>
      </c>
      <c r="AE41" s="145">
        <v>0.5</v>
      </c>
      <c r="AF41" s="17"/>
      <c r="AG41" s="152">
        <v>4</v>
      </c>
      <c r="AH41" s="157"/>
      <c r="AI41" s="157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thickBot="1">
      <c r="A42" s="185">
        <v>29</v>
      </c>
      <c r="B42" s="185"/>
      <c r="C42" s="215" t="s">
        <v>274</v>
      </c>
      <c r="D42" s="215"/>
      <c r="E42" s="215"/>
      <c r="F42" s="215"/>
      <c r="G42" s="215"/>
      <c r="H42" s="215" t="s">
        <v>275</v>
      </c>
      <c r="I42" s="215"/>
      <c r="J42" s="215"/>
      <c r="K42" s="215"/>
      <c r="L42" s="215"/>
      <c r="M42" s="215"/>
      <c r="N42" s="215"/>
      <c r="O42" s="216" t="s">
        <v>290</v>
      </c>
      <c r="P42" s="216"/>
      <c r="Q42" s="216"/>
      <c r="R42" s="5"/>
      <c r="S42" s="5"/>
      <c r="T42" s="5"/>
      <c r="U42" s="5"/>
      <c r="V42" s="5"/>
      <c r="W42" s="5"/>
      <c r="X42" s="5"/>
      <c r="Y42" s="5"/>
      <c r="Z42" s="23">
        <v>1</v>
      </c>
      <c r="AA42" s="65">
        <f t="shared" si="0"/>
        <v>0.6</v>
      </c>
      <c r="AB42" s="17"/>
      <c r="AC42" s="142"/>
      <c r="AD42" s="17"/>
      <c r="AE42" s="145"/>
      <c r="AF42" s="17"/>
      <c r="AH42" s="157"/>
      <c r="AI42" s="157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5" customHeight="1" thickBot="1">
      <c r="A43" s="185">
        <v>30</v>
      </c>
      <c r="B43" s="185"/>
      <c r="C43" s="215" t="s">
        <v>276</v>
      </c>
      <c r="D43" s="215"/>
      <c r="E43" s="215"/>
      <c r="F43" s="215"/>
      <c r="G43" s="215"/>
      <c r="H43" s="215" t="s">
        <v>429</v>
      </c>
      <c r="I43" s="215"/>
      <c r="J43" s="215"/>
      <c r="K43" s="215"/>
      <c r="L43" s="215"/>
      <c r="M43" s="215"/>
      <c r="N43" s="215"/>
      <c r="O43" s="216" t="s">
        <v>290</v>
      </c>
      <c r="P43" s="216"/>
      <c r="Q43" s="216"/>
      <c r="R43" s="5">
        <v>1</v>
      </c>
      <c r="S43" s="5"/>
      <c r="T43" s="5">
        <v>1</v>
      </c>
      <c r="U43" s="5">
        <v>1</v>
      </c>
      <c r="V43" s="5">
        <v>1</v>
      </c>
      <c r="W43" s="5"/>
      <c r="X43" s="5">
        <v>1</v>
      </c>
      <c r="Y43" s="5"/>
      <c r="Z43" s="23">
        <v>1</v>
      </c>
      <c r="AA43" s="65">
        <f t="shared" si="0"/>
        <v>5.6</v>
      </c>
      <c r="AB43" s="17">
        <v>1</v>
      </c>
      <c r="AC43" s="142">
        <v>0.5</v>
      </c>
      <c r="AD43" s="17">
        <v>1</v>
      </c>
      <c r="AE43" s="145"/>
      <c r="AF43" s="17">
        <v>1</v>
      </c>
      <c r="AG43" s="152">
        <v>4</v>
      </c>
      <c r="AH43" s="157"/>
      <c r="AI43" s="157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thickBot="1">
      <c r="A44" s="185">
        <v>31</v>
      </c>
      <c r="B44" s="185"/>
      <c r="C44" s="215" t="s">
        <v>430</v>
      </c>
      <c r="D44" s="215"/>
      <c r="E44" s="215"/>
      <c r="F44" s="215"/>
      <c r="G44" s="215"/>
      <c r="H44" s="215" t="s">
        <v>431</v>
      </c>
      <c r="I44" s="215"/>
      <c r="J44" s="215"/>
      <c r="K44" s="215"/>
      <c r="L44" s="215"/>
      <c r="M44" s="215"/>
      <c r="N44" s="215"/>
      <c r="O44" s="216" t="s">
        <v>285</v>
      </c>
      <c r="P44" s="216"/>
      <c r="Q44" s="216"/>
      <c r="R44" s="5">
        <v>1</v>
      </c>
      <c r="S44" s="5"/>
      <c r="T44" s="5">
        <v>1</v>
      </c>
      <c r="U44" s="5"/>
      <c r="V44" s="5"/>
      <c r="W44" s="5"/>
      <c r="X44" s="5"/>
      <c r="Y44" s="5"/>
      <c r="Z44" s="23">
        <v>1.5</v>
      </c>
      <c r="AA44" s="65">
        <f t="shared" si="0"/>
        <v>2.9</v>
      </c>
      <c r="AB44" s="17"/>
      <c r="AC44" s="142"/>
      <c r="AD44" s="17"/>
      <c r="AE44" s="145"/>
      <c r="AF44" s="17"/>
      <c r="AH44" s="157"/>
      <c r="AI44" s="157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" customHeight="1" thickBot="1">
      <c r="A45" s="185">
        <v>32</v>
      </c>
      <c r="B45" s="185"/>
      <c r="C45" s="215" t="s">
        <v>432</v>
      </c>
      <c r="D45" s="215"/>
      <c r="E45" s="215"/>
      <c r="F45" s="215"/>
      <c r="G45" s="215"/>
      <c r="H45" s="215" t="s">
        <v>433</v>
      </c>
      <c r="I45" s="215"/>
      <c r="J45" s="215"/>
      <c r="K45" s="215"/>
      <c r="L45" s="215"/>
      <c r="M45" s="215"/>
      <c r="N45" s="215"/>
      <c r="O45" s="216" t="s">
        <v>284</v>
      </c>
      <c r="P45" s="216"/>
      <c r="Q45" s="216"/>
      <c r="R45" s="5"/>
      <c r="S45" s="5"/>
      <c r="T45" s="5"/>
      <c r="U45" s="5"/>
      <c r="V45" s="5"/>
      <c r="W45" s="5"/>
      <c r="X45" s="5"/>
      <c r="Y45" s="5"/>
      <c r="Z45" s="23"/>
      <c r="AA45" s="65">
        <f t="shared" si="0"/>
        <v>0</v>
      </c>
      <c r="AB45" s="17"/>
      <c r="AC45" s="142"/>
      <c r="AD45" s="17"/>
      <c r="AE45" s="145"/>
      <c r="AF45" s="17"/>
      <c r="AH45" s="157"/>
      <c r="AI45" s="157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4.25" customHeight="1" thickBot="1">
      <c r="A46" s="185">
        <v>33</v>
      </c>
      <c r="B46" s="185"/>
      <c r="C46" s="215" t="s">
        <v>335</v>
      </c>
      <c r="D46" s="215"/>
      <c r="E46" s="215"/>
      <c r="F46" s="215"/>
      <c r="G46" s="215"/>
      <c r="H46" s="215" t="s">
        <v>383</v>
      </c>
      <c r="I46" s="215"/>
      <c r="J46" s="215"/>
      <c r="K46" s="215"/>
      <c r="L46" s="215"/>
      <c r="M46" s="215"/>
      <c r="N46" s="215"/>
      <c r="O46" s="216" t="s">
        <v>284</v>
      </c>
      <c r="P46" s="216"/>
      <c r="Q46" s="216"/>
      <c r="R46" s="5">
        <v>1</v>
      </c>
      <c r="S46" s="5"/>
      <c r="T46" s="5">
        <v>1</v>
      </c>
      <c r="U46" s="5"/>
      <c r="V46" s="5"/>
      <c r="W46" s="5"/>
      <c r="X46" s="5"/>
      <c r="Y46" s="5"/>
      <c r="Z46" s="23">
        <v>3</v>
      </c>
      <c r="AA46" s="65">
        <f t="shared" si="0"/>
        <v>3.8</v>
      </c>
      <c r="AB46" s="17"/>
      <c r="AC46" s="142"/>
      <c r="AD46" s="17"/>
      <c r="AE46" s="145"/>
      <c r="AF46" s="17"/>
      <c r="AH46" s="157"/>
      <c r="AI46" s="157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4.25" customHeight="1" thickBot="1">
      <c r="A47" s="185">
        <v>34</v>
      </c>
      <c r="B47" s="185"/>
      <c r="C47" s="215" t="s">
        <v>434</v>
      </c>
      <c r="D47" s="215"/>
      <c r="E47" s="215"/>
      <c r="F47" s="215"/>
      <c r="G47" s="215"/>
      <c r="H47" s="215" t="s">
        <v>435</v>
      </c>
      <c r="I47" s="215"/>
      <c r="J47" s="215"/>
      <c r="K47" s="215"/>
      <c r="L47" s="215"/>
      <c r="M47" s="215"/>
      <c r="N47" s="215"/>
      <c r="O47" s="216" t="s">
        <v>283</v>
      </c>
      <c r="P47" s="216"/>
      <c r="Q47" s="216"/>
      <c r="R47" s="5">
        <v>1</v>
      </c>
      <c r="S47" s="5">
        <v>1</v>
      </c>
      <c r="T47" s="5">
        <v>1</v>
      </c>
      <c r="U47" s="5">
        <v>1</v>
      </c>
      <c r="V47" s="5"/>
      <c r="W47" s="5">
        <v>1</v>
      </c>
      <c r="X47" s="5">
        <v>1</v>
      </c>
      <c r="Y47" s="5"/>
      <c r="Z47" s="23">
        <v>1.5</v>
      </c>
      <c r="AA47" s="65">
        <f t="shared" si="0"/>
        <v>6.9</v>
      </c>
      <c r="AB47" s="17">
        <v>1</v>
      </c>
      <c r="AC47" s="142">
        <v>1</v>
      </c>
      <c r="AD47" s="17"/>
      <c r="AE47" s="145">
        <v>1</v>
      </c>
      <c r="AF47" s="17"/>
      <c r="AG47" s="152">
        <v>4</v>
      </c>
      <c r="AH47" s="157"/>
      <c r="AI47" s="157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" customHeight="1" thickBot="1">
      <c r="A48" s="185">
        <v>35</v>
      </c>
      <c r="B48" s="185"/>
      <c r="C48" s="215" t="s">
        <v>291</v>
      </c>
      <c r="D48" s="215"/>
      <c r="E48" s="215"/>
      <c r="F48" s="215"/>
      <c r="G48" s="215"/>
      <c r="H48" s="215" t="s">
        <v>292</v>
      </c>
      <c r="I48" s="215"/>
      <c r="J48" s="215"/>
      <c r="K48" s="215"/>
      <c r="L48" s="215"/>
      <c r="M48" s="215"/>
      <c r="N48" s="215"/>
      <c r="O48" s="216" t="s">
        <v>281</v>
      </c>
      <c r="P48" s="216"/>
      <c r="Q48" s="216"/>
      <c r="R48" s="5">
        <v>1</v>
      </c>
      <c r="S48" s="5">
        <v>1</v>
      </c>
      <c r="T48" s="5">
        <v>1</v>
      </c>
      <c r="U48" s="5">
        <v>0.25</v>
      </c>
      <c r="V48" s="5">
        <v>1</v>
      </c>
      <c r="W48" s="5">
        <v>1</v>
      </c>
      <c r="X48" s="5">
        <v>1</v>
      </c>
      <c r="Y48" s="5">
        <v>1</v>
      </c>
      <c r="Z48" s="23">
        <v>3</v>
      </c>
      <c r="AA48" s="65">
        <f t="shared" si="0"/>
        <v>9.0500000000000007</v>
      </c>
      <c r="AB48" s="17">
        <v>1</v>
      </c>
      <c r="AC48" s="142"/>
      <c r="AD48" s="17">
        <v>1</v>
      </c>
      <c r="AE48" s="145">
        <v>0.5</v>
      </c>
      <c r="AF48" s="17"/>
      <c r="AG48" s="152">
        <v>3</v>
      </c>
      <c r="AH48" s="157"/>
      <c r="AI48" s="157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4.25" customHeight="1" thickBot="1">
      <c r="A49" s="185">
        <v>36</v>
      </c>
      <c r="B49" s="185"/>
      <c r="C49" s="215" t="s">
        <v>293</v>
      </c>
      <c r="D49" s="215"/>
      <c r="E49" s="215"/>
      <c r="F49" s="215"/>
      <c r="G49" s="215"/>
      <c r="H49" s="215" t="s">
        <v>294</v>
      </c>
      <c r="I49" s="215"/>
      <c r="J49" s="215"/>
      <c r="K49" s="215"/>
      <c r="L49" s="215"/>
      <c r="M49" s="215"/>
      <c r="N49" s="215"/>
      <c r="O49" s="216" t="s">
        <v>278</v>
      </c>
      <c r="P49" s="216"/>
      <c r="Q49" s="216"/>
      <c r="R49" s="5">
        <v>1</v>
      </c>
      <c r="S49" s="5"/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/>
      <c r="Z49" s="23">
        <v>1</v>
      </c>
      <c r="AA49" s="65">
        <f t="shared" si="0"/>
        <v>6.6</v>
      </c>
      <c r="AB49" s="17">
        <v>1</v>
      </c>
      <c r="AC49" s="142">
        <v>0.5</v>
      </c>
      <c r="AD49" s="17">
        <v>1</v>
      </c>
      <c r="AE49" s="145">
        <v>1</v>
      </c>
      <c r="AF49" s="17"/>
      <c r="AG49" s="152">
        <v>4</v>
      </c>
      <c r="AH49" s="157"/>
      <c r="AI49" s="157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customHeight="1" thickBot="1">
      <c r="A50" s="185">
        <v>37</v>
      </c>
      <c r="B50" s="185"/>
      <c r="C50" s="215" t="s">
        <v>295</v>
      </c>
      <c r="D50" s="215"/>
      <c r="E50" s="215"/>
      <c r="F50" s="215"/>
      <c r="G50" s="215"/>
      <c r="H50" s="215" t="s">
        <v>296</v>
      </c>
      <c r="I50" s="215"/>
      <c r="J50" s="215"/>
      <c r="K50" s="215"/>
      <c r="L50" s="215"/>
      <c r="M50" s="215"/>
      <c r="N50" s="215"/>
      <c r="O50" s="216" t="s">
        <v>297</v>
      </c>
      <c r="P50" s="216"/>
      <c r="Q50" s="216"/>
      <c r="R50" s="5">
        <v>1</v>
      </c>
      <c r="S50" s="5"/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/>
      <c r="Z50" s="23">
        <v>2</v>
      </c>
      <c r="AA50" s="65">
        <f t="shared" si="0"/>
        <v>7.2</v>
      </c>
      <c r="AB50" s="17">
        <v>1</v>
      </c>
      <c r="AC50" s="142">
        <v>0.5</v>
      </c>
      <c r="AD50" s="17">
        <v>1</v>
      </c>
      <c r="AE50" s="145">
        <v>1</v>
      </c>
      <c r="AF50" s="17"/>
      <c r="AG50" s="152">
        <v>4</v>
      </c>
      <c r="AH50" s="157"/>
      <c r="AI50" s="157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4.25" customHeight="1" thickBot="1">
      <c r="A51" s="185">
        <v>38</v>
      </c>
      <c r="B51" s="185"/>
      <c r="C51" s="215" t="s">
        <v>298</v>
      </c>
      <c r="D51" s="215"/>
      <c r="E51" s="215"/>
      <c r="F51" s="215"/>
      <c r="G51" s="215"/>
      <c r="H51" s="215" t="s">
        <v>299</v>
      </c>
      <c r="I51" s="215"/>
      <c r="J51" s="215"/>
      <c r="K51" s="215"/>
      <c r="L51" s="215"/>
      <c r="M51" s="215"/>
      <c r="N51" s="215"/>
      <c r="O51" s="216" t="s">
        <v>362</v>
      </c>
      <c r="P51" s="216"/>
      <c r="Q51" s="216"/>
      <c r="R51" s="5">
        <v>1</v>
      </c>
      <c r="S51" s="5"/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3">
        <v>2</v>
      </c>
      <c r="AA51" s="65">
        <f t="shared" si="0"/>
        <v>6.2</v>
      </c>
      <c r="AB51" s="17">
        <v>1</v>
      </c>
      <c r="AC51" s="142">
        <v>0.5</v>
      </c>
      <c r="AD51" s="17">
        <v>1</v>
      </c>
      <c r="AE51" s="145"/>
      <c r="AF51" s="17">
        <v>1</v>
      </c>
      <c r="AG51" s="152">
        <v>4</v>
      </c>
      <c r="AH51" s="157"/>
      <c r="AI51" s="157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4.25" customHeight="1" thickBot="1">
      <c r="A52" s="185">
        <v>39</v>
      </c>
      <c r="B52" s="185"/>
      <c r="C52" s="215" t="s">
        <v>355</v>
      </c>
      <c r="D52" s="215"/>
      <c r="E52" s="215"/>
      <c r="F52" s="215"/>
      <c r="G52" s="215"/>
      <c r="H52" s="215" t="s">
        <v>356</v>
      </c>
      <c r="I52" s="215"/>
      <c r="J52" s="215"/>
      <c r="K52" s="215"/>
      <c r="L52" s="215"/>
      <c r="M52" s="215"/>
      <c r="N52" s="215"/>
      <c r="O52" s="216" t="s">
        <v>286</v>
      </c>
      <c r="P52" s="216"/>
      <c r="Q52" s="216"/>
      <c r="R52" s="5">
        <v>1</v>
      </c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/>
      <c r="Z52" s="23">
        <v>2</v>
      </c>
      <c r="AA52" s="65">
        <f t="shared" si="0"/>
        <v>7.2</v>
      </c>
      <c r="AB52" s="17">
        <v>1</v>
      </c>
      <c r="AC52" s="142">
        <v>0.5</v>
      </c>
      <c r="AD52" s="17">
        <v>1</v>
      </c>
      <c r="AE52" s="145"/>
      <c r="AF52" s="17"/>
      <c r="AG52" s="152">
        <v>2</v>
      </c>
      <c r="AH52" s="157"/>
      <c r="AI52" s="157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customHeight="1" thickBot="1">
      <c r="A53" s="185">
        <v>40</v>
      </c>
      <c r="B53" s="185"/>
      <c r="C53" s="215" t="s">
        <v>357</v>
      </c>
      <c r="D53" s="215"/>
      <c r="E53" s="215"/>
      <c r="F53" s="215"/>
      <c r="G53" s="215"/>
      <c r="H53" s="215" t="s">
        <v>358</v>
      </c>
      <c r="I53" s="215"/>
      <c r="J53" s="215"/>
      <c r="K53" s="215"/>
      <c r="L53" s="215"/>
      <c r="M53" s="215"/>
      <c r="N53" s="215"/>
      <c r="O53" s="216" t="s">
        <v>281</v>
      </c>
      <c r="P53" s="216"/>
      <c r="Q53" s="216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23">
        <v>7</v>
      </c>
      <c r="AA53" s="65">
        <f t="shared" si="0"/>
        <v>12.2</v>
      </c>
      <c r="AB53" s="17">
        <v>1</v>
      </c>
      <c r="AC53" s="142">
        <v>0.5</v>
      </c>
      <c r="AD53" s="17">
        <v>1</v>
      </c>
      <c r="AE53" s="145">
        <v>1</v>
      </c>
      <c r="AF53" s="17"/>
      <c r="AG53" s="152">
        <v>4</v>
      </c>
      <c r="AH53" s="157"/>
      <c r="AI53" s="157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4.25" customHeight="1" thickBot="1">
      <c r="A54" s="185">
        <v>41</v>
      </c>
      <c r="B54" s="185"/>
      <c r="C54" s="215" t="s">
        <v>512</v>
      </c>
      <c r="D54" s="215"/>
      <c r="E54" s="215"/>
      <c r="F54" s="215"/>
      <c r="G54" s="215"/>
      <c r="H54" s="215" t="s">
        <v>145</v>
      </c>
      <c r="I54" s="215"/>
      <c r="J54" s="215"/>
      <c r="K54" s="215"/>
      <c r="L54" s="215"/>
      <c r="M54" s="215"/>
      <c r="N54" s="215"/>
      <c r="O54" s="216" t="s">
        <v>285</v>
      </c>
      <c r="P54" s="216"/>
      <c r="Q54" s="216"/>
      <c r="R54" s="5">
        <v>1</v>
      </c>
      <c r="S54" s="5"/>
      <c r="T54" s="5">
        <v>1</v>
      </c>
      <c r="U54" s="5"/>
      <c r="V54" s="5">
        <v>1</v>
      </c>
      <c r="W54" s="5">
        <v>1</v>
      </c>
      <c r="X54" s="5">
        <v>1</v>
      </c>
      <c r="Y54" s="5">
        <v>1</v>
      </c>
      <c r="Z54" s="23">
        <v>12.5</v>
      </c>
      <c r="AA54" s="65">
        <f t="shared" si="0"/>
        <v>13.5</v>
      </c>
      <c r="AB54" s="17">
        <v>1</v>
      </c>
      <c r="AC54" s="142">
        <v>1</v>
      </c>
      <c r="AD54" s="17">
        <v>1</v>
      </c>
      <c r="AE54" s="145">
        <v>1</v>
      </c>
      <c r="AF54" s="17"/>
      <c r="AG54" s="152">
        <v>1</v>
      </c>
      <c r="AH54" s="157"/>
      <c r="AI54" s="157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customHeight="1" thickBot="1">
      <c r="A55" s="185">
        <v>42</v>
      </c>
      <c r="B55" s="185"/>
      <c r="C55" s="215" t="s">
        <v>300</v>
      </c>
      <c r="D55" s="215"/>
      <c r="E55" s="215"/>
      <c r="F55" s="215"/>
      <c r="G55" s="215"/>
      <c r="H55" s="215" t="s">
        <v>301</v>
      </c>
      <c r="I55" s="215"/>
      <c r="J55" s="215"/>
      <c r="K55" s="215"/>
      <c r="L55" s="215"/>
      <c r="M55" s="215"/>
      <c r="N55" s="215"/>
      <c r="O55" s="216" t="s">
        <v>154</v>
      </c>
      <c r="P55" s="216"/>
      <c r="Q55" s="216"/>
      <c r="R55" s="5">
        <v>1</v>
      </c>
      <c r="S55" s="5"/>
      <c r="T55" s="5">
        <v>1</v>
      </c>
      <c r="U55" s="5"/>
      <c r="V55" s="5">
        <v>1</v>
      </c>
      <c r="W55" s="5">
        <v>1</v>
      </c>
      <c r="X55" s="5">
        <v>1</v>
      </c>
      <c r="Y55" s="5"/>
      <c r="Z55" s="23">
        <v>5.5</v>
      </c>
      <c r="AA55" s="65">
        <f t="shared" si="0"/>
        <v>8.3000000000000007</v>
      </c>
      <c r="AB55" s="17">
        <v>1</v>
      </c>
      <c r="AC55" s="142">
        <v>1</v>
      </c>
      <c r="AD55" s="17">
        <v>1</v>
      </c>
      <c r="AE55" s="145">
        <v>1</v>
      </c>
      <c r="AF55" s="17"/>
      <c r="AG55" s="154">
        <v>4</v>
      </c>
      <c r="AH55" s="157"/>
      <c r="AI55" s="157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6" thickBot="1">
      <c r="H56" s="215" t="s">
        <v>382</v>
      </c>
      <c r="I56" s="215"/>
      <c r="J56" s="215"/>
      <c r="K56" s="215"/>
      <c r="L56" s="215"/>
      <c r="M56" s="215"/>
      <c r="N56" s="215"/>
      <c r="R56" s="5"/>
      <c r="S56" s="5"/>
      <c r="T56" s="5">
        <v>1</v>
      </c>
      <c r="U56" s="5"/>
      <c r="V56" s="5">
        <v>1</v>
      </c>
      <c r="W56" s="5"/>
      <c r="X56" s="5">
        <v>1</v>
      </c>
      <c r="Y56" s="5"/>
      <c r="Z56" s="23"/>
      <c r="AA56" s="65">
        <f t="shared" si="0"/>
        <v>3</v>
      </c>
      <c r="AB56" s="17">
        <v>1</v>
      </c>
      <c r="AC56" s="142"/>
      <c r="AD56" s="17">
        <v>1</v>
      </c>
      <c r="AE56" s="145"/>
      <c r="AF56" s="17"/>
      <c r="AG56" s="152">
        <v>2</v>
      </c>
      <c r="AH56" s="157"/>
      <c r="AI56" s="157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6" thickBot="1">
      <c r="H57" s="215" t="s">
        <v>396</v>
      </c>
      <c r="I57" s="215"/>
      <c r="J57" s="215"/>
      <c r="K57" s="215"/>
      <c r="L57" s="215"/>
      <c r="M57" s="215"/>
      <c r="N57" s="215"/>
      <c r="R57" s="5"/>
      <c r="S57" s="5"/>
      <c r="T57" s="5"/>
      <c r="U57" s="5"/>
      <c r="V57" s="5">
        <v>1</v>
      </c>
      <c r="W57" s="5"/>
      <c r="X57" s="5"/>
      <c r="Y57" s="5"/>
      <c r="Z57" s="23"/>
      <c r="AA57" s="65">
        <f t="shared" si="0"/>
        <v>1</v>
      </c>
      <c r="AB57" s="17"/>
      <c r="AC57" s="142"/>
      <c r="AD57" s="17"/>
      <c r="AE57" s="145"/>
      <c r="AF57" s="17"/>
      <c r="AG57" s="5"/>
      <c r="AH57" s="157"/>
      <c r="AI57" s="157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6" thickBot="1">
      <c r="H58" s="215" t="s">
        <v>313</v>
      </c>
      <c r="I58" s="215"/>
      <c r="J58" s="215"/>
      <c r="K58" s="215"/>
      <c r="L58" s="215"/>
      <c r="M58" s="215"/>
      <c r="N58" s="215"/>
      <c r="R58" s="5"/>
      <c r="S58" s="5"/>
      <c r="T58" s="5"/>
      <c r="U58" s="5"/>
      <c r="V58" s="5"/>
      <c r="W58" s="5"/>
      <c r="X58" s="5">
        <v>1</v>
      </c>
      <c r="Y58" s="5"/>
      <c r="Z58" s="23"/>
      <c r="AA58" s="65">
        <f t="shared" si="0"/>
        <v>1</v>
      </c>
      <c r="AB58" s="17"/>
      <c r="AC58" s="142"/>
      <c r="AD58" s="17"/>
      <c r="AE58" s="145"/>
      <c r="AF58" s="17"/>
      <c r="AG58" s="5"/>
      <c r="AH58" s="157"/>
      <c r="AI58" s="157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6" thickBot="1">
      <c r="H59" s="215" t="s">
        <v>314</v>
      </c>
      <c r="I59" s="215"/>
      <c r="J59" s="215"/>
      <c r="K59" s="215"/>
      <c r="L59" s="215"/>
      <c r="M59" s="215"/>
      <c r="N59" s="215"/>
      <c r="W59">
        <v>1</v>
      </c>
      <c r="X59">
        <v>1</v>
      </c>
      <c r="AA59" s="65">
        <f t="shared" si="0"/>
        <v>2</v>
      </c>
      <c r="AB59" s="16">
        <v>1</v>
      </c>
    </row>
    <row r="60" spans="1:45" ht="16" thickBot="1">
      <c r="H60" s="215"/>
      <c r="I60" s="215"/>
      <c r="J60" s="215"/>
      <c r="K60" s="215"/>
      <c r="L60" s="215"/>
      <c r="M60" s="215"/>
      <c r="N60" s="215"/>
    </row>
  </sheetData>
  <sheetCalcPr fullCalcOnLoad="1"/>
  <mergeCells count="196">
    <mergeCell ref="J1:Q1"/>
    <mergeCell ref="B3:C7"/>
    <mergeCell ref="F3:P3"/>
    <mergeCell ref="K4:P4"/>
    <mergeCell ref="E6:P6"/>
    <mergeCell ref="I7:L8"/>
    <mergeCell ref="H56:N56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H60:N60"/>
    <mergeCell ref="H57:N57"/>
    <mergeCell ref="H58:N58"/>
    <mergeCell ref="H59:N59"/>
    <mergeCell ref="A55:B55"/>
    <mergeCell ref="C55:G55"/>
    <mergeCell ref="H55:N55"/>
    <mergeCell ref="O55:Q55"/>
    <mergeCell ref="A53:B53"/>
    <mergeCell ref="C53:G53"/>
    <mergeCell ref="H53:N53"/>
    <mergeCell ref="O53:Q53"/>
    <mergeCell ref="A54:B54"/>
    <mergeCell ref="C54:G54"/>
    <mergeCell ref="H54:N54"/>
    <mergeCell ref="O54:Q54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102"/>
  <sheetViews>
    <sheetView workbookViewId="0">
      <selection activeCell="AH1" sqref="AH1:AI1048576"/>
    </sheetView>
  </sheetViews>
  <sheetFormatPr baseColWidth="10" defaultRowHeight="15"/>
  <cols>
    <col min="1" max="1" width="1.375" customWidth="1"/>
    <col min="2" max="2" width="2.875" customWidth="1"/>
    <col min="3" max="3" width="2.75" customWidth="1"/>
    <col min="4" max="4" width="0.125" customWidth="1"/>
    <col min="5" max="5" width="2.875" customWidth="1"/>
    <col min="6" max="6" width="2" customWidth="1"/>
    <col min="7" max="7" width="0.25" customWidth="1"/>
    <col min="8" max="8" width="7.875" customWidth="1"/>
    <col min="9" max="9" width="1.375" customWidth="1"/>
    <col min="10" max="10" width="2.875" customWidth="1"/>
    <col min="11" max="11" width="4" customWidth="1"/>
    <col min="12" max="12" width="6" customWidth="1"/>
    <col min="13" max="13" width="1.75" customWidth="1"/>
    <col min="14" max="14" width="5.125" customWidth="1"/>
    <col min="15" max="15" width="7.125" customWidth="1"/>
    <col min="16" max="16" width="3.625" customWidth="1"/>
    <col min="17" max="17" width="0.75" customWidth="1"/>
    <col min="18" max="18" width="3.625" customWidth="1"/>
    <col min="19" max="19" width="2.625" customWidth="1"/>
    <col min="20" max="22" width="3.625" customWidth="1"/>
    <col min="23" max="23" width="6.875" style="34" customWidth="1"/>
    <col min="24" max="24" width="6.75" style="35" customWidth="1"/>
    <col min="25" max="25" width="5" style="48" customWidth="1"/>
    <col min="26" max="27" width="3.75" customWidth="1"/>
    <col min="28" max="33" width="2.625" customWidth="1"/>
    <col min="34" max="35" width="5.625" style="156" customWidth="1"/>
    <col min="36" max="40" width="2.625" customWidth="1"/>
  </cols>
  <sheetData>
    <row r="1" spans="1:40" ht="17.25" customHeight="1">
      <c r="J1" s="222" t="s">
        <v>494</v>
      </c>
      <c r="K1" s="222"/>
      <c r="L1" s="222"/>
      <c r="M1" s="222"/>
      <c r="N1" s="222"/>
      <c r="O1" s="222"/>
      <c r="P1" s="222"/>
      <c r="Q1" s="222"/>
    </row>
    <row r="2" spans="1:40" ht="10.5" customHeight="1"/>
    <row r="3" spans="1:40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0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0" ht="11.25" customHeight="1">
      <c r="B5" s="164"/>
      <c r="C5" s="164"/>
    </row>
    <row r="6" spans="1:40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0" ht="10.5" customHeight="1">
      <c r="B7" s="164"/>
      <c r="C7" s="164"/>
      <c r="I7" s="190" t="s">
        <v>270</v>
      </c>
      <c r="J7" s="190"/>
      <c r="K7" s="190"/>
      <c r="L7" s="190"/>
    </row>
    <row r="8" spans="1:40" ht="6" customHeight="1">
      <c r="I8" s="190"/>
      <c r="J8" s="190"/>
      <c r="K8" s="190"/>
      <c r="L8" s="190"/>
    </row>
    <row r="9" spans="1:40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0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2"/>
      <c r="R10" s="5"/>
      <c r="S10" s="5"/>
      <c r="T10" s="5"/>
      <c r="U10" s="5"/>
      <c r="V10" s="5"/>
      <c r="W10" s="32"/>
      <c r="Y10" s="49"/>
      <c r="Z10" s="5"/>
      <c r="AA10" s="147"/>
      <c r="AB10" s="5"/>
      <c r="AC10" s="5"/>
      <c r="AD10" s="5"/>
      <c r="AE10" s="5"/>
      <c r="AF10" s="5"/>
      <c r="AG10" s="5"/>
      <c r="AH10" s="157"/>
      <c r="AI10" s="157"/>
      <c r="AJ10" s="148"/>
      <c r="AK10" s="148"/>
      <c r="AL10" s="148"/>
      <c r="AM10" s="5"/>
      <c r="AN10" s="5"/>
    </row>
    <row r="11" spans="1:40" ht="15" customHeight="1" thickTop="1" thickBot="1">
      <c r="A11" s="183" t="s">
        <v>473</v>
      </c>
      <c r="B11" s="183"/>
      <c r="C11" s="183"/>
      <c r="D11" s="183"/>
      <c r="E11" s="217" t="s">
        <v>495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496</v>
      </c>
      <c r="O11" s="7" t="s">
        <v>123</v>
      </c>
      <c r="P11" s="219" t="s">
        <v>135</v>
      </c>
      <c r="Q11" s="221"/>
      <c r="R11" s="5">
        <v>5</v>
      </c>
      <c r="S11" s="5"/>
      <c r="T11" s="5">
        <v>10</v>
      </c>
      <c r="U11" s="5">
        <v>10</v>
      </c>
      <c r="V11" s="5">
        <v>10</v>
      </c>
      <c r="W11" s="32">
        <v>15</v>
      </c>
      <c r="X11" s="35">
        <v>50</v>
      </c>
      <c r="Y11" s="49"/>
      <c r="Z11" s="5"/>
      <c r="AA11" s="147"/>
      <c r="AB11" s="5"/>
      <c r="AC11" s="5"/>
      <c r="AD11" s="5"/>
      <c r="AE11" s="5"/>
      <c r="AF11" s="5"/>
      <c r="AG11" s="5"/>
      <c r="AH11" s="157"/>
      <c r="AI11" s="157"/>
      <c r="AJ11" s="148"/>
      <c r="AK11" s="148"/>
      <c r="AL11" s="148"/>
      <c r="AM11" s="5"/>
      <c r="AN11" s="5"/>
    </row>
    <row r="12" spans="1:40" ht="15.7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17"/>
      <c r="R12" s="5">
        <v>1</v>
      </c>
      <c r="S12" s="5">
        <v>5</v>
      </c>
      <c r="T12" s="5">
        <v>100</v>
      </c>
      <c r="U12" s="5">
        <v>100</v>
      </c>
      <c r="V12" s="5">
        <v>100</v>
      </c>
      <c r="W12" s="32">
        <v>20</v>
      </c>
      <c r="X12" s="35">
        <v>20</v>
      </c>
      <c r="Y12" s="49">
        <f>+X12*0.5+W12*0.15+V12/5*0.1+U12/5*0.1+T12/5*0.1+R12*20*0.05+S12/5</f>
        <v>21</v>
      </c>
      <c r="Z12" s="5"/>
      <c r="AA12" s="147"/>
      <c r="AB12" s="5"/>
      <c r="AC12" s="5"/>
      <c r="AD12" s="5"/>
      <c r="AE12" s="5">
        <v>4</v>
      </c>
      <c r="AF12" s="5"/>
      <c r="AG12" s="5">
        <v>4</v>
      </c>
      <c r="AH12" s="157"/>
      <c r="AI12" s="157"/>
      <c r="AJ12" s="148"/>
      <c r="AK12" s="148"/>
      <c r="AL12" s="148"/>
      <c r="AM12" s="5"/>
      <c r="AN12" s="5"/>
    </row>
    <row r="13" spans="1:40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82"/>
      <c r="R13" s="50" t="s">
        <v>111</v>
      </c>
      <c r="S13" s="50"/>
      <c r="T13" s="50" t="s">
        <v>112</v>
      </c>
      <c r="U13" s="50" t="s">
        <v>113</v>
      </c>
      <c r="V13" s="50" t="s">
        <v>114</v>
      </c>
      <c r="W13" s="51" t="s">
        <v>188</v>
      </c>
      <c r="X13" s="52" t="s">
        <v>115</v>
      </c>
      <c r="Y13" s="53" t="s">
        <v>5</v>
      </c>
      <c r="Z13" s="50" t="s">
        <v>229</v>
      </c>
      <c r="AA13" s="50"/>
      <c r="AB13" s="50" t="s">
        <v>172</v>
      </c>
      <c r="AC13" s="50" t="s">
        <v>174</v>
      </c>
      <c r="AD13" s="50" t="s">
        <v>173</v>
      </c>
      <c r="AE13" s="50" t="s">
        <v>32</v>
      </c>
      <c r="AF13" s="50" t="s">
        <v>33</v>
      </c>
      <c r="AG13" s="50" t="s">
        <v>460</v>
      </c>
      <c r="AH13" s="158" t="s">
        <v>458</v>
      </c>
      <c r="AI13" s="158" t="s">
        <v>457</v>
      </c>
      <c r="AJ13" s="50"/>
      <c r="AK13" s="50"/>
      <c r="AL13" s="50"/>
      <c r="AM13" s="50"/>
      <c r="AN13" s="50"/>
    </row>
    <row r="14" spans="1:40" ht="14.25" customHeight="1" thickBot="1">
      <c r="A14" s="185">
        <v>1</v>
      </c>
      <c r="B14" s="185"/>
      <c r="C14" s="215" t="s">
        <v>497</v>
      </c>
      <c r="D14" s="215"/>
      <c r="E14" s="215"/>
      <c r="F14" s="215"/>
      <c r="G14" s="215"/>
      <c r="H14" s="215" t="s">
        <v>498</v>
      </c>
      <c r="I14" s="215"/>
      <c r="J14" s="215"/>
      <c r="K14" s="215"/>
      <c r="L14" s="215"/>
      <c r="M14" s="215"/>
      <c r="N14" s="215"/>
      <c r="O14" s="216" t="s">
        <v>283</v>
      </c>
      <c r="P14" s="216"/>
      <c r="Q14" s="223"/>
      <c r="R14" s="5"/>
      <c r="S14" s="5"/>
      <c r="T14" s="5"/>
      <c r="U14" s="5"/>
      <c r="V14" s="5"/>
      <c r="W14" s="33">
        <v>10</v>
      </c>
      <c r="X14" s="37">
        <v>7</v>
      </c>
      <c r="Y14" s="49">
        <f>+X14*0.5+W14*0.15+V14/5*0.1+U14/5*0.1+T14/5*0.1+R14*20*0.05+S14/5</f>
        <v>5</v>
      </c>
      <c r="Z14" s="5"/>
      <c r="AA14" s="147"/>
      <c r="AB14" s="5"/>
      <c r="AC14" s="5"/>
      <c r="AD14" s="5"/>
      <c r="AE14" s="5"/>
      <c r="AF14" s="5"/>
      <c r="AG14" s="5"/>
      <c r="AH14" s="157"/>
      <c r="AI14" s="157"/>
      <c r="AJ14" s="148"/>
      <c r="AK14" s="148"/>
      <c r="AL14" s="148"/>
      <c r="AM14" s="5"/>
      <c r="AN14" s="5"/>
    </row>
    <row r="15" spans="1:40" ht="15" customHeight="1" thickBot="1">
      <c r="A15" s="185">
        <v>2</v>
      </c>
      <c r="B15" s="185"/>
      <c r="C15" s="215" t="s">
        <v>499</v>
      </c>
      <c r="D15" s="215"/>
      <c r="E15" s="215"/>
      <c r="F15" s="215"/>
      <c r="G15" s="215"/>
      <c r="H15" s="215" t="s">
        <v>348</v>
      </c>
      <c r="I15" s="215"/>
      <c r="J15" s="215"/>
      <c r="K15" s="215"/>
      <c r="L15" s="215"/>
      <c r="M15" s="215"/>
      <c r="N15" s="215"/>
      <c r="O15" s="216" t="s">
        <v>349</v>
      </c>
      <c r="P15" s="216"/>
      <c r="Q15" s="223"/>
      <c r="R15" s="5"/>
      <c r="S15" s="5"/>
      <c r="T15" s="5"/>
      <c r="U15" s="5"/>
      <c r="V15" s="5"/>
      <c r="W15" s="32">
        <v>0</v>
      </c>
      <c r="Y15" s="136">
        <f>+X15*0.5+W15*0.15+V15/5*0.1+U15/5*0.1+T15/5*0.1+R15*20*0.05+S15/5+1</f>
        <v>1</v>
      </c>
      <c r="Z15" s="5"/>
      <c r="AA15" s="147"/>
      <c r="AB15" s="5"/>
      <c r="AC15" s="5"/>
      <c r="AD15" s="5"/>
      <c r="AE15" s="5"/>
      <c r="AF15" s="5"/>
      <c r="AG15" s="5"/>
      <c r="AH15" s="157"/>
      <c r="AI15" s="157"/>
      <c r="AJ15" s="148"/>
      <c r="AK15" s="148"/>
      <c r="AL15" s="148"/>
      <c r="AM15" s="5"/>
      <c r="AN15" s="5"/>
    </row>
    <row r="16" spans="1:40" ht="14.25" customHeight="1" thickBot="1">
      <c r="A16" s="185">
        <v>3</v>
      </c>
      <c r="B16" s="185"/>
      <c r="C16" s="215" t="s">
        <v>520</v>
      </c>
      <c r="D16" s="215"/>
      <c r="E16" s="215"/>
      <c r="F16" s="215"/>
      <c r="G16" s="215"/>
      <c r="H16" s="215" t="s">
        <v>305</v>
      </c>
      <c r="I16" s="215"/>
      <c r="J16" s="215"/>
      <c r="K16" s="215"/>
      <c r="L16" s="215"/>
      <c r="M16" s="215"/>
      <c r="N16" s="215"/>
      <c r="O16" s="216" t="s">
        <v>288</v>
      </c>
      <c r="P16" s="216"/>
      <c r="Q16" s="223"/>
      <c r="R16" s="5">
        <v>0</v>
      </c>
      <c r="S16" s="5"/>
      <c r="T16" s="43">
        <v>80</v>
      </c>
      <c r="U16" s="44">
        <v>80</v>
      </c>
      <c r="V16" s="44">
        <v>70</v>
      </c>
      <c r="W16" s="33">
        <v>20</v>
      </c>
      <c r="X16" s="37">
        <v>17</v>
      </c>
      <c r="Y16" s="49">
        <f t="shared" ref="Y16:Y63" si="0">+X16*0.5+W16*0.15+V16/5*0.1+U16/5*0.1+T16/5*0.1+R16*20*0.05+S16/5</f>
        <v>16.100000000000001</v>
      </c>
      <c r="Z16" s="5"/>
      <c r="AA16" s="147">
        <v>2.5</v>
      </c>
      <c r="AB16" s="5"/>
      <c r="AC16" s="5">
        <v>1</v>
      </c>
      <c r="AD16" s="5"/>
      <c r="AE16" s="5"/>
      <c r="AF16" s="5"/>
      <c r="AG16" s="5">
        <v>4</v>
      </c>
      <c r="AH16" s="157"/>
      <c r="AI16" s="157"/>
      <c r="AJ16" s="148"/>
      <c r="AK16" s="148"/>
      <c r="AL16" s="148"/>
      <c r="AM16" s="5"/>
      <c r="AN16" s="5"/>
    </row>
    <row r="17" spans="1:40" ht="14.25" customHeight="1" thickBot="1">
      <c r="A17" s="185">
        <v>4</v>
      </c>
      <c r="B17" s="185"/>
      <c r="C17" s="215" t="s">
        <v>306</v>
      </c>
      <c r="D17" s="215"/>
      <c r="E17" s="215"/>
      <c r="F17" s="215"/>
      <c r="G17" s="215"/>
      <c r="H17" s="215" t="s">
        <v>487</v>
      </c>
      <c r="I17" s="215"/>
      <c r="J17" s="215"/>
      <c r="K17" s="215"/>
      <c r="L17" s="215"/>
      <c r="M17" s="215"/>
      <c r="N17" s="215"/>
      <c r="O17" s="216" t="s">
        <v>278</v>
      </c>
      <c r="P17" s="216"/>
      <c r="Q17" s="223"/>
      <c r="R17" s="5">
        <v>1</v>
      </c>
      <c r="S17" s="5">
        <v>5</v>
      </c>
      <c r="T17" s="43">
        <v>100</v>
      </c>
      <c r="U17" s="44">
        <v>70</v>
      </c>
      <c r="V17" s="44">
        <v>70</v>
      </c>
      <c r="W17" s="33">
        <v>20</v>
      </c>
      <c r="X17" s="37">
        <v>11</v>
      </c>
      <c r="Y17" s="49">
        <f t="shared" si="0"/>
        <v>15.3</v>
      </c>
      <c r="Z17" s="5">
        <v>2</v>
      </c>
      <c r="AA17" s="147">
        <v>2</v>
      </c>
      <c r="AB17" s="5"/>
      <c r="AC17" s="5"/>
      <c r="AD17" s="5"/>
      <c r="AE17" s="5"/>
      <c r="AF17" s="5"/>
      <c r="AG17" s="5">
        <v>5</v>
      </c>
      <c r="AH17" s="157"/>
      <c r="AI17" s="157"/>
      <c r="AJ17" s="148"/>
      <c r="AK17" s="148"/>
      <c r="AL17" s="148"/>
      <c r="AM17" s="5"/>
      <c r="AN17" s="5"/>
    </row>
    <row r="18" spans="1:40" ht="15" customHeight="1" thickBot="1">
      <c r="A18" s="185">
        <v>5</v>
      </c>
      <c r="B18" s="185"/>
      <c r="C18" s="215" t="s">
        <v>488</v>
      </c>
      <c r="D18" s="215"/>
      <c r="E18" s="215"/>
      <c r="F18" s="215"/>
      <c r="G18" s="215"/>
      <c r="H18" s="215" t="s">
        <v>489</v>
      </c>
      <c r="I18" s="215"/>
      <c r="J18" s="215"/>
      <c r="K18" s="215"/>
      <c r="L18" s="215"/>
      <c r="M18" s="215"/>
      <c r="N18" s="215"/>
      <c r="O18" s="216" t="s">
        <v>281</v>
      </c>
      <c r="P18" s="216"/>
      <c r="Q18" s="223"/>
      <c r="R18" s="5">
        <v>1</v>
      </c>
      <c r="S18" s="5"/>
      <c r="T18" s="43">
        <v>55</v>
      </c>
      <c r="U18" s="44">
        <v>60</v>
      </c>
      <c r="V18" s="44">
        <v>40</v>
      </c>
      <c r="W18" s="33">
        <v>20</v>
      </c>
      <c r="X18" s="37">
        <v>18</v>
      </c>
      <c r="Y18" s="136">
        <f>+X18*0.5+W18*0.15+V18/5*0.1+U18/5*0.1+T18/5*0.1+R18*20*0.05+S18/5+1</f>
        <v>17.100000000000001</v>
      </c>
      <c r="Z18" s="5"/>
      <c r="AA18" s="147"/>
      <c r="AB18" s="5"/>
      <c r="AC18" s="5"/>
      <c r="AD18" s="5"/>
      <c r="AE18" s="5"/>
      <c r="AF18" s="5"/>
      <c r="AG18" s="5">
        <v>3</v>
      </c>
      <c r="AH18" s="157"/>
      <c r="AI18" s="157"/>
      <c r="AJ18" s="148"/>
      <c r="AK18" s="148"/>
      <c r="AL18" s="148"/>
      <c r="AM18" s="5"/>
      <c r="AN18" s="5"/>
    </row>
    <row r="19" spans="1:40" ht="14.25" customHeight="1" thickBot="1">
      <c r="A19" s="185">
        <v>6</v>
      </c>
      <c r="B19" s="185"/>
      <c r="C19" s="215" t="s">
        <v>189</v>
      </c>
      <c r="D19" s="215"/>
      <c r="E19" s="215"/>
      <c r="F19" s="215"/>
      <c r="G19" s="215"/>
      <c r="H19" s="215" t="s">
        <v>190</v>
      </c>
      <c r="I19" s="215"/>
      <c r="J19" s="215"/>
      <c r="K19" s="215"/>
      <c r="L19" s="215"/>
      <c r="M19" s="215"/>
      <c r="N19" s="215"/>
      <c r="O19" s="216" t="s">
        <v>468</v>
      </c>
      <c r="P19" s="216"/>
      <c r="Q19" s="223"/>
      <c r="R19" s="5">
        <v>0</v>
      </c>
      <c r="S19" s="5"/>
      <c r="T19" s="43">
        <v>80</v>
      </c>
      <c r="U19" s="44">
        <v>65</v>
      </c>
      <c r="V19" s="44">
        <v>45</v>
      </c>
      <c r="W19" s="33">
        <v>20</v>
      </c>
      <c r="X19" s="37">
        <v>15</v>
      </c>
      <c r="Y19" s="49">
        <f t="shared" si="0"/>
        <v>14.3</v>
      </c>
      <c r="Z19" s="5"/>
      <c r="AA19" s="147">
        <v>2</v>
      </c>
      <c r="AB19" s="5"/>
      <c r="AC19" s="5">
        <v>1</v>
      </c>
      <c r="AD19" s="5"/>
      <c r="AE19" s="5">
        <v>1</v>
      </c>
      <c r="AF19" s="5"/>
      <c r="AG19" s="5">
        <v>4</v>
      </c>
      <c r="AH19" s="157"/>
      <c r="AI19" s="157"/>
      <c r="AJ19" s="148"/>
      <c r="AK19" s="148"/>
      <c r="AL19" s="148"/>
      <c r="AM19" s="5"/>
      <c r="AN19" s="5"/>
    </row>
    <row r="20" spans="1:40" ht="15" customHeight="1" thickBot="1">
      <c r="A20" s="185">
        <v>7</v>
      </c>
      <c r="B20" s="185"/>
      <c r="C20" s="215" t="s">
        <v>191</v>
      </c>
      <c r="D20" s="215"/>
      <c r="E20" s="215"/>
      <c r="F20" s="215"/>
      <c r="G20" s="215"/>
      <c r="H20" s="215" t="s">
        <v>192</v>
      </c>
      <c r="I20" s="215"/>
      <c r="J20" s="215"/>
      <c r="K20" s="215"/>
      <c r="L20" s="215"/>
      <c r="M20" s="215"/>
      <c r="N20" s="215"/>
      <c r="O20" s="216" t="s">
        <v>280</v>
      </c>
      <c r="P20" s="216"/>
      <c r="Q20" s="223"/>
      <c r="R20" s="5">
        <v>0</v>
      </c>
      <c r="S20" s="5"/>
      <c r="T20" s="43">
        <v>80</v>
      </c>
      <c r="U20" s="44">
        <v>65</v>
      </c>
      <c r="V20" s="44"/>
      <c r="W20" s="33">
        <v>20</v>
      </c>
      <c r="X20" s="37">
        <v>0</v>
      </c>
      <c r="Y20" s="49">
        <f t="shared" si="0"/>
        <v>5.9</v>
      </c>
      <c r="Z20" s="5"/>
      <c r="AA20" s="147">
        <v>2.5</v>
      </c>
      <c r="AB20" s="5"/>
      <c r="AC20" s="5">
        <v>1</v>
      </c>
      <c r="AD20" s="5"/>
      <c r="AE20" s="5">
        <v>1</v>
      </c>
      <c r="AF20" s="5"/>
      <c r="AG20" s="5">
        <v>4</v>
      </c>
      <c r="AH20" s="157"/>
      <c r="AI20" s="157"/>
      <c r="AJ20" s="148"/>
      <c r="AK20" s="148"/>
      <c r="AL20" s="148"/>
      <c r="AM20" s="5"/>
      <c r="AN20" s="5"/>
    </row>
    <row r="21" spans="1:40" ht="14.25" customHeight="1" thickBot="1">
      <c r="A21" s="185">
        <v>8</v>
      </c>
      <c r="B21" s="185"/>
      <c r="C21" s="215" t="s">
        <v>193</v>
      </c>
      <c r="D21" s="215"/>
      <c r="E21" s="215"/>
      <c r="F21" s="215"/>
      <c r="G21" s="215"/>
      <c r="H21" s="215" t="s">
        <v>194</v>
      </c>
      <c r="I21" s="215"/>
      <c r="J21" s="215"/>
      <c r="K21" s="215"/>
      <c r="L21" s="215"/>
      <c r="M21" s="215"/>
      <c r="N21" s="215"/>
      <c r="O21" s="216" t="s">
        <v>280</v>
      </c>
      <c r="P21" s="216"/>
      <c r="Q21" s="223"/>
      <c r="R21" s="5">
        <v>0</v>
      </c>
      <c r="S21" s="5"/>
      <c r="T21" s="43">
        <v>80</v>
      </c>
      <c r="U21" s="44">
        <v>65</v>
      </c>
      <c r="V21" s="45">
        <v>75</v>
      </c>
      <c r="W21" s="33">
        <v>20</v>
      </c>
      <c r="X21" s="37">
        <v>14</v>
      </c>
      <c r="Y21" s="49">
        <f t="shared" si="0"/>
        <v>14.4</v>
      </c>
      <c r="Z21" s="5"/>
      <c r="AA21" s="147">
        <v>2.5</v>
      </c>
      <c r="AB21" s="5"/>
      <c r="AC21" s="5">
        <v>1</v>
      </c>
      <c r="AD21" s="5"/>
      <c r="AE21" s="5">
        <v>1</v>
      </c>
      <c r="AF21" s="5"/>
      <c r="AG21" s="5">
        <v>4</v>
      </c>
      <c r="AH21" s="157"/>
      <c r="AI21" s="157"/>
      <c r="AJ21" s="148"/>
      <c r="AK21" s="148"/>
      <c r="AL21" s="148"/>
      <c r="AM21" s="5"/>
      <c r="AN21" s="5"/>
    </row>
    <row r="22" spans="1:40" ht="14.25" customHeight="1" thickBot="1">
      <c r="A22" s="185">
        <v>9</v>
      </c>
      <c r="B22" s="185"/>
      <c r="C22" s="215" t="s">
        <v>195</v>
      </c>
      <c r="D22" s="215"/>
      <c r="E22" s="215"/>
      <c r="F22" s="215"/>
      <c r="G22" s="215"/>
      <c r="H22" s="215" t="s">
        <v>57</v>
      </c>
      <c r="I22" s="215"/>
      <c r="J22" s="215"/>
      <c r="K22" s="215"/>
      <c r="L22" s="215"/>
      <c r="M22" s="215"/>
      <c r="N22" s="215"/>
      <c r="O22" s="216" t="s">
        <v>280</v>
      </c>
      <c r="P22" s="216"/>
      <c r="Q22" s="223"/>
      <c r="R22" s="5">
        <v>0</v>
      </c>
      <c r="S22" s="5"/>
      <c r="T22" s="43">
        <v>80</v>
      </c>
      <c r="U22" s="44">
        <v>65</v>
      </c>
      <c r="V22" s="44">
        <v>65</v>
      </c>
      <c r="W22" s="33">
        <v>20</v>
      </c>
      <c r="X22" s="37">
        <v>10</v>
      </c>
      <c r="Y22" s="49">
        <f t="shared" si="0"/>
        <v>12.200000000000001</v>
      </c>
      <c r="Z22" s="5"/>
      <c r="AA22" s="147">
        <v>3</v>
      </c>
      <c r="AB22" s="5"/>
      <c r="AC22" s="5">
        <v>1</v>
      </c>
      <c r="AD22" s="5"/>
      <c r="AE22" s="5">
        <v>1</v>
      </c>
      <c r="AF22" s="5"/>
      <c r="AG22" s="5">
        <v>4</v>
      </c>
      <c r="AH22" s="157"/>
      <c r="AI22" s="157"/>
      <c r="AJ22" s="148"/>
      <c r="AK22" s="148"/>
      <c r="AL22" s="148"/>
      <c r="AM22" s="5"/>
      <c r="AN22" s="5"/>
    </row>
    <row r="23" spans="1:40" ht="15" customHeight="1" thickBot="1">
      <c r="A23" s="185">
        <v>10</v>
      </c>
      <c r="B23" s="185"/>
      <c r="C23" s="215" t="s">
        <v>150</v>
      </c>
      <c r="D23" s="215"/>
      <c r="E23" s="215"/>
      <c r="F23" s="215"/>
      <c r="G23" s="215"/>
      <c r="H23" s="215" t="s">
        <v>41</v>
      </c>
      <c r="I23" s="215"/>
      <c r="J23" s="215"/>
      <c r="K23" s="215"/>
      <c r="L23" s="215"/>
      <c r="M23" s="215"/>
      <c r="N23" s="215"/>
      <c r="O23" s="216" t="s">
        <v>284</v>
      </c>
      <c r="P23" s="216"/>
      <c r="Q23" s="223"/>
      <c r="R23" s="5">
        <v>1</v>
      </c>
      <c r="S23" s="5"/>
      <c r="T23" s="5"/>
      <c r="U23" s="5"/>
      <c r="V23" s="5"/>
      <c r="W23" s="33">
        <v>15</v>
      </c>
      <c r="X23" s="37">
        <v>8</v>
      </c>
      <c r="Y23" s="49">
        <f t="shared" si="0"/>
        <v>7.25</v>
      </c>
      <c r="Z23" s="5"/>
      <c r="AA23" s="147">
        <v>3</v>
      </c>
      <c r="AB23" s="5"/>
      <c r="AC23" s="5"/>
      <c r="AD23" s="5"/>
      <c r="AE23" s="5"/>
      <c r="AF23" s="5"/>
      <c r="AG23" s="5">
        <v>2</v>
      </c>
      <c r="AH23" s="157"/>
      <c r="AI23" s="157"/>
      <c r="AJ23" s="148"/>
      <c r="AK23" s="148"/>
      <c r="AL23" s="148"/>
      <c r="AM23" s="5"/>
      <c r="AN23" s="5"/>
    </row>
    <row r="24" spans="1:40" ht="14.25" customHeight="1" thickBot="1">
      <c r="A24" s="185">
        <v>11</v>
      </c>
      <c r="B24" s="185"/>
      <c r="C24" s="215" t="s">
        <v>42</v>
      </c>
      <c r="D24" s="215"/>
      <c r="E24" s="215"/>
      <c r="F24" s="215"/>
      <c r="G24" s="215"/>
      <c r="H24" s="215" t="s">
        <v>43</v>
      </c>
      <c r="I24" s="215"/>
      <c r="J24" s="215"/>
      <c r="K24" s="215"/>
      <c r="L24" s="215"/>
      <c r="M24" s="215"/>
      <c r="N24" s="215"/>
      <c r="O24" s="216" t="s">
        <v>44</v>
      </c>
      <c r="P24" s="216"/>
      <c r="Q24" s="223"/>
      <c r="R24" s="5">
        <v>0</v>
      </c>
      <c r="S24" s="5"/>
      <c r="T24" s="43">
        <v>55</v>
      </c>
      <c r="U24" s="44">
        <v>75</v>
      </c>
      <c r="V24" s="44">
        <v>90</v>
      </c>
      <c r="W24" s="33">
        <v>20</v>
      </c>
      <c r="X24" s="37">
        <v>11</v>
      </c>
      <c r="Y24" s="136">
        <f>+X24*0.5+W24*0.15+V24/5*0.1+U24/5*0.1+T24/5*0.1+R24*20*0.05+S24/5+1</f>
        <v>13.9</v>
      </c>
      <c r="Z24" s="5">
        <v>2</v>
      </c>
      <c r="AA24" s="147"/>
      <c r="AB24" s="5"/>
      <c r="AC24" s="5">
        <v>1</v>
      </c>
      <c r="AD24" s="5"/>
      <c r="AE24" s="5"/>
      <c r="AF24" s="5"/>
      <c r="AG24" s="5">
        <v>3</v>
      </c>
      <c r="AH24" s="157"/>
      <c r="AI24" s="157"/>
      <c r="AJ24" s="148"/>
      <c r="AK24" s="148"/>
      <c r="AL24" s="148"/>
      <c r="AM24" s="5"/>
      <c r="AN24" s="5"/>
    </row>
    <row r="25" spans="1:40" ht="15" customHeight="1" thickBot="1">
      <c r="A25" s="185">
        <v>12</v>
      </c>
      <c r="B25" s="185"/>
      <c r="C25" s="215" t="s">
        <v>45</v>
      </c>
      <c r="D25" s="215"/>
      <c r="E25" s="215"/>
      <c r="F25" s="215"/>
      <c r="G25" s="215"/>
      <c r="H25" s="215" t="s">
        <v>46</v>
      </c>
      <c r="I25" s="215"/>
      <c r="J25" s="215"/>
      <c r="K25" s="215"/>
      <c r="L25" s="215"/>
      <c r="M25" s="215"/>
      <c r="N25" s="215"/>
      <c r="O25" s="216" t="s">
        <v>47</v>
      </c>
      <c r="P25" s="216"/>
      <c r="Q25" s="223"/>
      <c r="R25" s="5"/>
      <c r="S25" s="5"/>
      <c r="T25" s="43"/>
      <c r="U25" s="44"/>
      <c r="V25" s="44"/>
      <c r="W25" s="33">
        <v>5</v>
      </c>
      <c r="X25" s="37">
        <v>7</v>
      </c>
      <c r="Y25" s="49">
        <f t="shared" si="0"/>
        <v>4.25</v>
      </c>
      <c r="Z25" s="5"/>
      <c r="AA25" s="147"/>
      <c r="AB25" s="5"/>
      <c r="AC25" s="5"/>
      <c r="AD25" s="5"/>
      <c r="AE25" s="5"/>
      <c r="AF25" s="5"/>
      <c r="AG25" s="5"/>
      <c r="AH25" s="157"/>
      <c r="AI25" s="157"/>
      <c r="AJ25" s="148"/>
      <c r="AK25" s="148"/>
      <c r="AL25" s="148"/>
      <c r="AM25" s="5"/>
      <c r="AN25" s="5"/>
    </row>
    <row r="26" spans="1:40" ht="14.25" customHeight="1" thickBot="1">
      <c r="A26" s="185">
        <v>13</v>
      </c>
      <c r="B26" s="185"/>
      <c r="C26" s="215" t="s">
        <v>48</v>
      </c>
      <c r="D26" s="215"/>
      <c r="E26" s="215"/>
      <c r="F26" s="215"/>
      <c r="G26" s="215"/>
      <c r="H26" s="215" t="s">
        <v>49</v>
      </c>
      <c r="I26" s="215"/>
      <c r="J26" s="215"/>
      <c r="K26" s="215"/>
      <c r="L26" s="215"/>
      <c r="M26" s="215"/>
      <c r="N26" s="215"/>
      <c r="O26" s="216" t="s">
        <v>468</v>
      </c>
      <c r="P26" s="216"/>
      <c r="Q26" s="223"/>
      <c r="R26" s="5">
        <v>0</v>
      </c>
      <c r="S26" s="5"/>
      <c r="T26" s="43">
        <v>80</v>
      </c>
      <c r="U26" s="44">
        <v>85</v>
      </c>
      <c r="V26" s="44">
        <v>90</v>
      </c>
      <c r="W26" s="33">
        <v>20</v>
      </c>
      <c r="X26" s="37">
        <v>15</v>
      </c>
      <c r="Y26" s="49">
        <f t="shared" si="0"/>
        <v>15.6</v>
      </c>
      <c r="Z26" s="5">
        <v>2</v>
      </c>
      <c r="AA26" s="147"/>
      <c r="AB26" s="5"/>
      <c r="AC26" s="5"/>
      <c r="AD26" s="5"/>
      <c r="AE26" s="5">
        <v>4</v>
      </c>
      <c r="AF26" s="5"/>
      <c r="AG26" s="5">
        <v>3</v>
      </c>
      <c r="AH26" s="157"/>
      <c r="AI26" s="157"/>
      <c r="AJ26" s="148"/>
      <c r="AK26" s="148"/>
      <c r="AL26" s="148"/>
      <c r="AM26" s="5"/>
      <c r="AN26" s="5"/>
    </row>
    <row r="27" spans="1:40" ht="14.25" customHeight="1" thickBot="1">
      <c r="A27" s="185">
        <v>14</v>
      </c>
      <c r="B27" s="185"/>
      <c r="C27" s="215" t="s">
        <v>50</v>
      </c>
      <c r="D27" s="215"/>
      <c r="E27" s="215"/>
      <c r="F27" s="215"/>
      <c r="G27" s="215"/>
      <c r="H27" s="215" t="s">
        <v>51</v>
      </c>
      <c r="I27" s="215"/>
      <c r="J27" s="215"/>
      <c r="K27" s="215"/>
      <c r="L27" s="215"/>
      <c r="M27" s="215"/>
      <c r="N27" s="215"/>
      <c r="O27" s="216" t="s">
        <v>280</v>
      </c>
      <c r="P27" s="216"/>
      <c r="Q27" s="223"/>
      <c r="R27" s="5">
        <v>0</v>
      </c>
      <c r="S27" s="5"/>
      <c r="T27" s="43">
        <v>80</v>
      </c>
      <c r="U27" s="44">
        <v>80</v>
      </c>
      <c r="V27" s="44">
        <v>90</v>
      </c>
      <c r="W27" s="33">
        <v>20</v>
      </c>
      <c r="X27" s="37">
        <v>16</v>
      </c>
      <c r="Y27" s="136">
        <f>+X27*0.5+W27*0.15+V27/5*0.1+U27/5*0.1+T27/5*0.1+R27*20*0.05+S27/5+1</f>
        <v>17</v>
      </c>
      <c r="Z27" s="5"/>
      <c r="AA27" s="147">
        <v>2</v>
      </c>
      <c r="AB27" s="5"/>
      <c r="AC27" s="5">
        <v>1</v>
      </c>
      <c r="AD27" s="5"/>
      <c r="AE27" s="5">
        <v>1</v>
      </c>
      <c r="AF27" s="5"/>
      <c r="AG27" s="5">
        <v>4</v>
      </c>
      <c r="AH27" s="157"/>
      <c r="AI27" s="157"/>
      <c r="AJ27" s="148"/>
      <c r="AK27" s="148"/>
      <c r="AL27" s="148"/>
      <c r="AM27" s="5"/>
      <c r="AN27" s="5"/>
    </row>
    <row r="28" spans="1:40" ht="15" customHeight="1" thickBot="1">
      <c r="A28" s="185">
        <v>15</v>
      </c>
      <c r="B28" s="185"/>
      <c r="C28" s="215" t="s">
        <v>52</v>
      </c>
      <c r="D28" s="215"/>
      <c r="E28" s="215"/>
      <c r="F28" s="215"/>
      <c r="G28" s="215"/>
      <c r="H28" s="215" t="s">
        <v>53</v>
      </c>
      <c r="I28" s="215"/>
      <c r="J28" s="215"/>
      <c r="K28" s="215"/>
      <c r="L28" s="215"/>
      <c r="M28" s="215"/>
      <c r="N28" s="215"/>
      <c r="O28" s="216" t="s">
        <v>288</v>
      </c>
      <c r="P28" s="216"/>
      <c r="Q28" s="223"/>
      <c r="R28" s="5"/>
      <c r="S28" s="5"/>
      <c r="T28" s="43"/>
      <c r="U28" s="44"/>
      <c r="V28" s="44"/>
      <c r="W28" s="32">
        <v>0</v>
      </c>
      <c r="Y28" s="49">
        <f t="shared" si="0"/>
        <v>0</v>
      </c>
      <c r="Z28" s="5"/>
      <c r="AA28" s="147"/>
      <c r="AB28" s="5"/>
      <c r="AC28" s="5"/>
      <c r="AD28" s="5"/>
      <c r="AE28" s="5"/>
      <c r="AF28" s="5"/>
      <c r="AG28" s="5"/>
      <c r="AH28" s="157"/>
      <c r="AI28" s="157"/>
      <c r="AJ28" s="148"/>
      <c r="AK28" s="148"/>
      <c r="AL28" s="148"/>
      <c r="AM28" s="5"/>
      <c r="AN28" s="5"/>
    </row>
    <row r="29" spans="1:40" ht="14.25" customHeight="1" thickBot="1">
      <c r="A29" s="185">
        <v>16</v>
      </c>
      <c r="B29" s="185"/>
      <c r="C29" s="215" t="s">
        <v>54</v>
      </c>
      <c r="D29" s="215"/>
      <c r="E29" s="215"/>
      <c r="F29" s="215"/>
      <c r="G29" s="215"/>
      <c r="H29" s="215" t="s">
        <v>55</v>
      </c>
      <c r="I29" s="215"/>
      <c r="J29" s="215"/>
      <c r="K29" s="215"/>
      <c r="L29" s="215"/>
      <c r="M29" s="215"/>
      <c r="N29" s="215"/>
      <c r="O29" s="216" t="s">
        <v>280</v>
      </c>
      <c r="P29" s="216"/>
      <c r="Q29" s="223"/>
      <c r="R29" s="5"/>
      <c r="S29" s="5"/>
      <c r="T29" s="43"/>
      <c r="U29" s="44"/>
      <c r="V29" s="44">
        <v>65</v>
      </c>
      <c r="W29" s="33">
        <v>10</v>
      </c>
      <c r="X29" s="37">
        <v>12</v>
      </c>
      <c r="Y29" s="49">
        <f t="shared" si="0"/>
        <v>8.8000000000000007</v>
      </c>
      <c r="Z29" s="5"/>
      <c r="AA29" s="147">
        <v>3</v>
      </c>
      <c r="AB29" s="5"/>
      <c r="AC29" s="5">
        <v>1</v>
      </c>
      <c r="AD29" s="5"/>
      <c r="AE29" s="5"/>
      <c r="AF29" s="5"/>
      <c r="AG29" s="5">
        <v>2</v>
      </c>
      <c r="AH29" s="157"/>
      <c r="AI29" s="157"/>
      <c r="AJ29" s="148"/>
      <c r="AK29" s="148"/>
      <c r="AL29" s="148"/>
      <c r="AM29" s="5"/>
      <c r="AN29" s="5"/>
    </row>
    <row r="30" spans="1:40" ht="15" customHeight="1" thickBot="1">
      <c r="A30" s="185">
        <v>17</v>
      </c>
      <c r="B30" s="185"/>
      <c r="C30" s="215" t="s">
        <v>518</v>
      </c>
      <c r="D30" s="215"/>
      <c r="E30" s="215"/>
      <c r="F30" s="215"/>
      <c r="G30" s="215"/>
      <c r="H30" s="215" t="s">
        <v>480</v>
      </c>
      <c r="I30" s="215"/>
      <c r="J30" s="215"/>
      <c r="K30" s="215"/>
      <c r="L30" s="215"/>
      <c r="M30" s="215"/>
      <c r="N30" s="215"/>
      <c r="O30" s="216" t="s">
        <v>288</v>
      </c>
      <c r="P30" s="216"/>
      <c r="Q30" s="223"/>
      <c r="R30" s="5"/>
      <c r="S30" s="5"/>
      <c r="T30" s="43"/>
      <c r="U30" s="44"/>
      <c r="V30" s="44"/>
      <c r="W30" s="33">
        <v>20</v>
      </c>
      <c r="X30" s="37">
        <v>10</v>
      </c>
      <c r="Y30" s="49">
        <f t="shared" si="0"/>
        <v>8</v>
      </c>
      <c r="Z30" s="5"/>
      <c r="AA30" s="147"/>
      <c r="AB30" s="5"/>
      <c r="AC30" s="5"/>
      <c r="AD30" s="5"/>
      <c r="AE30" s="5"/>
      <c r="AF30" s="5"/>
      <c r="AG30" s="5"/>
      <c r="AH30" s="157"/>
      <c r="AI30" s="157"/>
      <c r="AJ30" s="148"/>
      <c r="AK30" s="148"/>
      <c r="AL30" s="148"/>
      <c r="AM30" s="5"/>
      <c r="AN30" s="5"/>
    </row>
    <row r="31" spans="1:40" ht="14.25" customHeight="1" thickBot="1">
      <c r="A31" s="185">
        <v>18</v>
      </c>
      <c r="B31" s="185"/>
      <c r="C31" s="215" t="s">
        <v>27</v>
      </c>
      <c r="D31" s="215"/>
      <c r="E31" s="215"/>
      <c r="F31" s="215"/>
      <c r="G31" s="215"/>
      <c r="H31" s="215" t="s">
        <v>28</v>
      </c>
      <c r="I31" s="215"/>
      <c r="J31" s="215"/>
      <c r="K31" s="215"/>
      <c r="L31" s="215"/>
      <c r="M31" s="215"/>
      <c r="N31" s="215"/>
      <c r="O31" s="216" t="s">
        <v>289</v>
      </c>
      <c r="P31" s="216"/>
      <c r="Q31" s="223"/>
      <c r="R31" s="5">
        <v>0</v>
      </c>
      <c r="S31" s="5">
        <v>5</v>
      </c>
      <c r="T31" s="43">
        <v>80</v>
      </c>
      <c r="U31" s="44">
        <v>85</v>
      </c>
      <c r="V31" s="44">
        <v>90</v>
      </c>
      <c r="W31" s="33">
        <v>15</v>
      </c>
      <c r="X31" s="37">
        <v>9</v>
      </c>
      <c r="Y31" s="118">
        <f t="shared" si="0"/>
        <v>12.85</v>
      </c>
      <c r="Z31" s="5"/>
      <c r="AA31" s="147"/>
      <c r="AB31" s="5"/>
      <c r="AC31" s="5">
        <v>1</v>
      </c>
      <c r="AD31" s="5"/>
      <c r="AE31" s="5">
        <v>1</v>
      </c>
      <c r="AF31" s="5"/>
      <c r="AG31" s="5">
        <v>2</v>
      </c>
      <c r="AH31" s="157"/>
      <c r="AI31" s="157"/>
      <c r="AJ31" s="148"/>
      <c r="AK31" s="148"/>
      <c r="AL31" s="148"/>
      <c r="AM31" s="5"/>
      <c r="AN31" s="5"/>
    </row>
    <row r="32" spans="1:40" ht="14.25" customHeight="1" thickBot="1">
      <c r="A32" s="185">
        <v>19</v>
      </c>
      <c r="B32" s="185"/>
      <c r="C32" s="215" t="s">
        <v>29</v>
      </c>
      <c r="D32" s="215"/>
      <c r="E32" s="215"/>
      <c r="F32" s="215"/>
      <c r="G32" s="215"/>
      <c r="H32" s="215" t="s">
        <v>30</v>
      </c>
      <c r="I32" s="215"/>
      <c r="J32" s="215"/>
      <c r="K32" s="215"/>
      <c r="L32" s="215"/>
      <c r="M32" s="215"/>
      <c r="N32" s="215"/>
      <c r="O32" s="216" t="s">
        <v>281</v>
      </c>
      <c r="P32" s="216"/>
      <c r="Q32" s="223"/>
      <c r="R32" s="5">
        <v>1</v>
      </c>
      <c r="S32" s="5"/>
      <c r="T32" s="43">
        <v>55</v>
      </c>
      <c r="U32" s="45">
        <v>75</v>
      </c>
      <c r="V32" s="44"/>
      <c r="W32" s="33">
        <v>15</v>
      </c>
      <c r="X32" s="37">
        <v>12</v>
      </c>
      <c r="Y32" s="136">
        <f>+X32*0.5+W32*0.15+V32/5*0.1+U32/5*0.1+T32/5*0.1+R32*20*0.05+S32/5+1</f>
        <v>12.85</v>
      </c>
      <c r="Z32" s="5">
        <v>2</v>
      </c>
      <c r="AA32" s="147"/>
      <c r="AB32" s="5"/>
      <c r="AC32" s="5"/>
      <c r="AD32" s="5"/>
      <c r="AE32" s="5"/>
      <c r="AF32" s="5"/>
      <c r="AG32" s="5">
        <v>2</v>
      </c>
      <c r="AH32" s="157"/>
      <c r="AI32" s="157"/>
      <c r="AJ32" s="148"/>
      <c r="AK32" s="148"/>
      <c r="AL32" s="148"/>
      <c r="AM32" s="5"/>
      <c r="AN32" s="5"/>
    </row>
    <row r="33" spans="1:40" ht="15" customHeight="1" thickBot="1">
      <c r="A33" s="185">
        <v>20</v>
      </c>
      <c r="B33" s="185"/>
      <c r="C33" s="215" t="s">
        <v>31</v>
      </c>
      <c r="D33" s="215"/>
      <c r="E33" s="215"/>
      <c r="F33" s="215"/>
      <c r="G33" s="215"/>
      <c r="H33" s="215" t="s">
        <v>146</v>
      </c>
      <c r="I33" s="215"/>
      <c r="J33" s="215"/>
      <c r="K33" s="215"/>
      <c r="L33" s="215"/>
      <c r="M33" s="215"/>
      <c r="N33" s="215"/>
      <c r="O33" s="216" t="s">
        <v>288</v>
      </c>
      <c r="P33" s="216"/>
      <c r="Q33" s="223"/>
      <c r="R33" s="5">
        <v>0</v>
      </c>
      <c r="S33" s="5"/>
      <c r="T33" s="43"/>
      <c r="U33" s="44"/>
      <c r="V33" s="44"/>
      <c r="W33" s="33">
        <v>10</v>
      </c>
      <c r="X33" s="37">
        <v>7</v>
      </c>
      <c r="Y33" s="49">
        <f t="shared" si="0"/>
        <v>5</v>
      </c>
      <c r="Z33" s="5">
        <v>2</v>
      </c>
      <c r="AA33" s="147"/>
      <c r="AB33" s="5"/>
      <c r="AC33" s="5"/>
      <c r="AD33" s="5"/>
      <c r="AE33" s="5"/>
      <c r="AF33" s="5"/>
      <c r="AG33" s="5">
        <v>3</v>
      </c>
      <c r="AH33" s="157"/>
      <c r="AI33" s="157"/>
      <c r="AJ33" s="148"/>
      <c r="AK33" s="148"/>
      <c r="AL33" s="148"/>
      <c r="AM33" s="5"/>
      <c r="AN33" s="5"/>
    </row>
    <row r="34" spans="1:40" ht="14.25" customHeight="1" thickBot="1">
      <c r="A34" s="185">
        <v>21</v>
      </c>
      <c r="B34" s="185"/>
      <c r="C34" s="215" t="s">
        <v>147</v>
      </c>
      <c r="D34" s="215"/>
      <c r="E34" s="215"/>
      <c r="F34" s="215"/>
      <c r="G34" s="215"/>
      <c r="H34" s="215" t="s">
        <v>148</v>
      </c>
      <c r="I34" s="215"/>
      <c r="J34" s="215"/>
      <c r="K34" s="215"/>
      <c r="L34" s="215"/>
      <c r="M34" s="215"/>
      <c r="N34" s="215"/>
      <c r="O34" s="216" t="s">
        <v>281</v>
      </c>
      <c r="P34" s="216"/>
      <c r="Q34" s="223"/>
      <c r="R34" s="5">
        <v>1</v>
      </c>
      <c r="S34" s="5"/>
      <c r="T34" s="43"/>
      <c r="U34" s="44">
        <v>55</v>
      </c>
      <c r="V34" s="44"/>
      <c r="W34" s="33">
        <v>20</v>
      </c>
      <c r="X34" s="37">
        <v>14</v>
      </c>
      <c r="Y34" s="136">
        <f>+X34*0.5+W34*0.15+V34/5*0.1+U34/5*0.1+T34/5*0.1+R34*20*0.05+S34/5+1</f>
        <v>13.1</v>
      </c>
      <c r="Z34" s="5">
        <v>2</v>
      </c>
      <c r="AA34" s="147"/>
      <c r="AB34" s="5"/>
      <c r="AC34" s="5">
        <v>1</v>
      </c>
      <c r="AD34" s="5"/>
      <c r="AE34" s="5">
        <v>3</v>
      </c>
      <c r="AF34" s="5"/>
      <c r="AG34" s="5">
        <v>3</v>
      </c>
      <c r="AH34" s="157"/>
      <c r="AI34" s="157"/>
      <c r="AJ34" s="148"/>
      <c r="AK34" s="148"/>
      <c r="AL34" s="148"/>
      <c r="AM34" s="5"/>
      <c r="AN34" s="5"/>
    </row>
    <row r="35" spans="1:40" ht="15" customHeight="1" thickBot="1">
      <c r="A35" s="185">
        <v>22</v>
      </c>
      <c r="B35" s="185"/>
      <c r="C35" s="215" t="s">
        <v>149</v>
      </c>
      <c r="D35" s="215"/>
      <c r="E35" s="215"/>
      <c r="F35" s="215"/>
      <c r="G35" s="215"/>
      <c r="H35" s="215" t="s">
        <v>158</v>
      </c>
      <c r="I35" s="215"/>
      <c r="J35" s="215"/>
      <c r="K35" s="215"/>
      <c r="L35" s="215"/>
      <c r="M35" s="215"/>
      <c r="N35" s="215"/>
      <c r="O35" s="216" t="s">
        <v>159</v>
      </c>
      <c r="P35" s="216"/>
      <c r="Q35" s="223"/>
      <c r="R35" s="5">
        <v>1</v>
      </c>
      <c r="S35" s="5"/>
      <c r="T35" s="43">
        <v>60</v>
      </c>
      <c r="U35" s="44">
        <v>65</v>
      </c>
      <c r="V35" s="44">
        <v>45</v>
      </c>
      <c r="W35" s="33">
        <v>20</v>
      </c>
      <c r="X35" s="37">
        <v>16</v>
      </c>
      <c r="Y35" s="136">
        <f>+X35*0.5+W35*0.15+V35/5*0.1+U35/5*0.1+T35/5*0.1+R35*20*0.05+S35/5+1</f>
        <v>16.400000000000002</v>
      </c>
      <c r="Z35" s="5">
        <v>2</v>
      </c>
      <c r="AA35" s="147"/>
      <c r="AB35" s="5"/>
      <c r="AC35" s="5"/>
      <c r="AD35" s="5"/>
      <c r="AE35" s="5">
        <v>3</v>
      </c>
      <c r="AF35" s="5"/>
      <c r="AG35" s="5">
        <v>2</v>
      </c>
      <c r="AH35" s="157"/>
      <c r="AI35" s="157"/>
      <c r="AJ35" s="148"/>
      <c r="AK35" s="148"/>
      <c r="AL35" s="148"/>
      <c r="AM35" s="5"/>
      <c r="AN35" s="5"/>
    </row>
    <row r="36" spans="1:40" ht="14.25" customHeight="1" thickBot="1">
      <c r="A36" s="185">
        <v>23</v>
      </c>
      <c r="B36" s="185"/>
      <c r="C36" s="215" t="s">
        <v>160</v>
      </c>
      <c r="D36" s="215"/>
      <c r="E36" s="215"/>
      <c r="F36" s="215"/>
      <c r="G36" s="215"/>
      <c r="H36" s="215" t="s">
        <v>161</v>
      </c>
      <c r="I36" s="215"/>
      <c r="J36" s="215"/>
      <c r="K36" s="215"/>
      <c r="L36" s="215"/>
      <c r="M36" s="215"/>
      <c r="N36" s="215"/>
      <c r="O36" s="216" t="s">
        <v>280</v>
      </c>
      <c r="P36" s="216"/>
      <c r="Q36" s="223"/>
      <c r="R36" s="5"/>
      <c r="S36" s="5"/>
      <c r="T36" s="43">
        <v>55</v>
      </c>
      <c r="U36" s="44">
        <v>65</v>
      </c>
      <c r="V36" s="44"/>
      <c r="W36" s="33">
        <v>20</v>
      </c>
      <c r="X36" s="37">
        <v>11</v>
      </c>
      <c r="Y36" s="136">
        <f>+X36*0.5+W36*0.15+V36/5*0.1+U36/5*0.1+T36/5*0.1+R36*20*0.05+S36/5+1</f>
        <v>11.9</v>
      </c>
      <c r="Z36" s="101"/>
      <c r="AA36" s="147">
        <v>3</v>
      </c>
      <c r="AB36" s="5"/>
      <c r="AC36" s="5"/>
      <c r="AD36" s="5"/>
      <c r="AE36" s="5"/>
      <c r="AF36" s="5"/>
      <c r="AG36" s="5">
        <v>5</v>
      </c>
      <c r="AH36" s="157"/>
      <c r="AI36" s="157"/>
      <c r="AJ36" s="148"/>
      <c r="AK36" s="148"/>
      <c r="AL36" s="148"/>
      <c r="AM36" s="5"/>
      <c r="AN36" s="5"/>
    </row>
    <row r="37" spans="1:40" ht="14.25" customHeight="1" thickBot="1">
      <c r="A37" s="185">
        <v>24</v>
      </c>
      <c r="B37" s="185"/>
      <c r="C37" s="215" t="s">
        <v>162</v>
      </c>
      <c r="D37" s="215"/>
      <c r="E37" s="215"/>
      <c r="F37" s="215"/>
      <c r="G37" s="215"/>
      <c r="H37" s="215" t="s">
        <v>163</v>
      </c>
      <c r="I37" s="215"/>
      <c r="J37" s="215"/>
      <c r="K37" s="215"/>
      <c r="L37" s="215"/>
      <c r="M37" s="215"/>
      <c r="N37" s="215"/>
      <c r="O37" s="216" t="s">
        <v>279</v>
      </c>
      <c r="P37" s="216"/>
      <c r="Q37" s="223"/>
      <c r="R37" s="5"/>
      <c r="S37" s="5"/>
      <c r="T37" s="43"/>
      <c r="U37" s="44"/>
      <c r="V37" s="44"/>
      <c r="W37" s="32">
        <v>0</v>
      </c>
      <c r="Y37" s="49">
        <f t="shared" si="0"/>
        <v>0</v>
      </c>
      <c r="Z37" s="5"/>
      <c r="AA37" s="147"/>
      <c r="AB37" s="5"/>
      <c r="AC37" s="5"/>
      <c r="AD37" s="5"/>
      <c r="AE37" s="5"/>
      <c r="AF37" s="5"/>
      <c r="AG37" s="5"/>
      <c r="AH37" s="157"/>
      <c r="AI37" s="157"/>
      <c r="AJ37" s="148"/>
      <c r="AK37" s="148"/>
      <c r="AL37" s="148"/>
      <c r="AM37" s="5"/>
      <c r="AN37" s="5"/>
    </row>
    <row r="38" spans="1:40" ht="15" customHeight="1" thickBot="1">
      <c r="A38" s="185">
        <v>25</v>
      </c>
      <c r="B38" s="185"/>
      <c r="C38" s="215" t="s">
        <v>164</v>
      </c>
      <c r="D38" s="215"/>
      <c r="E38" s="215"/>
      <c r="F38" s="215"/>
      <c r="G38" s="215"/>
      <c r="H38" s="215" t="s">
        <v>165</v>
      </c>
      <c r="I38" s="215"/>
      <c r="J38" s="215"/>
      <c r="K38" s="215"/>
      <c r="L38" s="215"/>
      <c r="M38" s="215"/>
      <c r="N38" s="215"/>
      <c r="O38" s="216" t="s">
        <v>280</v>
      </c>
      <c r="P38" s="216"/>
      <c r="Q38" s="223"/>
      <c r="R38" s="5">
        <v>0</v>
      </c>
      <c r="S38" s="5"/>
      <c r="T38" s="43">
        <v>80</v>
      </c>
      <c r="U38" s="44">
        <v>65</v>
      </c>
      <c r="V38" s="44"/>
      <c r="W38" s="33">
        <v>20</v>
      </c>
      <c r="X38" s="37">
        <v>13</v>
      </c>
      <c r="Y38" s="136">
        <f>+X38*0.5+W38*0.15+V38/5*0.1+U38/5*0.1+T38/5*0.1+R38*20*0.05+S38/5+1</f>
        <v>13.4</v>
      </c>
      <c r="Z38" s="5"/>
      <c r="AA38" s="147">
        <v>3</v>
      </c>
      <c r="AB38" s="5"/>
      <c r="AC38" s="5">
        <v>1</v>
      </c>
      <c r="AD38" s="5"/>
      <c r="AE38" s="5"/>
      <c r="AF38" s="5"/>
      <c r="AG38" s="5">
        <v>4</v>
      </c>
      <c r="AH38" s="157"/>
      <c r="AI38" s="157"/>
      <c r="AJ38" s="148"/>
      <c r="AK38" s="148"/>
      <c r="AL38" s="148"/>
      <c r="AM38" s="5"/>
      <c r="AN38" s="5"/>
    </row>
    <row r="39" spans="1:40" ht="14.25" customHeight="1" thickBot="1">
      <c r="A39" s="185">
        <v>26</v>
      </c>
      <c r="B39" s="185"/>
      <c r="C39" s="215" t="s">
        <v>166</v>
      </c>
      <c r="D39" s="215"/>
      <c r="E39" s="215"/>
      <c r="F39" s="215"/>
      <c r="G39" s="215"/>
      <c r="H39" s="215" t="s">
        <v>318</v>
      </c>
      <c r="I39" s="215"/>
      <c r="J39" s="215"/>
      <c r="K39" s="215"/>
      <c r="L39" s="215"/>
      <c r="M39" s="215"/>
      <c r="N39" s="215"/>
      <c r="O39" s="216" t="s">
        <v>280</v>
      </c>
      <c r="P39" s="216"/>
      <c r="Q39" s="223"/>
      <c r="R39" s="5">
        <v>0</v>
      </c>
      <c r="S39" s="5"/>
      <c r="T39" s="43">
        <v>60</v>
      </c>
      <c r="U39" s="44">
        <v>65</v>
      </c>
      <c r="V39" s="44">
        <v>65</v>
      </c>
      <c r="W39" s="33">
        <v>20</v>
      </c>
      <c r="X39" s="37">
        <v>12</v>
      </c>
      <c r="Y39" s="49">
        <f t="shared" si="0"/>
        <v>12.8</v>
      </c>
      <c r="Z39" s="101"/>
      <c r="AA39" s="147">
        <v>3</v>
      </c>
      <c r="AB39" s="5"/>
      <c r="AC39" s="5">
        <v>1</v>
      </c>
      <c r="AD39" s="5"/>
      <c r="AE39" s="5"/>
      <c r="AF39" s="5"/>
      <c r="AG39" s="5">
        <v>4</v>
      </c>
      <c r="AH39" s="157"/>
      <c r="AI39" s="157"/>
      <c r="AJ39" s="148"/>
      <c r="AK39" s="148"/>
      <c r="AL39" s="148"/>
      <c r="AM39" s="5"/>
      <c r="AN39" s="5"/>
    </row>
    <row r="40" spans="1:40" ht="15" customHeight="1" thickBot="1">
      <c r="A40" s="185">
        <v>27</v>
      </c>
      <c r="B40" s="185"/>
      <c r="C40" s="215" t="s">
        <v>319</v>
      </c>
      <c r="D40" s="215"/>
      <c r="E40" s="215"/>
      <c r="F40" s="215"/>
      <c r="G40" s="215"/>
      <c r="H40" s="215" t="s">
        <v>320</v>
      </c>
      <c r="I40" s="215"/>
      <c r="J40" s="215"/>
      <c r="K40" s="215"/>
      <c r="L40" s="215"/>
      <c r="M40" s="215"/>
      <c r="N40" s="215"/>
      <c r="O40" s="216" t="s">
        <v>154</v>
      </c>
      <c r="P40" s="216"/>
      <c r="Q40" s="223"/>
      <c r="R40" s="5">
        <v>1</v>
      </c>
      <c r="S40" s="5"/>
      <c r="T40" s="43"/>
      <c r="U40" s="43">
        <v>55</v>
      </c>
      <c r="V40" s="44">
        <v>45</v>
      </c>
      <c r="W40" s="33">
        <v>20</v>
      </c>
      <c r="X40" s="37">
        <v>11</v>
      </c>
      <c r="Y40" s="49">
        <f t="shared" si="0"/>
        <v>11.5</v>
      </c>
      <c r="Z40" s="5">
        <v>2</v>
      </c>
      <c r="AA40" s="147"/>
      <c r="AB40" s="5"/>
      <c r="AC40" s="5">
        <v>1</v>
      </c>
      <c r="AD40" s="5"/>
      <c r="AE40" s="5">
        <v>3</v>
      </c>
      <c r="AF40" s="5"/>
      <c r="AG40" s="5">
        <v>3</v>
      </c>
      <c r="AH40" s="157"/>
      <c r="AI40" s="157"/>
      <c r="AJ40" s="148"/>
      <c r="AK40" s="148"/>
      <c r="AL40" s="148"/>
      <c r="AM40" s="5"/>
      <c r="AN40" s="5"/>
    </row>
    <row r="41" spans="1:40" ht="14.25" customHeight="1" thickBot="1">
      <c r="A41" s="185">
        <v>28</v>
      </c>
      <c r="B41" s="185"/>
      <c r="C41" s="215" t="s">
        <v>155</v>
      </c>
      <c r="D41" s="215"/>
      <c r="E41" s="215"/>
      <c r="F41" s="215"/>
      <c r="G41" s="215"/>
      <c r="H41" s="215" t="s">
        <v>156</v>
      </c>
      <c r="I41" s="215"/>
      <c r="J41" s="215"/>
      <c r="K41" s="215"/>
      <c r="L41" s="215"/>
      <c r="M41" s="215"/>
      <c r="N41" s="215"/>
      <c r="O41" s="216" t="s">
        <v>280</v>
      </c>
      <c r="P41" s="216"/>
      <c r="Q41" s="223"/>
      <c r="R41" s="5"/>
      <c r="S41" s="5"/>
      <c r="T41" s="43">
        <v>55</v>
      </c>
      <c r="U41" s="44">
        <v>70</v>
      </c>
      <c r="V41" s="44">
        <v>65</v>
      </c>
      <c r="W41" s="33">
        <v>20</v>
      </c>
      <c r="X41" s="37">
        <v>16</v>
      </c>
      <c r="Y41" s="136">
        <f>+X41*0.5+W41*0.15+V41/5*0.1+U41/5*0.1+T41/5*0.1+R41*20*0.05+S41/5+1</f>
        <v>15.8</v>
      </c>
      <c r="Z41" s="5"/>
      <c r="AA41" s="147">
        <v>2.5</v>
      </c>
      <c r="AB41" s="5"/>
      <c r="AC41" s="5"/>
      <c r="AD41" s="5"/>
      <c r="AE41" s="5"/>
      <c r="AF41" s="5"/>
      <c r="AG41" s="5">
        <v>5</v>
      </c>
      <c r="AH41" s="157"/>
      <c r="AI41" s="157"/>
      <c r="AJ41" s="148"/>
      <c r="AK41" s="148"/>
      <c r="AL41" s="148"/>
      <c r="AM41" s="5"/>
      <c r="AN41" s="5"/>
    </row>
    <row r="42" spans="1:40" ht="14.25" customHeight="1" thickBot="1">
      <c r="A42" s="185">
        <v>29</v>
      </c>
      <c r="B42" s="185"/>
      <c r="C42" s="215" t="s">
        <v>157</v>
      </c>
      <c r="D42" s="215"/>
      <c r="E42" s="215"/>
      <c r="F42" s="215"/>
      <c r="G42" s="215"/>
      <c r="H42" s="215" t="s">
        <v>391</v>
      </c>
      <c r="I42" s="215"/>
      <c r="J42" s="215"/>
      <c r="K42" s="215"/>
      <c r="L42" s="215"/>
      <c r="M42" s="215"/>
      <c r="N42" s="215"/>
      <c r="O42" s="216" t="s">
        <v>468</v>
      </c>
      <c r="P42" s="216"/>
      <c r="Q42" s="223"/>
      <c r="R42" s="5">
        <v>0</v>
      </c>
      <c r="S42" s="5"/>
      <c r="T42" s="43">
        <v>80</v>
      </c>
      <c r="U42" s="44">
        <v>65</v>
      </c>
      <c r="V42" s="44">
        <v>65</v>
      </c>
      <c r="W42" s="33">
        <v>20</v>
      </c>
      <c r="X42" s="37">
        <v>13</v>
      </c>
      <c r="Y42" s="49">
        <f t="shared" si="0"/>
        <v>13.700000000000001</v>
      </c>
      <c r="Z42" s="5"/>
      <c r="AA42" s="147">
        <v>2</v>
      </c>
      <c r="AB42" s="5"/>
      <c r="AC42" s="5">
        <v>1</v>
      </c>
      <c r="AD42" s="5"/>
      <c r="AE42" s="5"/>
      <c r="AF42" s="5"/>
      <c r="AG42" s="5">
        <v>4</v>
      </c>
      <c r="AH42" s="157"/>
      <c r="AI42" s="157"/>
      <c r="AJ42" s="148"/>
      <c r="AK42" s="148"/>
      <c r="AL42" s="148"/>
      <c r="AM42" s="5"/>
      <c r="AN42" s="5"/>
    </row>
    <row r="43" spans="1:40" ht="15" customHeight="1" thickBot="1">
      <c r="A43" s="185">
        <v>30</v>
      </c>
      <c r="B43" s="185"/>
      <c r="C43" s="215" t="s">
        <v>417</v>
      </c>
      <c r="D43" s="215"/>
      <c r="E43" s="215"/>
      <c r="F43" s="215"/>
      <c r="G43" s="215"/>
      <c r="H43" s="215" t="s">
        <v>418</v>
      </c>
      <c r="I43" s="215"/>
      <c r="J43" s="215"/>
      <c r="K43" s="215"/>
      <c r="L43" s="215"/>
      <c r="M43" s="215"/>
      <c r="N43" s="215"/>
      <c r="O43" s="216" t="s">
        <v>284</v>
      </c>
      <c r="P43" s="216"/>
      <c r="Q43" s="223"/>
      <c r="R43" s="5"/>
      <c r="S43" s="5"/>
      <c r="T43" s="5"/>
      <c r="U43" s="5"/>
      <c r="V43" s="5"/>
      <c r="W43" s="32">
        <v>0</v>
      </c>
      <c r="Y43" s="49">
        <f t="shared" si="0"/>
        <v>0</v>
      </c>
      <c r="Z43" s="5"/>
      <c r="AA43" s="147"/>
      <c r="AB43" s="5"/>
      <c r="AC43" s="5"/>
      <c r="AD43" s="5"/>
      <c r="AE43" s="5"/>
      <c r="AF43" s="5"/>
      <c r="AG43" s="5"/>
      <c r="AH43" s="157"/>
      <c r="AI43" s="157"/>
      <c r="AJ43" s="148"/>
      <c r="AK43" s="148"/>
      <c r="AL43" s="148"/>
      <c r="AM43" s="5"/>
      <c r="AN43" s="5"/>
    </row>
    <row r="44" spans="1:40" ht="14.25" customHeight="1" thickBot="1">
      <c r="A44" s="185">
        <v>31</v>
      </c>
      <c r="B44" s="185"/>
      <c r="C44" s="215" t="s">
        <v>419</v>
      </c>
      <c r="D44" s="215"/>
      <c r="E44" s="215"/>
      <c r="F44" s="215"/>
      <c r="G44" s="215"/>
      <c r="H44" s="215" t="s">
        <v>420</v>
      </c>
      <c r="I44" s="215"/>
      <c r="J44" s="215"/>
      <c r="K44" s="215"/>
      <c r="L44" s="215"/>
      <c r="M44" s="215"/>
      <c r="N44" s="215"/>
      <c r="O44" s="216" t="s">
        <v>159</v>
      </c>
      <c r="P44" s="216"/>
      <c r="Q44" s="223"/>
      <c r="R44" s="5">
        <v>1</v>
      </c>
      <c r="S44" s="5"/>
      <c r="T44" s="43">
        <v>100</v>
      </c>
      <c r="U44" s="44">
        <v>75</v>
      </c>
      <c r="V44" s="44">
        <v>50</v>
      </c>
      <c r="W44" s="33">
        <v>20</v>
      </c>
      <c r="X44" s="37">
        <v>7</v>
      </c>
      <c r="Y44" s="136">
        <f>+X44*0.5+W44*0.15+V44/5*0.1+U44/5*0.1+T44/5*0.1+R44*20*0.05+S44/5+1</f>
        <v>13</v>
      </c>
      <c r="Z44" s="101">
        <v>2</v>
      </c>
      <c r="AA44" s="147"/>
      <c r="AB44" s="5"/>
      <c r="AC44" s="5"/>
      <c r="AD44" s="5"/>
      <c r="AE44" s="5"/>
      <c r="AF44" s="5"/>
      <c r="AG44" s="5">
        <v>3</v>
      </c>
      <c r="AH44" s="157"/>
      <c r="AI44" s="157"/>
      <c r="AJ44" s="148"/>
      <c r="AK44" s="148"/>
      <c r="AL44" s="148"/>
      <c r="AM44" s="5"/>
      <c r="AN44" s="5"/>
    </row>
    <row r="45" spans="1:40" ht="15" customHeight="1" thickBot="1">
      <c r="A45" s="185">
        <v>32</v>
      </c>
      <c r="B45" s="185"/>
      <c r="C45" s="215" t="s">
        <v>333</v>
      </c>
      <c r="D45" s="215"/>
      <c r="E45" s="215"/>
      <c r="F45" s="215"/>
      <c r="G45" s="215"/>
      <c r="H45" s="215" t="s">
        <v>334</v>
      </c>
      <c r="I45" s="215"/>
      <c r="J45" s="215"/>
      <c r="K45" s="215"/>
      <c r="L45" s="215"/>
      <c r="M45" s="215"/>
      <c r="N45" s="215"/>
      <c r="O45" s="216" t="s">
        <v>44</v>
      </c>
      <c r="P45" s="216"/>
      <c r="Q45" s="223"/>
      <c r="R45" s="5"/>
      <c r="S45" s="5"/>
      <c r="T45" s="47">
        <v>60</v>
      </c>
      <c r="U45" s="44">
        <v>60</v>
      </c>
      <c r="V45" s="44">
        <v>45</v>
      </c>
      <c r="W45" s="33">
        <v>10</v>
      </c>
      <c r="X45" s="37">
        <v>7</v>
      </c>
      <c r="Y45" s="49">
        <f t="shared" si="0"/>
        <v>8.3000000000000007</v>
      </c>
      <c r="Z45" s="5"/>
      <c r="AA45" s="147"/>
      <c r="AB45" s="5"/>
      <c r="AC45" s="5"/>
      <c r="AD45" s="5"/>
      <c r="AE45" s="5"/>
      <c r="AF45" s="5"/>
      <c r="AG45" s="5"/>
      <c r="AH45" s="157"/>
      <c r="AI45" s="157"/>
      <c r="AJ45" s="148"/>
      <c r="AK45" s="148"/>
      <c r="AL45" s="148"/>
      <c r="AM45" s="5"/>
      <c r="AN45" s="5"/>
    </row>
    <row r="46" spans="1:40" ht="14.25" customHeight="1" thickBot="1">
      <c r="A46" s="185">
        <v>33</v>
      </c>
      <c r="B46" s="185"/>
      <c r="C46" s="215" t="s">
        <v>521</v>
      </c>
      <c r="D46" s="215"/>
      <c r="E46" s="215"/>
      <c r="F46" s="215"/>
      <c r="G46" s="215"/>
      <c r="H46" s="215" t="s">
        <v>389</v>
      </c>
      <c r="I46" s="215"/>
      <c r="J46" s="215"/>
      <c r="K46" s="215"/>
      <c r="L46" s="215"/>
      <c r="M46" s="215"/>
      <c r="N46" s="215"/>
      <c r="O46" s="216" t="s">
        <v>280</v>
      </c>
      <c r="P46" s="216"/>
      <c r="Q46" s="223"/>
      <c r="R46" s="5">
        <v>1</v>
      </c>
      <c r="S46" s="5"/>
      <c r="T46" s="43">
        <v>80</v>
      </c>
      <c r="U46" s="45">
        <v>75</v>
      </c>
      <c r="V46" s="44">
        <v>80</v>
      </c>
      <c r="W46" s="33">
        <v>20</v>
      </c>
      <c r="X46" s="37">
        <v>15</v>
      </c>
      <c r="Y46" s="49">
        <f t="shared" si="0"/>
        <v>16.2</v>
      </c>
      <c r="Z46" s="5"/>
      <c r="AA46" s="147">
        <v>2</v>
      </c>
      <c r="AB46" s="5"/>
      <c r="AC46" s="5">
        <v>1</v>
      </c>
      <c r="AD46" s="5"/>
      <c r="AE46" s="5"/>
      <c r="AF46" s="5"/>
      <c r="AG46" s="5">
        <v>4</v>
      </c>
      <c r="AH46" s="157"/>
      <c r="AI46" s="157"/>
      <c r="AJ46" s="148"/>
      <c r="AK46" s="148"/>
      <c r="AL46" s="148"/>
      <c r="AM46" s="5"/>
      <c r="AN46" s="5"/>
    </row>
    <row r="47" spans="1:40" ht="14.25" customHeight="1" thickBot="1">
      <c r="A47" s="185">
        <v>34</v>
      </c>
      <c r="B47" s="185"/>
      <c r="C47" s="215" t="s">
        <v>390</v>
      </c>
      <c r="D47" s="215"/>
      <c r="E47" s="215"/>
      <c r="F47" s="215"/>
      <c r="G47" s="215"/>
      <c r="H47" s="215" t="s">
        <v>407</v>
      </c>
      <c r="I47" s="215"/>
      <c r="J47" s="215"/>
      <c r="K47" s="215"/>
      <c r="L47" s="215"/>
      <c r="M47" s="215"/>
      <c r="N47" s="215"/>
      <c r="O47" s="216" t="s">
        <v>287</v>
      </c>
      <c r="P47" s="216"/>
      <c r="Q47" s="223"/>
      <c r="R47" s="5">
        <v>0</v>
      </c>
      <c r="S47" s="5"/>
      <c r="T47" s="43"/>
      <c r="U47" s="44"/>
      <c r="V47" s="44"/>
      <c r="W47" s="33">
        <v>5</v>
      </c>
      <c r="X47" s="37"/>
      <c r="Y47" s="49">
        <f t="shared" si="0"/>
        <v>0.75</v>
      </c>
      <c r="Z47" s="5"/>
      <c r="AA47" s="147"/>
      <c r="AB47" s="5"/>
      <c r="AC47" s="5"/>
      <c r="AD47" s="5"/>
      <c r="AE47" s="5"/>
      <c r="AF47" s="5"/>
      <c r="AG47" s="5"/>
      <c r="AH47" s="157"/>
      <c r="AI47" s="157"/>
      <c r="AJ47" s="148"/>
      <c r="AK47" s="148"/>
      <c r="AL47" s="148"/>
      <c r="AM47" s="5"/>
      <c r="AN47" s="5"/>
    </row>
    <row r="48" spans="1:40" ht="15" customHeight="1" thickBot="1">
      <c r="A48" s="185">
        <v>35</v>
      </c>
      <c r="B48" s="185"/>
      <c r="C48" s="215" t="s">
        <v>408</v>
      </c>
      <c r="D48" s="215"/>
      <c r="E48" s="215"/>
      <c r="F48" s="215"/>
      <c r="G48" s="215"/>
      <c r="H48" s="215" t="s">
        <v>409</v>
      </c>
      <c r="I48" s="215"/>
      <c r="J48" s="215"/>
      <c r="K48" s="215"/>
      <c r="L48" s="215"/>
      <c r="M48" s="215"/>
      <c r="N48" s="215"/>
      <c r="O48" s="216" t="s">
        <v>283</v>
      </c>
      <c r="P48" s="216"/>
      <c r="Q48" s="223"/>
      <c r="R48" s="5"/>
      <c r="S48" s="5"/>
      <c r="T48" s="5"/>
      <c r="U48" s="5"/>
      <c r="V48" s="5"/>
      <c r="W48" s="33">
        <v>5</v>
      </c>
      <c r="X48" s="37">
        <v>11</v>
      </c>
      <c r="Y48" s="49">
        <f t="shared" si="0"/>
        <v>6.25</v>
      </c>
      <c r="Z48" s="5"/>
      <c r="AA48" s="147"/>
      <c r="AB48" s="5"/>
      <c r="AC48" s="5">
        <v>1</v>
      </c>
      <c r="AD48" s="5"/>
      <c r="AE48" s="5"/>
      <c r="AF48" s="5"/>
      <c r="AG48" s="5">
        <v>2</v>
      </c>
      <c r="AH48" s="157"/>
      <c r="AI48" s="157"/>
      <c r="AJ48" s="148"/>
      <c r="AK48" s="148"/>
      <c r="AL48" s="148"/>
      <c r="AM48" s="5"/>
      <c r="AN48" s="5"/>
    </row>
    <row r="49" spans="1:40" ht="14.25" customHeight="1" thickBot="1">
      <c r="A49" s="185">
        <v>36</v>
      </c>
      <c r="B49" s="185"/>
      <c r="C49" s="215" t="s">
        <v>410</v>
      </c>
      <c r="D49" s="215"/>
      <c r="E49" s="215"/>
      <c r="F49" s="215"/>
      <c r="G49" s="215"/>
      <c r="H49" s="215" t="s">
        <v>411</v>
      </c>
      <c r="I49" s="215"/>
      <c r="J49" s="215"/>
      <c r="K49" s="215"/>
      <c r="L49" s="215"/>
      <c r="M49" s="215"/>
      <c r="N49" s="215"/>
      <c r="O49" s="216" t="s">
        <v>280</v>
      </c>
      <c r="P49" s="216"/>
      <c r="Q49" s="223"/>
      <c r="R49" s="5">
        <v>0</v>
      </c>
      <c r="S49" s="5"/>
      <c r="T49" s="43">
        <v>80</v>
      </c>
      <c r="U49" s="44">
        <v>85</v>
      </c>
      <c r="V49" s="45">
        <v>75</v>
      </c>
      <c r="W49" s="33">
        <v>20</v>
      </c>
      <c r="X49" s="37">
        <v>12</v>
      </c>
      <c r="Y49" s="49">
        <f t="shared" si="0"/>
        <v>13.799999999999999</v>
      </c>
      <c r="Z49" s="5"/>
      <c r="AA49" s="147">
        <v>2.5</v>
      </c>
      <c r="AB49" s="5"/>
      <c r="AC49" s="5">
        <v>1</v>
      </c>
      <c r="AD49" s="5"/>
      <c r="AE49" s="5">
        <v>1</v>
      </c>
      <c r="AF49" s="5"/>
      <c r="AG49" s="5">
        <v>4</v>
      </c>
      <c r="AH49" s="157"/>
      <c r="AI49" s="157"/>
      <c r="AJ49" s="148"/>
      <c r="AK49" s="148"/>
      <c r="AL49" s="148"/>
      <c r="AM49" s="5"/>
      <c r="AN49" s="5"/>
    </row>
    <row r="50" spans="1:40" ht="15" customHeight="1" thickBot="1">
      <c r="A50" s="185">
        <v>37</v>
      </c>
      <c r="B50" s="185"/>
      <c r="C50" s="215" t="s">
        <v>412</v>
      </c>
      <c r="D50" s="215"/>
      <c r="E50" s="215"/>
      <c r="F50" s="215"/>
      <c r="G50" s="215"/>
      <c r="H50" s="215" t="s">
        <v>413</v>
      </c>
      <c r="I50" s="215"/>
      <c r="J50" s="215"/>
      <c r="K50" s="215"/>
      <c r="L50" s="215"/>
      <c r="M50" s="215"/>
      <c r="N50" s="215"/>
      <c r="O50" s="216" t="s">
        <v>287</v>
      </c>
      <c r="P50" s="216"/>
      <c r="Q50" s="223"/>
      <c r="R50" s="5"/>
      <c r="S50" s="5"/>
      <c r="T50" s="43">
        <v>55</v>
      </c>
      <c r="U50" s="44">
        <v>65</v>
      </c>
      <c r="V50" s="44"/>
      <c r="W50" s="33">
        <v>20</v>
      </c>
      <c r="X50" s="37">
        <v>6</v>
      </c>
      <c r="Y50" s="49">
        <f t="shared" si="0"/>
        <v>8.4</v>
      </c>
      <c r="Z50" s="101"/>
      <c r="AA50" s="147">
        <v>2.5</v>
      </c>
      <c r="AB50" s="5"/>
      <c r="AC50" s="5"/>
      <c r="AD50" s="5"/>
      <c r="AE50" s="5"/>
      <c r="AF50" s="5"/>
      <c r="AG50" s="5">
        <v>5</v>
      </c>
      <c r="AH50" s="157"/>
      <c r="AI50" s="157"/>
      <c r="AJ50" s="148"/>
      <c r="AK50" s="148"/>
      <c r="AL50" s="148"/>
      <c r="AM50" s="5"/>
      <c r="AN50" s="5"/>
    </row>
    <row r="51" spans="1:40" ht="14.25" customHeight="1" thickBot="1">
      <c r="A51" s="185">
        <v>38</v>
      </c>
      <c r="B51" s="185"/>
      <c r="C51" s="215" t="s">
        <v>414</v>
      </c>
      <c r="D51" s="215"/>
      <c r="E51" s="215"/>
      <c r="F51" s="215"/>
      <c r="G51" s="215"/>
      <c r="H51" s="215" t="s">
        <v>415</v>
      </c>
      <c r="I51" s="215"/>
      <c r="J51" s="215"/>
      <c r="K51" s="215"/>
      <c r="L51" s="215"/>
      <c r="M51" s="215"/>
      <c r="N51" s="215"/>
      <c r="O51" s="216" t="s">
        <v>44</v>
      </c>
      <c r="P51" s="216"/>
      <c r="Q51" s="223"/>
      <c r="R51" s="5">
        <v>0.5</v>
      </c>
      <c r="S51" s="5"/>
      <c r="T51" s="43">
        <v>40</v>
      </c>
      <c r="U51" s="44">
        <v>40</v>
      </c>
      <c r="V51" s="44"/>
      <c r="W51" s="33">
        <v>20</v>
      </c>
      <c r="X51" s="37">
        <v>8</v>
      </c>
      <c r="Y51" s="49">
        <f t="shared" si="0"/>
        <v>9.1</v>
      </c>
      <c r="Z51" s="5"/>
      <c r="AA51" s="147"/>
      <c r="AB51" s="5"/>
      <c r="AC51" s="5">
        <v>1</v>
      </c>
      <c r="AD51" s="5"/>
      <c r="AE51" s="5"/>
      <c r="AF51" s="5"/>
      <c r="AG51" s="5">
        <v>3</v>
      </c>
      <c r="AH51" s="157"/>
      <c r="AI51" s="157"/>
      <c r="AJ51" s="148"/>
      <c r="AK51" s="148"/>
      <c r="AL51" s="148"/>
      <c r="AM51" s="5"/>
      <c r="AN51" s="5"/>
    </row>
    <row r="52" spans="1:40" ht="14.25" customHeight="1" thickBot="1">
      <c r="A52" s="185">
        <v>39</v>
      </c>
      <c r="B52" s="185"/>
      <c r="C52" s="215" t="s">
        <v>416</v>
      </c>
      <c r="D52" s="215"/>
      <c r="E52" s="215"/>
      <c r="F52" s="215"/>
      <c r="G52" s="215"/>
      <c r="H52" s="215" t="s">
        <v>422</v>
      </c>
      <c r="I52" s="215"/>
      <c r="J52" s="215"/>
      <c r="K52" s="215"/>
      <c r="L52" s="215"/>
      <c r="M52" s="215"/>
      <c r="N52" s="215"/>
      <c r="O52" s="216" t="s">
        <v>288</v>
      </c>
      <c r="P52" s="216"/>
      <c r="Q52" s="223"/>
      <c r="R52" s="5">
        <v>0</v>
      </c>
      <c r="S52" s="5"/>
      <c r="T52" s="43">
        <v>100</v>
      </c>
      <c r="U52" s="44">
        <v>60</v>
      </c>
      <c r="V52" s="45">
        <v>75</v>
      </c>
      <c r="W52" s="33">
        <v>10</v>
      </c>
      <c r="X52" s="37">
        <v>13</v>
      </c>
      <c r="Y52" s="49">
        <f t="shared" si="0"/>
        <v>12.7</v>
      </c>
      <c r="Z52" s="5"/>
      <c r="AA52" s="147"/>
      <c r="AB52" s="5"/>
      <c r="AC52" s="5"/>
      <c r="AD52" s="5"/>
      <c r="AE52" s="5"/>
      <c r="AF52" s="5"/>
      <c r="AG52" s="5"/>
      <c r="AH52" s="157"/>
      <c r="AI52" s="157"/>
      <c r="AJ52" s="148"/>
      <c r="AK52" s="148"/>
      <c r="AL52" s="148"/>
      <c r="AM52" s="5"/>
      <c r="AN52" s="5"/>
    </row>
    <row r="53" spans="1:40" ht="15" customHeight="1" thickBot="1">
      <c r="A53" s="185">
        <v>40</v>
      </c>
      <c r="B53" s="185"/>
      <c r="C53" s="215" t="s">
        <v>423</v>
      </c>
      <c r="D53" s="215"/>
      <c r="E53" s="215"/>
      <c r="F53" s="215"/>
      <c r="G53" s="215"/>
      <c r="H53" s="215" t="s">
        <v>424</v>
      </c>
      <c r="I53" s="215"/>
      <c r="J53" s="215"/>
      <c r="K53" s="215"/>
      <c r="L53" s="215"/>
      <c r="M53" s="215"/>
      <c r="N53" s="215"/>
      <c r="O53" s="216" t="s">
        <v>280</v>
      </c>
      <c r="P53" s="216"/>
      <c r="Q53" s="223"/>
      <c r="R53" s="5">
        <v>0</v>
      </c>
      <c r="S53" s="5"/>
      <c r="T53" s="43">
        <v>80</v>
      </c>
      <c r="U53" s="44">
        <v>65</v>
      </c>
      <c r="V53" s="44"/>
      <c r="W53" s="33">
        <v>20</v>
      </c>
      <c r="X53" s="37">
        <v>9</v>
      </c>
      <c r="Y53" s="49">
        <f t="shared" si="0"/>
        <v>10.4</v>
      </c>
      <c r="Z53" s="5"/>
      <c r="AA53" s="147">
        <v>2</v>
      </c>
      <c r="AB53" s="5"/>
      <c r="AC53" s="5">
        <v>1</v>
      </c>
      <c r="AD53" s="5"/>
      <c r="AE53" s="5"/>
      <c r="AF53" s="5"/>
      <c r="AG53" s="5">
        <v>4</v>
      </c>
      <c r="AH53" s="157"/>
      <c r="AI53" s="157"/>
      <c r="AJ53" s="148"/>
      <c r="AK53" s="148"/>
      <c r="AL53" s="148"/>
      <c r="AM53" s="5"/>
      <c r="AN53" s="5"/>
    </row>
    <row r="54" spans="1:40" ht="14.25" customHeight="1" thickBot="1">
      <c r="A54" s="185">
        <v>41</v>
      </c>
      <c r="B54" s="185"/>
      <c r="C54" s="215" t="s">
        <v>425</v>
      </c>
      <c r="D54" s="215"/>
      <c r="E54" s="215"/>
      <c r="F54" s="215"/>
      <c r="G54" s="215"/>
      <c r="H54" s="215" t="s">
        <v>385</v>
      </c>
      <c r="I54" s="215"/>
      <c r="J54" s="215"/>
      <c r="K54" s="215"/>
      <c r="L54" s="215"/>
      <c r="M54" s="215"/>
      <c r="N54" s="215"/>
      <c r="O54" s="216" t="s">
        <v>280</v>
      </c>
      <c r="P54" s="216"/>
      <c r="Q54" s="223"/>
      <c r="R54" s="5">
        <v>1</v>
      </c>
      <c r="S54" s="5">
        <v>5</v>
      </c>
      <c r="T54" s="43">
        <v>100</v>
      </c>
      <c r="U54" s="44">
        <v>80</v>
      </c>
      <c r="V54" s="45">
        <v>75</v>
      </c>
      <c r="W54" s="33">
        <v>20</v>
      </c>
      <c r="X54" s="37">
        <v>18</v>
      </c>
      <c r="Y54" s="49">
        <f t="shared" si="0"/>
        <v>19.100000000000001</v>
      </c>
      <c r="Z54" s="5">
        <v>2</v>
      </c>
      <c r="AA54" s="147">
        <v>3</v>
      </c>
      <c r="AB54" s="5"/>
      <c r="AC54" s="5">
        <v>2</v>
      </c>
      <c r="AD54" s="5"/>
      <c r="AE54" s="5">
        <v>3</v>
      </c>
      <c r="AF54" s="5"/>
      <c r="AG54" s="5">
        <v>5</v>
      </c>
      <c r="AH54" s="157"/>
      <c r="AI54" s="157"/>
      <c r="AJ54" s="148"/>
      <c r="AK54" s="148"/>
      <c r="AL54" s="148"/>
      <c r="AM54" s="5"/>
      <c r="AN54" s="5"/>
    </row>
    <row r="55" spans="1:40" ht="15" customHeight="1" thickBot="1">
      <c r="A55" s="185">
        <v>42</v>
      </c>
      <c r="B55" s="185"/>
      <c r="C55" s="215" t="s">
        <v>386</v>
      </c>
      <c r="D55" s="215"/>
      <c r="E55" s="215"/>
      <c r="F55" s="215"/>
      <c r="G55" s="215"/>
      <c r="H55" s="215" t="s">
        <v>387</v>
      </c>
      <c r="I55" s="215"/>
      <c r="J55" s="215"/>
      <c r="K55" s="215"/>
      <c r="L55" s="215"/>
      <c r="M55" s="215"/>
      <c r="N55" s="215"/>
      <c r="O55" s="216" t="s">
        <v>280</v>
      </c>
      <c r="P55" s="216"/>
      <c r="Q55" s="223"/>
      <c r="R55" s="5"/>
      <c r="S55" s="5"/>
      <c r="T55" s="43">
        <v>20</v>
      </c>
      <c r="U55" s="44">
        <v>20</v>
      </c>
      <c r="V55" s="44">
        <v>40</v>
      </c>
      <c r="W55" s="33">
        <v>5</v>
      </c>
      <c r="X55" s="35">
        <v>8</v>
      </c>
      <c r="Y55" s="49">
        <f t="shared" si="0"/>
        <v>6.3500000000000005</v>
      </c>
      <c r="Z55" s="5"/>
      <c r="AA55" s="147">
        <v>3</v>
      </c>
      <c r="AB55" s="5"/>
      <c r="AC55" s="5">
        <v>1</v>
      </c>
      <c r="AD55" s="5"/>
      <c r="AE55" s="5"/>
      <c r="AF55" s="5"/>
      <c r="AG55" s="5">
        <v>3</v>
      </c>
      <c r="AH55" s="157"/>
      <c r="AI55" s="157"/>
      <c r="AJ55" s="148"/>
      <c r="AK55" s="148"/>
      <c r="AL55" s="148"/>
      <c r="AM55" s="5"/>
      <c r="AN55" s="5"/>
    </row>
    <row r="56" spans="1:40" ht="14.25" customHeight="1" thickBot="1">
      <c r="A56" s="185">
        <v>43</v>
      </c>
      <c r="B56" s="185"/>
      <c r="C56" s="215" t="s">
        <v>388</v>
      </c>
      <c r="D56" s="215"/>
      <c r="E56" s="215"/>
      <c r="F56" s="215"/>
      <c r="G56" s="215"/>
      <c r="H56" s="215" t="s">
        <v>361</v>
      </c>
      <c r="I56" s="215"/>
      <c r="J56" s="215"/>
      <c r="K56" s="215"/>
      <c r="L56" s="215"/>
      <c r="M56" s="215"/>
      <c r="N56" s="215"/>
      <c r="O56" s="216" t="s">
        <v>362</v>
      </c>
      <c r="P56" s="216"/>
      <c r="Q56" s="223"/>
      <c r="R56" s="5"/>
      <c r="S56" s="5"/>
      <c r="T56" s="5"/>
      <c r="U56" s="5"/>
      <c r="V56" s="5"/>
      <c r="W56" s="33">
        <v>5</v>
      </c>
      <c r="X56" s="35">
        <v>8</v>
      </c>
      <c r="Y56" s="49">
        <f t="shared" si="0"/>
        <v>4.75</v>
      </c>
      <c r="Z56" s="5"/>
      <c r="AA56" s="147"/>
      <c r="AB56" s="5"/>
      <c r="AC56" s="5"/>
      <c r="AD56" s="5"/>
      <c r="AE56" s="5"/>
      <c r="AF56" s="5"/>
      <c r="AG56" s="5"/>
      <c r="AH56" s="157"/>
      <c r="AI56" s="157"/>
      <c r="AJ56" s="148"/>
      <c r="AK56" s="148"/>
      <c r="AL56" s="148"/>
      <c r="AM56" s="5"/>
      <c r="AN56" s="5"/>
    </row>
    <row r="57" spans="1:40" ht="14.25" customHeight="1" thickBot="1">
      <c r="A57" s="185">
        <v>44</v>
      </c>
      <c r="B57" s="185"/>
      <c r="C57" s="215" t="s">
        <v>363</v>
      </c>
      <c r="D57" s="215"/>
      <c r="E57" s="215"/>
      <c r="F57" s="215"/>
      <c r="G57" s="215"/>
      <c r="H57" s="215" t="s">
        <v>364</v>
      </c>
      <c r="I57" s="215"/>
      <c r="J57" s="215"/>
      <c r="K57" s="215"/>
      <c r="L57" s="215"/>
      <c r="M57" s="215"/>
      <c r="N57" s="215"/>
      <c r="O57" s="216" t="s">
        <v>278</v>
      </c>
      <c r="P57" s="216"/>
      <c r="Q57" s="223"/>
      <c r="R57" s="5">
        <v>0.5</v>
      </c>
      <c r="S57" s="5"/>
      <c r="T57" s="43">
        <v>70</v>
      </c>
      <c r="U57" s="44">
        <v>70</v>
      </c>
      <c r="V57" s="44">
        <v>70</v>
      </c>
      <c r="W57" s="33">
        <v>20</v>
      </c>
      <c r="X57" s="37">
        <v>9</v>
      </c>
      <c r="Y57" s="49">
        <f t="shared" si="0"/>
        <v>12.200000000000001</v>
      </c>
      <c r="Z57" s="5">
        <v>2</v>
      </c>
      <c r="AA57" s="147"/>
      <c r="AB57" s="5"/>
      <c r="AC57" s="5">
        <v>1</v>
      </c>
      <c r="AD57" s="5"/>
      <c r="AE57" s="5">
        <v>3</v>
      </c>
      <c r="AF57" s="5"/>
      <c r="AG57" s="5">
        <v>4</v>
      </c>
      <c r="AH57" s="157"/>
      <c r="AI57" s="157"/>
      <c r="AJ57" s="148"/>
      <c r="AK57" s="148"/>
      <c r="AL57" s="148"/>
      <c r="AM57" s="5"/>
      <c r="AN57" s="5"/>
    </row>
    <row r="58" spans="1:40" ht="15" customHeight="1" thickBot="1">
      <c r="A58" s="185">
        <v>45</v>
      </c>
      <c r="B58" s="185"/>
      <c r="C58" s="215" t="s">
        <v>213</v>
      </c>
      <c r="D58" s="215"/>
      <c r="E58" s="215"/>
      <c r="F58" s="215"/>
      <c r="G58" s="215"/>
      <c r="H58" s="215" t="s">
        <v>214</v>
      </c>
      <c r="I58" s="215"/>
      <c r="J58" s="215"/>
      <c r="K58" s="215"/>
      <c r="L58" s="215"/>
      <c r="M58" s="215"/>
      <c r="N58" s="215"/>
      <c r="O58" s="216" t="s">
        <v>280</v>
      </c>
      <c r="P58" s="216"/>
      <c r="Q58" s="223"/>
      <c r="R58" s="5">
        <v>0</v>
      </c>
      <c r="S58" s="5"/>
      <c r="T58" s="43">
        <v>80</v>
      </c>
      <c r="U58" s="44">
        <v>65</v>
      </c>
      <c r="V58" s="44"/>
      <c r="W58" s="33">
        <v>20</v>
      </c>
      <c r="X58" s="37">
        <v>12</v>
      </c>
      <c r="Y58" s="49">
        <f t="shared" si="0"/>
        <v>11.9</v>
      </c>
      <c r="Z58" s="5"/>
      <c r="AA58" s="147">
        <v>3</v>
      </c>
      <c r="AB58" s="5"/>
      <c r="AC58" s="5">
        <v>1</v>
      </c>
      <c r="AD58" s="5"/>
      <c r="AE58" s="5"/>
      <c r="AF58" s="5"/>
      <c r="AG58" s="5">
        <v>4</v>
      </c>
      <c r="AH58" s="157"/>
      <c r="AI58" s="157"/>
      <c r="AJ58" s="148"/>
      <c r="AK58" s="148"/>
      <c r="AL58" s="148"/>
      <c r="AM58" s="5"/>
      <c r="AN58" s="5"/>
    </row>
    <row r="59" spans="1:40" ht="14.25" customHeight="1" thickBot="1">
      <c r="A59" s="185">
        <v>46</v>
      </c>
      <c r="B59" s="185"/>
      <c r="C59" s="215" t="s">
        <v>215</v>
      </c>
      <c r="D59" s="215"/>
      <c r="E59" s="215"/>
      <c r="F59" s="215"/>
      <c r="G59" s="215"/>
      <c r="H59" s="215" t="s">
        <v>216</v>
      </c>
      <c r="I59" s="215"/>
      <c r="J59" s="215"/>
      <c r="K59" s="215"/>
      <c r="L59" s="215"/>
      <c r="M59" s="215"/>
      <c r="N59" s="215"/>
      <c r="O59" s="216" t="s">
        <v>287</v>
      </c>
      <c r="P59" s="216"/>
      <c r="Q59" s="223"/>
      <c r="R59" s="5">
        <v>1</v>
      </c>
      <c r="S59" s="5"/>
      <c r="T59" s="43">
        <v>80</v>
      </c>
      <c r="U59" s="43">
        <v>60</v>
      </c>
      <c r="V59" s="44">
        <v>65</v>
      </c>
      <c r="W59" s="33">
        <v>20</v>
      </c>
      <c r="X59" s="37">
        <v>8</v>
      </c>
      <c r="Y59" s="136">
        <f>+X59*0.5+W59*0.15+V59/5*0.1+U59/5*0.1+T59/5*0.1+R59*20*0.05+S59/5+1</f>
        <v>13.1</v>
      </c>
      <c r="Z59" s="5">
        <v>2</v>
      </c>
      <c r="AA59" s="147"/>
      <c r="AB59" s="5"/>
      <c r="AC59" s="5">
        <v>1</v>
      </c>
      <c r="AD59" s="5"/>
      <c r="AE59" s="5">
        <v>3</v>
      </c>
      <c r="AF59" s="5"/>
      <c r="AG59" s="5">
        <v>3</v>
      </c>
      <c r="AH59" s="157"/>
      <c r="AI59" s="157"/>
      <c r="AJ59" s="148"/>
      <c r="AK59" s="148"/>
      <c r="AL59" s="148"/>
      <c r="AM59" s="5"/>
      <c r="AN59" s="5"/>
    </row>
    <row r="60" spans="1:40" ht="15" customHeight="1" thickBot="1">
      <c r="A60" s="185">
        <v>47</v>
      </c>
      <c r="B60" s="185"/>
      <c r="C60" s="215" t="s">
        <v>217</v>
      </c>
      <c r="D60" s="215"/>
      <c r="E60" s="215"/>
      <c r="F60" s="215"/>
      <c r="G60" s="215"/>
      <c r="H60" s="215" t="s">
        <v>218</v>
      </c>
      <c r="I60" s="215"/>
      <c r="J60" s="215"/>
      <c r="K60" s="215"/>
      <c r="L60" s="215"/>
      <c r="M60" s="215"/>
      <c r="N60" s="215"/>
      <c r="O60" s="216" t="s">
        <v>280</v>
      </c>
      <c r="P60" s="216"/>
      <c r="Q60" s="223"/>
      <c r="R60" s="5">
        <v>0</v>
      </c>
      <c r="S60" s="5"/>
      <c r="T60" s="43">
        <v>80</v>
      </c>
      <c r="U60" s="44">
        <v>85</v>
      </c>
      <c r="V60" s="44"/>
      <c r="W60" s="33">
        <v>20</v>
      </c>
      <c r="X60" s="37">
        <v>13</v>
      </c>
      <c r="Y60" s="49">
        <f t="shared" si="0"/>
        <v>12.799999999999999</v>
      </c>
      <c r="Z60" s="5"/>
      <c r="AA60" s="147"/>
      <c r="AB60" s="5"/>
      <c r="AC60" s="5">
        <v>1</v>
      </c>
      <c r="AD60" s="5"/>
      <c r="AE60" s="5"/>
      <c r="AF60" s="5"/>
      <c r="AG60" s="5">
        <v>4</v>
      </c>
      <c r="AH60" s="157"/>
      <c r="AI60" s="157"/>
      <c r="AJ60" s="148"/>
      <c r="AK60" s="148"/>
      <c r="AL60" s="148"/>
      <c r="AM60" s="5"/>
      <c r="AN60" s="5"/>
    </row>
    <row r="61" spans="1:40" ht="14.25" customHeight="1" thickBot="1">
      <c r="A61" s="185">
        <v>48</v>
      </c>
      <c r="B61" s="185"/>
      <c r="C61" s="215" t="s">
        <v>219</v>
      </c>
      <c r="D61" s="215"/>
      <c r="E61" s="215"/>
      <c r="F61" s="215"/>
      <c r="G61" s="215"/>
      <c r="H61" s="215" t="s">
        <v>87</v>
      </c>
      <c r="I61" s="215"/>
      <c r="J61" s="215"/>
      <c r="K61" s="215"/>
      <c r="L61" s="215"/>
      <c r="M61" s="215"/>
      <c r="N61" s="215"/>
      <c r="O61" s="216" t="s">
        <v>88</v>
      </c>
      <c r="P61" s="216"/>
      <c r="Q61" s="223"/>
      <c r="R61" s="5">
        <v>0</v>
      </c>
      <c r="S61" s="5"/>
      <c r="T61" s="43">
        <v>80</v>
      </c>
      <c r="U61" s="44">
        <v>90</v>
      </c>
      <c r="V61" s="44">
        <v>90</v>
      </c>
      <c r="W61" s="33">
        <v>15</v>
      </c>
      <c r="X61" s="37">
        <v>20</v>
      </c>
      <c r="Y61" s="49">
        <f t="shared" si="0"/>
        <v>17.450000000000003</v>
      </c>
      <c r="Z61" s="5"/>
      <c r="AA61" s="147">
        <v>3</v>
      </c>
      <c r="AB61" s="5"/>
      <c r="AC61" s="5">
        <v>1</v>
      </c>
      <c r="AD61" s="5"/>
      <c r="AE61" s="5">
        <v>1</v>
      </c>
      <c r="AF61" s="5"/>
      <c r="AG61" s="5">
        <v>4</v>
      </c>
      <c r="AH61" s="157"/>
      <c r="AI61" s="157"/>
      <c r="AJ61" s="148"/>
      <c r="AK61" s="148"/>
      <c r="AL61" s="148"/>
      <c r="AM61" s="5"/>
      <c r="AN61" s="5"/>
    </row>
    <row r="62" spans="1:40" ht="16" customHeight="1" thickBot="1">
      <c r="H62" s="215" t="s">
        <v>302</v>
      </c>
      <c r="I62" s="215"/>
      <c r="J62" s="215"/>
      <c r="K62" s="215"/>
      <c r="L62" s="215"/>
      <c r="M62" s="215"/>
      <c r="N62" s="215"/>
      <c r="R62" s="5"/>
      <c r="S62" s="5"/>
      <c r="T62" s="5"/>
      <c r="U62" s="5"/>
      <c r="V62" s="5"/>
      <c r="W62" s="32">
        <v>0</v>
      </c>
      <c r="Y62" s="49">
        <f t="shared" si="0"/>
        <v>0</v>
      </c>
      <c r="Z62" s="5"/>
      <c r="AA62" s="147"/>
      <c r="AB62" s="5"/>
      <c r="AC62" s="5"/>
      <c r="AD62" s="5"/>
      <c r="AE62" s="5"/>
      <c r="AF62" s="5"/>
      <c r="AG62" s="5"/>
      <c r="AH62" s="157"/>
      <c r="AI62" s="157"/>
      <c r="AJ62" s="148"/>
      <c r="AK62" s="148"/>
      <c r="AL62" s="148"/>
      <c r="AM62" s="5"/>
      <c r="AN62" s="5"/>
    </row>
    <row r="63" spans="1:40" ht="16" thickBot="1">
      <c r="H63" s="215" t="s">
        <v>303</v>
      </c>
      <c r="I63" s="215"/>
      <c r="J63" s="215"/>
      <c r="K63" s="215"/>
      <c r="L63" s="215"/>
      <c r="M63" s="215"/>
      <c r="N63" s="215"/>
      <c r="R63" s="5"/>
      <c r="S63" s="5"/>
      <c r="T63" s="5"/>
      <c r="U63" s="5"/>
      <c r="V63" s="5"/>
      <c r="W63" s="32">
        <v>0</v>
      </c>
      <c r="Y63" s="49">
        <f t="shared" si="0"/>
        <v>0</v>
      </c>
      <c r="Z63" s="5"/>
      <c r="AA63" s="147"/>
      <c r="AB63" s="5"/>
      <c r="AC63" s="5"/>
      <c r="AD63" s="5"/>
      <c r="AE63" s="5"/>
      <c r="AF63" s="5"/>
      <c r="AG63" s="5"/>
      <c r="AH63" s="157"/>
      <c r="AI63" s="157"/>
      <c r="AJ63" s="148"/>
      <c r="AK63" s="148"/>
      <c r="AL63" s="148"/>
      <c r="AM63" s="5"/>
      <c r="AN63" s="5"/>
    </row>
    <row r="64" spans="1:40" ht="16" thickBot="1">
      <c r="H64" s="215"/>
      <c r="I64" s="215"/>
      <c r="J64" s="215"/>
      <c r="K64" s="215"/>
      <c r="L64" s="215"/>
      <c r="M64" s="215"/>
      <c r="N64" s="215"/>
      <c r="R64" s="5"/>
      <c r="S64" s="5"/>
      <c r="T64" s="5"/>
      <c r="U64" s="5"/>
      <c r="V64" s="5"/>
      <c r="W64" s="32"/>
      <c r="Y64" s="49"/>
      <c r="Z64" s="5"/>
      <c r="AA64" s="147"/>
      <c r="AB64" s="5"/>
      <c r="AC64" s="5"/>
      <c r="AD64" s="5"/>
      <c r="AE64" s="5"/>
      <c r="AF64" s="5"/>
      <c r="AG64" s="5"/>
      <c r="AH64" s="157"/>
      <c r="AI64" s="157"/>
      <c r="AJ64" s="148"/>
      <c r="AK64" s="148"/>
      <c r="AL64" s="148"/>
      <c r="AM64" s="5"/>
      <c r="AN64" s="5"/>
    </row>
    <row r="65" spans="8:40" ht="16" thickBot="1">
      <c r="H65" s="215"/>
      <c r="I65" s="215"/>
      <c r="J65" s="215"/>
      <c r="K65" s="215"/>
      <c r="L65" s="215"/>
      <c r="M65" s="215"/>
      <c r="N65" s="215"/>
      <c r="R65" s="5"/>
      <c r="S65" s="5"/>
      <c r="T65" s="5"/>
      <c r="U65" s="5"/>
      <c r="V65" s="5"/>
      <c r="W65" s="32"/>
      <c r="Y65" s="49"/>
      <c r="Z65" s="5"/>
      <c r="AA65" s="147"/>
      <c r="AB65" s="5"/>
      <c r="AC65" s="5"/>
      <c r="AD65" s="5"/>
      <c r="AE65" s="5"/>
      <c r="AF65" s="5"/>
      <c r="AG65" s="5"/>
      <c r="AH65" s="157"/>
      <c r="AI65" s="157"/>
      <c r="AJ65" s="148"/>
      <c r="AK65" s="148"/>
      <c r="AL65" s="148"/>
      <c r="AM65" s="5"/>
      <c r="AN65" s="5"/>
    </row>
    <row r="66" spans="8:40">
      <c r="X66" s="46"/>
    </row>
    <row r="67" spans="8:40" ht="32" customHeight="1">
      <c r="O67" s="227" t="s">
        <v>376</v>
      </c>
      <c r="P67" s="227"/>
      <c r="Q67" s="227"/>
      <c r="R67" s="227"/>
      <c r="W67" t="s">
        <v>377</v>
      </c>
    </row>
    <row r="68" spans="8:40" ht="32" customHeight="1">
      <c r="O68" s="227" t="s">
        <v>378</v>
      </c>
      <c r="P68" s="227"/>
      <c r="Q68" s="227"/>
      <c r="R68" s="227"/>
      <c r="W68">
        <v>100</v>
      </c>
    </row>
    <row r="69" spans="8:40" ht="45">
      <c r="O69" t="s">
        <v>227</v>
      </c>
      <c r="Z69" t="s">
        <v>228</v>
      </c>
    </row>
    <row r="84" spans="23:24">
      <c r="X84" s="37"/>
    </row>
    <row r="94" spans="23:24">
      <c r="W94" s="38"/>
      <c r="X94" s="37"/>
    </row>
    <row r="95" spans="23:24">
      <c r="W95" s="36"/>
      <c r="X95" s="37"/>
    </row>
    <row r="96" spans="23:24">
      <c r="W96" s="36"/>
      <c r="X96" s="37"/>
    </row>
    <row r="97" spans="23:24">
      <c r="W97" s="36"/>
      <c r="X97" s="37"/>
    </row>
    <row r="98" spans="23:24">
      <c r="W98" s="36"/>
      <c r="X98" s="37"/>
    </row>
    <row r="99" spans="23:24">
      <c r="W99" s="36"/>
      <c r="X99" s="37"/>
    </row>
    <row r="100" spans="23:24">
      <c r="W100" s="36"/>
      <c r="X100" s="37"/>
    </row>
    <row r="101" spans="23:24">
      <c r="W101" s="36"/>
      <c r="X101" s="37"/>
    </row>
    <row r="102" spans="23:24">
      <c r="W102" s="36"/>
      <c r="X102" s="37"/>
    </row>
  </sheetData>
  <mergeCells count="221"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L11:M11"/>
    <mergeCell ref="P11:Q11"/>
    <mergeCell ref="A12:D12"/>
    <mergeCell ref="E12:N12"/>
    <mergeCell ref="P12:Q12"/>
    <mergeCell ref="A17:B17"/>
    <mergeCell ref="C17:G17"/>
    <mergeCell ref="H17:N17"/>
    <mergeCell ref="O17:Q17"/>
    <mergeCell ref="O67:R67"/>
    <mergeCell ref="O68:R68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65"/>
  <sheetViews>
    <sheetView topLeftCell="A2" workbookViewId="0">
      <selection activeCell="AH2" sqref="AH1:AI1048576"/>
    </sheetView>
  </sheetViews>
  <sheetFormatPr baseColWidth="10" defaultRowHeight="15"/>
  <cols>
    <col min="1" max="1" width="1" customWidth="1"/>
    <col min="2" max="2" width="2.75" customWidth="1"/>
    <col min="3" max="3" width="3.625" customWidth="1"/>
    <col min="4" max="4" width="0.125" customWidth="1"/>
    <col min="5" max="5" width="1.5" customWidth="1"/>
    <col min="6" max="6" width="2" customWidth="1"/>
    <col min="7" max="7" width="0.25" customWidth="1"/>
    <col min="8" max="8" width="9.125" customWidth="1"/>
    <col min="9" max="9" width="3.375" customWidth="1"/>
    <col min="10" max="10" width="2.875" customWidth="1"/>
    <col min="11" max="11" width="1" customWidth="1"/>
    <col min="12" max="12" width="6.125" customWidth="1"/>
    <col min="13" max="13" width="1.75" customWidth="1"/>
    <col min="14" max="14" width="5.375" customWidth="1"/>
    <col min="15" max="15" width="7.125" customWidth="1"/>
    <col min="16" max="16" width="3.125" customWidth="1"/>
    <col min="17" max="17" width="0.875" customWidth="1"/>
    <col min="18" max="18" width="3.625" customWidth="1"/>
    <col min="19" max="19" width="2.625" customWidth="1"/>
    <col min="20" max="20" width="3.75" customWidth="1"/>
    <col min="21" max="22" width="3.75" bestFit="1" customWidth="1"/>
    <col min="23" max="23" width="5.5" style="32" customWidth="1"/>
    <col min="24" max="24" width="6.75" style="27" customWidth="1"/>
    <col min="25" max="25" width="4.875" style="55" customWidth="1"/>
    <col min="26" max="27" width="4" customWidth="1"/>
    <col min="28" max="33" width="2.625" customWidth="1"/>
    <col min="34" max="35" width="5.625" style="156" customWidth="1"/>
    <col min="36" max="41" width="2.625" customWidth="1"/>
  </cols>
  <sheetData>
    <row r="1" spans="1:41" ht="17.25" customHeight="1">
      <c r="J1" s="222" t="s">
        <v>89</v>
      </c>
      <c r="K1" s="222"/>
      <c r="L1" s="222"/>
      <c r="M1" s="222"/>
      <c r="N1" s="222"/>
      <c r="O1" s="222"/>
      <c r="P1" s="222"/>
      <c r="Q1" s="222"/>
    </row>
    <row r="2" spans="1:41" ht="10.5" customHeight="1"/>
    <row r="3" spans="1:41" ht="18.75" customHeight="1">
      <c r="B3" s="164"/>
      <c r="C3" s="164"/>
      <c r="F3" s="186" t="s">
        <v>529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41" ht="14.25" customHeight="1">
      <c r="B4" s="164"/>
      <c r="C4" s="164"/>
      <c r="K4" s="180" t="s">
        <v>120</v>
      </c>
      <c r="L4" s="180"/>
      <c r="M4" s="180"/>
      <c r="N4" s="180"/>
      <c r="O4" s="180"/>
      <c r="P4" s="180"/>
    </row>
    <row r="5" spans="1:41" ht="11.25" customHeight="1">
      <c r="B5" s="164"/>
      <c r="C5" s="164"/>
    </row>
    <row r="6" spans="1:41" ht="16.5" customHeight="1">
      <c r="B6" s="164"/>
      <c r="C6" s="164"/>
      <c r="E6" s="187" t="s">
        <v>340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</row>
    <row r="7" spans="1:41" ht="10.5" customHeight="1">
      <c r="B7" s="164"/>
      <c r="C7" s="164"/>
      <c r="I7" s="190" t="s">
        <v>270</v>
      </c>
      <c r="J7" s="190"/>
      <c r="K7" s="190"/>
      <c r="L7" s="190"/>
    </row>
    <row r="8" spans="1:41" ht="6" customHeight="1">
      <c r="I8" s="190"/>
      <c r="J8" s="190"/>
      <c r="K8" s="190"/>
      <c r="L8" s="190"/>
    </row>
    <row r="9" spans="1:41" ht="7.5" customHeight="1" thickBo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</row>
    <row r="10" spans="1:41" ht="21.75" customHeight="1" thickTop="1" thickBot="1">
      <c r="A10" s="183" t="s">
        <v>472</v>
      </c>
      <c r="B10" s="183"/>
      <c r="C10" s="183"/>
      <c r="D10" s="183"/>
      <c r="E10" s="221" t="s">
        <v>341</v>
      </c>
      <c r="F10" s="221"/>
      <c r="G10" s="218" t="s">
        <v>401</v>
      </c>
      <c r="H10" s="218"/>
      <c r="I10" s="218"/>
      <c r="J10" s="220" t="s">
        <v>119</v>
      </c>
      <c r="K10" s="220"/>
      <c r="L10" s="220"/>
      <c r="M10" s="220"/>
      <c r="N10" s="220"/>
      <c r="O10" s="220"/>
      <c r="P10" s="171" t="s">
        <v>21</v>
      </c>
      <c r="Q10" s="172"/>
      <c r="R10" s="5"/>
      <c r="S10" s="5"/>
      <c r="T10" s="5"/>
      <c r="U10" s="5"/>
      <c r="V10" s="5"/>
      <c r="Y10" s="56"/>
      <c r="Z10" s="5"/>
      <c r="AA10" s="147"/>
      <c r="AB10" s="5"/>
      <c r="AC10" s="5"/>
      <c r="AD10" s="5"/>
      <c r="AE10" s="5"/>
      <c r="AF10" s="5"/>
      <c r="AG10" s="148"/>
      <c r="AH10" s="157"/>
      <c r="AI10" s="157"/>
      <c r="AJ10" s="5"/>
      <c r="AK10" s="5"/>
      <c r="AL10" s="5"/>
      <c r="AM10" s="5"/>
      <c r="AN10" s="5"/>
      <c r="AO10" s="5"/>
    </row>
    <row r="11" spans="1:41" ht="15" customHeight="1" thickTop="1" thickBot="1">
      <c r="A11" s="183" t="s">
        <v>473</v>
      </c>
      <c r="B11" s="183"/>
      <c r="C11" s="183"/>
      <c r="D11" s="183"/>
      <c r="E11" s="217" t="s">
        <v>495</v>
      </c>
      <c r="F11" s="217"/>
      <c r="G11" s="217"/>
      <c r="H11" s="217"/>
      <c r="I11" s="217"/>
      <c r="J11" s="217"/>
      <c r="K11" s="217"/>
      <c r="L11" s="218" t="s">
        <v>121</v>
      </c>
      <c r="M11" s="218"/>
      <c r="N11" s="6" t="s">
        <v>496</v>
      </c>
      <c r="O11" s="7" t="s">
        <v>123</v>
      </c>
      <c r="P11" s="219" t="s">
        <v>22</v>
      </c>
      <c r="Q11" s="221"/>
      <c r="R11" s="5"/>
      <c r="S11" s="5"/>
      <c r="T11" s="5"/>
      <c r="U11" s="5"/>
      <c r="V11" s="5"/>
      <c r="Y11" s="56"/>
      <c r="Z11" s="5"/>
      <c r="AA11" s="147"/>
      <c r="AB11" s="5"/>
      <c r="AC11" s="5"/>
      <c r="AD11" s="5"/>
      <c r="AE11" s="5"/>
      <c r="AF11" s="5"/>
      <c r="AG11" s="148"/>
      <c r="AH11" s="157"/>
      <c r="AI11" s="157"/>
      <c r="AJ11" s="5"/>
      <c r="AK11" s="5"/>
      <c r="AL11" s="5"/>
      <c r="AM11" s="5"/>
      <c r="AN11" s="5"/>
      <c r="AO11" s="5"/>
    </row>
    <row r="12" spans="1:41" ht="15.75" customHeight="1" thickTop="1" thickBot="1">
      <c r="A12" s="183" t="s">
        <v>474</v>
      </c>
      <c r="B12" s="183"/>
      <c r="C12" s="183"/>
      <c r="D12" s="183"/>
      <c r="E12" s="220" t="s">
        <v>343</v>
      </c>
      <c r="F12" s="220"/>
      <c r="G12" s="220"/>
      <c r="H12" s="220"/>
      <c r="I12" s="220"/>
      <c r="J12" s="220"/>
      <c r="K12" s="220"/>
      <c r="L12" s="220"/>
      <c r="M12" s="220"/>
      <c r="N12" s="220"/>
      <c r="O12" s="8" t="s">
        <v>124</v>
      </c>
      <c r="P12" s="220" t="s">
        <v>23</v>
      </c>
      <c r="Q12" s="217"/>
      <c r="R12" s="5">
        <v>1</v>
      </c>
      <c r="S12" s="5">
        <v>5</v>
      </c>
      <c r="T12" s="5">
        <v>100</v>
      </c>
      <c r="U12" s="5">
        <v>100</v>
      </c>
      <c r="V12" s="5">
        <v>100</v>
      </c>
      <c r="W12" s="32">
        <v>20</v>
      </c>
      <c r="X12" s="35">
        <v>20</v>
      </c>
      <c r="Y12" s="56">
        <f>+X12*0.5+W12*0.15+V12/5*0.1+U12/5*0.1+T12/5*0.1+R12*20*0.05+S12/5</f>
        <v>21</v>
      </c>
      <c r="Z12" s="5"/>
      <c r="AA12" s="147"/>
      <c r="AB12" s="5"/>
      <c r="AC12" s="5">
        <v>2</v>
      </c>
      <c r="AD12" s="5"/>
      <c r="AE12" s="5"/>
      <c r="AF12" s="5"/>
      <c r="AG12" s="148">
        <v>4</v>
      </c>
      <c r="AH12" s="157"/>
      <c r="AI12" s="157"/>
      <c r="AJ12" s="5"/>
      <c r="AK12" s="5"/>
      <c r="AL12" s="5"/>
      <c r="AM12" s="5"/>
      <c r="AN12" s="5"/>
      <c r="AO12" s="5"/>
    </row>
    <row r="13" spans="1:41" s="54" customFormat="1" ht="16.5" customHeight="1" thickTop="1" thickBot="1">
      <c r="A13" s="184" t="s">
        <v>475</v>
      </c>
      <c r="B13" s="184"/>
      <c r="C13" s="165" t="s">
        <v>476</v>
      </c>
      <c r="D13" s="165"/>
      <c r="E13" s="165"/>
      <c r="F13" s="165"/>
      <c r="G13" s="165"/>
      <c r="H13" s="165" t="s">
        <v>247</v>
      </c>
      <c r="I13" s="165"/>
      <c r="J13" s="165"/>
      <c r="K13" s="165"/>
      <c r="L13" s="165"/>
      <c r="M13" s="165"/>
      <c r="N13" s="165"/>
      <c r="O13" s="165" t="s">
        <v>277</v>
      </c>
      <c r="P13" s="165"/>
      <c r="Q13" s="182"/>
      <c r="R13" s="50" t="s">
        <v>110</v>
      </c>
      <c r="S13" s="50"/>
      <c r="T13" s="50" t="s">
        <v>6</v>
      </c>
      <c r="U13" s="50" t="s">
        <v>246</v>
      </c>
      <c r="V13" s="50" t="s">
        <v>117</v>
      </c>
      <c r="W13" s="57" t="s">
        <v>26</v>
      </c>
      <c r="X13" s="58" t="s">
        <v>118</v>
      </c>
      <c r="Y13" s="59" t="s">
        <v>128</v>
      </c>
      <c r="Z13" s="50" t="s">
        <v>229</v>
      </c>
      <c r="AA13" s="50"/>
      <c r="AB13" s="50" t="s">
        <v>172</v>
      </c>
      <c r="AC13" s="50" t="s">
        <v>174</v>
      </c>
      <c r="AD13" s="50" t="s">
        <v>173</v>
      </c>
      <c r="AE13" s="50" t="s">
        <v>32</v>
      </c>
      <c r="AF13" s="155" t="s">
        <v>33</v>
      </c>
      <c r="AG13" s="50" t="s">
        <v>510</v>
      </c>
      <c r="AH13" s="158" t="s">
        <v>458</v>
      </c>
      <c r="AI13" s="158" t="s">
        <v>457</v>
      </c>
      <c r="AJ13" s="50"/>
      <c r="AK13" s="50"/>
      <c r="AL13" s="50"/>
      <c r="AM13" s="50"/>
      <c r="AN13" s="50"/>
      <c r="AO13" s="50"/>
    </row>
    <row r="14" spans="1:41" ht="14.25" customHeight="1" thickBot="1">
      <c r="A14" s="185">
        <v>1</v>
      </c>
      <c r="B14" s="185"/>
      <c r="C14" s="215" t="s">
        <v>90</v>
      </c>
      <c r="D14" s="215"/>
      <c r="E14" s="215"/>
      <c r="F14" s="215"/>
      <c r="G14" s="215"/>
      <c r="H14" s="215" t="s">
        <v>91</v>
      </c>
      <c r="I14" s="215"/>
      <c r="J14" s="215"/>
      <c r="K14" s="215"/>
      <c r="L14" s="215"/>
      <c r="M14" s="215"/>
      <c r="N14" s="215"/>
      <c r="O14" s="216" t="s">
        <v>92</v>
      </c>
      <c r="P14" s="216"/>
      <c r="Q14" s="223"/>
      <c r="R14" s="5"/>
      <c r="S14" s="5"/>
      <c r="T14" s="43"/>
      <c r="U14" s="44"/>
      <c r="V14" s="44"/>
      <c r="Y14" s="56">
        <f t="shared" ref="Y14:Y56" si="0">+X14*0.5+W14*0.15+V14/5*0.1+U14/5*0.1+T14/5*0.1+R14*20*0.05+S14/5</f>
        <v>0</v>
      </c>
      <c r="Z14" s="5"/>
      <c r="AA14" s="147"/>
      <c r="AB14" s="5"/>
      <c r="AC14" s="5"/>
      <c r="AD14" s="5"/>
      <c r="AE14" s="5"/>
      <c r="AF14" s="149"/>
      <c r="AG14" s="148"/>
      <c r="AH14" s="157"/>
      <c r="AI14" s="157"/>
      <c r="AJ14" s="5"/>
      <c r="AK14" s="5"/>
      <c r="AL14" s="5"/>
      <c r="AM14" s="5"/>
      <c r="AN14" s="5"/>
      <c r="AO14" s="5"/>
    </row>
    <row r="15" spans="1:41" ht="15" customHeight="1" thickBot="1">
      <c r="A15" s="185">
        <v>2</v>
      </c>
      <c r="B15" s="185"/>
      <c r="C15" s="215" t="s">
        <v>93</v>
      </c>
      <c r="D15" s="215"/>
      <c r="E15" s="215"/>
      <c r="F15" s="215"/>
      <c r="G15" s="215"/>
      <c r="H15" s="215" t="s">
        <v>125</v>
      </c>
      <c r="I15" s="215"/>
      <c r="J15" s="215"/>
      <c r="K15" s="215"/>
      <c r="L15" s="215"/>
      <c r="M15" s="215"/>
      <c r="N15" s="215"/>
      <c r="O15" s="216" t="s">
        <v>154</v>
      </c>
      <c r="P15" s="216"/>
      <c r="Q15" s="223"/>
      <c r="R15" s="5">
        <v>1</v>
      </c>
      <c r="S15" s="5">
        <v>5</v>
      </c>
      <c r="T15" s="43">
        <v>30</v>
      </c>
      <c r="U15" s="44">
        <v>65</v>
      </c>
      <c r="V15" s="44"/>
      <c r="W15" s="33">
        <v>20</v>
      </c>
      <c r="X15" s="28">
        <v>9</v>
      </c>
      <c r="Y15" s="136">
        <f>+X15*0.5+W15*0.15+V15/5*0.1+U15/5*0.1+T15/5*0.1+R15*20*0.05+S15/5+1</f>
        <v>12.4</v>
      </c>
      <c r="Z15" s="5">
        <v>2</v>
      </c>
      <c r="AA15" s="147">
        <v>3</v>
      </c>
      <c r="AB15" s="5"/>
      <c r="AC15" s="5">
        <v>2</v>
      </c>
      <c r="AD15" s="5"/>
      <c r="AE15" s="5">
        <v>3</v>
      </c>
      <c r="AF15" s="149"/>
      <c r="AG15" s="148">
        <v>5</v>
      </c>
      <c r="AH15" s="157"/>
      <c r="AI15" s="157"/>
      <c r="AJ15" s="5"/>
      <c r="AK15" s="5"/>
      <c r="AL15" s="5"/>
      <c r="AM15" s="5"/>
      <c r="AN15" s="5"/>
      <c r="AO15" s="5"/>
    </row>
    <row r="16" spans="1:41" ht="14.25" customHeight="1" thickBot="1">
      <c r="A16" s="185">
        <v>3</v>
      </c>
      <c r="B16" s="185"/>
      <c r="C16" s="215" t="s">
        <v>126</v>
      </c>
      <c r="D16" s="215"/>
      <c r="E16" s="215"/>
      <c r="F16" s="215"/>
      <c r="G16" s="215"/>
      <c r="H16" s="215" t="s">
        <v>127</v>
      </c>
      <c r="I16" s="215"/>
      <c r="J16" s="215"/>
      <c r="K16" s="215"/>
      <c r="L16" s="215"/>
      <c r="M16" s="215"/>
      <c r="N16" s="215"/>
      <c r="O16" s="216" t="s">
        <v>159</v>
      </c>
      <c r="P16" s="216"/>
      <c r="Q16" s="223"/>
      <c r="R16" s="5">
        <v>1</v>
      </c>
      <c r="S16" s="5"/>
      <c r="T16" s="43">
        <v>100</v>
      </c>
      <c r="U16" s="44">
        <v>90</v>
      </c>
      <c r="V16" s="45">
        <v>75</v>
      </c>
      <c r="W16" s="33">
        <v>20</v>
      </c>
      <c r="X16" s="28">
        <v>14</v>
      </c>
      <c r="Y16" s="56">
        <f t="shared" si="0"/>
        <v>16.3</v>
      </c>
      <c r="Z16" s="5">
        <v>2</v>
      </c>
      <c r="AA16" s="147"/>
      <c r="AB16" s="5"/>
      <c r="AC16" s="5">
        <v>1</v>
      </c>
      <c r="AD16" s="5"/>
      <c r="AE16" s="5">
        <v>3</v>
      </c>
      <c r="AF16" s="149"/>
      <c r="AG16" s="148">
        <v>3</v>
      </c>
      <c r="AH16" s="157"/>
      <c r="AI16" s="157"/>
      <c r="AJ16" s="5"/>
      <c r="AK16" s="5"/>
      <c r="AL16" s="5"/>
      <c r="AM16" s="5"/>
      <c r="AN16" s="5"/>
      <c r="AO16" s="5"/>
    </row>
    <row r="17" spans="1:41" ht="14.25" customHeight="1" thickBot="1">
      <c r="A17" s="185">
        <v>4</v>
      </c>
      <c r="B17" s="185"/>
      <c r="C17" s="215" t="s">
        <v>446</v>
      </c>
      <c r="D17" s="215"/>
      <c r="E17" s="215"/>
      <c r="F17" s="215"/>
      <c r="G17" s="215"/>
      <c r="H17" s="215" t="s">
        <v>94</v>
      </c>
      <c r="I17" s="215"/>
      <c r="J17" s="215"/>
      <c r="K17" s="215"/>
      <c r="L17" s="215"/>
      <c r="M17" s="215"/>
      <c r="N17" s="215"/>
      <c r="O17" s="216" t="s">
        <v>281</v>
      </c>
      <c r="P17" s="216"/>
      <c r="Q17" s="223"/>
      <c r="R17" s="5">
        <v>1</v>
      </c>
      <c r="S17" s="5"/>
      <c r="T17" s="43">
        <v>40</v>
      </c>
      <c r="U17" s="44">
        <v>50</v>
      </c>
      <c r="V17" s="44"/>
      <c r="W17" s="33">
        <v>5</v>
      </c>
      <c r="X17" s="28">
        <v>7</v>
      </c>
      <c r="Y17" s="56">
        <f t="shared" si="0"/>
        <v>7.05</v>
      </c>
      <c r="Z17" s="5">
        <v>2</v>
      </c>
      <c r="AA17" s="147"/>
      <c r="AB17" s="5"/>
      <c r="AC17" s="5"/>
      <c r="AD17" s="5"/>
      <c r="AE17" s="5"/>
      <c r="AF17" s="149"/>
      <c r="AG17" s="148">
        <v>2</v>
      </c>
      <c r="AH17" s="157"/>
      <c r="AI17" s="157"/>
      <c r="AJ17" s="5"/>
      <c r="AK17" s="5"/>
      <c r="AL17" s="5"/>
      <c r="AM17" s="5"/>
      <c r="AN17" s="5"/>
      <c r="AO17" s="5"/>
    </row>
    <row r="18" spans="1:41" ht="15" customHeight="1" thickBot="1">
      <c r="A18" s="185">
        <v>5</v>
      </c>
      <c r="B18" s="185"/>
      <c r="C18" s="215" t="s">
        <v>131</v>
      </c>
      <c r="D18" s="215"/>
      <c r="E18" s="215"/>
      <c r="F18" s="215"/>
      <c r="G18" s="215"/>
      <c r="H18" s="215" t="s">
        <v>132</v>
      </c>
      <c r="I18" s="215"/>
      <c r="J18" s="215"/>
      <c r="K18" s="215"/>
      <c r="L18" s="215"/>
      <c r="M18" s="215"/>
      <c r="N18" s="215"/>
      <c r="O18" s="216" t="s">
        <v>288</v>
      </c>
      <c r="P18" s="216"/>
      <c r="Q18" s="223"/>
      <c r="R18" s="5"/>
      <c r="S18" s="5"/>
      <c r="T18" s="5"/>
      <c r="U18" s="5"/>
      <c r="V18" s="5"/>
      <c r="W18" s="33">
        <v>5</v>
      </c>
      <c r="X18" s="28"/>
      <c r="Y18" s="56">
        <f t="shared" si="0"/>
        <v>0.75</v>
      </c>
      <c r="Z18" s="5"/>
      <c r="AA18" s="147"/>
      <c r="AB18" s="5"/>
      <c r="AC18" s="5"/>
      <c r="AD18" s="5"/>
      <c r="AE18" s="5"/>
      <c r="AF18" s="149"/>
      <c r="AG18" s="148"/>
      <c r="AH18" s="157"/>
      <c r="AI18" s="157"/>
      <c r="AJ18" s="5"/>
      <c r="AK18" s="5"/>
      <c r="AL18" s="5"/>
      <c r="AM18" s="5"/>
      <c r="AN18" s="5"/>
      <c r="AO18" s="5"/>
    </row>
    <row r="19" spans="1:41" ht="14.25" customHeight="1" thickBot="1">
      <c r="A19" s="185">
        <v>6</v>
      </c>
      <c r="B19" s="185"/>
      <c r="C19" s="215" t="s">
        <v>133</v>
      </c>
      <c r="D19" s="215"/>
      <c r="E19" s="215"/>
      <c r="F19" s="215"/>
      <c r="G19" s="215"/>
      <c r="H19" s="215" t="s">
        <v>368</v>
      </c>
      <c r="I19" s="215"/>
      <c r="J19" s="215"/>
      <c r="K19" s="215"/>
      <c r="L19" s="215"/>
      <c r="M19" s="215"/>
      <c r="N19" s="215"/>
      <c r="O19" s="216" t="s">
        <v>252</v>
      </c>
      <c r="P19" s="216"/>
      <c r="Q19" s="223"/>
      <c r="R19" s="5">
        <v>0</v>
      </c>
      <c r="S19" s="5"/>
      <c r="T19" s="43"/>
      <c r="U19" s="44"/>
      <c r="V19" s="44"/>
      <c r="W19" s="33">
        <v>5</v>
      </c>
      <c r="X19" s="28">
        <v>8</v>
      </c>
      <c r="Y19" s="56">
        <f t="shared" si="0"/>
        <v>4.75</v>
      </c>
      <c r="Z19" s="5"/>
      <c r="AA19" s="147"/>
      <c r="AB19" s="5"/>
      <c r="AC19" s="5"/>
      <c r="AD19" s="5"/>
      <c r="AE19" s="5"/>
      <c r="AF19" s="149"/>
      <c r="AG19" s="148"/>
      <c r="AH19" s="157"/>
      <c r="AI19" s="157"/>
      <c r="AJ19" s="5"/>
      <c r="AK19" s="5"/>
      <c r="AL19" s="5"/>
      <c r="AM19" s="5"/>
      <c r="AN19" s="5"/>
      <c r="AO19" s="5"/>
    </row>
    <row r="20" spans="1:41" ht="15" customHeight="1" thickBot="1">
      <c r="A20" s="185">
        <v>7</v>
      </c>
      <c r="B20" s="185"/>
      <c r="C20" s="215" t="s">
        <v>369</v>
      </c>
      <c r="D20" s="215"/>
      <c r="E20" s="215"/>
      <c r="F20" s="215"/>
      <c r="G20" s="215"/>
      <c r="H20" s="215" t="s">
        <v>370</v>
      </c>
      <c r="I20" s="215"/>
      <c r="J20" s="215"/>
      <c r="K20" s="215"/>
      <c r="L20" s="215"/>
      <c r="M20" s="215"/>
      <c r="N20" s="215"/>
      <c r="O20" s="216" t="s">
        <v>287</v>
      </c>
      <c r="P20" s="216"/>
      <c r="Q20" s="223"/>
      <c r="R20" s="5"/>
      <c r="S20" s="5">
        <v>5</v>
      </c>
      <c r="T20" s="43"/>
      <c r="U20" s="44">
        <v>55</v>
      </c>
      <c r="V20" s="44">
        <v>65</v>
      </c>
      <c r="W20" s="33">
        <v>20</v>
      </c>
      <c r="X20" s="28">
        <v>11</v>
      </c>
      <c r="Y20" s="118">
        <f t="shared" si="0"/>
        <v>11.9</v>
      </c>
      <c r="Z20" s="5"/>
      <c r="AA20" s="147"/>
      <c r="AB20" s="5"/>
      <c r="AC20" s="5"/>
      <c r="AD20" s="5"/>
      <c r="AE20" s="5"/>
      <c r="AF20" s="149"/>
      <c r="AG20" s="148">
        <v>4</v>
      </c>
      <c r="AH20" s="157"/>
      <c r="AI20" s="157"/>
      <c r="AJ20" s="5"/>
      <c r="AK20" s="5"/>
      <c r="AL20" s="5"/>
      <c r="AM20" s="5"/>
      <c r="AN20" s="5"/>
      <c r="AO20" s="5"/>
    </row>
    <row r="21" spans="1:41" ht="14.25" customHeight="1" thickBot="1">
      <c r="A21" s="185">
        <v>8</v>
      </c>
      <c r="B21" s="185"/>
      <c r="C21" s="215" t="s">
        <v>371</v>
      </c>
      <c r="D21" s="215"/>
      <c r="E21" s="215"/>
      <c r="F21" s="215"/>
      <c r="G21" s="215"/>
      <c r="H21" s="215" t="s">
        <v>372</v>
      </c>
      <c r="I21" s="215"/>
      <c r="J21" s="215"/>
      <c r="K21" s="215"/>
      <c r="L21" s="215"/>
      <c r="M21" s="215"/>
      <c r="N21" s="215"/>
      <c r="O21" s="216" t="s">
        <v>280</v>
      </c>
      <c r="P21" s="216"/>
      <c r="Q21" s="223"/>
      <c r="R21" s="5">
        <v>1</v>
      </c>
      <c r="S21" s="5">
        <v>4</v>
      </c>
      <c r="T21" s="43">
        <v>75</v>
      </c>
      <c r="U21" s="44">
        <v>65</v>
      </c>
      <c r="V21" s="44">
        <v>80</v>
      </c>
      <c r="W21" s="33">
        <v>20</v>
      </c>
      <c r="X21" s="28">
        <v>13</v>
      </c>
      <c r="Y21" s="56">
        <f t="shared" si="0"/>
        <v>15.700000000000001</v>
      </c>
      <c r="Z21" s="5">
        <v>2</v>
      </c>
      <c r="AA21" s="147">
        <v>3</v>
      </c>
      <c r="AB21" s="5"/>
      <c r="AC21" s="5"/>
      <c r="AD21" s="5"/>
      <c r="AE21" s="5"/>
      <c r="AF21" s="149"/>
      <c r="AG21" s="148">
        <v>5</v>
      </c>
      <c r="AH21" s="157"/>
      <c r="AI21" s="157"/>
      <c r="AJ21" s="5"/>
      <c r="AK21" s="5"/>
      <c r="AL21" s="5"/>
      <c r="AM21" s="5"/>
      <c r="AN21" s="5"/>
      <c r="AO21" s="5"/>
    </row>
    <row r="22" spans="1:41" ht="14.25" customHeight="1" thickBot="1">
      <c r="A22" s="185">
        <v>9</v>
      </c>
      <c r="B22" s="185"/>
      <c r="C22" s="215" t="s">
        <v>373</v>
      </c>
      <c r="D22" s="215"/>
      <c r="E22" s="215"/>
      <c r="F22" s="215"/>
      <c r="G22" s="215"/>
      <c r="H22" s="215" t="s">
        <v>374</v>
      </c>
      <c r="I22" s="215"/>
      <c r="J22" s="215"/>
      <c r="K22" s="215"/>
      <c r="L22" s="215"/>
      <c r="M22" s="215"/>
      <c r="N22" s="215"/>
      <c r="O22" s="216" t="s">
        <v>287</v>
      </c>
      <c r="P22" s="216"/>
      <c r="Q22" s="223"/>
      <c r="R22" s="5">
        <v>0.5</v>
      </c>
      <c r="S22" s="5"/>
      <c r="T22" s="43">
        <v>80</v>
      </c>
      <c r="U22" s="44">
        <v>80</v>
      </c>
      <c r="V22" s="44">
        <v>50</v>
      </c>
      <c r="W22" s="33">
        <v>20</v>
      </c>
      <c r="X22" s="28">
        <v>10</v>
      </c>
      <c r="Y22" s="136">
        <f>+X22*0.5+W22*0.15+V22/5*0.1+U22/5*0.1+T22/5*0.1+R22*20*0.05+S22/5+1</f>
        <v>13.7</v>
      </c>
      <c r="Z22" s="5">
        <v>2</v>
      </c>
      <c r="AA22" s="147"/>
      <c r="AB22" s="5"/>
      <c r="AC22" s="5">
        <v>1</v>
      </c>
      <c r="AD22" s="5"/>
      <c r="AE22" s="5">
        <v>3</v>
      </c>
      <c r="AF22" s="149"/>
      <c r="AG22" s="148">
        <v>3</v>
      </c>
      <c r="AH22" s="157"/>
      <c r="AI22" s="157"/>
      <c r="AJ22" s="5"/>
      <c r="AK22" s="5"/>
      <c r="AL22" s="5"/>
      <c r="AM22" s="5"/>
      <c r="AN22" s="5"/>
      <c r="AO22" s="5"/>
    </row>
    <row r="23" spans="1:41" ht="15" customHeight="1" thickBot="1">
      <c r="A23" s="185">
        <v>10</v>
      </c>
      <c r="B23" s="185"/>
      <c r="C23" s="215" t="s">
        <v>375</v>
      </c>
      <c r="D23" s="215"/>
      <c r="E23" s="215"/>
      <c r="F23" s="215"/>
      <c r="G23" s="215"/>
      <c r="H23" s="215" t="s">
        <v>220</v>
      </c>
      <c r="I23" s="215"/>
      <c r="J23" s="215"/>
      <c r="K23" s="215"/>
      <c r="L23" s="215"/>
      <c r="M23" s="215"/>
      <c r="N23" s="215"/>
      <c r="O23" s="216" t="s">
        <v>159</v>
      </c>
      <c r="P23" s="216"/>
      <c r="Q23" s="223"/>
      <c r="R23" s="5">
        <v>0.5</v>
      </c>
      <c r="S23" s="5"/>
      <c r="T23" s="43"/>
      <c r="U23" s="44">
        <v>55</v>
      </c>
      <c r="V23" s="44">
        <v>60</v>
      </c>
      <c r="W23" s="33">
        <v>20</v>
      </c>
      <c r="X23" s="28">
        <v>12</v>
      </c>
      <c r="Y23" s="56">
        <f t="shared" si="0"/>
        <v>11.799999999999999</v>
      </c>
      <c r="Z23" s="5">
        <v>2</v>
      </c>
      <c r="AA23" s="147"/>
      <c r="AB23" s="5"/>
      <c r="AC23" s="5">
        <v>1</v>
      </c>
      <c r="AD23" s="5"/>
      <c r="AE23" s="5"/>
      <c r="AF23" s="149"/>
      <c r="AG23" s="148">
        <v>3</v>
      </c>
      <c r="AH23" s="157"/>
      <c r="AI23" s="157"/>
      <c r="AJ23" s="5"/>
      <c r="AK23" s="5"/>
      <c r="AL23" s="5"/>
      <c r="AM23" s="5"/>
      <c r="AN23" s="5"/>
      <c r="AO23" s="5"/>
    </row>
    <row r="24" spans="1:41" ht="14.25" customHeight="1" thickBot="1">
      <c r="A24" s="185">
        <v>11</v>
      </c>
      <c r="B24" s="185"/>
      <c r="C24" s="215" t="s">
        <v>221</v>
      </c>
      <c r="D24" s="215"/>
      <c r="E24" s="215"/>
      <c r="F24" s="215"/>
      <c r="G24" s="215"/>
      <c r="H24" s="215" t="s">
        <v>64</v>
      </c>
      <c r="I24" s="215"/>
      <c r="J24" s="215"/>
      <c r="K24" s="215"/>
      <c r="L24" s="215"/>
      <c r="M24" s="215"/>
      <c r="N24" s="215"/>
      <c r="O24" s="216" t="s">
        <v>289</v>
      </c>
      <c r="P24" s="216"/>
      <c r="Q24" s="223"/>
      <c r="R24" s="5"/>
      <c r="S24" s="5">
        <v>4</v>
      </c>
      <c r="T24" s="43">
        <v>55</v>
      </c>
      <c r="U24" s="44">
        <v>60</v>
      </c>
      <c r="V24" s="44">
        <v>65</v>
      </c>
      <c r="W24" s="32">
        <v>0</v>
      </c>
      <c r="X24" s="27">
        <v>10</v>
      </c>
      <c r="Y24" s="56">
        <f t="shared" si="0"/>
        <v>9.4</v>
      </c>
      <c r="Z24" s="101">
        <v>2</v>
      </c>
      <c r="AA24" s="147">
        <v>2.5</v>
      </c>
      <c r="AB24" s="5"/>
      <c r="AC24" s="5"/>
      <c r="AD24" s="5"/>
      <c r="AE24" s="5"/>
      <c r="AF24" s="149"/>
      <c r="AG24" s="148">
        <v>5</v>
      </c>
      <c r="AH24" s="157"/>
      <c r="AI24" s="157"/>
      <c r="AJ24" s="5"/>
      <c r="AK24" s="5"/>
      <c r="AL24" s="5"/>
      <c r="AM24" s="5"/>
      <c r="AN24" s="5"/>
      <c r="AO24" s="5"/>
    </row>
    <row r="25" spans="1:41" ht="15" customHeight="1" thickBot="1">
      <c r="A25" s="185">
        <v>12</v>
      </c>
      <c r="B25" s="185"/>
      <c r="C25" s="215" t="s">
        <v>65</v>
      </c>
      <c r="D25" s="215"/>
      <c r="E25" s="215"/>
      <c r="F25" s="215"/>
      <c r="G25" s="215"/>
      <c r="H25" s="215" t="s">
        <v>222</v>
      </c>
      <c r="I25" s="215"/>
      <c r="J25" s="215"/>
      <c r="K25" s="215"/>
      <c r="L25" s="215"/>
      <c r="M25" s="215"/>
      <c r="N25" s="215"/>
      <c r="O25" s="216" t="s">
        <v>288</v>
      </c>
      <c r="P25" s="216"/>
      <c r="Q25" s="223"/>
      <c r="R25" s="5">
        <v>1</v>
      </c>
      <c r="S25" s="5"/>
      <c r="T25" s="43"/>
      <c r="U25" s="44">
        <v>100</v>
      </c>
      <c r="V25" s="44">
        <v>50</v>
      </c>
      <c r="W25" s="33">
        <v>15</v>
      </c>
      <c r="X25" s="28">
        <v>11</v>
      </c>
      <c r="Y25" s="56">
        <f t="shared" si="0"/>
        <v>11.75</v>
      </c>
      <c r="Z25" s="5">
        <v>2</v>
      </c>
      <c r="AA25" s="147"/>
      <c r="AB25" s="5"/>
      <c r="AC25" s="5">
        <v>1</v>
      </c>
      <c r="AD25" s="5"/>
      <c r="AE25" s="5">
        <v>3</v>
      </c>
      <c r="AF25" s="149"/>
      <c r="AG25" s="148">
        <v>3</v>
      </c>
      <c r="AH25" s="157"/>
      <c r="AI25" s="157"/>
      <c r="AJ25" s="5"/>
      <c r="AK25" s="5"/>
      <c r="AL25" s="5"/>
      <c r="AM25" s="5"/>
      <c r="AN25" s="5"/>
      <c r="AO25" s="5"/>
    </row>
    <row r="26" spans="1:41" ht="14.25" customHeight="1" thickBot="1">
      <c r="A26" s="185">
        <v>13</v>
      </c>
      <c r="B26" s="185"/>
      <c r="C26" s="215" t="s">
        <v>223</v>
      </c>
      <c r="D26" s="215"/>
      <c r="E26" s="215"/>
      <c r="F26" s="215"/>
      <c r="G26" s="215"/>
      <c r="H26" s="215" t="s">
        <v>224</v>
      </c>
      <c r="I26" s="215"/>
      <c r="J26" s="215"/>
      <c r="K26" s="215"/>
      <c r="L26" s="215"/>
      <c r="M26" s="215"/>
      <c r="N26" s="215"/>
      <c r="O26" s="216" t="s">
        <v>225</v>
      </c>
      <c r="P26" s="216"/>
      <c r="Q26" s="223"/>
      <c r="R26" s="5">
        <v>2</v>
      </c>
      <c r="S26" s="5"/>
      <c r="T26" s="43">
        <v>30</v>
      </c>
      <c r="U26" s="44">
        <v>60</v>
      </c>
      <c r="V26" s="44">
        <v>55</v>
      </c>
      <c r="W26" s="33">
        <v>15</v>
      </c>
      <c r="X26" s="28">
        <v>7</v>
      </c>
      <c r="Y26" s="56">
        <f t="shared" si="0"/>
        <v>10.65</v>
      </c>
      <c r="Z26" s="5"/>
      <c r="AA26" s="147"/>
      <c r="AB26" s="5"/>
      <c r="AC26" s="5"/>
      <c r="AD26" s="5"/>
      <c r="AE26" s="5"/>
      <c r="AF26" s="149"/>
      <c r="AG26" s="148">
        <v>4</v>
      </c>
      <c r="AH26" s="157"/>
      <c r="AI26" s="157"/>
      <c r="AJ26" s="5"/>
      <c r="AK26" s="5"/>
      <c r="AL26" s="5"/>
      <c r="AM26" s="5"/>
      <c r="AN26" s="5"/>
      <c r="AO26" s="5"/>
    </row>
    <row r="27" spans="1:41" ht="14.25" customHeight="1" thickBot="1">
      <c r="A27" s="185">
        <v>14</v>
      </c>
      <c r="B27" s="185"/>
      <c r="C27" s="215" t="s">
        <v>226</v>
      </c>
      <c r="D27" s="215"/>
      <c r="E27" s="215"/>
      <c r="F27" s="215"/>
      <c r="G27" s="215"/>
      <c r="H27" s="215" t="s">
        <v>129</v>
      </c>
      <c r="I27" s="215"/>
      <c r="J27" s="215"/>
      <c r="K27" s="215"/>
      <c r="L27" s="215"/>
      <c r="M27" s="215"/>
      <c r="N27" s="215"/>
      <c r="O27" s="216" t="s">
        <v>349</v>
      </c>
      <c r="P27" s="216"/>
      <c r="Q27" s="223"/>
      <c r="R27" s="5"/>
      <c r="S27" s="5"/>
      <c r="T27" s="43"/>
      <c r="U27" s="44"/>
      <c r="V27" s="44">
        <v>65</v>
      </c>
      <c r="W27" s="33">
        <v>15</v>
      </c>
      <c r="X27" s="28">
        <v>7</v>
      </c>
      <c r="Y27" s="56">
        <f t="shared" si="0"/>
        <v>7.05</v>
      </c>
      <c r="Z27" s="5">
        <v>1.5</v>
      </c>
      <c r="AA27" s="147"/>
      <c r="AB27" s="5"/>
      <c r="AC27" s="5"/>
      <c r="AD27" s="5"/>
      <c r="AE27" s="5"/>
      <c r="AF27" s="149"/>
      <c r="AG27" s="148">
        <v>2</v>
      </c>
      <c r="AH27" s="157"/>
      <c r="AI27" s="157"/>
      <c r="AJ27" s="5"/>
      <c r="AK27" s="5"/>
      <c r="AL27" s="5"/>
      <c r="AM27" s="5"/>
      <c r="AN27" s="5"/>
      <c r="AO27" s="5"/>
    </row>
    <row r="28" spans="1:41" ht="15" customHeight="1" thickBot="1">
      <c r="A28" s="185">
        <v>15</v>
      </c>
      <c r="B28" s="185"/>
      <c r="C28" s="215" t="s">
        <v>130</v>
      </c>
      <c r="D28" s="215"/>
      <c r="E28" s="215"/>
      <c r="F28" s="215"/>
      <c r="G28" s="215"/>
      <c r="H28" s="215" t="s">
        <v>236</v>
      </c>
      <c r="I28" s="215"/>
      <c r="J28" s="215"/>
      <c r="K28" s="215"/>
      <c r="L28" s="215"/>
      <c r="M28" s="215"/>
      <c r="N28" s="215"/>
      <c r="O28" s="216" t="s">
        <v>491</v>
      </c>
      <c r="P28" s="216"/>
      <c r="Q28" s="223"/>
      <c r="R28" s="5">
        <v>0</v>
      </c>
      <c r="S28" s="5"/>
      <c r="T28" s="43">
        <v>80</v>
      </c>
      <c r="U28" s="44">
        <v>70</v>
      </c>
      <c r="V28" s="44"/>
      <c r="W28" s="33">
        <v>15</v>
      </c>
      <c r="X28" s="28">
        <v>10</v>
      </c>
      <c r="Y28" s="56">
        <f t="shared" si="0"/>
        <v>10.25</v>
      </c>
      <c r="Z28" s="5"/>
      <c r="AA28" s="147">
        <v>2.5</v>
      </c>
      <c r="AB28" s="5"/>
      <c r="AC28" s="5">
        <v>1</v>
      </c>
      <c r="AD28" s="5"/>
      <c r="AE28" s="5"/>
      <c r="AF28" s="149"/>
      <c r="AG28" s="148">
        <v>4</v>
      </c>
      <c r="AH28" s="157"/>
      <c r="AI28" s="157"/>
      <c r="AJ28" s="5"/>
      <c r="AK28" s="5"/>
      <c r="AL28" s="5"/>
      <c r="AM28" s="5"/>
      <c r="AN28" s="5"/>
      <c r="AO28" s="5"/>
    </row>
    <row r="29" spans="1:41" ht="14.25" customHeight="1" thickBot="1">
      <c r="A29" s="185">
        <v>16</v>
      </c>
      <c r="B29" s="185"/>
      <c r="C29" s="215" t="s">
        <v>315</v>
      </c>
      <c r="D29" s="215"/>
      <c r="E29" s="215"/>
      <c r="F29" s="215"/>
      <c r="G29" s="215"/>
      <c r="H29" s="215" t="s">
        <v>316</v>
      </c>
      <c r="I29" s="215"/>
      <c r="J29" s="215"/>
      <c r="K29" s="215"/>
      <c r="L29" s="215"/>
      <c r="M29" s="215"/>
      <c r="N29" s="215"/>
      <c r="O29" s="216" t="s">
        <v>154</v>
      </c>
      <c r="P29" s="216"/>
      <c r="Q29" s="223"/>
      <c r="R29" s="5"/>
      <c r="S29" s="5"/>
      <c r="T29" s="43"/>
      <c r="U29" s="44"/>
      <c r="V29" s="44"/>
      <c r="W29" s="32">
        <v>0</v>
      </c>
      <c r="Y29" s="56">
        <f t="shared" si="0"/>
        <v>0</v>
      </c>
      <c r="Z29" s="5"/>
      <c r="AA29" s="147"/>
      <c r="AB29" s="5"/>
      <c r="AC29" s="5"/>
      <c r="AD29" s="5"/>
      <c r="AE29" s="5"/>
      <c r="AF29" s="149"/>
      <c r="AG29" s="148"/>
      <c r="AH29" s="157"/>
      <c r="AI29" s="157"/>
      <c r="AJ29" s="5"/>
      <c r="AK29" s="5"/>
      <c r="AL29" s="5"/>
      <c r="AM29" s="5"/>
      <c r="AN29" s="5"/>
      <c r="AO29" s="5"/>
    </row>
    <row r="30" spans="1:41" ht="15" customHeight="1" thickBot="1">
      <c r="A30" s="185">
        <v>17</v>
      </c>
      <c r="B30" s="185"/>
      <c r="C30" s="215" t="s">
        <v>317</v>
      </c>
      <c r="D30" s="215"/>
      <c r="E30" s="215"/>
      <c r="F30" s="215"/>
      <c r="G30" s="215"/>
      <c r="H30" s="215" t="s">
        <v>500</v>
      </c>
      <c r="I30" s="215"/>
      <c r="J30" s="215"/>
      <c r="K30" s="215"/>
      <c r="L30" s="215"/>
      <c r="M30" s="215"/>
      <c r="N30" s="215"/>
      <c r="O30" s="216" t="s">
        <v>280</v>
      </c>
      <c r="P30" s="216"/>
      <c r="Q30" s="223"/>
      <c r="R30" s="5">
        <v>0</v>
      </c>
      <c r="S30" s="5"/>
      <c r="T30" s="43">
        <v>80</v>
      </c>
      <c r="U30" s="44">
        <v>70</v>
      </c>
      <c r="V30" s="44">
        <v>40</v>
      </c>
      <c r="W30" s="33">
        <v>20</v>
      </c>
      <c r="X30" s="28">
        <v>11</v>
      </c>
      <c r="Y30" s="56">
        <f t="shared" si="0"/>
        <v>12.3</v>
      </c>
      <c r="Z30" s="5"/>
      <c r="AA30" s="147">
        <v>2.5</v>
      </c>
      <c r="AB30" s="5"/>
      <c r="AC30" s="5">
        <v>1</v>
      </c>
      <c r="AD30" s="5"/>
      <c r="AE30" s="5"/>
      <c r="AF30" s="149"/>
      <c r="AG30" s="148">
        <v>4</v>
      </c>
      <c r="AH30" s="157"/>
      <c r="AI30" s="157"/>
      <c r="AJ30" s="5"/>
      <c r="AK30" s="5"/>
      <c r="AL30" s="5"/>
      <c r="AM30" s="5"/>
      <c r="AN30" s="5"/>
      <c r="AO30" s="5"/>
    </row>
    <row r="31" spans="1:41" ht="14.25" customHeight="1" thickBot="1">
      <c r="A31" s="185">
        <v>18</v>
      </c>
      <c r="B31" s="185"/>
      <c r="C31" s="215" t="s">
        <v>501</v>
      </c>
      <c r="D31" s="215"/>
      <c r="E31" s="215"/>
      <c r="F31" s="215"/>
      <c r="G31" s="215"/>
      <c r="H31" s="215" t="s">
        <v>502</v>
      </c>
      <c r="I31" s="215"/>
      <c r="J31" s="215"/>
      <c r="K31" s="215"/>
      <c r="L31" s="215"/>
      <c r="M31" s="215"/>
      <c r="N31" s="215"/>
      <c r="O31" s="216" t="s">
        <v>252</v>
      </c>
      <c r="P31" s="216"/>
      <c r="Q31" s="223"/>
      <c r="R31" s="5"/>
      <c r="S31" s="5"/>
      <c r="T31" s="43"/>
      <c r="U31" s="44"/>
      <c r="V31" s="44"/>
      <c r="W31" s="32">
        <v>0</v>
      </c>
      <c r="Y31" s="56">
        <f t="shared" si="0"/>
        <v>0</v>
      </c>
      <c r="Z31" s="5"/>
      <c r="AA31" s="147"/>
      <c r="AB31" s="5"/>
      <c r="AC31" s="5"/>
      <c r="AD31" s="5"/>
      <c r="AE31" s="5"/>
      <c r="AF31" s="149"/>
      <c r="AG31" s="148"/>
      <c r="AH31" s="157"/>
      <c r="AI31" s="157"/>
      <c r="AJ31" s="5"/>
      <c r="AK31" s="5"/>
      <c r="AL31" s="5"/>
      <c r="AM31" s="5"/>
      <c r="AN31" s="5"/>
      <c r="AO31" s="5"/>
    </row>
    <row r="32" spans="1:41" ht="14.25" customHeight="1" thickBot="1">
      <c r="A32" s="185">
        <v>19</v>
      </c>
      <c r="B32" s="185"/>
      <c r="C32" s="215" t="s">
        <v>503</v>
      </c>
      <c r="D32" s="215"/>
      <c r="E32" s="215"/>
      <c r="F32" s="215"/>
      <c r="G32" s="215"/>
      <c r="H32" s="215" t="s">
        <v>504</v>
      </c>
      <c r="I32" s="215"/>
      <c r="J32" s="215"/>
      <c r="K32" s="215"/>
      <c r="L32" s="215"/>
      <c r="M32" s="215"/>
      <c r="N32" s="215"/>
      <c r="O32" s="216" t="s">
        <v>280</v>
      </c>
      <c r="P32" s="216"/>
      <c r="Q32" s="223"/>
      <c r="R32" s="5">
        <v>0</v>
      </c>
      <c r="S32" s="5"/>
      <c r="T32" s="43">
        <v>80</v>
      </c>
      <c r="U32" s="44">
        <v>60</v>
      </c>
      <c r="V32" s="44"/>
      <c r="W32" s="33">
        <v>20</v>
      </c>
      <c r="X32" s="28">
        <v>10</v>
      </c>
      <c r="Y32" s="56">
        <f t="shared" si="0"/>
        <v>10.799999999999999</v>
      </c>
      <c r="Z32" s="5"/>
      <c r="AA32" s="147">
        <v>3</v>
      </c>
      <c r="AB32" s="5"/>
      <c r="AC32" s="5">
        <v>1</v>
      </c>
      <c r="AD32" s="5"/>
      <c r="AE32" s="5"/>
      <c r="AF32" s="149"/>
      <c r="AG32" s="148">
        <v>4</v>
      </c>
      <c r="AH32" s="157"/>
      <c r="AI32" s="157"/>
      <c r="AJ32" s="5"/>
      <c r="AK32" s="5"/>
      <c r="AL32" s="5"/>
      <c r="AM32" s="5"/>
      <c r="AN32" s="5"/>
      <c r="AO32" s="5"/>
    </row>
    <row r="33" spans="1:41" ht="15" customHeight="1" thickBot="1">
      <c r="A33" s="185">
        <v>20</v>
      </c>
      <c r="B33" s="185"/>
      <c r="C33" s="215" t="s">
        <v>505</v>
      </c>
      <c r="D33" s="215"/>
      <c r="E33" s="215"/>
      <c r="F33" s="215"/>
      <c r="G33" s="215"/>
      <c r="H33" s="215" t="s">
        <v>506</v>
      </c>
      <c r="I33" s="215"/>
      <c r="J33" s="215"/>
      <c r="K33" s="215"/>
      <c r="L33" s="215"/>
      <c r="M33" s="215"/>
      <c r="N33" s="215"/>
      <c r="O33" s="216" t="s">
        <v>288</v>
      </c>
      <c r="P33" s="216"/>
      <c r="Q33" s="223"/>
      <c r="R33" s="5">
        <v>0</v>
      </c>
      <c r="S33" s="5"/>
      <c r="T33" s="43"/>
      <c r="U33" s="43"/>
      <c r="V33" s="44"/>
      <c r="W33" s="33">
        <v>10</v>
      </c>
      <c r="X33" s="28">
        <v>8</v>
      </c>
      <c r="Y33" s="56">
        <f t="shared" si="0"/>
        <v>5.5</v>
      </c>
      <c r="Z33" s="5"/>
      <c r="AA33" s="147"/>
      <c r="AB33" s="5"/>
      <c r="AC33" s="5"/>
      <c r="AD33" s="5"/>
      <c r="AE33" s="5"/>
      <c r="AF33" s="149"/>
      <c r="AG33" s="148"/>
      <c r="AH33" s="157"/>
      <c r="AI33" s="157"/>
      <c r="AJ33" s="5"/>
      <c r="AK33" s="5"/>
      <c r="AL33" s="5"/>
      <c r="AM33" s="5"/>
      <c r="AN33" s="5"/>
      <c r="AO33" s="5"/>
    </row>
    <row r="34" spans="1:41" ht="14.25" customHeight="1" thickBot="1">
      <c r="A34" s="185">
        <v>21</v>
      </c>
      <c r="B34" s="185"/>
      <c r="C34" s="215" t="s">
        <v>507</v>
      </c>
      <c r="D34" s="215"/>
      <c r="E34" s="215"/>
      <c r="F34" s="215"/>
      <c r="G34" s="215"/>
      <c r="H34" s="215" t="s">
        <v>508</v>
      </c>
      <c r="I34" s="215"/>
      <c r="J34" s="215"/>
      <c r="K34" s="215"/>
      <c r="L34" s="215"/>
      <c r="M34" s="215"/>
      <c r="N34" s="215"/>
      <c r="O34" s="216" t="s">
        <v>349</v>
      </c>
      <c r="P34" s="216"/>
      <c r="Q34" s="223"/>
      <c r="R34" s="5"/>
      <c r="S34" s="5"/>
      <c r="T34" s="43"/>
      <c r="U34" s="44"/>
      <c r="V34" s="44"/>
      <c r="W34" s="32">
        <v>0</v>
      </c>
      <c r="Y34" s="56">
        <f t="shared" si="0"/>
        <v>0</v>
      </c>
      <c r="Z34" s="5"/>
      <c r="AA34" s="147"/>
      <c r="AB34" s="5"/>
      <c r="AC34" s="5"/>
      <c r="AD34" s="5"/>
      <c r="AE34" s="5"/>
      <c r="AF34" s="149"/>
      <c r="AG34" s="148"/>
      <c r="AH34" s="157"/>
      <c r="AI34" s="157"/>
      <c r="AJ34" s="5"/>
      <c r="AK34" s="5"/>
      <c r="AL34" s="5"/>
      <c r="AM34" s="5"/>
      <c r="AN34" s="5"/>
      <c r="AO34" s="5"/>
    </row>
    <row r="35" spans="1:41" ht="15" customHeight="1" thickBot="1">
      <c r="A35" s="185">
        <v>22</v>
      </c>
      <c r="B35" s="185"/>
      <c r="C35" s="215" t="s">
        <v>350</v>
      </c>
      <c r="D35" s="215"/>
      <c r="E35" s="215"/>
      <c r="F35" s="215"/>
      <c r="G35" s="215"/>
      <c r="H35" s="215" t="s">
        <v>351</v>
      </c>
      <c r="I35" s="215"/>
      <c r="J35" s="215"/>
      <c r="K35" s="215"/>
      <c r="L35" s="215"/>
      <c r="M35" s="215"/>
      <c r="N35" s="215"/>
      <c r="O35" s="216" t="s">
        <v>20</v>
      </c>
      <c r="P35" s="216"/>
      <c r="Q35" s="223"/>
      <c r="R35" s="5"/>
      <c r="S35" s="5"/>
      <c r="T35" s="43"/>
      <c r="U35" s="44"/>
      <c r="V35" s="44"/>
      <c r="W35" s="32">
        <v>0</v>
      </c>
      <c r="Y35" s="56">
        <f t="shared" si="0"/>
        <v>0</v>
      </c>
      <c r="Z35" s="5"/>
      <c r="AA35" s="147"/>
      <c r="AB35" s="5"/>
      <c r="AC35" s="5"/>
      <c r="AD35" s="5"/>
      <c r="AE35" s="5"/>
      <c r="AF35" s="149"/>
      <c r="AG35" s="148"/>
      <c r="AH35" s="157"/>
      <c r="AI35" s="157"/>
      <c r="AJ35" s="5"/>
      <c r="AK35" s="5"/>
      <c r="AL35" s="5"/>
      <c r="AM35" s="5"/>
      <c r="AN35" s="5"/>
      <c r="AO35" s="5"/>
    </row>
    <row r="36" spans="1:41" ht="14.25" customHeight="1" thickBot="1">
      <c r="A36" s="185">
        <v>23</v>
      </c>
      <c r="B36" s="185"/>
      <c r="C36" s="215" t="s">
        <v>352</v>
      </c>
      <c r="D36" s="215"/>
      <c r="E36" s="215"/>
      <c r="F36" s="215"/>
      <c r="G36" s="215"/>
      <c r="H36" s="215" t="s">
        <v>353</v>
      </c>
      <c r="I36" s="215"/>
      <c r="J36" s="215"/>
      <c r="K36" s="215"/>
      <c r="L36" s="215"/>
      <c r="M36" s="215"/>
      <c r="N36" s="215"/>
      <c r="O36" s="216" t="s">
        <v>284</v>
      </c>
      <c r="P36" s="216"/>
      <c r="Q36" s="223"/>
      <c r="R36" s="5">
        <v>0</v>
      </c>
      <c r="S36" s="5"/>
      <c r="T36" s="43"/>
      <c r="U36" s="44"/>
      <c r="V36" s="44"/>
      <c r="W36" s="33">
        <v>20</v>
      </c>
      <c r="Y36" s="56">
        <f t="shared" si="0"/>
        <v>3</v>
      </c>
      <c r="Z36" s="5"/>
      <c r="AA36" s="147"/>
      <c r="AB36" s="5"/>
      <c r="AC36" s="5"/>
      <c r="AD36" s="5"/>
      <c r="AE36" s="5"/>
      <c r="AF36" s="149"/>
      <c r="AG36" s="148">
        <v>2</v>
      </c>
      <c r="AH36" s="157"/>
      <c r="AI36" s="157"/>
      <c r="AJ36" s="5"/>
      <c r="AK36" s="5"/>
      <c r="AL36" s="5"/>
      <c r="AM36" s="5"/>
      <c r="AN36" s="5"/>
      <c r="AO36" s="5"/>
    </row>
    <row r="37" spans="1:41" ht="14.25" customHeight="1" thickBot="1">
      <c r="A37" s="185">
        <v>24</v>
      </c>
      <c r="B37" s="185"/>
      <c r="C37" s="215" t="s">
        <v>354</v>
      </c>
      <c r="D37" s="215"/>
      <c r="E37" s="215"/>
      <c r="F37" s="215"/>
      <c r="G37" s="215"/>
      <c r="H37" s="215" t="s">
        <v>307</v>
      </c>
      <c r="I37" s="215"/>
      <c r="J37" s="215"/>
      <c r="K37" s="215"/>
      <c r="L37" s="215"/>
      <c r="M37" s="215"/>
      <c r="N37" s="215"/>
      <c r="O37" s="216" t="s">
        <v>154</v>
      </c>
      <c r="P37" s="216"/>
      <c r="Q37" s="223"/>
      <c r="R37" s="5">
        <v>0</v>
      </c>
      <c r="S37" s="5"/>
      <c r="T37" s="43">
        <v>70</v>
      </c>
      <c r="U37" s="44"/>
      <c r="V37" s="44">
        <v>50</v>
      </c>
      <c r="W37" s="33">
        <v>15</v>
      </c>
      <c r="Y37" s="56">
        <f t="shared" si="0"/>
        <v>4.6500000000000004</v>
      </c>
      <c r="Z37" s="5">
        <v>2</v>
      </c>
      <c r="AA37" s="147">
        <v>2</v>
      </c>
      <c r="AB37" s="5"/>
      <c r="AC37" s="5"/>
      <c r="AD37" s="5"/>
      <c r="AE37" s="5"/>
      <c r="AF37" s="149"/>
      <c r="AG37" s="148">
        <v>5</v>
      </c>
      <c r="AH37" s="157"/>
      <c r="AI37" s="157"/>
      <c r="AJ37" s="5"/>
      <c r="AK37" s="5"/>
      <c r="AL37" s="5"/>
      <c r="AM37" s="5"/>
      <c r="AN37" s="5"/>
      <c r="AO37" s="5"/>
    </row>
    <row r="38" spans="1:41" ht="15" customHeight="1" thickBot="1">
      <c r="A38" s="185">
        <v>25</v>
      </c>
      <c r="B38" s="185"/>
      <c r="C38" s="215" t="s">
        <v>308</v>
      </c>
      <c r="D38" s="215"/>
      <c r="E38" s="215"/>
      <c r="F38" s="215"/>
      <c r="G38" s="215"/>
      <c r="H38" s="215" t="s">
        <v>309</v>
      </c>
      <c r="I38" s="215"/>
      <c r="J38" s="215"/>
      <c r="K38" s="215"/>
      <c r="L38" s="215"/>
      <c r="M38" s="215"/>
      <c r="N38" s="215"/>
      <c r="O38" s="216" t="s">
        <v>154</v>
      </c>
      <c r="P38" s="216"/>
      <c r="Q38" s="223"/>
      <c r="R38" s="5"/>
      <c r="S38" s="5"/>
      <c r="T38" s="43"/>
      <c r="U38" s="44"/>
      <c r="V38" s="45"/>
      <c r="W38" s="33">
        <v>5</v>
      </c>
      <c r="Y38" s="56">
        <f t="shared" si="0"/>
        <v>0.75</v>
      </c>
      <c r="Z38" s="5"/>
      <c r="AA38" s="147"/>
      <c r="AB38" s="5"/>
      <c r="AC38" s="5"/>
      <c r="AD38" s="5"/>
      <c r="AE38" s="5"/>
      <c r="AF38" s="149"/>
      <c r="AG38" s="148"/>
      <c r="AH38" s="157"/>
      <c r="AI38" s="157"/>
      <c r="AJ38" s="5"/>
      <c r="AK38" s="5"/>
      <c r="AL38" s="5"/>
      <c r="AM38" s="5"/>
      <c r="AN38" s="5"/>
      <c r="AO38" s="5"/>
    </row>
    <row r="39" spans="1:41" ht="14.25" customHeight="1" thickBot="1">
      <c r="A39" s="185">
        <v>26</v>
      </c>
      <c r="B39" s="185"/>
      <c r="C39" s="215" t="s">
        <v>310</v>
      </c>
      <c r="D39" s="215"/>
      <c r="E39" s="215"/>
      <c r="F39" s="215"/>
      <c r="G39" s="215"/>
      <c r="H39" s="215" t="s">
        <v>311</v>
      </c>
      <c r="I39" s="215"/>
      <c r="J39" s="215"/>
      <c r="K39" s="215"/>
      <c r="L39" s="215"/>
      <c r="M39" s="215"/>
      <c r="N39" s="215"/>
      <c r="O39" s="216" t="s">
        <v>154</v>
      </c>
      <c r="P39" s="216"/>
      <c r="Q39" s="223"/>
      <c r="R39" s="5"/>
      <c r="S39" s="5"/>
      <c r="T39" s="43"/>
      <c r="U39" s="44"/>
      <c r="V39" s="44"/>
      <c r="W39" s="32">
        <v>0</v>
      </c>
      <c r="Y39" s="56">
        <f t="shared" si="0"/>
        <v>0</v>
      </c>
      <c r="Z39" s="5"/>
      <c r="AA39" s="147"/>
      <c r="AB39" s="5"/>
      <c r="AC39" s="5"/>
      <c r="AD39" s="5"/>
      <c r="AE39" s="5"/>
      <c r="AF39" s="149"/>
      <c r="AG39" s="148"/>
      <c r="AH39" s="157"/>
      <c r="AI39" s="157"/>
      <c r="AJ39" s="5"/>
      <c r="AK39" s="5"/>
      <c r="AL39" s="5"/>
      <c r="AM39" s="5"/>
      <c r="AN39" s="5"/>
      <c r="AO39" s="5"/>
    </row>
    <row r="40" spans="1:41" ht="15" customHeight="1" thickBot="1">
      <c r="A40" s="185">
        <v>27</v>
      </c>
      <c r="B40" s="185"/>
      <c r="C40" s="215" t="s">
        <v>312</v>
      </c>
      <c r="D40" s="215"/>
      <c r="E40" s="215"/>
      <c r="F40" s="215"/>
      <c r="G40" s="215"/>
      <c r="H40" s="215" t="s">
        <v>490</v>
      </c>
      <c r="I40" s="215"/>
      <c r="J40" s="215"/>
      <c r="K40" s="215"/>
      <c r="L40" s="215"/>
      <c r="M40" s="215"/>
      <c r="N40" s="215"/>
      <c r="O40" s="216" t="s">
        <v>281</v>
      </c>
      <c r="P40" s="216"/>
      <c r="Q40" s="223"/>
      <c r="R40" s="5">
        <v>0</v>
      </c>
      <c r="S40" s="5"/>
      <c r="T40" s="43">
        <v>60</v>
      </c>
      <c r="U40" s="44">
        <v>65</v>
      </c>
      <c r="V40" s="44"/>
      <c r="W40" s="33">
        <v>20</v>
      </c>
      <c r="X40" s="27">
        <v>8</v>
      </c>
      <c r="Y40" s="56">
        <f t="shared" si="0"/>
        <v>9.5</v>
      </c>
      <c r="Z40" s="5"/>
      <c r="AA40" s="147"/>
      <c r="AB40" s="5"/>
      <c r="AC40" s="5"/>
      <c r="AD40" s="5"/>
      <c r="AE40" s="5"/>
      <c r="AF40" s="149"/>
      <c r="AG40" s="148">
        <v>1</v>
      </c>
      <c r="AH40" s="157"/>
      <c r="AI40" s="157"/>
      <c r="AJ40" s="5"/>
      <c r="AK40" s="5"/>
      <c r="AL40" s="5"/>
      <c r="AM40" s="5"/>
      <c r="AN40" s="5"/>
      <c r="AO40" s="5"/>
    </row>
    <row r="41" spans="1:41" ht="14.25" customHeight="1" thickBot="1">
      <c r="A41" s="185">
        <v>28</v>
      </c>
      <c r="B41" s="185"/>
      <c r="C41" s="215" t="s">
        <v>272</v>
      </c>
      <c r="D41" s="215"/>
      <c r="E41" s="215"/>
      <c r="F41" s="215"/>
      <c r="G41" s="215"/>
      <c r="H41" s="215" t="s">
        <v>273</v>
      </c>
      <c r="I41" s="215"/>
      <c r="J41" s="215"/>
      <c r="K41" s="215"/>
      <c r="L41" s="215"/>
      <c r="M41" s="215"/>
      <c r="N41" s="215"/>
      <c r="O41" s="216" t="s">
        <v>289</v>
      </c>
      <c r="P41" s="216"/>
      <c r="Q41" s="223"/>
      <c r="R41" s="5">
        <v>0</v>
      </c>
      <c r="S41" s="5"/>
      <c r="T41" s="43">
        <v>80</v>
      </c>
      <c r="U41" s="44">
        <v>70</v>
      </c>
      <c r="V41" s="44">
        <v>90</v>
      </c>
      <c r="W41" s="33">
        <v>20</v>
      </c>
      <c r="X41" s="27">
        <v>15</v>
      </c>
      <c r="Y41" s="56">
        <f t="shared" si="0"/>
        <v>15.3</v>
      </c>
      <c r="Z41" s="5"/>
      <c r="AA41" s="147">
        <v>3</v>
      </c>
      <c r="AB41" s="5"/>
      <c r="AC41" s="5">
        <v>1</v>
      </c>
      <c r="AD41" s="5"/>
      <c r="AE41" s="5">
        <v>1</v>
      </c>
      <c r="AF41" s="149"/>
      <c r="AG41" s="148">
        <v>4</v>
      </c>
      <c r="AH41" s="157"/>
      <c r="AI41" s="157"/>
      <c r="AJ41" s="5"/>
      <c r="AK41" s="5"/>
      <c r="AL41" s="5"/>
      <c r="AM41" s="5"/>
      <c r="AN41" s="5"/>
      <c r="AO41" s="5"/>
    </row>
    <row r="42" spans="1:41" ht="14.25" customHeight="1" thickBot="1">
      <c r="A42" s="185">
        <v>29</v>
      </c>
      <c r="B42" s="185"/>
      <c r="C42" s="215" t="s">
        <v>274</v>
      </c>
      <c r="D42" s="215"/>
      <c r="E42" s="215"/>
      <c r="F42" s="215"/>
      <c r="G42" s="215"/>
      <c r="H42" s="215" t="s">
        <v>275</v>
      </c>
      <c r="I42" s="215"/>
      <c r="J42" s="215"/>
      <c r="K42" s="215"/>
      <c r="L42" s="215"/>
      <c r="M42" s="215"/>
      <c r="N42" s="215"/>
      <c r="O42" s="216" t="s">
        <v>290</v>
      </c>
      <c r="P42" s="216"/>
      <c r="Q42" s="223"/>
      <c r="R42" s="5"/>
      <c r="S42" s="5"/>
      <c r="T42" s="43"/>
      <c r="U42" s="44"/>
      <c r="V42" s="44"/>
      <c r="W42" s="33">
        <v>5</v>
      </c>
      <c r="X42" s="28">
        <v>0</v>
      </c>
      <c r="Y42" s="56">
        <f t="shared" si="0"/>
        <v>0.75</v>
      </c>
      <c r="Z42" s="5"/>
      <c r="AA42" s="147"/>
      <c r="AB42" s="5"/>
      <c r="AC42" s="5"/>
      <c r="AD42" s="5"/>
      <c r="AE42" s="5"/>
      <c r="AF42" s="149"/>
      <c r="AG42" s="148">
        <v>1</v>
      </c>
      <c r="AH42" s="157"/>
      <c r="AI42" s="157"/>
      <c r="AJ42" s="5"/>
      <c r="AK42" s="5"/>
      <c r="AL42" s="5"/>
      <c r="AM42" s="5"/>
      <c r="AN42" s="5"/>
      <c r="AO42" s="5"/>
    </row>
    <row r="43" spans="1:41" ht="15" customHeight="1" thickBot="1">
      <c r="A43" s="185">
        <v>30</v>
      </c>
      <c r="B43" s="185"/>
      <c r="C43" s="215" t="s">
        <v>276</v>
      </c>
      <c r="D43" s="215"/>
      <c r="E43" s="215"/>
      <c r="F43" s="215"/>
      <c r="G43" s="215"/>
      <c r="H43" s="215" t="s">
        <v>429</v>
      </c>
      <c r="I43" s="215"/>
      <c r="J43" s="215"/>
      <c r="K43" s="215"/>
      <c r="L43" s="215"/>
      <c r="M43" s="215"/>
      <c r="N43" s="215"/>
      <c r="O43" s="216" t="s">
        <v>290</v>
      </c>
      <c r="P43" s="216"/>
      <c r="Q43" s="223"/>
      <c r="R43" s="5"/>
      <c r="S43" s="5"/>
      <c r="T43" s="43"/>
      <c r="U43" s="44"/>
      <c r="V43" s="45"/>
      <c r="W43" s="32">
        <v>0</v>
      </c>
      <c r="Y43" s="56">
        <f t="shared" si="0"/>
        <v>0</v>
      </c>
      <c r="Z43" s="5"/>
      <c r="AA43" s="147"/>
      <c r="AB43" s="5"/>
      <c r="AC43" s="5"/>
      <c r="AD43" s="5"/>
      <c r="AE43" s="5"/>
      <c r="AF43" s="149"/>
      <c r="AG43" s="148"/>
      <c r="AH43" s="157"/>
      <c r="AI43" s="157"/>
      <c r="AJ43" s="5"/>
      <c r="AK43" s="5"/>
      <c r="AL43" s="5"/>
      <c r="AM43" s="5"/>
      <c r="AN43" s="5"/>
      <c r="AO43" s="5"/>
    </row>
    <row r="44" spans="1:41" ht="14.25" customHeight="1" thickBot="1">
      <c r="A44" s="185">
        <v>31</v>
      </c>
      <c r="B44" s="185"/>
      <c r="C44" s="215" t="s">
        <v>430</v>
      </c>
      <c r="D44" s="215"/>
      <c r="E44" s="215"/>
      <c r="F44" s="215"/>
      <c r="G44" s="215"/>
      <c r="H44" s="215" t="s">
        <v>431</v>
      </c>
      <c r="I44" s="215"/>
      <c r="J44" s="215"/>
      <c r="K44" s="215"/>
      <c r="L44" s="215"/>
      <c r="M44" s="215"/>
      <c r="N44" s="215"/>
      <c r="O44" s="216" t="s">
        <v>285</v>
      </c>
      <c r="P44" s="216"/>
      <c r="Q44" s="223"/>
      <c r="R44" s="5"/>
      <c r="S44" s="5"/>
      <c r="T44" s="43"/>
      <c r="U44" s="44"/>
      <c r="V44" s="44"/>
      <c r="W44" s="33">
        <v>10</v>
      </c>
      <c r="X44" s="28">
        <v>18</v>
      </c>
      <c r="Y44" s="56">
        <f t="shared" si="0"/>
        <v>10.5</v>
      </c>
      <c r="Z44" s="5"/>
      <c r="AA44" s="147"/>
      <c r="AB44" s="5"/>
      <c r="AC44" s="5"/>
      <c r="AD44" s="5"/>
      <c r="AE44" s="5"/>
      <c r="AF44" s="149"/>
      <c r="AG44" s="148"/>
      <c r="AH44" s="157"/>
      <c r="AI44" s="157"/>
      <c r="AJ44" s="5"/>
      <c r="AK44" s="5"/>
      <c r="AL44" s="5"/>
      <c r="AM44" s="5"/>
      <c r="AN44" s="5"/>
      <c r="AO44" s="5"/>
    </row>
    <row r="45" spans="1:41" ht="15" customHeight="1" thickBot="1">
      <c r="A45" s="185">
        <v>32</v>
      </c>
      <c r="B45" s="185"/>
      <c r="C45" s="215" t="s">
        <v>432</v>
      </c>
      <c r="D45" s="215"/>
      <c r="E45" s="215"/>
      <c r="F45" s="215"/>
      <c r="G45" s="215"/>
      <c r="H45" s="215" t="s">
        <v>433</v>
      </c>
      <c r="I45" s="215"/>
      <c r="J45" s="215"/>
      <c r="K45" s="215"/>
      <c r="L45" s="215"/>
      <c r="M45" s="215"/>
      <c r="N45" s="215"/>
      <c r="O45" s="216" t="s">
        <v>284</v>
      </c>
      <c r="P45" s="216"/>
      <c r="Q45" s="223"/>
      <c r="R45" s="5"/>
      <c r="S45" s="5"/>
      <c r="T45" s="43"/>
      <c r="U45" s="44"/>
      <c r="V45" s="44"/>
      <c r="W45" s="33">
        <v>5</v>
      </c>
      <c r="X45" s="28"/>
      <c r="Y45" s="56">
        <f t="shared" si="0"/>
        <v>0.75</v>
      </c>
      <c r="Z45" s="5"/>
      <c r="AA45" s="147"/>
      <c r="AB45" s="5"/>
      <c r="AC45" s="5"/>
      <c r="AD45" s="5"/>
      <c r="AE45" s="5"/>
      <c r="AF45" s="149"/>
      <c r="AG45" s="148"/>
      <c r="AH45" s="157"/>
      <c r="AI45" s="157"/>
      <c r="AJ45" s="5"/>
      <c r="AK45" s="5"/>
      <c r="AL45" s="5"/>
      <c r="AM45" s="5"/>
      <c r="AN45" s="5"/>
      <c r="AO45" s="5"/>
    </row>
    <row r="46" spans="1:41" ht="14.25" customHeight="1" thickBot="1">
      <c r="A46" s="185">
        <v>33</v>
      </c>
      <c r="B46" s="185"/>
      <c r="C46" s="215" t="s">
        <v>335</v>
      </c>
      <c r="D46" s="215"/>
      <c r="E46" s="215"/>
      <c r="F46" s="215"/>
      <c r="G46" s="215"/>
      <c r="H46" s="215" t="s">
        <v>383</v>
      </c>
      <c r="I46" s="215"/>
      <c r="J46" s="215"/>
      <c r="K46" s="215"/>
      <c r="L46" s="215"/>
      <c r="M46" s="215"/>
      <c r="N46" s="215"/>
      <c r="O46" s="216" t="s">
        <v>284</v>
      </c>
      <c r="P46" s="216"/>
      <c r="Q46" s="223"/>
      <c r="R46" s="5"/>
      <c r="S46" s="5"/>
      <c r="T46" s="5"/>
      <c r="U46" s="5"/>
      <c r="V46" s="5"/>
      <c r="W46" s="32">
        <v>0</v>
      </c>
      <c r="Y46" s="56">
        <f t="shared" si="0"/>
        <v>0</v>
      </c>
      <c r="Z46" s="5"/>
      <c r="AA46" s="147"/>
      <c r="AB46" s="5"/>
      <c r="AC46" s="5"/>
      <c r="AD46" s="5"/>
      <c r="AE46" s="5"/>
      <c r="AF46" s="149"/>
      <c r="AG46" s="148"/>
      <c r="AH46" s="157"/>
      <c r="AI46" s="157"/>
      <c r="AJ46" s="5"/>
      <c r="AK46" s="5"/>
      <c r="AL46" s="5"/>
      <c r="AM46" s="5"/>
      <c r="AN46" s="5"/>
      <c r="AO46" s="5"/>
    </row>
    <row r="47" spans="1:41" ht="14.25" customHeight="1" thickBot="1">
      <c r="A47" s="185">
        <v>34</v>
      </c>
      <c r="B47" s="185"/>
      <c r="C47" s="215" t="s">
        <v>434</v>
      </c>
      <c r="D47" s="215"/>
      <c r="E47" s="215"/>
      <c r="F47" s="215"/>
      <c r="G47" s="215"/>
      <c r="H47" s="215" t="s">
        <v>435</v>
      </c>
      <c r="I47" s="215"/>
      <c r="J47" s="215"/>
      <c r="K47" s="215"/>
      <c r="L47" s="215"/>
      <c r="M47" s="215"/>
      <c r="N47" s="215"/>
      <c r="O47" s="216" t="s">
        <v>283</v>
      </c>
      <c r="P47" s="216"/>
      <c r="Q47" s="223"/>
      <c r="R47" s="5"/>
      <c r="S47" s="5"/>
      <c r="T47" s="43">
        <v>60</v>
      </c>
      <c r="U47" s="44">
        <v>60</v>
      </c>
      <c r="V47" s="44">
        <v>65</v>
      </c>
      <c r="W47" s="33">
        <v>15</v>
      </c>
      <c r="X47" s="28">
        <v>10</v>
      </c>
      <c r="Y47" s="56">
        <f t="shared" si="0"/>
        <v>10.95</v>
      </c>
      <c r="Z47" s="5">
        <v>1</v>
      </c>
      <c r="AA47" s="147"/>
      <c r="AB47" s="5"/>
      <c r="AC47" s="5">
        <v>1</v>
      </c>
      <c r="AD47" s="5"/>
      <c r="AE47" s="5"/>
      <c r="AF47" s="149"/>
      <c r="AG47" s="148">
        <v>4</v>
      </c>
      <c r="AH47" s="157"/>
      <c r="AI47" s="157"/>
      <c r="AJ47" s="5"/>
      <c r="AK47" s="5"/>
      <c r="AL47" s="5"/>
      <c r="AM47" s="5"/>
      <c r="AN47" s="5"/>
      <c r="AO47" s="5"/>
    </row>
    <row r="48" spans="1:41" ht="15" customHeight="1" thickBot="1">
      <c r="A48" s="185">
        <v>35</v>
      </c>
      <c r="B48" s="185"/>
      <c r="C48" s="215" t="s">
        <v>291</v>
      </c>
      <c r="D48" s="215"/>
      <c r="E48" s="215"/>
      <c r="F48" s="215"/>
      <c r="G48" s="215"/>
      <c r="H48" s="215" t="s">
        <v>292</v>
      </c>
      <c r="I48" s="215"/>
      <c r="J48" s="215"/>
      <c r="K48" s="215"/>
      <c r="L48" s="215"/>
      <c r="M48" s="215"/>
      <c r="N48" s="215"/>
      <c r="O48" s="216" t="s">
        <v>281</v>
      </c>
      <c r="P48" s="216"/>
      <c r="Q48" s="223"/>
      <c r="R48" s="5"/>
      <c r="S48" s="5"/>
      <c r="T48" s="43">
        <v>40</v>
      </c>
      <c r="U48" s="44">
        <v>50</v>
      </c>
      <c r="V48" s="44"/>
      <c r="W48" s="33">
        <v>15</v>
      </c>
      <c r="X48" s="28">
        <v>8</v>
      </c>
      <c r="Y48" s="56">
        <f t="shared" si="0"/>
        <v>8.0500000000000007</v>
      </c>
      <c r="Z48" s="101"/>
      <c r="AA48" s="147"/>
      <c r="AB48" s="5"/>
      <c r="AC48" s="5"/>
      <c r="AD48" s="5"/>
      <c r="AE48" s="5"/>
      <c r="AF48" s="149"/>
      <c r="AG48" s="148">
        <v>2</v>
      </c>
      <c r="AH48" s="157"/>
      <c r="AI48" s="157"/>
      <c r="AJ48" s="5"/>
      <c r="AK48" s="5"/>
      <c r="AL48" s="5"/>
      <c r="AM48" s="5"/>
      <c r="AN48" s="5"/>
      <c r="AO48" s="5"/>
    </row>
    <row r="49" spans="1:41" ht="14.25" customHeight="1" thickBot="1">
      <c r="A49" s="185">
        <v>36</v>
      </c>
      <c r="B49" s="185"/>
      <c r="C49" s="215" t="s">
        <v>293</v>
      </c>
      <c r="D49" s="215"/>
      <c r="E49" s="215"/>
      <c r="F49" s="215"/>
      <c r="G49" s="215"/>
      <c r="H49" s="215" t="s">
        <v>294</v>
      </c>
      <c r="I49" s="215"/>
      <c r="J49" s="215"/>
      <c r="K49" s="215"/>
      <c r="L49" s="215"/>
      <c r="M49" s="215"/>
      <c r="N49" s="215"/>
      <c r="O49" s="216" t="s">
        <v>278</v>
      </c>
      <c r="P49" s="216"/>
      <c r="Q49" s="223"/>
      <c r="R49" s="5">
        <v>1</v>
      </c>
      <c r="S49" s="5">
        <v>4</v>
      </c>
      <c r="T49" s="43">
        <v>60</v>
      </c>
      <c r="U49" s="44">
        <v>50</v>
      </c>
      <c r="V49" s="44">
        <v>70</v>
      </c>
      <c r="W49" s="33">
        <v>15</v>
      </c>
      <c r="X49" s="28">
        <v>8</v>
      </c>
      <c r="Y49" s="56">
        <f t="shared" si="0"/>
        <v>11.650000000000002</v>
      </c>
      <c r="Z49" s="5">
        <v>2</v>
      </c>
      <c r="AA49" s="147">
        <v>3</v>
      </c>
      <c r="AB49" s="5"/>
      <c r="AC49" s="5"/>
      <c r="AD49" s="5"/>
      <c r="AE49" s="5"/>
      <c r="AF49" s="149"/>
      <c r="AG49" s="148">
        <v>4</v>
      </c>
      <c r="AH49" s="157"/>
      <c r="AI49" s="157"/>
      <c r="AJ49" s="5"/>
      <c r="AK49" s="5"/>
      <c r="AL49" s="5"/>
      <c r="AM49" s="5"/>
      <c r="AN49" s="5"/>
      <c r="AO49" s="5"/>
    </row>
    <row r="50" spans="1:41" ht="15" customHeight="1" thickBot="1">
      <c r="A50" s="185">
        <v>37</v>
      </c>
      <c r="B50" s="185"/>
      <c r="C50" s="215" t="s">
        <v>295</v>
      </c>
      <c r="D50" s="215"/>
      <c r="E50" s="215"/>
      <c r="F50" s="215"/>
      <c r="G50" s="215"/>
      <c r="H50" s="215" t="s">
        <v>296</v>
      </c>
      <c r="I50" s="215"/>
      <c r="J50" s="215"/>
      <c r="K50" s="215"/>
      <c r="L50" s="215"/>
      <c r="M50" s="215"/>
      <c r="N50" s="215"/>
      <c r="O50" s="216" t="s">
        <v>297</v>
      </c>
      <c r="P50" s="216"/>
      <c r="Q50" s="223"/>
      <c r="R50" s="5"/>
      <c r="S50" s="5">
        <v>4</v>
      </c>
      <c r="T50" s="43">
        <v>80</v>
      </c>
      <c r="U50" s="44">
        <v>70</v>
      </c>
      <c r="V50" s="44">
        <v>100</v>
      </c>
      <c r="W50" s="33">
        <v>10</v>
      </c>
      <c r="X50" s="28">
        <v>8</v>
      </c>
      <c r="Y50" s="56">
        <f t="shared" si="0"/>
        <v>11.3</v>
      </c>
      <c r="Z50" s="5"/>
      <c r="AA50" s="147">
        <v>3</v>
      </c>
      <c r="AB50" s="5"/>
      <c r="AC50" s="5"/>
      <c r="AD50" s="5"/>
      <c r="AE50" s="5"/>
      <c r="AF50" s="149"/>
      <c r="AG50" s="148">
        <v>2</v>
      </c>
      <c r="AH50" s="157"/>
      <c r="AI50" s="157"/>
      <c r="AJ50" s="5"/>
      <c r="AK50" s="5"/>
      <c r="AL50" s="5"/>
      <c r="AM50" s="5"/>
      <c r="AN50" s="5"/>
      <c r="AO50" s="5"/>
    </row>
    <row r="51" spans="1:41" ht="14.25" customHeight="1" thickBot="1">
      <c r="A51" s="185">
        <v>38</v>
      </c>
      <c r="B51" s="185"/>
      <c r="C51" s="215" t="s">
        <v>298</v>
      </c>
      <c r="D51" s="215"/>
      <c r="E51" s="215"/>
      <c r="F51" s="215"/>
      <c r="G51" s="215"/>
      <c r="H51" s="215" t="s">
        <v>299</v>
      </c>
      <c r="I51" s="215"/>
      <c r="J51" s="215"/>
      <c r="K51" s="215"/>
      <c r="L51" s="215"/>
      <c r="M51" s="215"/>
      <c r="N51" s="215"/>
      <c r="O51" s="216" t="s">
        <v>362</v>
      </c>
      <c r="P51" s="216"/>
      <c r="Q51" s="223"/>
      <c r="R51" s="5">
        <v>0.5</v>
      </c>
      <c r="S51" s="5"/>
      <c r="T51" s="43">
        <v>100</v>
      </c>
      <c r="U51" s="44"/>
      <c r="V51" s="43">
        <v>60</v>
      </c>
      <c r="W51" s="33">
        <v>20</v>
      </c>
      <c r="X51" s="28">
        <v>10</v>
      </c>
      <c r="Y51" s="56">
        <f t="shared" si="0"/>
        <v>11.7</v>
      </c>
      <c r="Z51" s="5">
        <v>2</v>
      </c>
      <c r="AA51" s="147"/>
      <c r="AB51" s="5"/>
      <c r="AC51" s="5">
        <v>1</v>
      </c>
      <c r="AD51" s="5"/>
      <c r="AE51" s="5"/>
      <c r="AF51" s="149"/>
      <c r="AG51" s="148">
        <v>2</v>
      </c>
      <c r="AH51" s="157"/>
      <c r="AI51" s="157"/>
      <c r="AJ51" s="5"/>
      <c r="AK51" s="5"/>
      <c r="AL51" s="5"/>
      <c r="AM51" s="5"/>
      <c r="AN51" s="5"/>
      <c r="AO51" s="5"/>
    </row>
    <row r="52" spans="1:41" ht="14.25" customHeight="1" thickBot="1">
      <c r="A52" s="185">
        <v>39</v>
      </c>
      <c r="B52" s="185"/>
      <c r="C52" s="215" t="s">
        <v>355</v>
      </c>
      <c r="D52" s="215"/>
      <c r="E52" s="215"/>
      <c r="F52" s="215"/>
      <c r="G52" s="215"/>
      <c r="H52" s="215" t="s">
        <v>356</v>
      </c>
      <c r="I52" s="215"/>
      <c r="J52" s="215"/>
      <c r="K52" s="215"/>
      <c r="L52" s="215"/>
      <c r="M52" s="215"/>
      <c r="N52" s="215"/>
      <c r="O52" s="216" t="s">
        <v>286</v>
      </c>
      <c r="P52" s="216"/>
      <c r="Q52" s="223"/>
      <c r="R52" s="5"/>
      <c r="S52" s="5"/>
      <c r="T52" s="43">
        <v>20</v>
      </c>
      <c r="U52" s="44">
        <v>30</v>
      </c>
      <c r="V52" s="44">
        <v>40</v>
      </c>
      <c r="W52" s="33">
        <v>15</v>
      </c>
      <c r="X52" s="28">
        <v>12</v>
      </c>
      <c r="Y52" s="56">
        <f t="shared" si="0"/>
        <v>10.050000000000001</v>
      </c>
      <c r="Z52" s="5"/>
      <c r="AA52" s="147"/>
      <c r="AB52" s="5"/>
      <c r="AC52" s="5"/>
      <c r="AD52" s="5"/>
      <c r="AE52" s="5"/>
      <c r="AF52" s="149"/>
      <c r="AG52" s="148">
        <v>2</v>
      </c>
      <c r="AH52" s="157"/>
      <c r="AI52" s="157"/>
      <c r="AJ52" s="5"/>
      <c r="AK52" s="5"/>
      <c r="AL52" s="5"/>
      <c r="AM52" s="5"/>
      <c r="AN52" s="5"/>
      <c r="AO52" s="5"/>
    </row>
    <row r="53" spans="1:41" ht="15" customHeight="1" thickBot="1">
      <c r="A53" s="185">
        <v>40</v>
      </c>
      <c r="B53" s="185"/>
      <c r="C53" s="215" t="s">
        <v>357</v>
      </c>
      <c r="D53" s="215"/>
      <c r="E53" s="215"/>
      <c r="F53" s="215"/>
      <c r="G53" s="215"/>
      <c r="H53" s="215" t="s">
        <v>358</v>
      </c>
      <c r="I53" s="215"/>
      <c r="J53" s="215"/>
      <c r="K53" s="215"/>
      <c r="L53" s="215"/>
      <c r="M53" s="215"/>
      <c r="N53" s="215"/>
      <c r="O53" s="216" t="s">
        <v>281</v>
      </c>
      <c r="P53" s="216"/>
      <c r="Q53" s="223"/>
      <c r="R53" s="5">
        <v>1</v>
      </c>
      <c r="S53" s="5"/>
      <c r="T53" s="43">
        <v>100</v>
      </c>
      <c r="U53" s="44">
        <v>80</v>
      </c>
      <c r="V53" s="43">
        <v>60</v>
      </c>
      <c r="W53" s="33">
        <v>20</v>
      </c>
      <c r="X53" s="28">
        <v>12</v>
      </c>
      <c r="Y53" s="56">
        <f t="shared" si="0"/>
        <v>14.799999999999999</v>
      </c>
      <c r="Z53" s="5">
        <v>1.5</v>
      </c>
      <c r="AA53" s="147"/>
      <c r="AB53" s="5"/>
      <c r="AC53" s="5">
        <v>1</v>
      </c>
      <c r="AD53" s="5"/>
      <c r="AE53" s="5"/>
      <c r="AF53" s="149"/>
      <c r="AG53" s="148">
        <v>4</v>
      </c>
      <c r="AH53" s="157"/>
      <c r="AI53" s="157"/>
      <c r="AJ53" s="5"/>
      <c r="AK53" s="5"/>
      <c r="AL53" s="5"/>
      <c r="AM53" s="5"/>
      <c r="AN53" s="5"/>
      <c r="AO53" s="5"/>
    </row>
    <row r="54" spans="1:41" ht="14.25" customHeight="1" thickBot="1">
      <c r="A54" s="185">
        <v>41</v>
      </c>
      <c r="B54" s="185"/>
      <c r="C54" s="215" t="s">
        <v>512</v>
      </c>
      <c r="D54" s="215"/>
      <c r="E54" s="215"/>
      <c r="F54" s="215"/>
      <c r="G54" s="215"/>
      <c r="H54" s="215" t="s">
        <v>145</v>
      </c>
      <c r="I54" s="215"/>
      <c r="J54" s="215"/>
      <c r="K54" s="215"/>
      <c r="L54" s="215"/>
      <c r="M54" s="215"/>
      <c r="N54" s="215"/>
      <c r="O54" s="216" t="s">
        <v>285</v>
      </c>
      <c r="P54" s="216"/>
      <c r="Q54" s="223"/>
      <c r="R54" s="5">
        <v>1</v>
      </c>
      <c r="S54" s="5">
        <v>5</v>
      </c>
      <c r="T54" s="43">
        <v>60</v>
      </c>
      <c r="U54" s="44">
        <v>65</v>
      </c>
      <c r="V54" s="44">
        <v>40</v>
      </c>
      <c r="W54" s="33">
        <v>20</v>
      </c>
      <c r="X54" s="28">
        <v>13</v>
      </c>
      <c r="Y54" s="56">
        <f t="shared" si="0"/>
        <v>14.8</v>
      </c>
      <c r="Z54" s="101">
        <v>2</v>
      </c>
      <c r="AA54" s="147">
        <v>3</v>
      </c>
      <c r="AB54" s="5"/>
      <c r="AC54" s="5">
        <v>2</v>
      </c>
      <c r="AD54" s="5"/>
      <c r="AE54" s="5">
        <v>3</v>
      </c>
      <c r="AF54" s="149"/>
      <c r="AG54" s="148">
        <v>5</v>
      </c>
      <c r="AH54" s="157"/>
      <c r="AI54" s="157"/>
      <c r="AJ54" s="5"/>
      <c r="AK54" s="5"/>
      <c r="AL54" s="5"/>
      <c r="AM54" s="5"/>
      <c r="AN54" s="5"/>
      <c r="AO54" s="5"/>
    </row>
    <row r="55" spans="1:41" ht="15" customHeight="1" thickBot="1">
      <c r="A55" s="185">
        <v>42</v>
      </c>
      <c r="B55" s="185"/>
      <c r="C55" s="215" t="s">
        <v>300</v>
      </c>
      <c r="D55" s="215"/>
      <c r="E55" s="215"/>
      <c r="F55" s="215"/>
      <c r="G55" s="215"/>
      <c r="H55" s="215" t="s">
        <v>301</v>
      </c>
      <c r="I55" s="215"/>
      <c r="J55" s="215"/>
      <c r="K55" s="215"/>
      <c r="L55" s="215"/>
      <c r="M55" s="215"/>
      <c r="N55" s="215"/>
      <c r="O55" s="216" t="s">
        <v>154</v>
      </c>
      <c r="P55" s="216"/>
      <c r="Q55" s="223"/>
      <c r="R55" s="5">
        <v>1</v>
      </c>
      <c r="S55" s="5">
        <v>5</v>
      </c>
      <c r="T55" s="43">
        <v>70</v>
      </c>
      <c r="U55" s="43">
        <v>60</v>
      </c>
      <c r="V55" s="44"/>
      <c r="W55" s="33">
        <v>20</v>
      </c>
      <c r="X55" s="28">
        <v>13</v>
      </c>
      <c r="Y55" s="56">
        <f t="shared" si="0"/>
        <v>14.1</v>
      </c>
      <c r="Z55" s="5">
        <v>2</v>
      </c>
      <c r="AA55" s="147">
        <v>3</v>
      </c>
      <c r="AB55" s="5"/>
      <c r="AC55" s="5">
        <v>2</v>
      </c>
      <c r="AD55" s="5"/>
      <c r="AE55" s="5">
        <v>3</v>
      </c>
      <c r="AF55" s="149"/>
      <c r="AG55" s="148">
        <v>4</v>
      </c>
      <c r="AH55" s="157"/>
      <c r="AI55" s="157"/>
      <c r="AJ55" s="5"/>
      <c r="AK55" s="5"/>
      <c r="AL55" s="5"/>
      <c r="AM55" s="5"/>
      <c r="AN55" s="5"/>
      <c r="AO55" s="5"/>
    </row>
    <row r="56" spans="1:41" ht="16" thickBot="1">
      <c r="H56" s="215" t="s">
        <v>382</v>
      </c>
      <c r="I56" s="215"/>
      <c r="J56" s="215"/>
      <c r="K56" s="215"/>
      <c r="L56" s="215"/>
      <c r="M56" s="215"/>
      <c r="N56" s="215"/>
      <c r="R56" s="5">
        <v>0</v>
      </c>
      <c r="S56" s="5"/>
      <c r="T56" s="5"/>
      <c r="U56" s="5"/>
      <c r="V56" s="5"/>
      <c r="W56" s="33">
        <v>15</v>
      </c>
      <c r="X56" s="28">
        <v>12</v>
      </c>
      <c r="Y56" s="56">
        <f t="shared" si="0"/>
        <v>8.25</v>
      </c>
      <c r="Z56" s="5"/>
      <c r="AA56" s="147"/>
      <c r="AB56" s="5"/>
      <c r="AC56" s="5"/>
      <c r="AD56" s="5"/>
      <c r="AE56" s="5"/>
      <c r="AF56" s="149"/>
      <c r="AG56" s="148"/>
      <c r="AH56" s="157"/>
      <c r="AI56" s="157"/>
      <c r="AJ56" s="5"/>
    </row>
    <row r="57" spans="1:41">
      <c r="W57" s="41"/>
      <c r="X57" s="42"/>
      <c r="AG57" s="148"/>
      <c r="AH57" s="157"/>
      <c r="AI57" s="157"/>
    </row>
    <row r="58" spans="1:41">
      <c r="T58" s="39"/>
      <c r="U58" s="40"/>
      <c r="V58" s="40"/>
      <c r="AG58" s="148"/>
      <c r="AH58" s="157"/>
      <c r="AI58" s="157"/>
    </row>
    <row r="59" spans="1:41">
      <c r="T59" s="39"/>
      <c r="U59" s="40"/>
      <c r="V59" s="40"/>
      <c r="AG59" s="148"/>
      <c r="AH59" s="157"/>
      <c r="AI59" s="157"/>
    </row>
    <row r="60" spans="1:41">
      <c r="T60" s="39"/>
      <c r="U60" s="40"/>
      <c r="V60" s="40"/>
      <c r="AG60" s="148"/>
      <c r="AH60" s="157"/>
      <c r="AI60" s="157"/>
    </row>
    <row r="61" spans="1:41">
      <c r="AH61" s="157"/>
      <c r="AI61" s="157"/>
    </row>
    <row r="62" spans="1:41">
      <c r="AH62" s="157"/>
      <c r="AI62" s="157"/>
    </row>
    <row r="63" spans="1:41">
      <c r="AH63" s="157"/>
      <c r="AI63" s="157"/>
    </row>
    <row r="64" spans="1:41">
      <c r="AH64" s="157"/>
      <c r="AI64" s="157"/>
    </row>
    <row r="65" spans="34:35">
      <c r="AH65" s="157"/>
      <c r="AI65" s="157"/>
    </row>
  </sheetData>
  <mergeCells count="192">
    <mergeCell ref="A55:B55"/>
    <mergeCell ref="C55:G55"/>
    <mergeCell ref="H55:N55"/>
    <mergeCell ref="O55:Q55"/>
    <mergeCell ref="H56:N56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A11:D11"/>
    <mergeCell ref="E11:K11"/>
    <mergeCell ref="L11:M11"/>
    <mergeCell ref="P11:Q11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DA2</vt:lpstr>
      <vt:lpstr>DA2Lab</vt:lpstr>
      <vt:lpstr>MF</vt:lpstr>
      <vt:lpstr>MFLab</vt:lpstr>
      <vt:lpstr>AED</vt:lpstr>
      <vt:lpstr>EDa</vt:lpstr>
      <vt:lpstr>EDb</vt:lpstr>
      <vt:lpstr>EDaLab</vt:lpstr>
      <vt:lpstr>EDbLab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dcterms:created xsi:type="dcterms:W3CDTF">2015-03-18T12:33:41Z</dcterms:created>
  <dcterms:modified xsi:type="dcterms:W3CDTF">2015-05-26T15:05:41Z</dcterms:modified>
</cp:coreProperties>
</file>