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8_{A38EAC9C-6781-E143-8973-8A2BA79BDCF0}" xr6:coauthVersionLast="45" xr6:coauthVersionMax="45" xr10:uidLastSave="{00000000-0000-0000-0000-000000000000}"/>
  <bookViews>
    <workbookView xWindow="5780" yWindow="7860" windowWidth="23020" windowHeight="9140" activeTab="1" xr2:uid="{DA3BAC92-B9B9-1540-8F99-50CC63668DE6}"/>
  </bookViews>
  <sheets>
    <sheet name="LP2" sheetId="1" r:id="rId1"/>
    <sheet name="LP3" sheetId="2" r:id="rId2"/>
    <sheet name="ED3" sheetId="3" r:id="rId3"/>
    <sheet name="ED2" sheetId="4" r:id="rId4"/>
    <sheet name="ED4" sheetId="5" r:id="rId5"/>
    <sheet name="OpOp" sheetId="7" r:id="rId6"/>
    <sheet name="Hoja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7" l="1"/>
  <c r="F41" i="7" l="1"/>
  <c r="F40" i="7"/>
  <c r="F39" i="7"/>
  <c r="O39" i="2" l="1"/>
  <c r="O38" i="2"/>
  <c r="N39" i="2"/>
  <c r="N38" i="2"/>
  <c r="P39" i="2" l="1"/>
  <c r="P38" i="2"/>
  <c r="P40" i="2" s="1"/>
  <c r="N39" i="1"/>
  <c r="N40" i="1"/>
  <c r="O36" i="2"/>
  <c r="O35" i="2"/>
  <c r="O33" i="2"/>
  <c r="O32" i="2"/>
  <c r="O31" i="2"/>
  <c r="O30" i="2"/>
  <c r="O29" i="2"/>
  <c r="O28" i="2"/>
  <c r="O27" i="2"/>
  <c r="O25" i="2"/>
  <c r="O23" i="2"/>
  <c r="O22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37" i="2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39" i="1" s="1"/>
  <c r="O5" i="1"/>
  <c r="O4" i="1"/>
  <c r="C16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5" i="7"/>
  <c r="G4" i="7"/>
  <c r="G3" i="7"/>
  <c r="G38" i="7"/>
  <c r="G6" i="7"/>
  <c r="F13" i="7"/>
  <c r="I43" i="4"/>
  <c r="I42" i="4"/>
  <c r="J43" i="4"/>
  <c r="J42" i="4"/>
  <c r="J38" i="5"/>
  <c r="I40" i="5"/>
  <c r="I39" i="5"/>
  <c r="J41" i="4"/>
  <c r="K41" i="3"/>
  <c r="K40" i="3"/>
  <c r="K39" i="3"/>
  <c r="J40" i="3"/>
  <c r="J39" i="3"/>
  <c r="I40" i="3"/>
  <c r="I39" i="3"/>
  <c r="G41" i="7" l="1"/>
  <c r="G39" i="7"/>
  <c r="G40" i="7"/>
  <c r="O40" i="1"/>
  <c r="P40" i="1" s="1"/>
  <c r="K43" i="4"/>
  <c r="K42" i="4"/>
  <c r="K44" i="4" s="1"/>
  <c r="J37" i="5"/>
  <c r="J36" i="5"/>
  <c r="J35" i="5"/>
  <c r="J34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8" i="5"/>
  <c r="J17" i="5"/>
  <c r="J16" i="5"/>
  <c r="J15" i="5"/>
  <c r="J14" i="5"/>
  <c r="J12" i="5"/>
  <c r="J11" i="5"/>
  <c r="J10" i="5"/>
  <c r="J9" i="5"/>
  <c r="J8" i="5"/>
  <c r="J7" i="5"/>
  <c r="J6" i="5"/>
  <c r="J5" i="5"/>
  <c r="J4" i="5"/>
  <c r="J3" i="3"/>
  <c r="J38" i="3"/>
  <c r="J37" i="3"/>
  <c r="J36" i="3"/>
  <c r="J35" i="3"/>
  <c r="J34" i="3"/>
  <c r="J32" i="3"/>
  <c r="J30" i="3"/>
  <c r="J28" i="3"/>
  <c r="J27" i="3"/>
  <c r="J25" i="3"/>
  <c r="J24" i="3"/>
  <c r="J23" i="3"/>
  <c r="J22" i="3"/>
  <c r="J21" i="3"/>
  <c r="J20" i="3"/>
  <c r="J19" i="3"/>
  <c r="J18" i="3"/>
  <c r="J16" i="3"/>
  <c r="J15" i="3"/>
  <c r="J14" i="3"/>
  <c r="J13" i="3"/>
  <c r="J11" i="3"/>
  <c r="J10" i="3"/>
  <c r="J9" i="3"/>
  <c r="J8" i="3"/>
  <c r="J6" i="3"/>
  <c r="J5" i="3"/>
  <c r="J40" i="4"/>
  <c r="J39" i="4"/>
  <c r="J38" i="4"/>
  <c r="J37" i="4"/>
  <c r="J36" i="4"/>
  <c r="J35" i="4"/>
  <c r="J34" i="4"/>
  <c r="J33" i="4"/>
  <c r="J32" i="4"/>
  <c r="J31" i="4"/>
  <c r="J30" i="4"/>
  <c r="J28" i="4"/>
  <c r="J27" i="4"/>
  <c r="J25" i="4"/>
  <c r="J23" i="4"/>
  <c r="J22" i="4"/>
  <c r="J21" i="4"/>
  <c r="J19" i="4"/>
  <c r="J18" i="4"/>
  <c r="J17" i="4"/>
  <c r="J16" i="4"/>
  <c r="J15" i="4"/>
  <c r="J14" i="4"/>
  <c r="J13" i="4"/>
  <c r="J12" i="4"/>
  <c r="J10" i="4"/>
  <c r="J9" i="4"/>
  <c r="J8" i="4"/>
  <c r="J5" i="4"/>
  <c r="J4" i="4"/>
  <c r="J3" i="4"/>
  <c r="J6" i="4"/>
  <c r="P41" i="1" l="1"/>
  <c r="P39" i="1"/>
  <c r="J39" i="5"/>
  <c r="J40" i="5"/>
  <c r="L4" i="6"/>
  <c r="K4" i="6"/>
  <c r="J4" i="6"/>
  <c r="I4" i="6"/>
  <c r="H4" i="6"/>
  <c r="G4" i="6"/>
  <c r="F4" i="6"/>
  <c r="E4" i="6"/>
  <c r="D4" i="6"/>
  <c r="C4" i="6"/>
  <c r="K39" i="5" l="1"/>
  <c r="K40" i="5"/>
  <c r="K41" i="5" l="1"/>
</calcChain>
</file>

<file path=xl/sharedStrings.xml><?xml version="1.0" encoding="utf-8"?>
<sst xmlns="http://schemas.openxmlformats.org/spreadsheetml/2006/main" count="338" uniqueCount="234">
  <si>
    <t>Meza Guillen, Rafael</t>
  </si>
  <si>
    <t>Nombre</t>
  </si>
  <si>
    <t>Participacion</t>
  </si>
  <si>
    <t>LP2</t>
  </si>
  <si>
    <t>Martes y Jueves 11am</t>
  </si>
  <si>
    <t>Merma Alarcon, Luis</t>
  </si>
  <si>
    <t>Rivero Calderon, Ricardo</t>
  </si>
  <si>
    <t>Choquehuanca Luna, Percy</t>
  </si>
  <si>
    <t>Coazaca Huaraca, Miguel</t>
  </si>
  <si>
    <t>Del Carpio Rojas, Milene</t>
  </si>
  <si>
    <t>Rojas Reymer, Francois</t>
  </si>
  <si>
    <t>Paredes Romero, Wilmar</t>
  </si>
  <si>
    <t>LP3</t>
  </si>
  <si>
    <t>Miercoles y Viernes 11am</t>
  </si>
  <si>
    <t>Diaz Ruiz, Daniel</t>
  </si>
  <si>
    <t>Pardo Yepez, Diego</t>
  </si>
  <si>
    <t>Suarez Fernandez, Paolo</t>
  </si>
  <si>
    <t>Perez Valdez, Diego</t>
  </si>
  <si>
    <t>Terrazas Garcia, Sergio</t>
  </si>
  <si>
    <t>Chavez Salas, Nadia</t>
  </si>
  <si>
    <t>Serrano Pilco, Alejandro</t>
  </si>
  <si>
    <t>Oviedo Villanueva, Hector</t>
  </si>
  <si>
    <t>Vizcarra Condori, Samuel</t>
  </si>
  <si>
    <t>ED3</t>
  </si>
  <si>
    <t>ED2</t>
  </si>
  <si>
    <t>Quispe Churata, Erickson</t>
  </si>
  <si>
    <t>Miercoles 5pm</t>
  </si>
  <si>
    <t>Miercoles 3pm</t>
  </si>
  <si>
    <t>Delgadillo Pacheco, Rodrigo</t>
  </si>
  <si>
    <t>Infantes Juarez, Daniela</t>
  </si>
  <si>
    <t>ED4</t>
  </si>
  <si>
    <t>Jueves 3pm</t>
  </si>
  <si>
    <t>Zaa Fernandez, Lolo</t>
  </si>
  <si>
    <t>Quispe Chaupi, Sonia</t>
  </si>
  <si>
    <t>Soto Sana, Nicoll</t>
  </si>
  <si>
    <t>Gonzales Polar Ampuero, Alessio</t>
  </si>
  <si>
    <t>Apaza Cruz, Crys</t>
  </si>
  <si>
    <t>Lipa Perez, Kerlyn</t>
  </si>
  <si>
    <t>Quecanno Zegarra, Wilson</t>
  </si>
  <si>
    <t>Zamata Choque, Sleyter</t>
  </si>
  <si>
    <t>Condori Holgado, Nilver</t>
  </si>
  <si>
    <t>Mamani Zarate, Fredy Alexander</t>
  </si>
  <si>
    <t>Seminario Espinoza, Diego</t>
  </si>
  <si>
    <t>Cruz Herrera, Christopher</t>
  </si>
  <si>
    <t>Candela Revilla, Aarom</t>
  </si>
  <si>
    <t>Yanarico Suyo, Cinthya</t>
  </si>
  <si>
    <t>Chipana Ancasi, JeanPierre</t>
  </si>
  <si>
    <t xml:space="preserve">Alvaro Sanchez, Percy </t>
  </si>
  <si>
    <t>Amado Durand, Leonardo</t>
  </si>
  <si>
    <t>Ferro Aquino, Samir</t>
  </si>
  <si>
    <t>Zamudio Zea, Zahir</t>
  </si>
  <si>
    <t>a</t>
  </si>
  <si>
    <t>b</t>
  </si>
  <si>
    <t>a+b</t>
  </si>
  <si>
    <t>anterior</t>
  </si>
  <si>
    <t>ant ant</t>
  </si>
  <si>
    <t>a = b</t>
  </si>
  <si>
    <t xml:space="preserve"> </t>
  </si>
  <si>
    <t>b = a + b</t>
  </si>
  <si>
    <t>Calcina Coricaza, Candy</t>
  </si>
  <si>
    <t>Flores Cruz, Gonzalo</t>
  </si>
  <si>
    <t>Lopez Sebastiani, Braulio</t>
  </si>
  <si>
    <t>Lozada Bedregal, Gianfranco</t>
  </si>
  <si>
    <t>Liñan Salinas, Gustavo</t>
  </si>
  <si>
    <t>Vilca Huayhua, Brando</t>
  </si>
  <si>
    <t>Cuaresma Aparicio, Enrique</t>
  </si>
  <si>
    <t>Ayala Apaza, Fred</t>
  </si>
  <si>
    <t>Vizcarra Benavidez, Gustavo</t>
  </si>
  <si>
    <t>Barreda Gonzales, Andre Sebastian</t>
  </si>
  <si>
    <t>Segundo Cutire, Gonzalo</t>
  </si>
  <si>
    <t>Amezquita Soto, Edison</t>
  </si>
  <si>
    <t>Pinto Ticona, Nicole</t>
  </si>
  <si>
    <t>Soto Hizo, Diego</t>
  </si>
  <si>
    <t>Diaz Huacasi, Sebastian</t>
  </si>
  <si>
    <t>Guevara Feria, Kevin</t>
  </si>
  <si>
    <t>Cabrera Aguilar, Clara</t>
  </si>
  <si>
    <t>Huari Gordillo, Jose</t>
  </si>
  <si>
    <t>Albarracin Paye, Mauricio</t>
  </si>
  <si>
    <t>Fernandez Martinez, Jorge</t>
  </si>
  <si>
    <t>Llaza Miranda, Edmundo</t>
  </si>
  <si>
    <t>Flores Calloticona, Gianella</t>
  </si>
  <si>
    <t>Zuñiga Ballon, Giulianno</t>
  </si>
  <si>
    <t>Quintanilla Rivera, Heber</t>
  </si>
  <si>
    <t>Amesquita Soto, Edison</t>
  </si>
  <si>
    <t>Monroy Paredes, Xtobal</t>
  </si>
  <si>
    <t>Magaño Saico, Roy</t>
  </si>
  <si>
    <t xml:space="preserve">Albarracin Paye, Mauricio </t>
  </si>
  <si>
    <t>Alvarado Chirinos, Marcelo</t>
  </si>
  <si>
    <t>Cervantes Pinto, Sebastian</t>
  </si>
  <si>
    <t>Ancayfuro Alvarez, Sebastian</t>
  </si>
  <si>
    <t>Suarez Fernandez, Sergio</t>
  </si>
  <si>
    <t>Nozoe Calderon, Sebastian</t>
  </si>
  <si>
    <t>Vera Cordova, Renzo</t>
  </si>
  <si>
    <t>Rosas Mamani, Carlos</t>
  </si>
  <si>
    <t>Durant Carbajal, Patricio</t>
  </si>
  <si>
    <t>Villafuerte Perez, Alan</t>
  </si>
  <si>
    <t xml:space="preserve">Salinas Carpio, Paolo </t>
  </si>
  <si>
    <t>Huaman Quispe, Carlos</t>
  </si>
  <si>
    <t>Yañez Saavedra, Yhair</t>
  </si>
  <si>
    <t>Ejercicios Fib</t>
  </si>
  <si>
    <t>Cruz Herrera, Cristopher</t>
  </si>
  <si>
    <t>Gordillo Saire, Alexis</t>
  </si>
  <si>
    <t>Guillen Puma, Angel</t>
  </si>
  <si>
    <t>POO</t>
  </si>
  <si>
    <t>Conjuntos</t>
  </si>
  <si>
    <t>Arpita Bautista, Jesus</t>
  </si>
  <si>
    <t>Zúñiga Ballon, Giulianno</t>
  </si>
  <si>
    <t>POO Herencia</t>
  </si>
  <si>
    <t>Portilla Cáceres, Luis</t>
  </si>
  <si>
    <t xml:space="preserve">Sulcapuma Gonzales, Mauricio </t>
  </si>
  <si>
    <t>Cardozo Fernandez, Brandon</t>
  </si>
  <si>
    <t>Pilco Zúñiga, Fabricio</t>
  </si>
  <si>
    <t>Salas Chuquirimay, Jhon</t>
  </si>
  <si>
    <t>Gutierrez Quispe, Jose Luis</t>
  </si>
  <si>
    <t>Apaza Solis, Joseph</t>
  </si>
  <si>
    <t>Alanoca Apaza, Marco</t>
  </si>
  <si>
    <t>Vilca Quisca, Yorks Yensync</t>
  </si>
  <si>
    <t>Samanez Puntaca, GianMarco Enrique</t>
  </si>
  <si>
    <t>Castillo Mayta, Daniel</t>
  </si>
  <si>
    <t>Argote Rondon, Hulmar</t>
  </si>
  <si>
    <t>Castillo Oxa, Juan</t>
  </si>
  <si>
    <t>Llahuilla Sucasaire, Piero</t>
  </si>
  <si>
    <t>Banda Medina, Rocky</t>
  </si>
  <si>
    <t>Perez Galdos, Sebastian</t>
  </si>
  <si>
    <t>no tiene python</t>
  </si>
  <si>
    <t>EvCont</t>
  </si>
  <si>
    <t>Asist</t>
  </si>
  <si>
    <t>Aguirre Cuno, Miguel</t>
  </si>
  <si>
    <t>Armaza Arencio, Jorge</t>
  </si>
  <si>
    <t>Ccama Pila, Jhon</t>
  </si>
  <si>
    <t>Chambi Benitez, Lino</t>
  </si>
  <si>
    <t>Hidalgo Murillo, Jorge</t>
  </si>
  <si>
    <t>Huaman Valencia, Anderson</t>
  </si>
  <si>
    <t>Umiña Taipe, Josue</t>
  </si>
  <si>
    <t>Amezquita Monroy, Jose Carlos</t>
  </si>
  <si>
    <t>Cornejo Gonzales, Josue</t>
  </si>
  <si>
    <t>Parisaca Ramirez, Juan M</t>
  </si>
  <si>
    <t>Tapara Chaiña, Niels</t>
  </si>
  <si>
    <t>Valdivia Davila, Jhon F</t>
  </si>
  <si>
    <t>Ev Cont</t>
  </si>
  <si>
    <t>Alvarez Cruz, Aarom</t>
  </si>
  <si>
    <t>Alvaro Sanchez, Percy</t>
  </si>
  <si>
    <t>Garcia Aragon, Andre</t>
  </si>
  <si>
    <t>Huayta Merma, David</t>
  </si>
  <si>
    <t>Manrique Morante, Rodrigo</t>
  </si>
  <si>
    <t xml:space="preserve">Nuñez del Prado Cespedes, Mateo </t>
  </si>
  <si>
    <t>Pinto Herencia, Joel</t>
  </si>
  <si>
    <t>Portilla Cáceres, Luis F</t>
  </si>
  <si>
    <t>Rivera Huarilloclla, Humberto</t>
  </si>
  <si>
    <t>Teran Rosales, Diego</t>
  </si>
  <si>
    <t>Valdiglesias Estrada, Jackeline</t>
  </si>
  <si>
    <t xml:space="preserve">Alcca Rodriguez, Maycol </t>
  </si>
  <si>
    <t>Apaza Ochoa, Ian Luis</t>
  </si>
  <si>
    <t>Arispe Lopez, Josue</t>
  </si>
  <si>
    <t>Canaza Haytara, Ehizelt</t>
  </si>
  <si>
    <t>Castillo Oxa, Juan Diego</t>
  </si>
  <si>
    <t>Delgado Vera, Gian Frank</t>
  </si>
  <si>
    <t>Leyva Chucuya, Yhair</t>
  </si>
  <si>
    <t>Ortiz Ancco, Milton</t>
  </si>
  <si>
    <t>Quiroz Calderon, Ernesto</t>
  </si>
  <si>
    <t>Quispe Cusi, Jean Luis</t>
  </si>
  <si>
    <t>Reyes Tapia, Yesenia</t>
  </si>
  <si>
    <t>Aguirre Ccuno, Miguel</t>
  </si>
  <si>
    <t>Escobedo Rodriguez, Sergio</t>
  </si>
  <si>
    <t>Fernandez Lopez, Luciana</t>
  </si>
  <si>
    <t>Ormachea Cayllahua, Josse</t>
  </si>
  <si>
    <t>Urure Villanueva, Sergio</t>
  </si>
  <si>
    <t>CARLOS ALONSO ALCOCER PARI</t>
  </si>
  <si>
    <t>CHRISTOPHER BRYAN AVENDAÃO LLANQUE</t>
  </si>
  <si>
    <t>RODRIGO SERGIO BENAVIDEZ MARTINEZ</t>
  </si>
  <si>
    <t>SEBASTIAN GONZALO BOBADILLA CHARA</t>
  </si>
  <si>
    <t>JONATHAN RAUL CAIPO HUACASI</t>
  </si>
  <si>
    <t>ALEXANDER PAUL CALLA GAMBOA</t>
  </si>
  <si>
    <t>ENZO ARNOLD CHAVEZ SUCA</t>
  </si>
  <si>
    <t>RAFAEL KEVIN COAQUIRA PINTO</t>
  </si>
  <si>
    <t>DIEGO HERNANDO DIEZ CANSECO CACERES</t>
  </si>
  <si>
    <t>KEVIN JOEL GUEVARA FERIA</t>
  </si>
  <si>
    <t>DIEGO ALBERTO HERRERA GAMARRA</t>
  </si>
  <si>
    <t>NATHALIA MARGIURY HIHUALLANCA YUPANQUI</t>
  </si>
  <si>
    <t>YOHAN ERICK HILPA PEREZ</t>
  </si>
  <si>
    <t>VICTOR HUGO HINOJOSA PINTO</t>
  </si>
  <si>
    <t>LUIS DARWIN JOVE ROMAN</t>
  </si>
  <si>
    <t>MARIO JESUS MANRIQUE TEJADA</t>
  </si>
  <si>
    <t>DIEGO GONZALO MENDOZA PINTO</t>
  </si>
  <si>
    <t>MATEO ESTEBAN NUÃEZ DEL PRADO CESPEDES</t>
  </si>
  <si>
    <t>PIERO FABRICIO OLIVERA PEZO</t>
  </si>
  <si>
    <t>DIANA BELEN PALMA ESPINOZA</t>
  </si>
  <si>
    <t>HUGO ARNALDO PANCA CAYO</t>
  </si>
  <si>
    <t>ERICKSON RAUL QUISPE CHURATA</t>
  </si>
  <si>
    <t>GRICEL YASMIN RAMOS RAMOS</t>
  </si>
  <si>
    <t>DANIEL MIGUEL RENJIFO QUISPE</t>
  </si>
  <si>
    <t>EBENEZER JAVIER ROQUE DIAZ</t>
  </si>
  <si>
    <t>GONZALO SEGUNDO CUTIRE</t>
  </si>
  <si>
    <t>SALVADOR RODRIGO SOLARI RIVERA</t>
  </si>
  <si>
    <t>GABRIEL HUMBERTO TICONA CORRALES</t>
  </si>
  <si>
    <t>BRYAN GERALDO TORIBIO OBANDO</t>
  </si>
  <si>
    <t>JACKELINE DYANYRA VALDIGLESIAS ESTRADA</t>
  </si>
  <si>
    <t>VALERIA YOLANDA VALDIVIA URQUIZO</t>
  </si>
  <si>
    <t>MARCELO ERNESTO VALDIVIA VIZCARRA</t>
  </si>
  <si>
    <t>RENZO JESUS OMAR VERA CORDOVA</t>
  </si>
  <si>
    <t>GUSTAVO ALBERTO VIZCARRA BENAVIDES</t>
  </si>
  <si>
    <t>ALONSO ROBERTO ZEGARRA DELGADO</t>
  </si>
  <si>
    <t>Debate InvOp</t>
  </si>
  <si>
    <t>EjerMetSimplex</t>
  </si>
  <si>
    <t>Lab2</t>
  </si>
  <si>
    <t>Ejerc Lab2</t>
  </si>
  <si>
    <t>Lab Sucesi</t>
  </si>
  <si>
    <t>Ejerc Lab 2</t>
  </si>
  <si>
    <t>Lab Suces</t>
  </si>
  <si>
    <t>CodingBat1</t>
  </si>
  <si>
    <t>6Ejerc Lab1</t>
  </si>
  <si>
    <t>CodingBat2</t>
  </si>
  <si>
    <t>Lab3</t>
  </si>
  <si>
    <t>1,3Lab4</t>
  </si>
  <si>
    <t>Pcal</t>
  </si>
  <si>
    <t>PROM</t>
  </si>
  <si>
    <t>3x</t>
  </si>
  <si>
    <t>x</t>
  </si>
  <si>
    <t>Aprob</t>
  </si>
  <si>
    <t>Desaprob</t>
  </si>
  <si>
    <t>NSP</t>
  </si>
  <si>
    <t>EXAM</t>
  </si>
  <si>
    <t>copia de Amezquita Soto</t>
  </si>
  <si>
    <t>Copia de Banda Medina</t>
  </si>
  <si>
    <t>Copia de Banda y Amézquita</t>
  </si>
  <si>
    <t>Max:</t>
  </si>
  <si>
    <t>Prom:</t>
  </si>
  <si>
    <t>Min:</t>
  </si>
  <si>
    <t>Jorge Ocharan</t>
  </si>
  <si>
    <t>Jorge Quina Bolaños</t>
  </si>
  <si>
    <t>Paredes Mancilla</t>
  </si>
  <si>
    <t>Ficheros</t>
  </si>
  <si>
    <t>Chavez Barrios, Tatyana</t>
  </si>
  <si>
    <t>Ptos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</si>
</sst>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2" fontId="0" fillId="2" borderId="0" xfId="0" applyNumberFormat="1" applyFill="1"/>
    <xf numFmtId="2" fontId="3" fillId="2" borderId="0" xfId="0" applyNumberFormat="1" applyFont="1" applyFill="1"/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2" borderId="0" xfId="0" applyNumberFormat="1" applyFill="1"/>
    <xf numFmtId="164" fontId="1" fillId="0" borderId="0" xfId="0" applyNumberFormat="1" applyFont="1"/>
    <xf numFmtId="164" fontId="1" fillId="2" borderId="0" xfId="0" applyNumberFormat="1" applyFont="1" applyFill="1"/>
    <xf numFmtId="0" fontId="5" fillId="4" borderId="0" xfId="0" applyFont="1" applyFill="1"/>
    <xf numFmtId="0" fontId="4" fillId="4" borderId="0" xfId="0" applyFont="1" applyFill="1"/>
    <xf numFmtId="0" fontId="0" fillId="4" borderId="0" xfId="0" applyFill="1"/>
    <xf numFmtId="164" fontId="0" fillId="4" borderId="0" xfId="0" applyNumberFormat="1" applyFill="1"/>
    <xf numFmtId="0" fontId="5" fillId="2" borderId="0" xfId="0" applyFont="1" applyFill="1"/>
    <xf numFmtId="0" fontId="4" fillId="2" borderId="0" xfId="0" applyFont="1" applyFill="1"/>
    <xf numFmtId="0" fontId="5" fillId="5" borderId="0" xfId="0" applyFont="1" applyFill="1"/>
    <xf numFmtId="0" fontId="4" fillId="5" borderId="0" xfId="0" applyFont="1" applyFill="1"/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FA95-1F34-C244-BBF6-E1ED088600CD}">
  <dimension ref="A1:Q41"/>
  <sheetViews>
    <sheetView zoomScale="110" zoomScaleNormal="110" workbookViewId="0">
      <selection activeCell="Q30" sqref="Q30"/>
    </sheetView>
  </sheetViews>
  <sheetFormatPr baseColWidth="10" defaultRowHeight="16" x14ac:dyDescent="0.2"/>
  <cols>
    <col min="1" max="1" width="4" bestFit="1" customWidth="1"/>
    <col min="2" max="2" width="23" bestFit="1" customWidth="1"/>
    <col min="3" max="5" width="3.33203125" customWidth="1"/>
    <col min="6" max="6" width="6.83203125" bestFit="1" customWidth="1"/>
    <col min="7" max="7" width="5.1640625" bestFit="1" customWidth="1"/>
    <col min="8" max="9" width="10.5" bestFit="1" customWidth="1"/>
    <col min="11" max="12" width="5" bestFit="1" customWidth="1"/>
    <col min="13" max="13" width="7.5" bestFit="1" customWidth="1"/>
    <col min="14" max="14" width="4.6640625" style="13" bestFit="1" customWidth="1"/>
    <col min="15" max="15" width="6.33203125" style="16" bestFit="1" customWidth="1"/>
    <col min="16" max="16" width="2.6640625" customWidth="1"/>
  </cols>
  <sheetData>
    <row r="1" spans="1:17" x14ac:dyDescent="0.2">
      <c r="A1" t="s">
        <v>3</v>
      </c>
      <c r="B1" t="s">
        <v>4</v>
      </c>
      <c r="E1">
        <v>5</v>
      </c>
      <c r="F1" t="s">
        <v>216</v>
      </c>
      <c r="G1" t="s">
        <v>217</v>
      </c>
      <c r="H1" t="s">
        <v>217</v>
      </c>
      <c r="I1" t="s">
        <v>217</v>
      </c>
      <c r="J1" t="s">
        <v>217</v>
      </c>
      <c r="K1" t="s">
        <v>217</v>
      </c>
      <c r="L1" t="s">
        <v>217</v>
      </c>
      <c r="M1" t="s">
        <v>217</v>
      </c>
      <c r="N1" s="13" t="s">
        <v>216</v>
      </c>
    </row>
    <row r="2" spans="1:17" s="1" customFormat="1" x14ac:dyDescent="0.2">
      <c r="B2" s="1" t="s">
        <v>1</v>
      </c>
      <c r="C2" s="1" t="s">
        <v>2</v>
      </c>
      <c r="D2" s="1" t="s">
        <v>99</v>
      </c>
      <c r="E2" s="1" t="s">
        <v>107</v>
      </c>
      <c r="F2" s="6" t="s">
        <v>125</v>
      </c>
      <c r="G2" s="1" t="s">
        <v>126</v>
      </c>
      <c r="H2" s="1" t="s">
        <v>209</v>
      </c>
      <c r="I2" s="1" t="s">
        <v>210</v>
      </c>
      <c r="J2" s="1" t="s">
        <v>211</v>
      </c>
      <c r="K2" s="1" t="s">
        <v>204</v>
      </c>
      <c r="L2" s="1" t="s">
        <v>212</v>
      </c>
      <c r="M2" s="1" t="s">
        <v>213</v>
      </c>
      <c r="N2" s="17" t="s">
        <v>214</v>
      </c>
      <c r="O2" s="18" t="s">
        <v>215</v>
      </c>
      <c r="Q2" s="1" t="s">
        <v>231</v>
      </c>
    </row>
    <row r="3" spans="1:17" x14ac:dyDescent="0.2">
      <c r="A3">
        <v>1</v>
      </c>
      <c r="B3" t="s">
        <v>127</v>
      </c>
      <c r="F3">
        <v>0</v>
      </c>
      <c r="G3">
        <v>0</v>
      </c>
      <c r="H3">
        <v>18</v>
      </c>
      <c r="I3">
        <v>0</v>
      </c>
      <c r="J3">
        <v>0</v>
      </c>
      <c r="K3">
        <v>0</v>
      </c>
      <c r="L3">
        <v>0</v>
      </c>
      <c r="M3">
        <v>0</v>
      </c>
    </row>
    <row r="4" spans="1:17" x14ac:dyDescent="0.2">
      <c r="A4">
        <v>2</v>
      </c>
      <c r="B4" t="s">
        <v>47</v>
      </c>
      <c r="C4">
        <v>1</v>
      </c>
      <c r="F4">
        <v>11</v>
      </c>
      <c r="G4">
        <v>16</v>
      </c>
      <c r="H4">
        <v>18</v>
      </c>
      <c r="I4">
        <v>0</v>
      </c>
      <c r="J4">
        <v>18</v>
      </c>
      <c r="K4">
        <v>0</v>
      </c>
      <c r="L4">
        <v>100</v>
      </c>
      <c r="M4">
        <v>100</v>
      </c>
      <c r="N4" s="13">
        <v>9</v>
      </c>
      <c r="O4" s="16">
        <f>+(N4*3+M4/5+L4/5+K4+J4+I4+H4+G4+F4*3)/13</f>
        <v>11.692307692307692</v>
      </c>
    </row>
    <row r="5" spans="1:17" x14ac:dyDescent="0.2">
      <c r="A5">
        <v>3</v>
      </c>
      <c r="B5" t="s">
        <v>48</v>
      </c>
      <c r="C5">
        <v>2</v>
      </c>
      <c r="D5">
        <v>5</v>
      </c>
      <c r="F5">
        <v>18</v>
      </c>
      <c r="G5">
        <v>20</v>
      </c>
      <c r="H5">
        <v>16</v>
      </c>
      <c r="I5">
        <v>18</v>
      </c>
      <c r="J5">
        <v>18</v>
      </c>
      <c r="K5">
        <v>20</v>
      </c>
      <c r="L5">
        <v>80</v>
      </c>
      <c r="M5">
        <v>80</v>
      </c>
      <c r="N5" s="13">
        <v>8</v>
      </c>
      <c r="O5" s="16">
        <f t="shared" ref="O5:O38" si="0">+(N5*3+M5/5+L5/5+K5+J5+I5+H5+G5+F5*3)/13</f>
        <v>15.538461538461538</v>
      </c>
      <c r="Q5">
        <v>1</v>
      </c>
    </row>
    <row r="6" spans="1:17" x14ac:dyDescent="0.2">
      <c r="A6">
        <v>4</v>
      </c>
      <c r="B6" t="s">
        <v>128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7" x14ac:dyDescent="0.2">
      <c r="A7">
        <v>5</v>
      </c>
      <c r="B7" t="s">
        <v>105</v>
      </c>
      <c r="E7">
        <v>0</v>
      </c>
      <c r="F7">
        <v>9</v>
      </c>
      <c r="G7">
        <v>18</v>
      </c>
      <c r="H7">
        <v>14</v>
      </c>
      <c r="I7">
        <v>0</v>
      </c>
      <c r="J7">
        <v>19</v>
      </c>
      <c r="K7">
        <v>18</v>
      </c>
      <c r="L7">
        <v>100</v>
      </c>
      <c r="M7">
        <v>80</v>
      </c>
      <c r="N7" s="13">
        <v>7</v>
      </c>
      <c r="O7" s="16">
        <f t="shared" si="0"/>
        <v>11.76923076923077</v>
      </c>
    </row>
    <row r="8" spans="1:17" x14ac:dyDescent="0.2">
      <c r="A8">
        <v>6</v>
      </c>
      <c r="B8" t="s">
        <v>75</v>
      </c>
      <c r="C8">
        <v>1</v>
      </c>
      <c r="F8">
        <v>11</v>
      </c>
      <c r="G8">
        <v>18</v>
      </c>
      <c r="H8">
        <v>18</v>
      </c>
      <c r="I8">
        <v>20</v>
      </c>
      <c r="J8">
        <v>0</v>
      </c>
      <c r="K8">
        <v>13</v>
      </c>
      <c r="L8">
        <v>100</v>
      </c>
      <c r="M8">
        <v>100</v>
      </c>
      <c r="N8" s="13">
        <v>9</v>
      </c>
      <c r="O8" s="16">
        <f t="shared" si="0"/>
        <v>13</v>
      </c>
    </row>
    <row r="9" spans="1:17" x14ac:dyDescent="0.2">
      <c r="A9">
        <v>7</v>
      </c>
      <c r="B9" t="s">
        <v>129</v>
      </c>
      <c r="F9">
        <v>5</v>
      </c>
      <c r="G9">
        <v>16</v>
      </c>
      <c r="H9">
        <v>18</v>
      </c>
      <c r="I9">
        <v>15</v>
      </c>
      <c r="J9">
        <v>19</v>
      </c>
      <c r="K9">
        <v>0</v>
      </c>
      <c r="L9">
        <v>0</v>
      </c>
      <c r="M9">
        <v>0</v>
      </c>
      <c r="O9" s="16">
        <f t="shared" si="0"/>
        <v>6.384615384615385</v>
      </c>
    </row>
    <row r="10" spans="1:17" x14ac:dyDescent="0.2">
      <c r="A10">
        <v>8</v>
      </c>
      <c r="B10" t="s">
        <v>130</v>
      </c>
      <c r="F10">
        <v>5</v>
      </c>
      <c r="G10">
        <v>18</v>
      </c>
      <c r="H10">
        <v>13</v>
      </c>
      <c r="I10">
        <v>18</v>
      </c>
      <c r="J10">
        <v>16</v>
      </c>
      <c r="K10">
        <v>0</v>
      </c>
      <c r="L10">
        <v>0</v>
      </c>
      <c r="M10">
        <v>0</v>
      </c>
      <c r="O10" s="16">
        <f t="shared" si="0"/>
        <v>6.1538461538461542</v>
      </c>
    </row>
    <row r="11" spans="1:17" x14ac:dyDescent="0.2">
      <c r="A11">
        <v>9</v>
      </c>
      <c r="B11" t="s">
        <v>46</v>
      </c>
      <c r="C11">
        <v>2</v>
      </c>
      <c r="F11">
        <v>12</v>
      </c>
      <c r="G11">
        <v>20</v>
      </c>
      <c r="H11">
        <v>17</v>
      </c>
      <c r="I11">
        <v>20</v>
      </c>
      <c r="J11">
        <v>19</v>
      </c>
      <c r="K11">
        <v>20</v>
      </c>
      <c r="L11">
        <v>100</v>
      </c>
      <c r="M11">
        <v>100</v>
      </c>
      <c r="N11" s="13">
        <v>20</v>
      </c>
      <c r="O11" s="16">
        <f t="shared" si="0"/>
        <v>17.846153846153847</v>
      </c>
    </row>
    <row r="12" spans="1:17" x14ac:dyDescent="0.2">
      <c r="A12">
        <v>10</v>
      </c>
      <c r="B12" t="s">
        <v>7</v>
      </c>
      <c r="C12">
        <v>5</v>
      </c>
      <c r="F12">
        <v>18</v>
      </c>
      <c r="G12">
        <v>20</v>
      </c>
      <c r="H12">
        <v>17</v>
      </c>
      <c r="I12">
        <v>18</v>
      </c>
      <c r="J12">
        <v>19</v>
      </c>
      <c r="K12">
        <v>12</v>
      </c>
      <c r="L12">
        <v>100</v>
      </c>
      <c r="M12">
        <v>100</v>
      </c>
      <c r="N12" s="13">
        <v>17</v>
      </c>
      <c r="O12" s="16">
        <f t="shared" si="0"/>
        <v>17.76923076923077</v>
      </c>
    </row>
    <row r="13" spans="1:17" x14ac:dyDescent="0.2">
      <c r="A13">
        <v>11</v>
      </c>
      <c r="B13" t="s">
        <v>8</v>
      </c>
      <c r="C13">
        <v>1</v>
      </c>
      <c r="F13">
        <v>11</v>
      </c>
      <c r="G13">
        <v>20</v>
      </c>
      <c r="H13">
        <v>18</v>
      </c>
      <c r="I13">
        <v>0</v>
      </c>
      <c r="J13">
        <v>18</v>
      </c>
      <c r="K13">
        <v>10</v>
      </c>
      <c r="L13">
        <v>80</v>
      </c>
      <c r="M13">
        <v>100</v>
      </c>
      <c r="N13" s="13">
        <v>12</v>
      </c>
      <c r="O13" s="16">
        <f t="shared" si="0"/>
        <v>13.153846153846153</v>
      </c>
    </row>
    <row r="14" spans="1:17" x14ac:dyDescent="0.2">
      <c r="A14">
        <v>12</v>
      </c>
      <c r="B14" t="s">
        <v>65</v>
      </c>
      <c r="C14">
        <v>2</v>
      </c>
      <c r="F14">
        <v>12</v>
      </c>
      <c r="G14">
        <v>18</v>
      </c>
      <c r="H14">
        <v>13</v>
      </c>
      <c r="I14">
        <v>20</v>
      </c>
      <c r="J14">
        <v>12</v>
      </c>
      <c r="K14">
        <v>0</v>
      </c>
      <c r="L14">
        <v>0</v>
      </c>
      <c r="M14">
        <v>0</v>
      </c>
      <c r="N14" s="13">
        <v>13</v>
      </c>
      <c r="O14" s="16">
        <f t="shared" si="0"/>
        <v>10.615384615384615</v>
      </c>
    </row>
    <row r="15" spans="1:17" x14ac:dyDescent="0.2">
      <c r="A15">
        <v>13</v>
      </c>
      <c r="B15" t="s">
        <v>9</v>
      </c>
      <c r="C15">
        <v>3</v>
      </c>
      <c r="F15">
        <v>14</v>
      </c>
      <c r="G15">
        <v>20</v>
      </c>
      <c r="H15">
        <v>18</v>
      </c>
      <c r="I15">
        <v>20</v>
      </c>
      <c r="J15">
        <v>19</v>
      </c>
      <c r="K15">
        <v>20</v>
      </c>
      <c r="L15">
        <v>100</v>
      </c>
      <c r="M15">
        <v>100</v>
      </c>
      <c r="N15" s="13">
        <v>14</v>
      </c>
      <c r="O15" s="16">
        <f t="shared" si="0"/>
        <v>17</v>
      </c>
    </row>
    <row r="16" spans="1:17" x14ac:dyDescent="0.2">
      <c r="A16">
        <v>14</v>
      </c>
      <c r="B16" t="s">
        <v>73</v>
      </c>
      <c r="C16">
        <v>1</v>
      </c>
      <c r="F16">
        <v>11</v>
      </c>
      <c r="G16">
        <v>20</v>
      </c>
      <c r="H16">
        <v>14</v>
      </c>
      <c r="I16">
        <v>17</v>
      </c>
      <c r="J16">
        <v>14</v>
      </c>
      <c r="K16">
        <v>10</v>
      </c>
      <c r="L16">
        <v>60</v>
      </c>
      <c r="M16">
        <v>0</v>
      </c>
      <c r="N16" s="13">
        <v>14</v>
      </c>
      <c r="O16" s="16">
        <f t="shared" si="0"/>
        <v>12.461538461538462</v>
      </c>
    </row>
    <row r="17" spans="1:17" x14ac:dyDescent="0.2">
      <c r="A17">
        <v>15</v>
      </c>
      <c r="B17" t="s">
        <v>49</v>
      </c>
      <c r="C17">
        <v>1</v>
      </c>
      <c r="F17">
        <v>11</v>
      </c>
      <c r="G17">
        <v>20</v>
      </c>
      <c r="H17">
        <v>17</v>
      </c>
      <c r="I17">
        <v>17</v>
      </c>
      <c r="J17">
        <v>18</v>
      </c>
      <c r="K17">
        <v>0</v>
      </c>
      <c r="L17">
        <v>50</v>
      </c>
      <c r="M17">
        <v>100</v>
      </c>
      <c r="N17" s="13">
        <v>10</v>
      </c>
      <c r="O17" s="16">
        <f t="shared" si="0"/>
        <v>12.692307692307692</v>
      </c>
    </row>
    <row r="18" spans="1:17" x14ac:dyDescent="0.2">
      <c r="A18">
        <v>16</v>
      </c>
      <c r="B18" t="s">
        <v>101</v>
      </c>
      <c r="C18">
        <v>0</v>
      </c>
      <c r="F18">
        <v>9</v>
      </c>
      <c r="G18">
        <v>20</v>
      </c>
      <c r="H18">
        <v>18</v>
      </c>
      <c r="I18">
        <v>18</v>
      </c>
      <c r="J18">
        <v>20</v>
      </c>
      <c r="K18">
        <v>20</v>
      </c>
      <c r="L18">
        <v>100</v>
      </c>
      <c r="M18">
        <v>100</v>
      </c>
      <c r="N18" s="13">
        <v>14</v>
      </c>
      <c r="O18" s="16">
        <f t="shared" si="0"/>
        <v>15.76923076923077</v>
      </c>
    </row>
    <row r="19" spans="1:17" x14ac:dyDescent="0.2">
      <c r="A19">
        <v>17</v>
      </c>
      <c r="B19" t="s">
        <v>74</v>
      </c>
      <c r="C19">
        <v>1</v>
      </c>
      <c r="F19">
        <v>11</v>
      </c>
      <c r="G19">
        <v>20</v>
      </c>
      <c r="H19">
        <v>15</v>
      </c>
      <c r="I19">
        <v>17</v>
      </c>
      <c r="J19">
        <v>19</v>
      </c>
      <c r="K19">
        <v>0</v>
      </c>
      <c r="L19">
        <v>90</v>
      </c>
      <c r="M19">
        <v>70</v>
      </c>
      <c r="N19" s="13">
        <v>10</v>
      </c>
      <c r="O19" s="16">
        <f t="shared" si="0"/>
        <v>12.76923076923077</v>
      </c>
    </row>
    <row r="20" spans="1:17" x14ac:dyDescent="0.2">
      <c r="A20">
        <v>18</v>
      </c>
      <c r="B20" t="s">
        <v>102</v>
      </c>
      <c r="C20">
        <v>0.5</v>
      </c>
      <c r="F20">
        <v>10</v>
      </c>
      <c r="G20">
        <v>20</v>
      </c>
      <c r="H20">
        <v>0</v>
      </c>
      <c r="I20">
        <v>20</v>
      </c>
      <c r="J20">
        <v>0</v>
      </c>
      <c r="K20">
        <v>20</v>
      </c>
      <c r="L20">
        <v>90</v>
      </c>
      <c r="M20">
        <v>90</v>
      </c>
      <c r="O20" s="16">
        <f t="shared" si="0"/>
        <v>9.6923076923076916</v>
      </c>
    </row>
    <row r="21" spans="1:17" x14ac:dyDescent="0.2">
      <c r="A21">
        <v>19</v>
      </c>
      <c r="B21" t="s">
        <v>131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7" x14ac:dyDescent="0.2">
      <c r="A22">
        <v>20</v>
      </c>
      <c r="B22" t="s">
        <v>97</v>
      </c>
      <c r="C22">
        <v>0</v>
      </c>
      <c r="F22">
        <v>9</v>
      </c>
      <c r="G22">
        <v>18</v>
      </c>
      <c r="H22">
        <v>17</v>
      </c>
      <c r="I22">
        <v>0</v>
      </c>
      <c r="J22">
        <v>20</v>
      </c>
      <c r="K22">
        <v>20</v>
      </c>
      <c r="L22">
        <v>100</v>
      </c>
      <c r="M22">
        <v>100</v>
      </c>
      <c r="N22" s="13">
        <v>13</v>
      </c>
      <c r="O22" s="16">
        <f t="shared" si="0"/>
        <v>13.923076923076923</v>
      </c>
    </row>
    <row r="23" spans="1:17" x14ac:dyDescent="0.2">
      <c r="A23">
        <v>21</v>
      </c>
      <c r="B23" t="s">
        <v>132</v>
      </c>
      <c r="F23">
        <v>4</v>
      </c>
      <c r="G23">
        <v>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3">
        <v>11</v>
      </c>
      <c r="O23" s="16">
        <f t="shared" si="0"/>
        <v>4.0769230769230766</v>
      </c>
    </row>
    <row r="24" spans="1:17" x14ac:dyDescent="0.2">
      <c r="A24">
        <v>22</v>
      </c>
      <c r="B24" t="s">
        <v>5</v>
      </c>
      <c r="C24">
        <v>2</v>
      </c>
      <c r="F24">
        <v>12</v>
      </c>
      <c r="G24">
        <v>20</v>
      </c>
      <c r="H24">
        <v>17</v>
      </c>
      <c r="I24">
        <v>15</v>
      </c>
      <c r="J24">
        <v>15</v>
      </c>
      <c r="K24">
        <v>20</v>
      </c>
      <c r="L24">
        <v>0</v>
      </c>
      <c r="M24">
        <v>100</v>
      </c>
      <c r="N24" s="13">
        <v>6</v>
      </c>
      <c r="O24" s="16">
        <f t="shared" si="0"/>
        <v>12.384615384615385</v>
      </c>
    </row>
    <row r="25" spans="1:17" x14ac:dyDescent="0.2">
      <c r="A25">
        <v>23</v>
      </c>
      <c r="B25" t="s">
        <v>0</v>
      </c>
      <c r="C25">
        <v>2</v>
      </c>
      <c r="F25">
        <v>12</v>
      </c>
      <c r="G25">
        <v>20</v>
      </c>
      <c r="H25">
        <v>18</v>
      </c>
      <c r="I25">
        <v>15</v>
      </c>
      <c r="J25">
        <v>15</v>
      </c>
      <c r="K25">
        <v>14</v>
      </c>
      <c r="L25">
        <v>100</v>
      </c>
      <c r="M25">
        <v>100</v>
      </c>
      <c r="N25" s="13">
        <v>8</v>
      </c>
      <c r="O25" s="16">
        <f t="shared" si="0"/>
        <v>14</v>
      </c>
    </row>
    <row r="26" spans="1:17" x14ac:dyDescent="0.2">
      <c r="A26">
        <v>24</v>
      </c>
      <c r="B26" t="s">
        <v>21</v>
      </c>
      <c r="C26">
        <v>2</v>
      </c>
      <c r="F26">
        <v>12</v>
      </c>
      <c r="G26">
        <v>20</v>
      </c>
      <c r="H26">
        <v>17</v>
      </c>
      <c r="I26">
        <v>20</v>
      </c>
      <c r="J26">
        <v>15</v>
      </c>
      <c r="K26">
        <v>20</v>
      </c>
      <c r="L26">
        <v>0</v>
      </c>
      <c r="M26">
        <v>100</v>
      </c>
      <c r="N26" s="13">
        <v>10</v>
      </c>
      <c r="O26" s="16">
        <f t="shared" si="0"/>
        <v>13.692307692307692</v>
      </c>
    </row>
    <row r="27" spans="1:17" x14ac:dyDescent="0.2">
      <c r="A27">
        <v>25</v>
      </c>
      <c r="B27" t="s">
        <v>11</v>
      </c>
      <c r="C27">
        <v>6</v>
      </c>
      <c r="F27">
        <v>19</v>
      </c>
      <c r="G27">
        <v>20</v>
      </c>
      <c r="H27">
        <v>17</v>
      </c>
      <c r="I27">
        <v>20</v>
      </c>
      <c r="J27">
        <v>15</v>
      </c>
      <c r="K27">
        <v>20</v>
      </c>
      <c r="L27">
        <v>100</v>
      </c>
      <c r="M27">
        <v>100</v>
      </c>
      <c r="N27" s="13">
        <v>14</v>
      </c>
      <c r="O27" s="16">
        <f t="shared" si="0"/>
        <v>17.76923076923077</v>
      </c>
    </row>
    <row r="28" spans="1:17" x14ac:dyDescent="0.2">
      <c r="A28">
        <v>26</v>
      </c>
      <c r="B28" t="s">
        <v>108</v>
      </c>
      <c r="E28">
        <v>3</v>
      </c>
      <c r="F28">
        <v>13</v>
      </c>
      <c r="G28">
        <v>20</v>
      </c>
      <c r="H28">
        <v>16</v>
      </c>
      <c r="I28">
        <v>20</v>
      </c>
      <c r="J28">
        <v>0</v>
      </c>
      <c r="K28">
        <v>13</v>
      </c>
      <c r="L28">
        <v>0</v>
      </c>
      <c r="M28">
        <v>0</v>
      </c>
      <c r="O28" s="16">
        <f t="shared" si="0"/>
        <v>8.3076923076923084</v>
      </c>
    </row>
    <row r="29" spans="1:17" x14ac:dyDescent="0.2">
      <c r="A29">
        <v>27</v>
      </c>
      <c r="B29" t="s">
        <v>6</v>
      </c>
      <c r="C29">
        <v>3</v>
      </c>
      <c r="F29">
        <v>14</v>
      </c>
      <c r="G29">
        <v>18</v>
      </c>
      <c r="H29">
        <v>18</v>
      </c>
      <c r="I29">
        <v>17</v>
      </c>
      <c r="J29">
        <v>18</v>
      </c>
      <c r="K29">
        <v>14</v>
      </c>
      <c r="L29">
        <v>100</v>
      </c>
      <c r="M29">
        <v>90</v>
      </c>
      <c r="N29" s="13">
        <v>10</v>
      </c>
      <c r="O29" s="16">
        <f t="shared" si="0"/>
        <v>15</v>
      </c>
      <c r="Q29">
        <v>2</v>
      </c>
    </row>
    <row r="30" spans="1:17" x14ac:dyDescent="0.2">
      <c r="A30">
        <v>28</v>
      </c>
      <c r="B30" t="s">
        <v>10</v>
      </c>
      <c r="C30">
        <v>5</v>
      </c>
      <c r="E30">
        <v>4</v>
      </c>
      <c r="F30">
        <v>20</v>
      </c>
      <c r="G30">
        <v>20</v>
      </c>
      <c r="H30">
        <v>16</v>
      </c>
      <c r="I30">
        <v>20</v>
      </c>
      <c r="J30">
        <v>10</v>
      </c>
      <c r="K30">
        <v>20</v>
      </c>
      <c r="L30">
        <v>100</v>
      </c>
      <c r="M30">
        <v>100</v>
      </c>
      <c r="N30" s="13">
        <v>18</v>
      </c>
      <c r="O30" s="16">
        <f t="shared" si="0"/>
        <v>18.46153846153846</v>
      </c>
    </row>
    <row r="31" spans="1:17" x14ac:dyDescent="0.2">
      <c r="A31">
        <v>29</v>
      </c>
      <c r="B31" t="s">
        <v>72</v>
      </c>
      <c r="C31">
        <v>2</v>
      </c>
      <c r="F31">
        <v>12</v>
      </c>
      <c r="G31">
        <v>18</v>
      </c>
      <c r="H31">
        <v>0</v>
      </c>
      <c r="I31">
        <v>0</v>
      </c>
      <c r="J31">
        <v>0</v>
      </c>
      <c r="K31">
        <v>20</v>
      </c>
      <c r="L31">
        <v>0</v>
      </c>
      <c r="M31">
        <v>100</v>
      </c>
      <c r="N31" s="13">
        <v>7</v>
      </c>
      <c r="O31" s="16">
        <f t="shared" si="0"/>
        <v>8.8461538461538467</v>
      </c>
    </row>
    <row r="32" spans="1:17" x14ac:dyDescent="0.2">
      <c r="A32">
        <v>30</v>
      </c>
      <c r="B32" t="s">
        <v>133</v>
      </c>
      <c r="F32">
        <v>5</v>
      </c>
      <c r="G32">
        <v>18</v>
      </c>
      <c r="H32">
        <v>18</v>
      </c>
      <c r="I32">
        <v>18</v>
      </c>
      <c r="J32">
        <v>15</v>
      </c>
      <c r="K32">
        <v>0</v>
      </c>
      <c r="L32">
        <v>0</v>
      </c>
      <c r="M32">
        <v>0</v>
      </c>
      <c r="O32" s="16">
        <f t="shared" si="0"/>
        <v>6.4615384615384617</v>
      </c>
    </row>
    <row r="33" spans="1:16" x14ac:dyDescent="0.2">
      <c r="A33">
        <v>31</v>
      </c>
      <c r="B33" t="s">
        <v>98</v>
      </c>
      <c r="C33">
        <v>1</v>
      </c>
      <c r="E33">
        <v>2</v>
      </c>
      <c r="F33">
        <v>14</v>
      </c>
      <c r="G33">
        <v>10</v>
      </c>
      <c r="H33">
        <v>0</v>
      </c>
      <c r="I33">
        <v>0</v>
      </c>
      <c r="J33">
        <v>18</v>
      </c>
      <c r="K33">
        <v>15</v>
      </c>
      <c r="L33">
        <v>0</v>
      </c>
      <c r="M33">
        <v>0</v>
      </c>
      <c r="N33" s="13">
        <v>7</v>
      </c>
      <c r="O33" s="16">
        <f t="shared" si="0"/>
        <v>8.1538461538461533</v>
      </c>
    </row>
    <row r="34" spans="1:16" x14ac:dyDescent="0.2">
      <c r="A34">
        <v>32</v>
      </c>
      <c r="B34" t="s">
        <v>45</v>
      </c>
      <c r="C34">
        <v>1</v>
      </c>
      <c r="F34">
        <v>11</v>
      </c>
      <c r="G34">
        <v>20</v>
      </c>
      <c r="H34">
        <v>17</v>
      </c>
      <c r="I34">
        <v>20</v>
      </c>
      <c r="J34">
        <v>18</v>
      </c>
      <c r="K34">
        <v>13</v>
      </c>
      <c r="L34">
        <v>100</v>
      </c>
      <c r="M34">
        <v>100</v>
      </c>
      <c r="N34" s="13">
        <v>18</v>
      </c>
      <c r="O34" s="16">
        <f t="shared" si="0"/>
        <v>16.53846153846154</v>
      </c>
    </row>
    <row r="35" spans="1:16" x14ac:dyDescent="0.2">
      <c r="A35">
        <v>33</v>
      </c>
      <c r="B35" t="s">
        <v>39</v>
      </c>
      <c r="E35">
        <v>-1</v>
      </c>
      <c r="F35">
        <v>7</v>
      </c>
      <c r="G35">
        <v>20</v>
      </c>
      <c r="H35">
        <v>19</v>
      </c>
      <c r="I35">
        <v>0</v>
      </c>
      <c r="J35">
        <v>0</v>
      </c>
      <c r="K35">
        <v>0</v>
      </c>
      <c r="L35">
        <v>100</v>
      </c>
      <c r="M35">
        <v>100</v>
      </c>
      <c r="N35" s="13">
        <v>7</v>
      </c>
      <c r="O35" s="16">
        <f t="shared" si="0"/>
        <v>9.3076923076923084</v>
      </c>
    </row>
    <row r="36" spans="1:16" x14ac:dyDescent="0.2">
      <c r="A36">
        <v>34</v>
      </c>
      <c r="B36" t="s">
        <v>50</v>
      </c>
      <c r="C36">
        <v>0</v>
      </c>
      <c r="F36">
        <v>9</v>
      </c>
      <c r="G36">
        <v>20</v>
      </c>
      <c r="H36">
        <v>17</v>
      </c>
      <c r="I36">
        <v>16</v>
      </c>
      <c r="J36">
        <v>16</v>
      </c>
      <c r="K36">
        <v>17</v>
      </c>
      <c r="L36">
        <v>50</v>
      </c>
      <c r="M36">
        <v>100</v>
      </c>
      <c r="N36" s="13">
        <v>8</v>
      </c>
      <c r="O36" s="16">
        <f t="shared" si="0"/>
        <v>12.846153846153847</v>
      </c>
    </row>
    <row r="37" spans="1:16" x14ac:dyDescent="0.2">
      <c r="A37">
        <v>35</v>
      </c>
      <c r="B37" t="s">
        <v>106</v>
      </c>
      <c r="E37">
        <v>1</v>
      </c>
      <c r="F37">
        <v>11</v>
      </c>
      <c r="G37">
        <v>20</v>
      </c>
      <c r="H37">
        <v>16</v>
      </c>
      <c r="I37">
        <v>18</v>
      </c>
      <c r="J37">
        <v>18</v>
      </c>
      <c r="K37">
        <v>20</v>
      </c>
      <c r="L37">
        <v>100</v>
      </c>
      <c r="M37">
        <v>100</v>
      </c>
      <c r="N37" s="13">
        <v>14</v>
      </c>
      <c r="O37" s="16">
        <f t="shared" si="0"/>
        <v>15.923076923076923</v>
      </c>
    </row>
    <row r="38" spans="1:16" x14ac:dyDescent="0.2">
      <c r="F38">
        <v>20</v>
      </c>
      <c r="G38">
        <v>20</v>
      </c>
      <c r="H38">
        <v>20</v>
      </c>
      <c r="I38">
        <v>20</v>
      </c>
      <c r="J38">
        <v>20</v>
      </c>
      <c r="K38">
        <v>20</v>
      </c>
      <c r="L38">
        <v>100</v>
      </c>
      <c r="M38">
        <v>100</v>
      </c>
      <c r="N38" s="13">
        <v>20</v>
      </c>
      <c r="O38" s="16">
        <f t="shared" si="0"/>
        <v>20</v>
      </c>
    </row>
    <row r="39" spans="1:16" x14ac:dyDescent="0.2">
      <c r="M39" t="s">
        <v>218</v>
      </c>
      <c r="N39" s="15">
        <f>COUNTIF(N3:N37,"&gt;= 11.5")</f>
        <v>12</v>
      </c>
      <c r="O39" s="15">
        <f>COUNTIF(O3:O37,"&gt;= 11.5")</f>
        <v>22</v>
      </c>
      <c r="P39" s="11">
        <f>+O39/SUM(O39:O41)*100</f>
        <v>62.857142857142854</v>
      </c>
    </row>
    <row r="40" spans="1:16" x14ac:dyDescent="0.2">
      <c r="M40" t="s">
        <v>219</v>
      </c>
      <c r="N40" s="15">
        <f>COUNTIF(N3:N37,"&lt;11.5")</f>
        <v>15</v>
      </c>
      <c r="O40" s="15">
        <f>COUNTIF(O3:O37,"&lt;11.5")</f>
        <v>10</v>
      </c>
      <c r="P40" s="11">
        <f>+O40/SUM(O39:O41)*100</f>
        <v>28.571428571428569</v>
      </c>
    </row>
    <row r="41" spans="1:16" x14ac:dyDescent="0.2">
      <c r="M41" t="s">
        <v>220</v>
      </c>
      <c r="N41" s="15">
        <v>8</v>
      </c>
      <c r="O41" s="15">
        <v>3</v>
      </c>
      <c r="P41" s="11">
        <f>100-P40-P39</f>
        <v>8.5714285714285765</v>
      </c>
    </row>
  </sheetData>
  <sortState xmlns:xlrd2="http://schemas.microsoft.com/office/spreadsheetml/2017/richdata2" ref="B3:H37">
    <sortCondition ref="B3:B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BA63-6B57-F544-9364-DEDC7CBC82B2}">
  <dimension ref="A1:Q40"/>
  <sheetViews>
    <sheetView tabSelected="1" topLeftCell="A15" zoomScale="110" zoomScaleNormal="110" workbookViewId="0">
      <selection activeCell="Q22" sqref="Q22"/>
    </sheetView>
  </sheetViews>
  <sheetFormatPr baseColWidth="10" defaultRowHeight="16" x14ac:dyDescent="0.2"/>
  <cols>
    <col min="1" max="1" width="4" bestFit="1" customWidth="1"/>
    <col min="2" max="2" width="22.6640625" bestFit="1" customWidth="1"/>
    <col min="3" max="3" width="4.5" customWidth="1"/>
    <col min="4" max="4" width="4.1640625" customWidth="1"/>
    <col min="5" max="5" width="4.83203125" bestFit="1" customWidth="1"/>
    <col min="6" max="6" width="6.83203125" bestFit="1" customWidth="1"/>
    <col min="7" max="7" width="5.1640625" bestFit="1" customWidth="1"/>
    <col min="8" max="9" width="8.1640625" customWidth="1"/>
    <col min="10" max="10" width="8.83203125" customWidth="1"/>
    <col min="11" max="12" width="5" bestFit="1" customWidth="1"/>
    <col min="13" max="13" width="7.5" bestFit="1" customWidth="1"/>
    <col min="14" max="14" width="4.6640625" style="13" bestFit="1" customWidth="1"/>
    <col min="15" max="15" width="6.33203125" style="16" bestFit="1" customWidth="1"/>
    <col min="16" max="16" width="5.83203125" customWidth="1"/>
    <col min="17" max="17" width="8" bestFit="1" customWidth="1"/>
  </cols>
  <sheetData>
    <row r="1" spans="1:17" x14ac:dyDescent="0.2">
      <c r="A1" t="s">
        <v>12</v>
      </c>
      <c r="B1" t="s">
        <v>13</v>
      </c>
      <c r="N1" s="13" t="s">
        <v>216</v>
      </c>
    </row>
    <row r="2" spans="1:17" x14ac:dyDescent="0.2">
      <c r="B2" s="1" t="s">
        <v>1</v>
      </c>
      <c r="C2" s="1" t="s">
        <v>2</v>
      </c>
      <c r="D2" s="1" t="s">
        <v>99</v>
      </c>
      <c r="E2" s="1" t="s">
        <v>103</v>
      </c>
      <c r="F2" s="6" t="s">
        <v>125</v>
      </c>
      <c r="G2" s="1" t="s">
        <v>126</v>
      </c>
      <c r="H2" s="1" t="s">
        <v>209</v>
      </c>
      <c r="I2" s="1" t="s">
        <v>210</v>
      </c>
      <c r="J2" s="1" t="s">
        <v>211</v>
      </c>
      <c r="K2" s="1" t="s">
        <v>204</v>
      </c>
      <c r="L2" s="1" t="s">
        <v>212</v>
      </c>
      <c r="M2" s="1" t="s">
        <v>213</v>
      </c>
      <c r="N2" s="17" t="s">
        <v>214</v>
      </c>
      <c r="O2" s="18" t="s">
        <v>215</v>
      </c>
      <c r="Q2" s="1" t="s">
        <v>231</v>
      </c>
    </row>
    <row r="3" spans="1:17" x14ac:dyDescent="0.2">
      <c r="A3">
        <v>1</v>
      </c>
      <c r="B3" t="s">
        <v>77</v>
      </c>
      <c r="C3">
        <v>1</v>
      </c>
      <c r="F3">
        <v>11</v>
      </c>
      <c r="G3">
        <v>20</v>
      </c>
      <c r="H3">
        <v>14</v>
      </c>
      <c r="I3">
        <v>20</v>
      </c>
      <c r="J3">
        <v>20</v>
      </c>
      <c r="K3">
        <v>0</v>
      </c>
      <c r="L3">
        <v>100</v>
      </c>
      <c r="M3">
        <v>0</v>
      </c>
      <c r="N3" s="13">
        <v>0</v>
      </c>
      <c r="O3" s="16">
        <f t="shared" ref="O3:O36" si="0">+(N3*3+M3/5+L3/5+K3/5+J3+I3+H3+G3+F3*3)/13</f>
        <v>9.7692307692307701</v>
      </c>
      <c r="P3" t="s">
        <v>224</v>
      </c>
      <c r="Q3">
        <v>1</v>
      </c>
    </row>
    <row r="4" spans="1:17" x14ac:dyDescent="0.2">
      <c r="A4">
        <v>2</v>
      </c>
      <c r="B4" t="s">
        <v>134</v>
      </c>
      <c r="F4">
        <v>0</v>
      </c>
      <c r="G4">
        <v>0</v>
      </c>
      <c r="H4">
        <v>8</v>
      </c>
      <c r="I4">
        <v>8</v>
      </c>
      <c r="J4">
        <v>0</v>
      </c>
      <c r="K4">
        <v>10</v>
      </c>
      <c r="L4">
        <v>0</v>
      </c>
      <c r="M4">
        <v>0</v>
      </c>
      <c r="N4" s="13">
        <v>9</v>
      </c>
      <c r="O4" s="16">
        <f t="shared" si="0"/>
        <v>3.4615384615384617</v>
      </c>
    </row>
    <row r="5" spans="1:17" x14ac:dyDescent="0.2">
      <c r="A5">
        <v>3</v>
      </c>
      <c r="B5" t="s">
        <v>70</v>
      </c>
      <c r="C5">
        <v>1</v>
      </c>
      <c r="E5">
        <v>3</v>
      </c>
      <c r="F5">
        <v>17</v>
      </c>
      <c r="G5">
        <v>18</v>
      </c>
      <c r="H5">
        <v>17</v>
      </c>
      <c r="I5">
        <v>20</v>
      </c>
      <c r="J5">
        <v>20</v>
      </c>
      <c r="K5">
        <v>0</v>
      </c>
      <c r="L5">
        <v>90</v>
      </c>
      <c r="M5">
        <v>0</v>
      </c>
      <c r="N5" s="13">
        <v>0</v>
      </c>
      <c r="O5" s="16">
        <f t="shared" si="0"/>
        <v>11.076923076923077</v>
      </c>
      <c r="P5" t="s">
        <v>223</v>
      </c>
      <c r="Q5">
        <v>1</v>
      </c>
    </row>
    <row r="6" spans="1:17" x14ac:dyDescent="0.2">
      <c r="A6">
        <v>4</v>
      </c>
      <c r="B6" t="s">
        <v>36</v>
      </c>
      <c r="C6">
        <v>2</v>
      </c>
      <c r="E6">
        <v>2</v>
      </c>
      <c r="F6">
        <v>17</v>
      </c>
      <c r="G6">
        <v>20</v>
      </c>
      <c r="H6">
        <v>18</v>
      </c>
      <c r="I6">
        <v>0</v>
      </c>
      <c r="J6">
        <v>20</v>
      </c>
      <c r="K6">
        <v>85</v>
      </c>
      <c r="L6">
        <v>100</v>
      </c>
      <c r="M6">
        <v>100</v>
      </c>
      <c r="N6" s="13">
        <v>12</v>
      </c>
      <c r="O6" s="16">
        <f t="shared" si="0"/>
        <v>15.538461538461538</v>
      </c>
    </row>
    <row r="7" spans="1:17" x14ac:dyDescent="0.2">
      <c r="A7">
        <v>5</v>
      </c>
      <c r="B7" t="s">
        <v>114</v>
      </c>
      <c r="F7">
        <v>5</v>
      </c>
      <c r="G7">
        <v>20</v>
      </c>
      <c r="H7">
        <v>0</v>
      </c>
      <c r="I7">
        <v>18</v>
      </c>
      <c r="J7">
        <v>20</v>
      </c>
      <c r="K7">
        <v>100</v>
      </c>
      <c r="L7">
        <v>100</v>
      </c>
      <c r="M7">
        <v>100</v>
      </c>
      <c r="N7" s="13">
        <v>18</v>
      </c>
      <c r="O7" s="16">
        <f t="shared" si="0"/>
        <v>14.384615384615385</v>
      </c>
    </row>
    <row r="8" spans="1:17" x14ac:dyDescent="0.2">
      <c r="A8">
        <v>6</v>
      </c>
      <c r="B8" t="s">
        <v>119</v>
      </c>
      <c r="E8">
        <v>-1</v>
      </c>
      <c r="F8">
        <v>7</v>
      </c>
      <c r="G8">
        <v>16</v>
      </c>
      <c r="H8">
        <v>0</v>
      </c>
      <c r="I8">
        <v>10</v>
      </c>
      <c r="J8">
        <v>0</v>
      </c>
      <c r="K8">
        <v>0</v>
      </c>
      <c r="L8">
        <v>100</v>
      </c>
      <c r="M8">
        <v>0</v>
      </c>
      <c r="N8" s="13">
        <v>0</v>
      </c>
      <c r="O8" s="16">
        <f t="shared" si="0"/>
        <v>5.1538461538461542</v>
      </c>
    </row>
    <row r="9" spans="1:17" x14ac:dyDescent="0.2">
      <c r="A9">
        <v>7</v>
      </c>
      <c r="B9" t="s">
        <v>122</v>
      </c>
      <c r="E9">
        <v>-1</v>
      </c>
      <c r="F9">
        <v>7</v>
      </c>
      <c r="G9">
        <v>18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s="13">
        <v>0</v>
      </c>
      <c r="O9" s="16">
        <f t="shared" si="0"/>
        <v>3</v>
      </c>
      <c r="P9" t="s">
        <v>222</v>
      </c>
    </row>
    <row r="10" spans="1:17" x14ac:dyDescent="0.2">
      <c r="A10">
        <v>8</v>
      </c>
      <c r="B10" t="s">
        <v>59</v>
      </c>
      <c r="C10">
        <v>2</v>
      </c>
      <c r="E10">
        <v>2</v>
      </c>
      <c r="F10">
        <v>17</v>
      </c>
      <c r="G10">
        <v>20</v>
      </c>
      <c r="H10">
        <v>17</v>
      </c>
      <c r="I10">
        <v>0</v>
      </c>
      <c r="J10">
        <v>20</v>
      </c>
      <c r="K10">
        <v>0</v>
      </c>
      <c r="L10">
        <v>100</v>
      </c>
      <c r="M10">
        <v>100</v>
      </c>
      <c r="N10" s="13">
        <v>0</v>
      </c>
      <c r="O10" s="16">
        <f t="shared" si="0"/>
        <v>11.384615384615385</v>
      </c>
    </row>
    <row r="11" spans="1:17" x14ac:dyDescent="0.2">
      <c r="A11">
        <v>9</v>
      </c>
      <c r="B11" t="s">
        <v>110</v>
      </c>
      <c r="E11">
        <v>1</v>
      </c>
      <c r="F11">
        <v>11</v>
      </c>
      <c r="G11">
        <v>20</v>
      </c>
      <c r="H11">
        <v>15</v>
      </c>
      <c r="I11">
        <v>15</v>
      </c>
      <c r="J11">
        <v>0</v>
      </c>
      <c r="K11">
        <v>0</v>
      </c>
      <c r="L11">
        <v>0</v>
      </c>
      <c r="M11">
        <v>70</v>
      </c>
      <c r="N11" s="13">
        <v>11</v>
      </c>
      <c r="O11" s="16">
        <f t="shared" si="0"/>
        <v>10</v>
      </c>
    </row>
    <row r="12" spans="1:17" x14ac:dyDescent="0.2">
      <c r="A12">
        <v>10</v>
      </c>
      <c r="B12" t="s">
        <v>118</v>
      </c>
      <c r="D12" t="s">
        <v>124</v>
      </c>
      <c r="E12">
        <v>-2</v>
      </c>
      <c r="F12">
        <v>5</v>
      </c>
      <c r="G12">
        <v>16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13">
        <v>6</v>
      </c>
      <c r="O12" s="16">
        <f t="shared" si="0"/>
        <v>3.7692307692307692</v>
      </c>
    </row>
    <row r="13" spans="1:17" x14ac:dyDescent="0.2">
      <c r="A13">
        <v>11</v>
      </c>
      <c r="B13" t="s">
        <v>120</v>
      </c>
      <c r="E13">
        <v>2</v>
      </c>
      <c r="F13">
        <v>12</v>
      </c>
      <c r="G13">
        <v>16</v>
      </c>
      <c r="H13">
        <v>16</v>
      </c>
      <c r="I13">
        <v>18</v>
      </c>
      <c r="J13">
        <v>0</v>
      </c>
      <c r="K13">
        <v>0</v>
      </c>
      <c r="L13">
        <v>100</v>
      </c>
      <c r="M13">
        <v>100</v>
      </c>
      <c r="N13" s="13">
        <v>9</v>
      </c>
      <c r="O13" s="16">
        <f t="shared" si="0"/>
        <v>11.76923076923077</v>
      </c>
    </row>
    <row r="14" spans="1:17" x14ac:dyDescent="0.2">
      <c r="A14">
        <v>12</v>
      </c>
      <c r="B14" t="s">
        <v>232</v>
      </c>
      <c r="C14">
        <v>3</v>
      </c>
      <c r="F14">
        <v>16</v>
      </c>
      <c r="G14">
        <v>20</v>
      </c>
      <c r="H14">
        <v>20</v>
      </c>
      <c r="I14">
        <v>20</v>
      </c>
      <c r="J14">
        <v>20</v>
      </c>
      <c r="K14">
        <v>100</v>
      </c>
      <c r="L14">
        <v>100</v>
      </c>
      <c r="M14">
        <v>100</v>
      </c>
      <c r="N14" s="13">
        <v>20</v>
      </c>
      <c r="O14" s="16">
        <f t="shared" si="0"/>
        <v>19.076923076923077</v>
      </c>
      <c r="Q14">
        <v>1</v>
      </c>
    </row>
    <row r="15" spans="1:17" x14ac:dyDescent="0.2">
      <c r="A15">
        <v>13</v>
      </c>
      <c r="B15" t="s">
        <v>19</v>
      </c>
      <c r="C15">
        <v>4</v>
      </c>
      <c r="F15">
        <v>17</v>
      </c>
      <c r="G15">
        <v>20</v>
      </c>
      <c r="H15">
        <v>20</v>
      </c>
      <c r="I15">
        <v>20</v>
      </c>
      <c r="J15">
        <v>20</v>
      </c>
      <c r="K15">
        <v>100</v>
      </c>
      <c r="L15">
        <v>100</v>
      </c>
      <c r="M15">
        <v>100</v>
      </c>
      <c r="N15" s="13">
        <v>19</v>
      </c>
      <c r="O15" s="16">
        <f t="shared" si="0"/>
        <v>19.076923076923077</v>
      </c>
    </row>
    <row r="16" spans="1:17" x14ac:dyDescent="0.2">
      <c r="A16">
        <v>14</v>
      </c>
      <c r="B16" t="s">
        <v>135</v>
      </c>
      <c r="F16">
        <v>5</v>
      </c>
      <c r="G16">
        <v>17</v>
      </c>
      <c r="H16">
        <v>17</v>
      </c>
      <c r="I16">
        <v>0</v>
      </c>
      <c r="J16">
        <v>20</v>
      </c>
      <c r="K16">
        <v>25</v>
      </c>
      <c r="L16">
        <v>100</v>
      </c>
      <c r="M16">
        <v>100</v>
      </c>
      <c r="N16" s="13">
        <v>0</v>
      </c>
      <c r="O16" s="16">
        <f t="shared" si="0"/>
        <v>8.7692307692307701</v>
      </c>
    </row>
    <row r="17" spans="1:17" x14ac:dyDescent="0.2">
      <c r="A17">
        <v>15</v>
      </c>
      <c r="B17" t="s">
        <v>100</v>
      </c>
      <c r="C17">
        <v>1</v>
      </c>
      <c r="D17">
        <v>4</v>
      </c>
      <c r="E17">
        <v>-1</v>
      </c>
      <c r="F17">
        <v>15</v>
      </c>
      <c r="G17">
        <v>18</v>
      </c>
      <c r="H17">
        <v>14</v>
      </c>
      <c r="I17">
        <v>0</v>
      </c>
      <c r="J17">
        <v>0</v>
      </c>
      <c r="K17">
        <v>100</v>
      </c>
      <c r="L17">
        <v>0</v>
      </c>
      <c r="M17">
        <v>0</v>
      </c>
      <c r="O17" s="16">
        <f t="shared" si="0"/>
        <v>7.4615384615384617</v>
      </c>
    </row>
    <row r="18" spans="1:17" x14ac:dyDescent="0.2">
      <c r="A18">
        <v>16</v>
      </c>
      <c r="B18" t="s">
        <v>14</v>
      </c>
      <c r="C18">
        <v>3</v>
      </c>
      <c r="D18">
        <v>5</v>
      </c>
      <c r="F18">
        <v>20</v>
      </c>
      <c r="G18">
        <v>20</v>
      </c>
      <c r="H18">
        <v>18</v>
      </c>
      <c r="I18">
        <v>18</v>
      </c>
      <c r="J18">
        <v>20</v>
      </c>
      <c r="K18">
        <v>0</v>
      </c>
      <c r="L18">
        <v>100</v>
      </c>
      <c r="M18">
        <v>100</v>
      </c>
      <c r="N18" s="13">
        <v>16</v>
      </c>
      <c r="O18" s="16">
        <f t="shared" si="0"/>
        <v>17.23076923076923</v>
      </c>
      <c r="Q18">
        <v>1</v>
      </c>
    </row>
    <row r="19" spans="1:17" x14ac:dyDescent="0.2">
      <c r="A19">
        <v>17</v>
      </c>
      <c r="B19" t="s">
        <v>78</v>
      </c>
      <c r="C19">
        <v>-1</v>
      </c>
      <c r="F19">
        <v>7</v>
      </c>
      <c r="G19">
        <v>20</v>
      </c>
      <c r="H19">
        <v>13</v>
      </c>
      <c r="I19">
        <v>0</v>
      </c>
      <c r="J19">
        <v>0</v>
      </c>
      <c r="K19">
        <v>0</v>
      </c>
      <c r="L19">
        <v>0</v>
      </c>
      <c r="M19">
        <v>0</v>
      </c>
      <c r="N19" s="13">
        <v>6</v>
      </c>
      <c r="O19" s="16">
        <f t="shared" si="0"/>
        <v>5.5384615384615383</v>
      </c>
    </row>
    <row r="20" spans="1:17" x14ac:dyDescent="0.2">
      <c r="A20">
        <v>18</v>
      </c>
      <c r="B20" t="s">
        <v>60</v>
      </c>
      <c r="C20">
        <v>2</v>
      </c>
      <c r="F20">
        <v>12</v>
      </c>
      <c r="G20">
        <v>18</v>
      </c>
      <c r="H20">
        <v>0</v>
      </c>
      <c r="I20">
        <v>15</v>
      </c>
      <c r="J20">
        <v>14</v>
      </c>
      <c r="K20">
        <v>0</v>
      </c>
      <c r="L20">
        <v>0</v>
      </c>
      <c r="M20">
        <v>0</v>
      </c>
      <c r="N20" s="13">
        <v>13</v>
      </c>
      <c r="O20" s="16">
        <f t="shared" si="0"/>
        <v>9.384615384615385</v>
      </c>
      <c r="Q20">
        <v>1</v>
      </c>
    </row>
    <row r="21" spans="1:17" x14ac:dyDescent="0.2">
      <c r="A21">
        <v>19</v>
      </c>
      <c r="B21" t="s">
        <v>76</v>
      </c>
      <c r="C21">
        <v>-1</v>
      </c>
      <c r="F21">
        <v>7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7" x14ac:dyDescent="0.2">
      <c r="A22">
        <v>20</v>
      </c>
      <c r="B22" t="s">
        <v>29</v>
      </c>
      <c r="C22">
        <v>2</v>
      </c>
      <c r="E22">
        <v>5</v>
      </c>
      <c r="F22">
        <v>20</v>
      </c>
      <c r="G22">
        <v>20</v>
      </c>
      <c r="H22">
        <v>17</v>
      </c>
      <c r="I22">
        <v>20</v>
      </c>
      <c r="J22">
        <v>20</v>
      </c>
      <c r="K22">
        <v>100</v>
      </c>
      <c r="L22">
        <v>100</v>
      </c>
      <c r="M22">
        <v>100</v>
      </c>
      <c r="N22" s="13">
        <v>14</v>
      </c>
      <c r="O22" s="16">
        <f t="shared" si="0"/>
        <v>18.384615384615383</v>
      </c>
    </row>
    <row r="23" spans="1:17" x14ac:dyDescent="0.2">
      <c r="A23">
        <v>21</v>
      </c>
      <c r="B23" t="s">
        <v>37</v>
      </c>
      <c r="E23">
        <v>3</v>
      </c>
      <c r="F23">
        <v>15</v>
      </c>
      <c r="G23">
        <v>20</v>
      </c>
      <c r="H23">
        <v>15</v>
      </c>
      <c r="I23">
        <v>18</v>
      </c>
      <c r="J23">
        <v>15</v>
      </c>
      <c r="K23">
        <v>100</v>
      </c>
      <c r="L23">
        <v>100</v>
      </c>
      <c r="M23">
        <v>100</v>
      </c>
      <c r="N23" s="13">
        <v>8</v>
      </c>
      <c r="O23" s="16">
        <f t="shared" si="0"/>
        <v>15.153846153846153</v>
      </c>
    </row>
    <row r="24" spans="1:17" x14ac:dyDescent="0.2">
      <c r="A24">
        <v>22</v>
      </c>
      <c r="B24" t="s">
        <v>121</v>
      </c>
      <c r="E24">
        <v>-1</v>
      </c>
      <c r="F24">
        <v>7</v>
      </c>
      <c r="G24">
        <v>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7" x14ac:dyDescent="0.2">
      <c r="A25">
        <v>23</v>
      </c>
      <c r="B25" t="s">
        <v>15</v>
      </c>
      <c r="C25">
        <v>8</v>
      </c>
      <c r="F25">
        <v>20</v>
      </c>
      <c r="G25">
        <v>18</v>
      </c>
      <c r="H25">
        <v>18</v>
      </c>
      <c r="I25">
        <v>17</v>
      </c>
      <c r="J25">
        <v>20</v>
      </c>
      <c r="K25">
        <v>100</v>
      </c>
      <c r="L25">
        <v>70</v>
      </c>
      <c r="M25">
        <v>100</v>
      </c>
      <c r="N25" s="13">
        <v>7</v>
      </c>
      <c r="O25" s="16">
        <f t="shared" si="0"/>
        <v>16</v>
      </c>
    </row>
    <row r="26" spans="1:17" x14ac:dyDescent="0.2">
      <c r="A26">
        <v>24</v>
      </c>
      <c r="B26" t="s">
        <v>136</v>
      </c>
      <c r="F26">
        <v>4</v>
      </c>
      <c r="G26">
        <v>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7" x14ac:dyDescent="0.2">
      <c r="A27">
        <v>25</v>
      </c>
      <c r="B27" t="s">
        <v>123</v>
      </c>
      <c r="E27">
        <v>2</v>
      </c>
      <c r="F27">
        <v>12</v>
      </c>
      <c r="G27">
        <v>20</v>
      </c>
      <c r="H27">
        <v>16</v>
      </c>
      <c r="I27">
        <v>15</v>
      </c>
      <c r="J27">
        <v>20</v>
      </c>
      <c r="K27">
        <v>80</v>
      </c>
      <c r="L27">
        <v>100</v>
      </c>
      <c r="M27">
        <v>100</v>
      </c>
      <c r="N27" s="13">
        <v>13</v>
      </c>
      <c r="O27" s="16">
        <f t="shared" si="0"/>
        <v>15.538461538461538</v>
      </c>
    </row>
    <row r="28" spans="1:17" x14ac:dyDescent="0.2">
      <c r="A28">
        <v>26</v>
      </c>
      <c r="B28" t="s">
        <v>17</v>
      </c>
      <c r="C28">
        <v>4</v>
      </c>
      <c r="F28">
        <v>17</v>
      </c>
      <c r="G28">
        <v>20</v>
      </c>
      <c r="H28">
        <v>18</v>
      </c>
      <c r="I28">
        <v>15</v>
      </c>
      <c r="J28">
        <v>20</v>
      </c>
      <c r="K28">
        <v>0</v>
      </c>
      <c r="L28">
        <v>0</v>
      </c>
      <c r="M28">
        <v>0</v>
      </c>
      <c r="N28" s="13">
        <v>8</v>
      </c>
      <c r="O28" s="16">
        <f t="shared" si="0"/>
        <v>11.384615384615385</v>
      </c>
    </row>
    <row r="29" spans="1:17" x14ac:dyDescent="0.2">
      <c r="A29">
        <v>27</v>
      </c>
      <c r="B29" t="s">
        <v>71</v>
      </c>
      <c r="C29">
        <v>1</v>
      </c>
      <c r="E29">
        <v>2</v>
      </c>
      <c r="F29">
        <v>15</v>
      </c>
      <c r="G29">
        <v>18</v>
      </c>
      <c r="H29">
        <v>18</v>
      </c>
      <c r="I29">
        <v>17</v>
      </c>
      <c r="J29">
        <v>20</v>
      </c>
      <c r="K29">
        <v>100</v>
      </c>
      <c r="L29">
        <v>100</v>
      </c>
      <c r="M29">
        <v>100</v>
      </c>
      <c r="N29" s="13">
        <v>16</v>
      </c>
      <c r="O29" s="16">
        <f t="shared" si="0"/>
        <v>17.384615384615383</v>
      </c>
    </row>
    <row r="30" spans="1:17" x14ac:dyDescent="0.2">
      <c r="A30">
        <v>28</v>
      </c>
      <c r="B30" t="s">
        <v>93</v>
      </c>
      <c r="E30">
        <v>1</v>
      </c>
      <c r="F30">
        <v>11</v>
      </c>
      <c r="G30">
        <v>18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3">
        <v>14</v>
      </c>
      <c r="O30" s="16">
        <f t="shared" si="0"/>
        <v>7.1538461538461542</v>
      </c>
    </row>
    <row r="31" spans="1:17" x14ac:dyDescent="0.2">
      <c r="A31">
        <v>29</v>
      </c>
      <c r="B31" t="s">
        <v>20</v>
      </c>
      <c r="E31">
        <v>3</v>
      </c>
      <c r="F31">
        <v>15</v>
      </c>
      <c r="G31">
        <v>18</v>
      </c>
      <c r="H31">
        <v>17</v>
      </c>
      <c r="I31">
        <v>0</v>
      </c>
      <c r="J31">
        <v>15</v>
      </c>
      <c r="K31">
        <v>0</v>
      </c>
      <c r="L31">
        <v>100</v>
      </c>
      <c r="M31">
        <v>100</v>
      </c>
      <c r="N31" s="13">
        <v>11</v>
      </c>
      <c r="O31" s="16">
        <f t="shared" si="0"/>
        <v>12.923076923076923</v>
      </c>
    </row>
    <row r="32" spans="1:17" x14ac:dyDescent="0.2">
      <c r="A32">
        <v>30</v>
      </c>
      <c r="B32" t="s">
        <v>34</v>
      </c>
      <c r="C32">
        <v>-2</v>
      </c>
      <c r="E32">
        <v>3</v>
      </c>
      <c r="F32">
        <v>11</v>
      </c>
      <c r="G32">
        <v>20</v>
      </c>
      <c r="H32">
        <v>15</v>
      </c>
      <c r="I32">
        <v>18</v>
      </c>
      <c r="J32">
        <v>20</v>
      </c>
      <c r="K32">
        <v>100</v>
      </c>
      <c r="L32">
        <v>100</v>
      </c>
      <c r="M32">
        <v>100</v>
      </c>
      <c r="N32" s="13">
        <v>13</v>
      </c>
      <c r="O32" s="16">
        <f t="shared" si="0"/>
        <v>15.76923076923077</v>
      </c>
    </row>
    <row r="33" spans="1:17" x14ac:dyDescent="0.2">
      <c r="A33">
        <v>31</v>
      </c>
      <c r="B33" t="s">
        <v>16</v>
      </c>
      <c r="C33">
        <v>4</v>
      </c>
      <c r="E33">
        <v>3</v>
      </c>
      <c r="F33">
        <v>20</v>
      </c>
      <c r="G33">
        <v>20</v>
      </c>
      <c r="H33">
        <v>18</v>
      </c>
      <c r="I33">
        <v>20</v>
      </c>
      <c r="J33">
        <v>20</v>
      </c>
      <c r="K33">
        <v>100</v>
      </c>
      <c r="L33">
        <v>100</v>
      </c>
      <c r="M33">
        <v>100</v>
      </c>
      <c r="N33" s="13">
        <v>12</v>
      </c>
      <c r="O33" s="16">
        <f t="shared" si="0"/>
        <v>18</v>
      </c>
    </row>
    <row r="34" spans="1:17" x14ac:dyDescent="0.2">
      <c r="A34">
        <v>32</v>
      </c>
      <c r="B34" t="s">
        <v>137</v>
      </c>
      <c r="F34">
        <v>4</v>
      </c>
      <c r="G34">
        <v>6</v>
      </c>
      <c r="H34">
        <v>0</v>
      </c>
      <c r="I34">
        <v>0</v>
      </c>
      <c r="J34">
        <v>20</v>
      </c>
      <c r="K34">
        <v>0</v>
      </c>
      <c r="L34">
        <v>0</v>
      </c>
      <c r="M34">
        <v>0</v>
      </c>
    </row>
    <row r="35" spans="1:17" x14ac:dyDescent="0.2">
      <c r="A35">
        <v>33</v>
      </c>
      <c r="B35" t="s">
        <v>18</v>
      </c>
      <c r="C35">
        <v>1</v>
      </c>
      <c r="E35">
        <v>3</v>
      </c>
      <c r="F35">
        <v>17</v>
      </c>
      <c r="G35">
        <v>20</v>
      </c>
      <c r="H35">
        <v>18</v>
      </c>
      <c r="I35">
        <v>18</v>
      </c>
      <c r="J35">
        <v>20</v>
      </c>
      <c r="K35">
        <v>100</v>
      </c>
      <c r="L35">
        <v>100</v>
      </c>
      <c r="M35">
        <v>100</v>
      </c>
      <c r="N35" s="13">
        <v>16</v>
      </c>
      <c r="O35" s="16">
        <f t="shared" si="0"/>
        <v>18.076923076923077</v>
      </c>
      <c r="Q35">
        <v>1.5</v>
      </c>
    </row>
    <row r="36" spans="1:17" x14ac:dyDescent="0.2">
      <c r="A36">
        <v>34</v>
      </c>
      <c r="B36" t="s">
        <v>138</v>
      </c>
      <c r="F36">
        <v>5</v>
      </c>
      <c r="G36">
        <v>20</v>
      </c>
      <c r="H36">
        <v>18</v>
      </c>
      <c r="I36">
        <v>15</v>
      </c>
      <c r="J36">
        <v>20</v>
      </c>
      <c r="K36">
        <v>0</v>
      </c>
      <c r="L36">
        <v>80</v>
      </c>
      <c r="M36">
        <v>70</v>
      </c>
      <c r="N36" s="13">
        <v>0</v>
      </c>
      <c r="O36" s="16">
        <f t="shared" si="0"/>
        <v>9.0769230769230766</v>
      </c>
    </row>
    <row r="37" spans="1:17" x14ac:dyDescent="0.2">
      <c r="F37">
        <v>20</v>
      </c>
      <c r="G37">
        <v>20</v>
      </c>
      <c r="H37">
        <v>20</v>
      </c>
      <c r="I37">
        <v>20</v>
      </c>
      <c r="J37">
        <v>20</v>
      </c>
      <c r="K37">
        <v>100</v>
      </c>
      <c r="L37">
        <v>100</v>
      </c>
      <c r="M37">
        <v>100</v>
      </c>
      <c r="N37" s="13">
        <v>20</v>
      </c>
      <c r="O37" s="16">
        <f>+(N37*3+M37/5+L37/5+K37/5+J37+I37+H37+G37+F37*3)/13</f>
        <v>20</v>
      </c>
    </row>
    <row r="38" spans="1:17" x14ac:dyDescent="0.2">
      <c r="M38" t="s">
        <v>218</v>
      </c>
      <c r="N38" s="15">
        <f>COUNTIF(N3:N36,"&gt;= 11.5")</f>
        <v>13</v>
      </c>
      <c r="O38" s="15">
        <f>COUNTIF(O3:O36,"&gt;= 11.5")</f>
        <v>15</v>
      </c>
      <c r="P38" s="11">
        <f>+O38/SUM(O38:O40)*100</f>
        <v>44.117647058823529</v>
      </c>
    </row>
    <row r="39" spans="1:17" x14ac:dyDescent="0.2">
      <c r="M39" t="s">
        <v>219</v>
      </c>
      <c r="N39" s="15">
        <f>COUNTIF(N3:N36,"&lt;11.5")</f>
        <v>16</v>
      </c>
      <c r="O39" s="15">
        <f>COUNTIF(O3:O36,"&lt;11.5")</f>
        <v>15</v>
      </c>
      <c r="P39" s="11">
        <f>+O39/SUM(O38:O40)*100</f>
        <v>44.117647058823529</v>
      </c>
    </row>
    <row r="40" spans="1:17" x14ac:dyDescent="0.2">
      <c r="M40" t="s">
        <v>220</v>
      </c>
      <c r="N40" s="15">
        <v>5</v>
      </c>
      <c r="O40" s="15">
        <v>4</v>
      </c>
      <c r="P40" s="11">
        <f>100-P39-P38</f>
        <v>11.764705882352942</v>
      </c>
    </row>
  </sheetData>
  <sortState xmlns:xlrd2="http://schemas.microsoft.com/office/spreadsheetml/2017/richdata2" ref="B3:G36">
    <sortCondition ref="B3:B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52E0-477D-654F-A516-58B21B98059D}">
  <dimension ref="A1:K41"/>
  <sheetViews>
    <sheetView workbookViewId="0">
      <selection activeCell="A38" sqref="A38"/>
    </sheetView>
  </sheetViews>
  <sheetFormatPr baseColWidth="10" defaultRowHeight="16" x14ac:dyDescent="0.2"/>
  <cols>
    <col min="1" max="1" width="4" bestFit="1" customWidth="1"/>
    <col min="2" max="2" width="25" bestFit="1" customWidth="1"/>
    <col min="3" max="4" width="4.1640625" customWidth="1"/>
    <col min="9" max="9" width="10.83203125" style="11"/>
    <col min="10" max="10" width="10.83203125" style="9"/>
  </cols>
  <sheetData>
    <row r="1" spans="1:10" x14ac:dyDescent="0.2">
      <c r="A1" t="s">
        <v>23</v>
      </c>
      <c r="B1" t="s">
        <v>27</v>
      </c>
      <c r="E1" s="14" t="s">
        <v>216</v>
      </c>
      <c r="F1" s="14" t="s">
        <v>217</v>
      </c>
      <c r="G1" s="14" t="s">
        <v>217</v>
      </c>
      <c r="H1" s="14" t="s">
        <v>217</v>
      </c>
      <c r="I1" s="14" t="s">
        <v>216</v>
      </c>
    </row>
    <row r="2" spans="1:10" x14ac:dyDescent="0.2">
      <c r="A2" s="1"/>
      <c r="B2" s="1" t="s">
        <v>1</v>
      </c>
      <c r="C2" s="1" t="s">
        <v>2</v>
      </c>
      <c r="D2" s="1" t="s">
        <v>104</v>
      </c>
      <c r="E2" s="1" t="s">
        <v>139</v>
      </c>
      <c r="F2" s="1" t="s">
        <v>126</v>
      </c>
      <c r="G2" s="1" t="s">
        <v>206</v>
      </c>
      <c r="H2" s="1" t="s">
        <v>207</v>
      </c>
      <c r="I2" s="12" t="s">
        <v>214</v>
      </c>
      <c r="J2" s="10" t="s">
        <v>215</v>
      </c>
    </row>
    <row r="3" spans="1:10" x14ac:dyDescent="0.2">
      <c r="A3">
        <v>1</v>
      </c>
      <c r="B3" t="s">
        <v>86</v>
      </c>
      <c r="C3">
        <v>1</v>
      </c>
      <c r="D3">
        <v>0</v>
      </c>
      <c r="E3">
        <v>12</v>
      </c>
      <c r="F3" s="7">
        <v>20</v>
      </c>
      <c r="G3">
        <v>0</v>
      </c>
      <c r="H3">
        <v>80</v>
      </c>
      <c r="I3" s="11">
        <v>4</v>
      </c>
      <c r="J3" s="9">
        <f t="shared" ref="J3:J38" si="0">+(I3*3+E3*3+F3+G3/5+H3/5)/9</f>
        <v>9.3333333333333339</v>
      </c>
    </row>
    <row r="4" spans="1:10" x14ac:dyDescent="0.2">
      <c r="A4">
        <v>2</v>
      </c>
      <c r="B4" t="s">
        <v>151</v>
      </c>
      <c r="E4">
        <v>0</v>
      </c>
      <c r="F4" s="7">
        <v>8</v>
      </c>
      <c r="G4">
        <v>0</v>
      </c>
      <c r="H4">
        <v>0</v>
      </c>
    </row>
    <row r="5" spans="1:10" x14ac:dyDescent="0.2">
      <c r="A5">
        <v>3</v>
      </c>
      <c r="B5" t="s">
        <v>83</v>
      </c>
      <c r="C5">
        <v>3</v>
      </c>
      <c r="D5">
        <v>1</v>
      </c>
      <c r="E5">
        <v>19</v>
      </c>
      <c r="F5" s="7">
        <v>20</v>
      </c>
      <c r="G5">
        <v>55</v>
      </c>
      <c r="H5">
        <v>65</v>
      </c>
      <c r="I5" s="11">
        <v>4</v>
      </c>
      <c r="J5" s="9">
        <f t="shared" si="0"/>
        <v>12.555555555555555</v>
      </c>
    </row>
    <row r="6" spans="1:10" x14ac:dyDescent="0.2">
      <c r="A6">
        <v>4</v>
      </c>
      <c r="B6" t="s">
        <v>152</v>
      </c>
      <c r="E6">
        <v>5</v>
      </c>
      <c r="F6" s="7">
        <v>20</v>
      </c>
      <c r="G6">
        <v>50</v>
      </c>
      <c r="H6">
        <v>60</v>
      </c>
      <c r="I6" s="11">
        <v>1</v>
      </c>
      <c r="J6" s="9">
        <f t="shared" si="0"/>
        <v>6.666666666666667</v>
      </c>
    </row>
    <row r="7" spans="1:10" x14ac:dyDescent="0.2">
      <c r="A7">
        <v>5</v>
      </c>
      <c r="B7" t="s">
        <v>153</v>
      </c>
      <c r="E7">
        <v>4</v>
      </c>
      <c r="F7" s="7">
        <v>13</v>
      </c>
      <c r="G7">
        <v>0</v>
      </c>
      <c r="H7">
        <v>0</v>
      </c>
    </row>
    <row r="8" spans="1:10" x14ac:dyDescent="0.2">
      <c r="A8">
        <v>6</v>
      </c>
      <c r="B8" t="s">
        <v>105</v>
      </c>
      <c r="D8">
        <v>-1</v>
      </c>
      <c r="E8">
        <v>8</v>
      </c>
      <c r="F8" s="7">
        <v>17</v>
      </c>
      <c r="G8">
        <v>30</v>
      </c>
      <c r="H8">
        <v>100</v>
      </c>
      <c r="I8" s="11">
        <v>9</v>
      </c>
      <c r="J8" s="9">
        <f t="shared" si="0"/>
        <v>10.444444444444445</v>
      </c>
    </row>
    <row r="9" spans="1:10" x14ac:dyDescent="0.2">
      <c r="A9">
        <v>7</v>
      </c>
      <c r="B9" t="s">
        <v>122</v>
      </c>
      <c r="E9">
        <v>5</v>
      </c>
      <c r="F9" s="7">
        <v>20</v>
      </c>
      <c r="G9">
        <v>0</v>
      </c>
      <c r="H9">
        <v>60</v>
      </c>
      <c r="I9" s="11">
        <v>8</v>
      </c>
      <c r="J9" s="9">
        <f t="shared" si="0"/>
        <v>7.8888888888888893</v>
      </c>
    </row>
    <row r="10" spans="1:10" x14ac:dyDescent="0.2">
      <c r="A10">
        <v>8</v>
      </c>
      <c r="B10" t="s">
        <v>154</v>
      </c>
      <c r="C10">
        <v>-1</v>
      </c>
      <c r="D10">
        <v>-1</v>
      </c>
      <c r="E10">
        <v>6</v>
      </c>
      <c r="F10" s="7">
        <v>20</v>
      </c>
      <c r="G10">
        <v>0</v>
      </c>
      <c r="H10">
        <v>0</v>
      </c>
      <c r="I10" s="11">
        <v>3</v>
      </c>
      <c r="J10" s="9">
        <f t="shared" si="0"/>
        <v>5.2222222222222223</v>
      </c>
    </row>
    <row r="11" spans="1:10" x14ac:dyDescent="0.2">
      <c r="A11">
        <v>9</v>
      </c>
      <c r="B11" t="s">
        <v>155</v>
      </c>
      <c r="E11">
        <v>5</v>
      </c>
      <c r="F11" s="7">
        <v>20</v>
      </c>
      <c r="G11">
        <v>0</v>
      </c>
      <c r="H11">
        <v>90</v>
      </c>
      <c r="I11" s="11">
        <v>1</v>
      </c>
      <c r="J11" s="9">
        <f t="shared" si="0"/>
        <v>6.2222222222222223</v>
      </c>
    </row>
    <row r="12" spans="1:10" x14ac:dyDescent="0.2">
      <c r="A12">
        <v>10</v>
      </c>
      <c r="B12" t="s">
        <v>129</v>
      </c>
      <c r="E12">
        <v>5</v>
      </c>
      <c r="F12" s="7">
        <v>17</v>
      </c>
      <c r="G12">
        <v>0</v>
      </c>
      <c r="H12">
        <v>30</v>
      </c>
    </row>
    <row r="13" spans="1:10" x14ac:dyDescent="0.2">
      <c r="A13">
        <v>11</v>
      </c>
      <c r="B13" t="s">
        <v>8</v>
      </c>
      <c r="C13">
        <v>1</v>
      </c>
      <c r="D13">
        <v>-1</v>
      </c>
      <c r="E13">
        <v>10</v>
      </c>
      <c r="F13" s="7">
        <v>20</v>
      </c>
      <c r="G13">
        <v>90</v>
      </c>
      <c r="H13">
        <v>50</v>
      </c>
      <c r="I13" s="11">
        <v>17</v>
      </c>
      <c r="J13" s="9">
        <f t="shared" si="0"/>
        <v>14.333333333333334</v>
      </c>
    </row>
    <row r="14" spans="1:10" x14ac:dyDescent="0.2">
      <c r="A14">
        <v>12</v>
      </c>
      <c r="B14" t="s">
        <v>156</v>
      </c>
      <c r="E14">
        <v>4</v>
      </c>
      <c r="F14" s="7">
        <v>8</v>
      </c>
      <c r="G14">
        <v>0</v>
      </c>
      <c r="H14">
        <v>0</v>
      </c>
      <c r="I14" s="11">
        <v>8.5</v>
      </c>
      <c r="J14" s="9">
        <f t="shared" si="0"/>
        <v>5.0555555555555554</v>
      </c>
    </row>
    <row r="15" spans="1:10" x14ac:dyDescent="0.2">
      <c r="A15">
        <v>13</v>
      </c>
      <c r="B15" t="s">
        <v>73</v>
      </c>
      <c r="D15">
        <v>1</v>
      </c>
      <c r="E15">
        <v>12</v>
      </c>
      <c r="F15" s="7">
        <v>20</v>
      </c>
      <c r="G15">
        <v>40</v>
      </c>
      <c r="H15">
        <v>30</v>
      </c>
      <c r="I15" s="11">
        <v>12</v>
      </c>
      <c r="J15" s="9">
        <f t="shared" si="0"/>
        <v>11.777777777777779</v>
      </c>
    </row>
    <row r="16" spans="1:10" x14ac:dyDescent="0.2">
      <c r="A16">
        <v>14</v>
      </c>
      <c r="B16" t="s">
        <v>80</v>
      </c>
      <c r="C16">
        <v>1</v>
      </c>
      <c r="D16">
        <v>-1</v>
      </c>
      <c r="E16">
        <v>10</v>
      </c>
      <c r="F16" s="7">
        <v>20</v>
      </c>
      <c r="G16">
        <v>85</v>
      </c>
      <c r="H16">
        <v>80</v>
      </c>
      <c r="I16" s="11">
        <v>11.5</v>
      </c>
      <c r="J16" s="9">
        <f t="shared" si="0"/>
        <v>13.055555555555555</v>
      </c>
    </row>
    <row r="17" spans="1:10" x14ac:dyDescent="0.2">
      <c r="A17">
        <v>15</v>
      </c>
      <c r="B17" t="s">
        <v>132</v>
      </c>
      <c r="E17">
        <v>4</v>
      </c>
      <c r="F17" s="7">
        <v>13</v>
      </c>
      <c r="G17">
        <v>0</v>
      </c>
      <c r="H17">
        <v>0</v>
      </c>
    </row>
    <row r="18" spans="1:10" x14ac:dyDescent="0.2">
      <c r="A18">
        <v>16</v>
      </c>
      <c r="B18" t="s">
        <v>157</v>
      </c>
      <c r="C18">
        <v>1</v>
      </c>
      <c r="E18">
        <v>12</v>
      </c>
      <c r="F18" s="7">
        <v>17</v>
      </c>
      <c r="G18">
        <v>100</v>
      </c>
      <c r="H18">
        <v>70</v>
      </c>
      <c r="I18" s="11">
        <v>14</v>
      </c>
      <c r="J18" s="9">
        <f t="shared" si="0"/>
        <v>14.333333333333334</v>
      </c>
    </row>
    <row r="19" spans="1:10" x14ac:dyDescent="0.2">
      <c r="A19">
        <v>17</v>
      </c>
      <c r="B19" t="s">
        <v>63</v>
      </c>
      <c r="C19">
        <v>3</v>
      </c>
      <c r="E19">
        <v>16</v>
      </c>
      <c r="F19" s="7">
        <v>20</v>
      </c>
      <c r="G19">
        <v>100</v>
      </c>
      <c r="H19">
        <v>80</v>
      </c>
      <c r="I19" s="11">
        <v>18</v>
      </c>
      <c r="J19" s="9">
        <f t="shared" si="0"/>
        <v>17.555555555555557</v>
      </c>
    </row>
    <row r="20" spans="1:10" x14ac:dyDescent="0.2">
      <c r="A20">
        <v>18</v>
      </c>
      <c r="B20" t="s">
        <v>79</v>
      </c>
      <c r="C20">
        <v>-1</v>
      </c>
      <c r="D20">
        <v>-1</v>
      </c>
      <c r="E20">
        <v>6</v>
      </c>
      <c r="F20" s="7">
        <v>17</v>
      </c>
      <c r="G20">
        <v>0</v>
      </c>
      <c r="H20">
        <v>70</v>
      </c>
      <c r="I20" s="11">
        <v>12</v>
      </c>
      <c r="J20" s="9">
        <f t="shared" si="0"/>
        <v>9.4444444444444446</v>
      </c>
    </row>
    <row r="21" spans="1:10" x14ac:dyDescent="0.2">
      <c r="A21">
        <v>19</v>
      </c>
      <c r="B21" t="s">
        <v>61</v>
      </c>
      <c r="C21">
        <v>4</v>
      </c>
      <c r="D21">
        <v>1</v>
      </c>
      <c r="E21">
        <v>20</v>
      </c>
      <c r="F21" s="7">
        <v>20</v>
      </c>
      <c r="G21">
        <v>100</v>
      </c>
      <c r="H21">
        <v>70</v>
      </c>
      <c r="I21" s="11">
        <v>12</v>
      </c>
      <c r="J21" s="9">
        <f t="shared" si="0"/>
        <v>16.666666666666668</v>
      </c>
    </row>
    <row r="22" spans="1:10" x14ac:dyDescent="0.2">
      <c r="A22">
        <v>20</v>
      </c>
      <c r="B22" t="s">
        <v>62</v>
      </c>
      <c r="C22">
        <v>2</v>
      </c>
      <c r="D22">
        <v>1</v>
      </c>
      <c r="E22">
        <v>16</v>
      </c>
      <c r="F22" s="7">
        <v>17</v>
      </c>
      <c r="G22">
        <v>100</v>
      </c>
      <c r="H22">
        <v>90</v>
      </c>
      <c r="I22" s="11">
        <v>8</v>
      </c>
      <c r="J22" s="9">
        <f t="shared" si="0"/>
        <v>14.111111111111111</v>
      </c>
    </row>
    <row r="23" spans="1:10" x14ac:dyDescent="0.2">
      <c r="A23">
        <v>21</v>
      </c>
      <c r="B23" t="s">
        <v>85</v>
      </c>
      <c r="C23">
        <v>1</v>
      </c>
      <c r="D23">
        <v>1</v>
      </c>
      <c r="E23">
        <v>14</v>
      </c>
      <c r="F23" s="7">
        <v>20</v>
      </c>
      <c r="G23">
        <v>100</v>
      </c>
      <c r="H23">
        <v>100</v>
      </c>
      <c r="I23" s="11">
        <v>12</v>
      </c>
      <c r="J23" s="9">
        <f t="shared" si="0"/>
        <v>15.333333333333334</v>
      </c>
    </row>
    <row r="24" spans="1:10" x14ac:dyDescent="0.2">
      <c r="A24">
        <v>22</v>
      </c>
      <c r="B24" t="s">
        <v>0</v>
      </c>
      <c r="C24">
        <v>1</v>
      </c>
      <c r="D24">
        <v>-1</v>
      </c>
      <c r="E24">
        <v>10</v>
      </c>
      <c r="F24" s="7">
        <v>17</v>
      </c>
      <c r="G24">
        <v>100</v>
      </c>
      <c r="H24">
        <v>80</v>
      </c>
      <c r="I24" s="11">
        <v>7</v>
      </c>
      <c r="J24" s="9">
        <f t="shared" si="0"/>
        <v>11.555555555555555</v>
      </c>
    </row>
    <row r="25" spans="1:10" x14ac:dyDescent="0.2">
      <c r="A25">
        <v>23</v>
      </c>
      <c r="B25" t="s">
        <v>84</v>
      </c>
      <c r="C25">
        <v>-1</v>
      </c>
      <c r="D25">
        <v>-1</v>
      </c>
      <c r="E25">
        <v>6</v>
      </c>
      <c r="F25" s="7">
        <v>20</v>
      </c>
      <c r="G25">
        <v>0</v>
      </c>
      <c r="H25">
        <v>90</v>
      </c>
      <c r="I25" s="11">
        <v>11</v>
      </c>
      <c r="J25" s="9">
        <f t="shared" si="0"/>
        <v>9.8888888888888893</v>
      </c>
    </row>
    <row r="26" spans="1:10" x14ac:dyDescent="0.2">
      <c r="A26">
        <v>24</v>
      </c>
      <c r="B26" t="s">
        <v>158</v>
      </c>
      <c r="E26">
        <v>0</v>
      </c>
      <c r="F26" s="7">
        <v>4</v>
      </c>
      <c r="G26">
        <v>0</v>
      </c>
      <c r="H26">
        <v>0</v>
      </c>
    </row>
    <row r="27" spans="1:10" x14ac:dyDescent="0.2">
      <c r="A27">
        <v>25</v>
      </c>
      <c r="B27" t="s">
        <v>21</v>
      </c>
      <c r="C27">
        <v>2</v>
      </c>
      <c r="D27">
        <v>1</v>
      </c>
      <c r="E27">
        <v>16</v>
      </c>
      <c r="F27" s="7">
        <v>20</v>
      </c>
      <c r="G27">
        <v>90</v>
      </c>
      <c r="H27">
        <v>65</v>
      </c>
      <c r="I27" s="11">
        <v>8</v>
      </c>
      <c r="J27" s="9">
        <f t="shared" si="0"/>
        <v>13.666666666666666</v>
      </c>
    </row>
    <row r="28" spans="1:10" x14ac:dyDescent="0.2">
      <c r="A28">
        <v>26</v>
      </c>
      <c r="B28" t="s">
        <v>82</v>
      </c>
      <c r="C28">
        <v>2</v>
      </c>
      <c r="D28">
        <v>0</v>
      </c>
      <c r="E28">
        <v>14</v>
      </c>
      <c r="F28" s="7">
        <v>20</v>
      </c>
      <c r="G28">
        <v>90</v>
      </c>
      <c r="H28">
        <v>70</v>
      </c>
      <c r="I28" s="11">
        <v>7</v>
      </c>
      <c r="J28" s="9">
        <f t="shared" si="0"/>
        <v>12.777777777777779</v>
      </c>
    </row>
    <row r="29" spans="1:10" x14ac:dyDescent="0.2">
      <c r="A29">
        <v>27</v>
      </c>
      <c r="B29" t="s">
        <v>159</v>
      </c>
      <c r="E29">
        <v>0</v>
      </c>
      <c r="F29" s="7">
        <v>4</v>
      </c>
      <c r="G29">
        <v>0</v>
      </c>
      <c r="H29">
        <v>0</v>
      </c>
    </row>
    <row r="30" spans="1:10" x14ac:dyDescent="0.2">
      <c r="A30">
        <v>28</v>
      </c>
      <c r="B30" t="s">
        <v>160</v>
      </c>
      <c r="E30">
        <v>5</v>
      </c>
      <c r="F30" s="7">
        <v>17</v>
      </c>
      <c r="G30">
        <v>0</v>
      </c>
      <c r="H30">
        <v>0</v>
      </c>
      <c r="I30" s="11">
        <v>11</v>
      </c>
      <c r="J30" s="9">
        <f t="shared" si="0"/>
        <v>7.2222222222222223</v>
      </c>
    </row>
    <row r="31" spans="1:10" x14ac:dyDescent="0.2">
      <c r="A31">
        <v>29</v>
      </c>
      <c r="B31" t="s">
        <v>161</v>
      </c>
      <c r="E31">
        <v>5</v>
      </c>
      <c r="F31" s="7">
        <v>17</v>
      </c>
      <c r="G31">
        <v>0</v>
      </c>
      <c r="H31">
        <v>30</v>
      </c>
    </row>
    <row r="32" spans="1:10" x14ac:dyDescent="0.2">
      <c r="A32">
        <v>30</v>
      </c>
      <c r="B32" t="s">
        <v>20</v>
      </c>
      <c r="C32">
        <v>2</v>
      </c>
      <c r="D32">
        <v>-1</v>
      </c>
      <c r="E32">
        <v>12</v>
      </c>
      <c r="F32" s="7">
        <v>20</v>
      </c>
      <c r="G32">
        <v>70</v>
      </c>
      <c r="H32">
        <v>65</v>
      </c>
      <c r="I32" s="11">
        <v>14</v>
      </c>
      <c r="J32" s="9">
        <f t="shared" si="0"/>
        <v>13.888888888888889</v>
      </c>
    </row>
    <row r="33" spans="1:11" x14ac:dyDescent="0.2">
      <c r="A33">
        <v>31</v>
      </c>
      <c r="B33" t="s">
        <v>133</v>
      </c>
      <c r="E33">
        <v>5</v>
      </c>
      <c r="F33" s="7">
        <v>17</v>
      </c>
      <c r="G33">
        <v>0</v>
      </c>
      <c r="H33">
        <v>0</v>
      </c>
    </row>
    <row r="34" spans="1:11" x14ac:dyDescent="0.2">
      <c r="A34">
        <v>32</v>
      </c>
      <c r="B34" t="s">
        <v>64</v>
      </c>
      <c r="C34">
        <v>4</v>
      </c>
      <c r="E34">
        <v>19</v>
      </c>
      <c r="F34" s="7">
        <v>17</v>
      </c>
      <c r="G34">
        <v>80</v>
      </c>
      <c r="H34">
        <v>0</v>
      </c>
      <c r="I34" s="11">
        <v>18</v>
      </c>
      <c r="J34" s="9">
        <f t="shared" si="0"/>
        <v>16</v>
      </c>
    </row>
    <row r="35" spans="1:11" x14ac:dyDescent="0.2">
      <c r="A35">
        <v>33</v>
      </c>
      <c r="B35" t="s">
        <v>22</v>
      </c>
      <c r="C35">
        <v>1</v>
      </c>
      <c r="E35">
        <v>12</v>
      </c>
      <c r="F35" s="7">
        <v>17</v>
      </c>
      <c r="G35">
        <v>0</v>
      </c>
      <c r="H35">
        <v>35</v>
      </c>
      <c r="I35" s="11">
        <v>8</v>
      </c>
      <c r="J35" s="9">
        <f t="shared" si="0"/>
        <v>9.3333333333333339</v>
      </c>
    </row>
    <row r="36" spans="1:11" x14ac:dyDescent="0.2">
      <c r="A36">
        <v>34</v>
      </c>
      <c r="B36" t="s">
        <v>50</v>
      </c>
      <c r="C36">
        <v>1</v>
      </c>
      <c r="D36">
        <v>-1</v>
      </c>
      <c r="E36">
        <v>10</v>
      </c>
      <c r="F36" s="7">
        <v>20</v>
      </c>
      <c r="G36">
        <v>100</v>
      </c>
      <c r="H36">
        <v>60</v>
      </c>
      <c r="I36" s="11">
        <v>6</v>
      </c>
      <c r="J36" s="9">
        <f t="shared" si="0"/>
        <v>11.111111111111111</v>
      </c>
    </row>
    <row r="37" spans="1:11" x14ac:dyDescent="0.2">
      <c r="A37">
        <v>35</v>
      </c>
      <c r="B37" t="s">
        <v>81</v>
      </c>
      <c r="C37">
        <v>1</v>
      </c>
      <c r="E37">
        <v>12</v>
      </c>
      <c r="F37" s="7">
        <v>20</v>
      </c>
      <c r="G37">
        <v>90</v>
      </c>
      <c r="H37">
        <v>100</v>
      </c>
      <c r="I37" s="11">
        <v>14</v>
      </c>
      <c r="J37" s="9">
        <f t="shared" si="0"/>
        <v>15.111111111111111</v>
      </c>
    </row>
    <row r="38" spans="1:11" x14ac:dyDescent="0.2">
      <c r="E38">
        <v>20</v>
      </c>
      <c r="F38" s="7">
        <v>20</v>
      </c>
      <c r="G38">
        <v>100</v>
      </c>
      <c r="H38">
        <v>100</v>
      </c>
      <c r="I38" s="11">
        <v>20</v>
      </c>
      <c r="J38" s="9">
        <f t="shared" si="0"/>
        <v>20</v>
      </c>
    </row>
    <row r="39" spans="1:11" x14ac:dyDescent="0.2">
      <c r="H39" t="s">
        <v>218</v>
      </c>
      <c r="I39" s="15">
        <f>COUNTIF(I3:I37,"&gt;= 11.5")</f>
        <v>11</v>
      </c>
      <c r="J39" s="15">
        <f>COUNTIF(J3:J37,"&gt;= 11.5")</f>
        <v>15</v>
      </c>
      <c r="K39" s="11">
        <f>+J39/SUM(J39:J41)*100</f>
        <v>42.857142857142854</v>
      </c>
    </row>
    <row r="40" spans="1:11" x14ac:dyDescent="0.2">
      <c r="H40" t="s">
        <v>219</v>
      </c>
      <c r="I40" s="15">
        <f>COUNTIF(I3:I37,"&lt;11.5")</f>
        <v>16</v>
      </c>
      <c r="J40" s="15">
        <f>COUNTIF(J3:J37,"&lt;11.5")</f>
        <v>12</v>
      </c>
      <c r="K40" s="11">
        <f>+J40/SUM(J39:J41)*100</f>
        <v>34.285714285714285</v>
      </c>
    </row>
    <row r="41" spans="1:11" x14ac:dyDescent="0.2">
      <c r="H41" t="s">
        <v>220</v>
      </c>
      <c r="I41" s="15">
        <v>8</v>
      </c>
      <c r="J41" s="15">
        <v>8</v>
      </c>
      <c r="K41" s="11">
        <f>100-K40-K39</f>
        <v>22.857142857142868</v>
      </c>
    </row>
  </sheetData>
  <sortState xmlns:xlrd2="http://schemas.microsoft.com/office/spreadsheetml/2017/richdata2" ref="B3:F37">
    <sortCondition ref="B3:B37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1D80-77B6-674C-A470-DC3FE56A60D8}">
  <dimension ref="A1:K44"/>
  <sheetViews>
    <sheetView workbookViewId="0">
      <selection activeCell="I27" sqref="I27"/>
    </sheetView>
  </sheetViews>
  <sheetFormatPr baseColWidth="10" defaultRowHeight="16" x14ac:dyDescent="0.2"/>
  <cols>
    <col min="1" max="1" width="4.33203125" bestFit="1" customWidth="1"/>
    <col min="2" max="2" width="24.1640625" bestFit="1" customWidth="1"/>
    <col min="3" max="4" width="4.33203125" customWidth="1"/>
    <col min="9" max="9" width="10.83203125" style="11"/>
    <col min="10" max="10" width="10.83203125" style="9"/>
  </cols>
  <sheetData>
    <row r="1" spans="1:10" x14ac:dyDescent="0.2">
      <c r="A1" s="2" t="s">
        <v>24</v>
      </c>
      <c r="B1" s="2" t="s">
        <v>26</v>
      </c>
      <c r="C1" s="2"/>
      <c r="E1" t="s">
        <v>216</v>
      </c>
      <c r="F1" s="2" t="s">
        <v>217</v>
      </c>
      <c r="G1" s="2" t="s">
        <v>217</v>
      </c>
      <c r="H1" s="2" t="s">
        <v>217</v>
      </c>
      <c r="I1" s="11" t="s">
        <v>216</v>
      </c>
    </row>
    <row r="2" spans="1:10" x14ac:dyDescent="0.2">
      <c r="A2" s="3"/>
      <c r="B2" s="3" t="s">
        <v>1</v>
      </c>
      <c r="C2" s="3" t="s">
        <v>2</v>
      </c>
      <c r="D2" s="1" t="s">
        <v>104</v>
      </c>
      <c r="E2" s="3" t="s">
        <v>139</v>
      </c>
      <c r="F2" s="3" t="s">
        <v>126</v>
      </c>
      <c r="G2" s="3" t="s">
        <v>204</v>
      </c>
      <c r="H2" s="3" t="s">
        <v>205</v>
      </c>
      <c r="I2" s="12" t="s">
        <v>214</v>
      </c>
      <c r="J2" s="10" t="s">
        <v>215</v>
      </c>
    </row>
    <row r="3" spans="1:10" x14ac:dyDescent="0.2">
      <c r="A3" s="2">
        <v>1</v>
      </c>
      <c r="B3" t="s">
        <v>87</v>
      </c>
      <c r="C3">
        <v>1</v>
      </c>
      <c r="D3">
        <v>1</v>
      </c>
      <c r="E3">
        <v>14</v>
      </c>
      <c r="F3">
        <v>17</v>
      </c>
      <c r="G3">
        <v>100</v>
      </c>
      <c r="H3">
        <v>100</v>
      </c>
      <c r="I3" s="11">
        <v>4.5</v>
      </c>
      <c r="J3" s="9">
        <f>+(I3*3+E3*3+F3+G3/5+H3/5)/9</f>
        <v>12.5</v>
      </c>
    </row>
    <row r="4" spans="1:10" x14ac:dyDescent="0.2">
      <c r="A4">
        <v>2</v>
      </c>
      <c r="B4" t="s">
        <v>140</v>
      </c>
      <c r="E4">
        <v>0</v>
      </c>
      <c r="F4">
        <v>17</v>
      </c>
      <c r="G4">
        <v>50</v>
      </c>
      <c r="H4">
        <v>85</v>
      </c>
      <c r="I4" s="11">
        <v>8.5</v>
      </c>
      <c r="J4" s="9">
        <f>+(I4*3+E4*3+F4+G4/5+H4/5)/9</f>
        <v>7.7222222222222223</v>
      </c>
    </row>
    <row r="5" spans="1:10" x14ac:dyDescent="0.2">
      <c r="A5" s="2">
        <v>3</v>
      </c>
      <c r="B5" t="s">
        <v>141</v>
      </c>
      <c r="E5">
        <v>5</v>
      </c>
      <c r="F5">
        <v>20</v>
      </c>
      <c r="G5">
        <v>0</v>
      </c>
      <c r="H5">
        <v>0</v>
      </c>
      <c r="I5" s="11">
        <v>3</v>
      </c>
      <c r="J5" s="9">
        <f>+(I5*3+E5*3+F5+G5/5+H5/5)/9</f>
        <v>4.8888888888888893</v>
      </c>
    </row>
    <row r="6" spans="1:10" x14ac:dyDescent="0.2">
      <c r="A6">
        <v>4</v>
      </c>
      <c r="B6" t="s">
        <v>89</v>
      </c>
      <c r="C6">
        <v>2</v>
      </c>
      <c r="E6">
        <v>14</v>
      </c>
      <c r="F6">
        <v>19</v>
      </c>
      <c r="G6">
        <v>65</v>
      </c>
      <c r="H6">
        <v>90</v>
      </c>
      <c r="I6" s="11">
        <v>3</v>
      </c>
      <c r="J6" s="9">
        <f>+(I6*3+E6*3+F6+G6/5+H6/5)/9</f>
        <v>11.222222222222221</v>
      </c>
    </row>
    <row r="7" spans="1:10" x14ac:dyDescent="0.2">
      <c r="A7" s="2">
        <v>5</v>
      </c>
      <c r="B7" t="s">
        <v>128</v>
      </c>
      <c r="E7">
        <v>0</v>
      </c>
      <c r="F7">
        <v>0</v>
      </c>
      <c r="G7">
        <v>0</v>
      </c>
      <c r="H7">
        <v>0</v>
      </c>
    </row>
    <row r="8" spans="1:10" x14ac:dyDescent="0.2">
      <c r="A8">
        <v>6</v>
      </c>
      <c r="B8" t="s">
        <v>59</v>
      </c>
      <c r="E8">
        <v>5</v>
      </c>
      <c r="F8">
        <v>20</v>
      </c>
      <c r="G8">
        <v>65</v>
      </c>
      <c r="H8">
        <v>100</v>
      </c>
      <c r="I8" s="11">
        <v>5.5</v>
      </c>
      <c r="J8" s="9">
        <f t="shared" ref="J8:J41" si="0">+(I8*3+E8*3+F8+G8/5+H8/5)/9</f>
        <v>9.3888888888888893</v>
      </c>
    </row>
    <row r="9" spans="1:10" x14ac:dyDescent="0.2">
      <c r="A9" s="2">
        <v>7</v>
      </c>
      <c r="B9" t="s">
        <v>118</v>
      </c>
      <c r="E9">
        <v>5</v>
      </c>
      <c r="F9">
        <v>17</v>
      </c>
      <c r="G9">
        <v>0</v>
      </c>
      <c r="H9">
        <v>0</v>
      </c>
      <c r="I9" s="11">
        <v>12</v>
      </c>
      <c r="J9" s="9">
        <f t="shared" si="0"/>
        <v>7.5555555555555554</v>
      </c>
    </row>
    <row r="10" spans="1:10" x14ac:dyDescent="0.2">
      <c r="A10">
        <v>8</v>
      </c>
      <c r="B10" t="s">
        <v>88</v>
      </c>
      <c r="C10">
        <v>2</v>
      </c>
      <c r="E10">
        <v>14</v>
      </c>
      <c r="F10">
        <v>20</v>
      </c>
      <c r="G10">
        <v>70</v>
      </c>
      <c r="H10">
        <v>70</v>
      </c>
      <c r="I10" s="11">
        <v>7.5</v>
      </c>
      <c r="J10" s="9">
        <f t="shared" si="0"/>
        <v>12.5</v>
      </c>
    </row>
    <row r="11" spans="1:10" x14ac:dyDescent="0.2">
      <c r="A11" s="2">
        <v>9</v>
      </c>
      <c r="B11" t="s">
        <v>130</v>
      </c>
      <c r="E11">
        <v>0</v>
      </c>
      <c r="F11">
        <v>0</v>
      </c>
      <c r="G11">
        <v>0</v>
      </c>
      <c r="H11">
        <v>0</v>
      </c>
    </row>
    <row r="12" spans="1:10" x14ac:dyDescent="0.2">
      <c r="A12">
        <v>10</v>
      </c>
      <c r="B12" t="s">
        <v>19</v>
      </c>
      <c r="C12">
        <v>-1</v>
      </c>
      <c r="D12">
        <v>2</v>
      </c>
      <c r="E12">
        <v>12</v>
      </c>
      <c r="F12">
        <v>20</v>
      </c>
      <c r="G12">
        <v>100</v>
      </c>
      <c r="H12">
        <v>100</v>
      </c>
      <c r="I12" s="11">
        <v>13</v>
      </c>
      <c r="J12" s="9">
        <f t="shared" si="0"/>
        <v>15</v>
      </c>
    </row>
    <row r="13" spans="1:10" x14ac:dyDescent="0.2">
      <c r="A13" s="2">
        <v>11</v>
      </c>
      <c r="B13" t="s">
        <v>7</v>
      </c>
      <c r="C13">
        <v>2</v>
      </c>
      <c r="E13">
        <v>14</v>
      </c>
      <c r="F13">
        <v>20</v>
      </c>
      <c r="G13">
        <v>0</v>
      </c>
      <c r="H13">
        <v>100</v>
      </c>
      <c r="I13" s="11">
        <v>17</v>
      </c>
      <c r="J13" s="9">
        <f t="shared" si="0"/>
        <v>14.777777777777779</v>
      </c>
    </row>
    <row r="14" spans="1:10" x14ac:dyDescent="0.2">
      <c r="A14">
        <v>12</v>
      </c>
      <c r="B14" t="s">
        <v>28</v>
      </c>
      <c r="C14">
        <v>4</v>
      </c>
      <c r="E14">
        <v>19</v>
      </c>
      <c r="F14">
        <v>20</v>
      </c>
      <c r="G14">
        <v>85</v>
      </c>
      <c r="H14">
        <v>100</v>
      </c>
      <c r="I14" s="11">
        <v>12</v>
      </c>
      <c r="J14" s="9">
        <f t="shared" si="0"/>
        <v>16.666666666666668</v>
      </c>
    </row>
    <row r="15" spans="1:10" x14ac:dyDescent="0.2">
      <c r="A15" s="2">
        <v>13</v>
      </c>
      <c r="B15" t="s">
        <v>94</v>
      </c>
      <c r="C15">
        <v>0</v>
      </c>
      <c r="D15">
        <v>1</v>
      </c>
      <c r="E15">
        <v>12</v>
      </c>
      <c r="F15">
        <v>20</v>
      </c>
      <c r="G15">
        <v>95</v>
      </c>
      <c r="H15">
        <v>100</v>
      </c>
      <c r="I15" s="11">
        <v>15</v>
      </c>
      <c r="J15" s="9">
        <f t="shared" si="0"/>
        <v>15.555555555555555</v>
      </c>
    </row>
    <row r="16" spans="1:10" x14ac:dyDescent="0.2">
      <c r="A16">
        <v>14</v>
      </c>
      <c r="B16" t="s">
        <v>78</v>
      </c>
      <c r="E16">
        <v>4</v>
      </c>
      <c r="F16">
        <v>13</v>
      </c>
      <c r="G16">
        <v>0</v>
      </c>
      <c r="H16">
        <v>0</v>
      </c>
      <c r="I16" s="11">
        <v>7</v>
      </c>
      <c r="J16" s="9">
        <f t="shared" si="0"/>
        <v>5.1111111111111107</v>
      </c>
    </row>
    <row r="17" spans="1:10" x14ac:dyDescent="0.2">
      <c r="A17" s="2">
        <v>15</v>
      </c>
      <c r="B17" t="s">
        <v>49</v>
      </c>
      <c r="E17">
        <v>5</v>
      </c>
      <c r="F17">
        <v>20</v>
      </c>
      <c r="G17">
        <v>85</v>
      </c>
      <c r="H17">
        <v>70</v>
      </c>
      <c r="I17" s="11">
        <v>12</v>
      </c>
      <c r="J17" s="9">
        <f t="shared" si="0"/>
        <v>11.333333333333334</v>
      </c>
    </row>
    <row r="18" spans="1:10" x14ac:dyDescent="0.2">
      <c r="A18">
        <v>16</v>
      </c>
      <c r="B18" t="s">
        <v>142</v>
      </c>
      <c r="E18">
        <v>5</v>
      </c>
      <c r="F18">
        <v>20</v>
      </c>
      <c r="G18">
        <v>100</v>
      </c>
      <c r="H18">
        <v>70</v>
      </c>
      <c r="I18" s="11">
        <v>5</v>
      </c>
      <c r="J18" s="9">
        <f t="shared" si="0"/>
        <v>9.3333333333333339</v>
      </c>
    </row>
    <row r="19" spans="1:10" x14ac:dyDescent="0.2">
      <c r="A19" s="2">
        <v>17</v>
      </c>
      <c r="B19" t="s">
        <v>101</v>
      </c>
      <c r="E19">
        <v>5</v>
      </c>
      <c r="F19">
        <v>20</v>
      </c>
      <c r="G19">
        <v>90</v>
      </c>
      <c r="H19">
        <v>100</v>
      </c>
      <c r="I19" s="11">
        <v>6</v>
      </c>
      <c r="J19" s="9">
        <f t="shared" si="0"/>
        <v>10.111111111111111</v>
      </c>
    </row>
    <row r="20" spans="1:10" x14ac:dyDescent="0.2">
      <c r="A20">
        <v>18</v>
      </c>
      <c r="B20" t="s">
        <v>131</v>
      </c>
      <c r="E20">
        <v>0</v>
      </c>
      <c r="F20">
        <v>0</v>
      </c>
      <c r="G20">
        <v>0</v>
      </c>
      <c r="H20">
        <v>0</v>
      </c>
    </row>
    <row r="21" spans="1:10" x14ac:dyDescent="0.2">
      <c r="A21" s="2">
        <v>19</v>
      </c>
      <c r="B21" t="s">
        <v>97</v>
      </c>
      <c r="E21">
        <v>4</v>
      </c>
      <c r="F21">
        <v>13</v>
      </c>
      <c r="G21">
        <v>85</v>
      </c>
      <c r="H21">
        <v>100</v>
      </c>
      <c r="I21" s="11">
        <v>12</v>
      </c>
      <c r="J21" s="9">
        <f t="shared" si="0"/>
        <v>10.888888888888889</v>
      </c>
    </row>
    <row r="22" spans="1:10" x14ac:dyDescent="0.2">
      <c r="A22">
        <v>20</v>
      </c>
      <c r="B22" t="s">
        <v>143</v>
      </c>
      <c r="E22">
        <v>4</v>
      </c>
      <c r="F22">
        <v>13</v>
      </c>
      <c r="G22">
        <v>85</v>
      </c>
      <c r="H22">
        <v>80</v>
      </c>
      <c r="I22" s="11">
        <v>2</v>
      </c>
      <c r="J22" s="9">
        <f t="shared" si="0"/>
        <v>7.1111111111111107</v>
      </c>
    </row>
    <row r="23" spans="1:10" x14ac:dyDescent="0.2">
      <c r="A23" s="2">
        <v>21</v>
      </c>
      <c r="B23" t="s">
        <v>29</v>
      </c>
      <c r="C23">
        <v>3</v>
      </c>
      <c r="D23">
        <v>2</v>
      </c>
      <c r="E23">
        <v>20</v>
      </c>
      <c r="F23">
        <v>20</v>
      </c>
      <c r="G23">
        <v>100</v>
      </c>
      <c r="H23">
        <v>100</v>
      </c>
      <c r="I23" s="11">
        <v>0</v>
      </c>
      <c r="J23" s="9">
        <f t="shared" si="0"/>
        <v>13.333333333333334</v>
      </c>
    </row>
    <row r="24" spans="1:10" x14ac:dyDescent="0.2">
      <c r="A24">
        <v>22</v>
      </c>
      <c r="B24" t="s">
        <v>144</v>
      </c>
      <c r="E24">
        <v>0</v>
      </c>
      <c r="F24">
        <v>5</v>
      </c>
      <c r="G24">
        <v>50</v>
      </c>
      <c r="H24">
        <v>70</v>
      </c>
      <c r="I24" s="11">
        <v>3</v>
      </c>
    </row>
    <row r="25" spans="1:10" x14ac:dyDescent="0.2">
      <c r="A25" s="2">
        <v>23</v>
      </c>
      <c r="B25" t="s">
        <v>91</v>
      </c>
      <c r="C25">
        <v>-1</v>
      </c>
      <c r="E25">
        <v>8</v>
      </c>
      <c r="F25">
        <v>20</v>
      </c>
      <c r="G25">
        <v>100</v>
      </c>
      <c r="H25">
        <v>65</v>
      </c>
      <c r="I25" s="11">
        <v>5</v>
      </c>
      <c r="J25" s="9">
        <f t="shared" si="0"/>
        <v>10.222222222222221</v>
      </c>
    </row>
    <row r="26" spans="1:10" x14ac:dyDescent="0.2">
      <c r="A26">
        <v>24</v>
      </c>
      <c r="B26" t="s">
        <v>145</v>
      </c>
      <c r="E26">
        <v>0</v>
      </c>
      <c r="F26">
        <v>0</v>
      </c>
      <c r="G26">
        <v>0</v>
      </c>
      <c r="H26">
        <v>0</v>
      </c>
    </row>
    <row r="27" spans="1:10" x14ac:dyDescent="0.2">
      <c r="A27" s="2">
        <v>25</v>
      </c>
      <c r="B27" t="s">
        <v>11</v>
      </c>
      <c r="C27">
        <v>1</v>
      </c>
      <c r="E27">
        <v>12</v>
      </c>
      <c r="F27">
        <v>17</v>
      </c>
      <c r="G27">
        <v>100</v>
      </c>
      <c r="H27">
        <v>70</v>
      </c>
      <c r="I27" s="11">
        <v>19</v>
      </c>
      <c r="J27" s="9">
        <f t="shared" si="0"/>
        <v>16</v>
      </c>
    </row>
    <row r="28" spans="1:10" x14ac:dyDescent="0.2">
      <c r="A28">
        <v>26</v>
      </c>
      <c r="B28" t="s">
        <v>146</v>
      </c>
      <c r="E28">
        <v>5</v>
      </c>
      <c r="F28">
        <v>20</v>
      </c>
      <c r="G28">
        <v>100</v>
      </c>
      <c r="H28">
        <v>100</v>
      </c>
      <c r="I28" s="11">
        <v>17.5</v>
      </c>
      <c r="J28" s="9">
        <f t="shared" si="0"/>
        <v>14.166666666666666</v>
      </c>
    </row>
    <row r="29" spans="1:10" x14ac:dyDescent="0.2">
      <c r="A29" s="2">
        <v>27</v>
      </c>
      <c r="B29" t="s">
        <v>147</v>
      </c>
      <c r="E29">
        <v>5</v>
      </c>
      <c r="F29">
        <v>20</v>
      </c>
      <c r="G29">
        <v>0</v>
      </c>
      <c r="H29">
        <v>100</v>
      </c>
    </row>
    <row r="30" spans="1:10" x14ac:dyDescent="0.2">
      <c r="A30">
        <v>28</v>
      </c>
      <c r="B30" s="2" t="s">
        <v>25</v>
      </c>
      <c r="C30" s="2">
        <v>6</v>
      </c>
      <c r="E30">
        <v>20</v>
      </c>
      <c r="F30">
        <v>20</v>
      </c>
      <c r="G30">
        <v>85</v>
      </c>
      <c r="H30">
        <v>100</v>
      </c>
      <c r="I30" s="11">
        <v>16.5</v>
      </c>
      <c r="J30" s="9">
        <f t="shared" si="0"/>
        <v>18.5</v>
      </c>
    </row>
    <row r="31" spans="1:10" x14ac:dyDescent="0.2">
      <c r="A31" s="2">
        <v>29</v>
      </c>
      <c r="B31" t="s">
        <v>148</v>
      </c>
      <c r="E31">
        <v>5</v>
      </c>
      <c r="F31">
        <v>20</v>
      </c>
      <c r="G31">
        <v>0</v>
      </c>
      <c r="H31">
        <v>100</v>
      </c>
      <c r="I31" s="11">
        <v>12</v>
      </c>
      <c r="J31" s="9">
        <f t="shared" si="0"/>
        <v>10.111111111111111</v>
      </c>
    </row>
    <row r="32" spans="1:10" x14ac:dyDescent="0.2">
      <c r="A32">
        <v>30</v>
      </c>
      <c r="B32" t="s">
        <v>6</v>
      </c>
      <c r="C32">
        <v>3</v>
      </c>
      <c r="E32">
        <v>16</v>
      </c>
      <c r="F32">
        <v>20</v>
      </c>
      <c r="G32">
        <v>70</v>
      </c>
      <c r="H32">
        <v>90</v>
      </c>
      <c r="I32" s="11">
        <v>6</v>
      </c>
      <c r="J32" s="9">
        <f t="shared" si="0"/>
        <v>13.111111111111111</v>
      </c>
    </row>
    <row r="33" spans="1:11" x14ac:dyDescent="0.2">
      <c r="A33">
        <v>31</v>
      </c>
      <c r="B33" t="s">
        <v>93</v>
      </c>
      <c r="C33">
        <v>1</v>
      </c>
      <c r="E33">
        <v>12</v>
      </c>
      <c r="F33">
        <v>20</v>
      </c>
      <c r="G33">
        <v>0</v>
      </c>
      <c r="H33">
        <v>0</v>
      </c>
      <c r="I33" s="11">
        <v>15.5</v>
      </c>
      <c r="J33" s="9">
        <f t="shared" si="0"/>
        <v>11.388888888888889</v>
      </c>
    </row>
    <row r="34" spans="1:11" x14ac:dyDescent="0.2">
      <c r="A34" s="2">
        <v>32</v>
      </c>
      <c r="B34" t="s">
        <v>96</v>
      </c>
      <c r="C34">
        <v>-1</v>
      </c>
      <c r="D34">
        <v>1</v>
      </c>
      <c r="E34">
        <v>10</v>
      </c>
      <c r="F34">
        <v>20</v>
      </c>
      <c r="G34">
        <v>0</v>
      </c>
      <c r="H34">
        <v>0</v>
      </c>
      <c r="I34" s="11">
        <v>5.5</v>
      </c>
      <c r="J34" s="9">
        <f t="shared" si="0"/>
        <v>7.3888888888888893</v>
      </c>
    </row>
    <row r="35" spans="1:11" x14ac:dyDescent="0.2">
      <c r="A35">
        <v>33</v>
      </c>
      <c r="B35" t="s">
        <v>90</v>
      </c>
      <c r="C35">
        <v>1</v>
      </c>
      <c r="E35">
        <v>12</v>
      </c>
      <c r="F35">
        <v>20</v>
      </c>
      <c r="G35">
        <v>100</v>
      </c>
      <c r="H35">
        <v>100</v>
      </c>
      <c r="I35" s="11">
        <v>13</v>
      </c>
      <c r="J35" s="9">
        <f t="shared" si="0"/>
        <v>15</v>
      </c>
    </row>
    <row r="36" spans="1:11" x14ac:dyDescent="0.2">
      <c r="A36">
        <v>34</v>
      </c>
      <c r="B36" t="s">
        <v>149</v>
      </c>
      <c r="E36">
        <v>5</v>
      </c>
      <c r="F36">
        <v>20</v>
      </c>
      <c r="G36">
        <v>85</v>
      </c>
      <c r="H36">
        <v>100</v>
      </c>
      <c r="I36" s="11">
        <v>7</v>
      </c>
      <c r="J36" s="9">
        <f t="shared" si="0"/>
        <v>10.333333333333334</v>
      </c>
    </row>
    <row r="37" spans="1:11" x14ac:dyDescent="0.2">
      <c r="A37" s="2">
        <v>35</v>
      </c>
      <c r="B37" t="s">
        <v>150</v>
      </c>
      <c r="E37">
        <v>5</v>
      </c>
      <c r="F37">
        <v>20</v>
      </c>
      <c r="G37">
        <v>85</v>
      </c>
      <c r="H37">
        <v>100</v>
      </c>
      <c r="I37" s="11">
        <v>9</v>
      </c>
      <c r="J37" s="9">
        <f t="shared" si="0"/>
        <v>11</v>
      </c>
    </row>
    <row r="38" spans="1:11" x14ac:dyDescent="0.2">
      <c r="A38">
        <v>36</v>
      </c>
      <c r="B38" t="s">
        <v>92</v>
      </c>
      <c r="C38">
        <v>1</v>
      </c>
      <c r="E38">
        <v>12</v>
      </c>
      <c r="F38">
        <v>13</v>
      </c>
      <c r="G38">
        <v>50</v>
      </c>
      <c r="H38">
        <v>0</v>
      </c>
      <c r="I38" s="11">
        <v>4</v>
      </c>
      <c r="J38" s="9">
        <f t="shared" si="0"/>
        <v>7.8888888888888893</v>
      </c>
    </row>
    <row r="39" spans="1:11" x14ac:dyDescent="0.2">
      <c r="A39">
        <v>37</v>
      </c>
      <c r="B39" t="s">
        <v>95</v>
      </c>
      <c r="C39">
        <v>1</v>
      </c>
      <c r="E39">
        <v>12</v>
      </c>
      <c r="F39">
        <v>20</v>
      </c>
      <c r="G39">
        <v>50</v>
      </c>
      <c r="H39">
        <v>80</v>
      </c>
      <c r="I39" s="11">
        <v>6</v>
      </c>
      <c r="J39" s="9">
        <f t="shared" si="0"/>
        <v>11.111111111111111</v>
      </c>
    </row>
    <row r="40" spans="1:11" x14ac:dyDescent="0.2">
      <c r="A40" s="2">
        <v>38</v>
      </c>
      <c r="B40" t="s">
        <v>45</v>
      </c>
      <c r="E40">
        <v>5</v>
      </c>
      <c r="F40">
        <v>20</v>
      </c>
      <c r="G40">
        <v>100</v>
      </c>
      <c r="H40">
        <v>70</v>
      </c>
      <c r="I40" s="11">
        <v>1</v>
      </c>
      <c r="J40" s="9">
        <f t="shared" si="0"/>
        <v>8</v>
      </c>
    </row>
    <row r="41" spans="1:11" x14ac:dyDescent="0.2">
      <c r="E41">
        <v>20</v>
      </c>
      <c r="F41" s="7">
        <v>20</v>
      </c>
      <c r="G41">
        <v>100</v>
      </c>
      <c r="H41">
        <v>100</v>
      </c>
      <c r="I41" s="11">
        <v>20</v>
      </c>
      <c r="J41" s="9">
        <f t="shared" si="0"/>
        <v>20</v>
      </c>
    </row>
    <row r="42" spans="1:11" x14ac:dyDescent="0.2">
      <c r="H42" t="s">
        <v>218</v>
      </c>
      <c r="I42" s="15">
        <f>COUNTIF(I3:I40,"&gt;= 11.5")</f>
        <v>13</v>
      </c>
      <c r="J42" s="15">
        <f>COUNTIF(J3:J40,"&gt;= 11.5")</f>
        <v>12</v>
      </c>
      <c r="K42" s="11">
        <f>+J42/SUM(J42:J44)*100</f>
        <v>31.578947368421051</v>
      </c>
    </row>
    <row r="43" spans="1:11" x14ac:dyDescent="0.2">
      <c r="H43" t="s">
        <v>219</v>
      </c>
      <c r="I43" s="15">
        <f>COUNTIF(I3:I40,"&lt;11.5")</f>
        <v>20</v>
      </c>
      <c r="J43" s="15">
        <f>COUNTIF(J3:J40,"&lt;11.5")</f>
        <v>20</v>
      </c>
      <c r="K43" s="11">
        <f>+J43/SUM(J42:J44)*100</f>
        <v>52.631578947368418</v>
      </c>
    </row>
    <row r="44" spans="1:11" x14ac:dyDescent="0.2">
      <c r="H44" t="s">
        <v>220</v>
      </c>
      <c r="I44" s="15">
        <v>5</v>
      </c>
      <c r="J44" s="15">
        <v>6</v>
      </c>
      <c r="K44" s="11">
        <f>100-K43-K42</f>
        <v>15.789473684210531</v>
      </c>
    </row>
  </sheetData>
  <sortState xmlns:xlrd2="http://schemas.microsoft.com/office/spreadsheetml/2017/richdata2" ref="B3:G40">
    <sortCondition ref="B3:B40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FB14-2DCA-C640-9227-B2907E723777}">
  <dimension ref="A1:K41"/>
  <sheetViews>
    <sheetView workbookViewId="0">
      <selection activeCell="I20" sqref="I20"/>
    </sheetView>
  </sheetViews>
  <sheetFormatPr baseColWidth="10" defaultRowHeight="16" x14ac:dyDescent="0.2"/>
  <cols>
    <col min="1" max="1" width="4.33203125" bestFit="1" customWidth="1"/>
    <col min="2" max="2" width="28.6640625" bestFit="1" customWidth="1"/>
    <col min="3" max="4" width="6.1640625" customWidth="1"/>
    <col min="5" max="5" width="8.33203125" customWidth="1"/>
    <col min="6" max="6" width="5.1640625" bestFit="1" customWidth="1"/>
    <col min="7" max="7" width="9.1640625" bestFit="1" customWidth="1"/>
    <col min="9" max="9" width="5.6640625" style="11" bestFit="1" customWidth="1"/>
    <col min="10" max="10" width="6.33203125" style="9" bestFit="1" customWidth="1"/>
  </cols>
  <sheetData>
    <row r="1" spans="1:10" x14ac:dyDescent="0.2">
      <c r="A1" s="2" t="s">
        <v>30</v>
      </c>
      <c r="B1" s="2" t="s">
        <v>31</v>
      </c>
      <c r="C1" s="2"/>
    </row>
    <row r="2" spans="1:10" x14ac:dyDescent="0.2">
      <c r="A2" s="3"/>
      <c r="B2" s="3" t="s">
        <v>1</v>
      </c>
      <c r="C2" s="3" t="s">
        <v>2</v>
      </c>
      <c r="D2" s="1" t="s">
        <v>104</v>
      </c>
      <c r="E2" s="3" t="s">
        <v>139</v>
      </c>
      <c r="F2" s="3" t="s">
        <v>126</v>
      </c>
      <c r="G2" s="3" t="s">
        <v>208</v>
      </c>
      <c r="H2" s="3" t="s">
        <v>205</v>
      </c>
      <c r="I2" s="12" t="s">
        <v>214</v>
      </c>
      <c r="J2" s="10" t="s">
        <v>215</v>
      </c>
    </row>
    <row r="3" spans="1:10" x14ac:dyDescent="0.2">
      <c r="A3" s="2">
        <v>1</v>
      </c>
      <c r="B3" t="s">
        <v>162</v>
      </c>
      <c r="E3">
        <v>0</v>
      </c>
      <c r="F3" s="7">
        <v>0</v>
      </c>
      <c r="G3">
        <v>0</v>
      </c>
      <c r="H3">
        <v>0</v>
      </c>
    </row>
    <row r="4" spans="1:10" x14ac:dyDescent="0.2">
      <c r="A4">
        <v>2</v>
      </c>
      <c r="B4" t="s">
        <v>115</v>
      </c>
      <c r="D4">
        <v>1</v>
      </c>
      <c r="E4">
        <v>12</v>
      </c>
      <c r="F4" s="7">
        <v>17</v>
      </c>
      <c r="G4">
        <v>20</v>
      </c>
      <c r="H4">
        <v>100</v>
      </c>
      <c r="I4" s="11">
        <v>1</v>
      </c>
      <c r="J4" s="9">
        <f t="shared" ref="J4:J37" si="0">+(I4*3+E4*3+F4+G4+H4/5)/9</f>
        <v>10.666666666666666</v>
      </c>
    </row>
    <row r="5" spans="1:10" x14ac:dyDescent="0.2">
      <c r="A5" s="2">
        <v>3</v>
      </c>
      <c r="B5" t="s">
        <v>36</v>
      </c>
      <c r="C5">
        <v>2</v>
      </c>
      <c r="E5">
        <v>14</v>
      </c>
      <c r="F5" s="7">
        <v>20</v>
      </c>
      <c r="G5">
        <v>17</v>
      </c>
      <c r="H5">
        <v>90</v>
      </c>
      <c r="I5" s="11">
        <v>5</v>
      </c>
      <c r="J5" s="9">
        <f t="shared" si="0"/>
        <v>12.444444444444445</v>
      </c>
    </row>
    <row r="6" spans="1:10" x14ac:dyDescent="0.2">
      <c r="A6">
        <v>4</v>
      </c>
      <c r="B6" t="s">
        <v>114</v>
      </c>
      <c r="D6">
        <v>2</v>
      </c>
      <c r="E6">
        <v>14</v>
      </c>
      <c r="F6" s="7">
        <v>20</v>
      </c>
      <c r="G6">
        <v>20</v>
      </c>
      <c r="H6">
        <v>100</v>
      </c>
      <c r="I6" s="11">
        <v>16</v>
      </c>
      <c r="J6" s="9">
        <f t="shared" si="0"/>
        <v>16.666666666666668</v>
      </c>
    </row>
    <row r="7" spans="1:10" x14ac:dyDescent="0.2">
      <c r="A7" s="2">
        <v>5</v>
      </c>
      <c r="B7" t="s">
        <v>119</v>
      </c>
      <c r="E7">
        <v>4</v>
      </c>
      <c r="F7" s="7">
        <v>13</v>
      </c>
      <c r="G7">
        <v>20</v>
      </c>
      <c r="H7">
        <v>30</v>
      </c>
      <c r="I7" s="11">
        <v>2</v>
      </c>
      <c r="J7" s="9">
        <f t="shared" si="0"/>
        <v>6.333333333333333</v>
      </c>
    </row>
    <row r="8" spans="1:10" x14ac:dyDescent="0.2">
      <c r="A8">
        <v>6</v>
      </c>
      <c r="B8" t="s">
        <v>66</v>
      </c>
      <c r="C8">
        <v>1</v>
      </c>
      <c r="E8">
        <v>12</v>
      </c>
      <c r="F8" s="7">
        <v>20</v>
      </c>
      <c r="G8">
        <v>17</v>
      </c>
      <c r="H8">
        <v>100</v>
      </c>
      <c r="I8" s="11">
        <v>6</v>
      </c>
      <c r="J8" s="9">
        <f t="shared" si="0"/>
        <v>12.333333333333334</v>
      </c>
    </row>
    <row r="9" spans="1:10" x14ac:dyDescent="0.2">
      <c r="A9" s="2">
        <v>7</v>
      </c>
      <c r="B9" t="s">
        <v>68</v>
      </c>
      <c r="C9">
        <v>5</v>
      </c>
      <c r="E9">
        <v>20</v>
      </c>
      <c r="F9" s="7">
        <v>20</v>
      </c>
      <c r="G9">
        <v>15</v>
      </c>
      <c r="H9">
        <v>0</v>
      </c>
      <c r="I9" s="11">
        <v>18</v>
      </c>
      <c r="J9" s="9">
        <f t="shared" si="0"/>
        <v>16.555555555555557</v>
      </c>
    </row>
    <row r="10" spans="1:10" x14ac:dyDescent="0.2">
      <c r="A10">
        <v>8</v>
      </c>
      <c r="B10" t="s">
        <v>44</v>
      </c>
      <c r="C10">
        <v>1</v>
      </c>
      <c r="D10">
        <v>-1</v>
      </c>
      <c r="E10">
        <v>10</v>
      </c>
      <c r="F10" s="7">
        <v>20</v>
      </c>
      <c r="G10">
        <v>0</v>
      </c>
      <c r="H10">
        <v>0</v>
      </c>
      <c r="I10" s="11">
        <v>4</v>
      </c>
      <c r="J10" s="9">
        <f t="shared" si="0"/>
        <v>6.8888888888888893</v>
      </c>
    </row>
    <row r="11" spans="1:10" x14ac:dyDescent="0.2">
      <c r="A11" s="2">
        <v>9</v>
      </c>
      <c r="B11" t="s">
        <v>110</v>
      </c>
      <c r="D11">
        <v>1</v>
      </c>
      <c r="E11">
        <v>12</v>
      </c>
      <c r="F11" s="7">
        <v>20</v>
      </c>
      <c r="G11">
        <v>1</v>
      </c>
      <c r="H11">
        <v>0</v>
      </c>
      <c r="I11" s="11">
        <v>9</v>
      </c>
      <c r="J11" s="9">
        <f t="shared" si="0"/>
        <v>9.3333333333333339</v>
      </c>
    </row>
    <row r="12" spans="1:10" x14ac:dyDescent="0.2">
      <c r="A12">
        <v>10</v>
      </c>
      <c r="B12" t="s">
        <v>40</v>
      </c>
      <c r="C12">
        <v>4</v>
      </c>
      <c r="E12">
        <v>19</v>
      </c>
      <c r="F12" s="7">
        <v>20</v>
      </c>
      <c r="G12">
        <v>20</v>
      </c>
      <c r="H12">
        <v>90</v>
      </c>
      <c r="I12" s="11">
        <v>14</v>
      </c>
      <c r="J12" s="9">
        <f t="shared" si="0"/>
        <v>17.444444444444443</v>
      </c>
    </row>
    <row r="13" spans="1:10" x14ac:dyDescent="0.2">
      <c r="A13" s="2">
        <v>11</v>
      </c>
      <c r="B13" t="s">
        <v>43</v>
      </c>
      <c r="C13">
        <v>1</v>
      </c>
      <c r="D13">
        <v>-1</v>
      </c>
      <c r="E13">
        <v>10</v>
      </c>
      <c r="F13" s="7">
        <v>13</v>
      </c>
      <c r="G13">
        <v>0</v>
      </c>
      <c r="H13">
        <v>0</v>
      </c>
    </row>
    <row r="14" spans="1:10" x14ac:dyDescent="0.2">
      <c r="A14">
        <v>12</v>
      </c>
      <c r="B14" t="s">
        <v>163</v>
      </c>
      <c r="E14">
        <v>5</v>
      </c>
      <c r="F14" s="7">
        <v>17</v>
      </c>
      <c r="G14">
        <v>19</v>
      </c>
      <c r="H14">
        <v>65</v>
      </c>
      <c r="I14" s="11">
        <v>0</v>
      </c>
      <c r="J14" s="9">
        <f t="shared" si="0"/>
        <v>7.1111111111111107</v>
      </c>
    </row>
    <row r="15" spans="1:10" x14ac:dyDescent="0.2">
      <c r="A15" s="2">
        <v>13</v>
      </c>
      <c r="B15" t="s">
        <v>164</v>
      </c>
      <c r="E15">
        <v>5</v>
      </c>
      <c r="F15" s="7">
        <v>20</v>
      </c>
      <c r="G15">
        <v>0</v>
      </c>
      <c r="H15">
        <v>60</v>
      </c>
      <c r="I15" s="11">
        <v>6.5</v>
      </c>
      <c r="J15" s="9">
        <f t="shared" si="0"/>
        <v>7.3888888888888893</v>
      </c>
    </row>
    <row r="16" spans="1:10" x14ac:dyDescent="0.2">
      <c r="A16">
        <v>14</v>
      </c>
      <c r="B16" t="s">
        <v>35</v>
      </c>
      <c r="C16">
        <v>1</v>
      </c>
      <c r="D16">
        <v>1</v>
      </c>
      <c r="E16">
        <v>14</v>
      </c>
      <c r="F16" s="7">
        <v>20</v>
      </c>
      <c r="G16">
        <v>17</v>
      </c>
      <c r="H16">
        <v>65</v>
      </c>
      <c r="I16" s="11">
        <v>17</v>
      </c>
      <c r="J16" s="9">
        <f t="shared" si="0"/>
        <v>15.888888888888889</v>
      </c>
    </row>
    <row r="17" spans="1:10" x14ac:dyDescent="0.2">
      <c r="A17" s="2">
        <v>15</v>
      </c>
      <c r="B17" t="s">
        <v>113</v>
      </c>
      <c r="D17">
        <v>-1</v>
      </c>
      <c r="E17">
        <v>8</v>
      </c>
      <c r="F17" s="7">
        <v>20</v>
      </c>
      <c r="G17">
        <v>0</v>
      </c>
      <c r="H17">
        <v>0</v>
      </c>
      <c r="I17" s="11">
        <v>0</v>
      </c>
      <c r="J17" s="9">
        <f t="shared" si="0"/>
        <v>4.8888888888888893</v>
      </c>
    </row>
    <row r="18" spans="1:10" x14ac:dyDescent="0.2">
      <c r="A18">
        <v>16</v>
      </c>
      <c r="B18" t="s">
        <v>37</v>
      </c>
      <c r="C18">
        <v>1</v>
      </c>
      <c r="E18">
        <v>12</v>
      </c>
      <c r="F18" s="7">
        <v>17</v>
      </c>
      <c r="G18">
        <v>20</v>
      </c>
      <c r="H18">
        <v>70</v>
      </c>
      <c r="I18" s="11">
        <v>12</v>
      </c>
      <c r="J18" s="9">
        <f t="shared" si="0"/>
        <v>13.666666666666666</v>
      </c>
    </row>
    <row r="19" spans="1:10" x14ac:dyDescent="0.2">
      <c r="A19" s="2">
        <v>17</v>
      </c>
      <c r="B19" t="s">
        <v>121</v>
      </c>
      <c r="E19">
        <v>0</v>
      </c>
      <c r="F19" s="7">
        <v>4</v>
      </c>
      <c r="G19">
        <v>0</v>
      </c>
      <c r="H19">
        <v>0</v>
      </c>
    </row>
    <row r="20" spans="1:10" x14ac:dyDescent="0.2">
      <c r="A20">
        <v>18</v>
      </c>
      <c r="B20" t="s">
        <v>41</v>
      </c>
      <c r="C20">
        <v>3</v>
      </c>
      <c r="E20">
        <v>16</v>
      </c>
      <c r="F20" s="7">
        <v>20</v>
      </c>
      <c r="G20">
        <v>20</v>
      </c>
      <c r="H20">
        <v>60</v>
      </c>
      <c r="I20" s="11">
        <v>20</v>
      </c>
      <c r="J20" s="9">
        <f t="shared" si="0"/>
        <v>17.777777777777779</v>
      </c>
    </row>
    <row r="21" spans="1:10" x14ac:dyDescent="0.2">
      <c r="A21" s="2">
        <v>19</v>
      </c>
      <c r="B21" t="s">
        <v>165</v>
      </c>
      <c r="E21">
        <v>5</v>
      </c>
      <c r="F21" s="7">
        <v>20</v>
      </c>
      <c r="G21">
        <v>10</v>
      </c>
      <c r="H21">
        <v>60</v>
      </c>
      <c r="I21" s="11">
        <v>7</v>
      </c>
      <c r="J21" s="9">
        <f t="shared" si="0"/>
        <v>8.6666666666666661</v>
      </c>
    </row>
    <row r="22" spans="1:10" x14ac:dyDescent="0.2">
      <c r="A22">
        <v>20</v>
      </c>
      <c r="B22" t="s">
        <v>17</v>
      </c>
      <c r="C22">
        <v>1</v>
      </c>
      <c r="E22">
        <v>12</v>
      </c>
      <c r="F22" s="7">
        <v>13</v>
      </c>
      <c r="G22">
        <v>13</v>
      </c>
      <c r="H22">
        <v>30</v>
      </c>
      <c r="I22" s="11">
        <v>18</v>
      </c>
      <c r="J22" s="9">
        <f t="shared" si="0"/>
        <v>13.555555555555555</v>
      </c>
    </row>
    <row r="23" spans="1:10" x14ac:dyDescent="0.2">
      <c r="A23" s="2">
        <v>21</v>
      </c>
      <c r="B23" t="s">
        <v>111</v>
      </c>
      <c r="D23">
        <v>-1</v>
      </c>
      <c r="E23">
        <v>8</v>
      </c>
      <c r="F23" s="7">
        <v>20</v>
      </c>
      <c r="G23">
        <v>20</v>
      </c>
      <c r="H23">
        <v>100</v>
      </c>
      <c r="I23" s="11">
        <v>7</v>
      </c>
      <c r="J23" s="9">
        <f t="shared" si="0"/>
        <v>11.666666666666666</v>
      </c>
    </row>
    <row r="24" spans="1:10" x14ac:dyDescent="0.2">
      <c r="A24">
        <v>22</v>
      </c>
      <c r="B24" t="s">
        <v>38</v>
      </c>
      <c r="C24">
        <v>1.5</v>
      </c>
      <c r="E24">
        <v>13</v>
      </c>
      <c r="F24" s="7">
        <v>20</v>
      </c>
      <c r="G24">
        <v>17</v>
      </c>
      <c r="H24">
        <v>60</v>
      </c>
      <c r="I24" s="11">
        <v>11</v>
      </c>
      <c r="J24" s="9">
        <f t="shared" si="0"/>
        <v>13.444444444444445</v>
      </c>
    </row>
    <row r="25" spans="1:10" x14ac:dyDescent="0.2">
      <c r="A25" s="2">
        <v>23</v>
      </c>
      <c r="B25" t="s">
        <v>33</v>
      </c>
      <c r="C25">
        <v>2</v>
      </c>
      <c r="E25">
        <v>14</v>
      </c>
      <c r="F25" s="7">
        <v>20</v>
      </c>
      <c r="G25">
        <v>20</v>
      </c>
      <c r="H25">
        <v>90</v>
      </c>
      <c r="I25" s="11">
        <v>4</v>
      </c>
      <c r="J25" s="9">
        <f t="shared" si="0"/>
        <v>12.444444444444445</v>
      </c>
    </row>
    <row r="26" spans="1:10" x14ac:dyDescent="0.2">
      <c r="A26">
        <v>24</v>
      </c>
      <c r="B26" t="s">
        <v>112</v>
      </c>
      <c r="D26">
        <v>2</v>
      </c>
      <c r="E26">
        <v>14</v>
      </c>
      <c r="F26" s="7">
        <v>20</v>
      </c>
      <c r="G26">
        <v>14</v>
      </c>
      <c r="H26">
        <v>0</v>
      </c>
      <c r="I26" s="11">
        <v>12</v>
      </c>
      <c r="J26" s="9">
        <f t="shared" si="0"/>
        <v>12.444444444444445</v>
      </c>
    </row>
    <row r="27" spans="1:10" x14ac:dyDescent="0.2">
      <c r="A27" s="2">
        <v>25</v>
      </c>
      <c r="B27" t="s">
        <v>117</v>
      </c>
      <c r="D27">
        <v>1</v>
      </c>
      <c r="E27">
        <v>12</v>
      </c>
      <c r="F27" s="7">
        <v>17</v>
      </c>
      <c r="G27">
        <v>20</v>
      </c>
      <c r="H27">
        <v>90</v>
      </c>
      <c r="I27" s="11">
        <v>1</v>
      </c>
      <c r="J27" s="9">
        <f t="shared" si="0"/>
        <v>10.444444444444445</v>
      </c>
    </row>
    <row r="28" spans="1:10" x14ac:dyDescent="0.2">
      <c r="A28">
        <v>26</v>
      </c>
      <c r="B28" t="s">
        <v>69</v>
      </c>
      <c r="C28">
        <v>1</v>
      </c>
      <c r="E28">
        <v>12</v>
      </c>
      <c r="F28" s="7">
        <v>11</v>
      </c>
      <c r="G28">
        <v>10</v>
      </c>
      <c r="H28">
        <v>100</v>
      </c>
      <c r="J28" s="9">
        <f t="shared" si="0"/>
        <v>8.5555555555555554</v>
      </c>
    </row>
    <row r="29" spans="1:10" x14ac:dyDescent="0.2">
      <c r="A29" s="2">
        <v>27</v>
      </c>
      <c r="B29" t="s">
        <v>42</v>
      </c>
      <c r="C29">
        <v>1</v>
      </c>
      <c r="D29">
        <v>2</v>
      </c>
      <c r="E29">
        <v>16</v>
      </c>
      <c r="F29" s="7">
        <v>20</v>
      </c>
      <c r="G29">
        <v>0</v>
      </c>
      <c r="H29">
        <v>0</v>
      </c>
      <c r="J29" s="9">
        <f t="shared" si="0"/>
        <v>7.5555555555555554</v>
      </c>
    </row>
    <row r="30" spans="1:10" x14ac:dyDescent="0.2">
      <c r="A30">
        <v>28</v>
      </c>
      <c r="B30" t="s">
        <v>72</v>
      </c>
      <c r="C30">
        <v>1</v>
      </c>
      <c r="E30">
        <v>12</v>
      </c>
      <c r="F30" s="7">
        <v>13</v>
      </c>
      <c r="G30">
        <v>10</v>
      </c>
      <c r="H30">
        <v>0</v>
      </c>
      <c r="I30" s="11">
        <v>12</v>
      </c>
      <c r="J30" s="9">
        <f t="shared" si="0"/>
        <v>10.555555555555555</v>
      </c>
    </row>
    <row r="31" spans="1:10" x14ac:dyDescent="0.2">
      <c r="A31" s="2">
        <v>29</v>
      </c>
      <c r="B31" t="s">
        <v>34</v>
      </c>
      <c r="C31">
        <v>2</v>
      </c>
      <c r="E31">
        <v>14</v>
      </c>
      <c r="F31" s="7">
        <v>19</v>
      </c>
      <c r="G31">
        <v>14</v>
      </c>
      <c r="H31">
        <v>70</v>
      </c>
      <c r="I31" s="11">
        <v>5</v>
      </c>
      <c r="J31" s="9">
        <f t="shared" si="0"/>
        <v>11.555555555555555</v>
      </c>
    </row>
    <row r="32" spans="1:10" x14ac:dyDescent="0.2">
      <c r="A32">
        <v>30</v>
      </c>
      <c r="B32" t="s">
        <v>109</v>
      </c>
      <c r="C32">
        <v>1</v>
      </c>
      <c r="E32">
        <v>12</v>
      </c>
      <c r="F32" s="7">
        <v>20</v>
      </c>
      <c r="G32">
        <v>18</v>
      </c>
      <c r="H32">
        <v>80</v>
      </c>
      <c r="I32" s="11">
        <v>12</v>
      </c>
      <c r="J32" s="9">
        <f t="shared" si="0"/>
        <v>14</v>
      </c>
    </row>
    <row r="33" spans="1:11" x14ac:dyDescent="0.2">
      <c r="A33" s="2">
        <v>31</v>
      </c>
      <c r="B33" t="s">
        <v>166</v>
      </c>
      <c r="E33">
        <v>4</v>
      </c>
      <c r="F33" s="7">
        <v>8</v>
      </c>
      <c r="G33">
        <v>0</v>
      </c>
      <c r="H33">
        <v>0</v>
      </c>
    </row>
    <row r="34" spans="1:11" x14ac:dyDescent="0.2">
      <c r="A34">
        <v>32</v>
      </c>
      <c r="B34" t="s">
        <v>116</v>
      </c>
      <c r="D34">
        <v>1</v>
      </c>
      <c r="E34">
        <v>12</v>
      </c>
      <c r="F34" s="7">
        <v>20</v>
      </c>
      <c r="G34">
        <v>0</v>
      </c>
      <c r="H34">
        <v>0</v>
      </c>
      <c r="I34" s="11">
        <v>12</v>
      </c>
      <c r="J34" s="9">
        <f t="shared" si="0"/>
        <v>10.222222222222221</v>
      </c>
    </row>
    <row r="35" spans="1:11" x14ac:dyDescent="0.2">
      <c r="A35" s="2">
        <v>33</v>
      </c>
      <c r="B35" t="s">
        <v>67</v>
      </c>
      <c r="C35">
        <v>1</v>
      </c>
      <c r="D35">
        <v>1</v>
      </c>
      <c r="E35">
        <v>14</v>
      </c>
      <c r="F35" s="7">
        <v>17</v>
      </c>
      <c r="G35">
        <v>16</v>
      </c>
      <c r="H35">
        <v>65</v>
      </c>
      <c r="I35" s="11">
        <v>17</v>
      </c>
      <c r="J35" s="9">
        <f t="shared" si="0"/>
        <v>15.444444444444445</v>
      </c>
    </row>
    <row r="36" spans="1:11" x14ac:dyDescent="0.2">
      <c r="A36">
        <v>34</v>
      </c>
      <c r="B36" s="2" t="s">
        <v>32</v>
      </c>
      <c r="C36" s="2">
        <v>2</v>
      </c>
      <c r="E36">
        <v>14</v>
      </c>
      <c r="F36" s="7">
        <v>20</v>
      </c>
      <c r="G36">
        <v>20</v>
      </c>
      <c r="H36">
        <v>65</v>
      </c>
      <c r="I36" s="11">
        <v>0</v>
      </c>
      <c r="J36" s="9">
        <f t="shared" si="0"/>
        <v>10.555555555555555</v>
      </c>
    </row>
    <row r="37" spans="1:11" x14ac:dyDescent="0.2">
      <c r="A37" s="2">
        <v>35</v>
      </c>
      <c r="B37" t="s">
        <v>39</v>
      </c>
      <c r="C37">
        <v>1</v>
      </c>
      <c r="E37">
        <v>12</v>
      </c>
      <c r="F37" s="7">
        <v>20</v>
      </c>
      <c r="G37">
        <v>0</v>
      </c>
      <c r="H37">
        <v>0</v>
      </c>
      <c r="I37" s="11">
        <v>0</v>
      </c>
      <c r="J37" s="9">
        <f t="shared" si="0"/>
        <v>6.2222222222222223</v>
      </c>
    </row>
    <row r="38" spans="1:11" x14ac:dyDescent="0.2">
      <c r="E38">
        <v>20</v>
      </c>
      <c r="F38" s="7">
        <v>20</v>
      </c>
      <c r="G38">
        <v>20</v>
      </c>
      <c r="H38">
        <v>100</v>
      </c>
      <c r="I38" s="11">
        <v>20</v>
      </c>
      <c r="J38" s="9">
        <f>+(I38*3+E38*3+F38+G38+H38/5)/9</f>
        <v>20</v>
      </c>
    </row>
    <row r="39" spans="1:11" x14ac:dyDescent="0.2">
      <c r="H39" t="s">
        <v>218</v>
      </c>
      <c r="I39" s="15">
        <f>COUNTIF(I3:I37,"&gt;= 11.5")</f>
        <v>12</v>
      </c>
      <c r="J39" s="15">
        <f>COUNTIF(J3:J37,"&gt;= 11.5")</f>
        <v>16</v>
      </c>
      <c r="K39" s="11">
        <f>+J39/SUM(J39:J41)*100</f>
        <v>45.714285714285715</v>
      </c>
    </row>
    <row r="40" spans="1:11" x14ac:dyDescent="0.2">
      <c r="H40" t="s">
        <v>219</v>
      </c>
      <c r="I40" s="15">
        <f>COUNTIF(I3:I37,"&lt;11.5")</f>
        <v>17</v>
      </c>
      <c r="J40" s="15">
        <f>COUNTIF(J3:J37,"&lt;11.5")</f>
        <v>15</v>
      </c>
      <c r="K40" s="11">
        <f>+J40/SUM(J39:J41)*100</f>
        <v>42.857142857142854</v>
      </c>
    </row>
    <row r="41" spans="1:11" x14ac:dyDescent="0.2">
      <c r="H41" t="s">
        <v>220</v>
      </c>
      <c r="I41" s="15">
        <v>6</v>
      </c>
      <c r="J41" s="15">
        <v>4</v>
      </c>
      <c r="K41" s="11">
        <f>100-K40-K39</f>
        <v>11.428571428571431</v>
      </c>
    </row>
  </sheetData>
  <sortState xmlns:xlrd2="http://schemas.microsoft.com/office/spreadsheetml/2017/richdata2" ref="B3:F38">
    <sortCondition ref="B3:B3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A26E-4AAF-0447-845F-B89E4606F3FF}">
  <dimension ref="A1:H41"/>
  <sheetViews>
    <sheetView workbookViewId="0">
      <selection activeCell="F25" sqref="F25"/>
    </sheetView>
  </sheetViews>
  <sheetFormatPr baseColWidth="10" defaultRowHeight="16" x14ac:dyDescent="0.2"/>
  <cols>
    <col min="2" max="2" width="46.1640625" bestFit="1" customWidth="1"/>
    <col min="3" max="3" width="8.1640625" customWidth="1"/>
    <col min="6" max="6" width="10.83203125" style="13"/>
    <col min="7" max="7" width="10.83203125" style="16"/>
  </cols>
  <sheetData>
    <row r="1" spans="1:8" x14ac:dyDescent="0.2">
      <c r="C1">
        <v>15</v>
      </c>
      <c r="D1">
        <v>10</v>
      </c>
      <c r="E1">
        <v>15</v>
      </c>
      <c r="F1" s="13">
        <v>60</v>
      </c>
    </row>
    <row r="2" spans="1:8" x14ac:dyDescent="0.2">
      <c r="C2" s="1" t="s">
        <v>126</v>
      </c>
      <c r="D2" s="1" t="s">
        <v>202</v>
      </c>
      <c r="E2" s="1" t="s">
        <v>203</v>
      </c>
      <c r="F2" s="17" t="s">
        <v>221</v>
      </c>
      <c r="G2" s="18" t="s">
        <v>215</v>
      </c>
      <c r="H2" s="1" t="s">
        <v>233</v>
      </c>
    </row>
    <row r="3" spans="1:8" x14ac:dyDescent="0.2">
      <c r="A3">
        <v>1</v>
      </c>
      <c r="B3" s="8" t="s">
        <v>167</v>
      </c>
      <c r="C3" s="7">
        <v>16</v>
      </c>
      <c r="D3">
        <v>1</v>
      </c>
      <c r="E3">
        <v>0</v>
      </c>
      <c r="F3" s="13">
        <v>8</v>
      </c>
      <c r="G3" s="16">
        <f t="shared" ref="G3:G5" si="0">+F3*0.6+E3*0.15+D3*20*0.1+C3*0.15</f>
        <v>9.1999999999999993</v>
      </c>
    </row>
    <row r="4" spans="1:8" x14ac:dyDescent="0.2">
      <c r="A4">
        <v>2</v>
      </c>
      <c r="B4" s="8" t="s">
        <v>168</v>
      </c>
      <c r="C4" s="7">
        <v>20</v>
      </c>
      <c r="D4">
        <v>1</v>
      </c>
      <c r="E4">
        <v>11</v>
      </c>
      <c r="F4" s="13">
        <v>10.4</v>
      </c>
      <c r="G4" s="16">
        <f t="shared" si="0"/>
        <v>12.89</v>
      </c>
    </row>
    <row r="5" spans="1:8" x14ac:dyDescent="0.2">
      <c r="A5">
        <v>3</v>
      </c>
      <c r="B5" s="8" t="s">
        <v>169</v>
      </c>
      <c r="C5" s="7">
        <v>20</v>
      </c>
      <c r="D5">
        <v>0</v>
      </c>
      <c r="E5">
        <v>0</v>
      </c>
      <c r="F5" s="13">
        <v>4</v>
      </c>
      <c r="G5" s="16">
        <f t="shared" si="0"/>
        <v>5.4</v>
      </c>
    </row>
    <row r="6" spans="1:8" x14ac:dyDescent="0.2">
      <c r="A6">
        <v>4</v>
      </c>
      <c r="B6" s="8" t="s">
        <v>170</v>
      </c>
      <c r="C6" s="7">
        <v>18</v>
      </c>
      <c r="D6">
        <v>1</v>
      </c>
      <c r="E6">
        <v>17</v>
      </c>
      <c r="F6" s="13">
        <v>14.4</v>
      </c>
      <c r="G6" s="16">
        <f>+F6*0.6+E6*0.15+D6*20*0.1+C6*0.15</f>
        <v>15.89</v>
      </c>
    </row>
    <row r="7" spans="1:8" x14ac:dyDescent="0.2">
      <c r="A7">
        <v>5</v>
      </c>
      <c r="B7" s="8" t="s">
        <v>171</v>
      </c>
      <c r="C7" s="7">
        <v>16</v>
      </c>
      <c r="D7">
        <v>1</v>
      </c>
      <c r="E7">
        <v>0</v>
      </c>
      <c r="F7" s="13">
        <v>4.8</v>
      </c>
      <c r="G7" s="16">
        <f t="shared" ref="G7:G37" si="1">+F7*0.6+E7*0.15+D7*20*0.1+C7*0.15</f>
        <v>7.2799999999999994</v>
      </c>
    </row>
    <row r="8" spans="1:8" x14ac:dyDescent="0.2">
      <c r="A8">
        <v>6</v>
      </c>
      <c r="B8" s="8" t="s">
        <v>172</v>
      </c>
      <c r="C8" s="7">
        <v>20</v>
      </c>
      <c r="D8">
        <v>1</v>
      </c>
      <c r="E8">
        <v>9</v>
      </c>
      <c r="F8" s="13">
        <v>12</v>
      </c>
      <c r="G8" s="16">
        <f t="shared" si="1"/>
        <v>13.549999999999999</v>
      </c>
    </row>
    <row r="9" spans="1:8" x14ac:dyDescent="0.2">
      <c r="A9">
        <v>7</v>
      </c>
      <c r="B9" s="8" t="s">
        <v>173</v>
      </c>
      <c r="C9" s="7">
        <v>20</v>
      </c>
      <c r="D9">
        <v>1</v>
      </c>
      <c r="E9">
        <v>19</v>
      </c>
      <c r="F9" s="13">
        <v>12</v>
      </c>
      <c r="G9" s="16">
        <f t="shared" si="1"/>
        <v>15.049999999999999</v>
      </c>
    </row>
    <row r="10" spans="1:8" x14ac:dyDescent="0.2">
      <c r="A10">
        <v>8</v>
      </c>
      <c r="B10" s="8" t="s">
        <v>174</v>
      </c>
      <c r="C10" s="7">
        <v>8</v>
      </c>
      <c r="D10">
        <v>0</v>
      </c>
      <c r="E10">
        <v>3</v>
      </c>
      <c r="F10" s="13">
        <v>8.8000000000000007</v>
      </c>
      <c r="G10" s="16">
        <f t="shared" si="1"/>
        <v>6.9300000000000006</v>
      </c>
    </row>
    <row r="11" spans="1:8" x14ac:dyDescent="0.2">
      <c r="A11">
        <v>9</v>
      </c>
      <c r="B11" s="8" t="s">
        <v>175</v>
      </c>
      <c r="C11" s="7">
        <v>20</v>
      </c>
      <c r="D11">
        <v>0</v>
      </c>
      <c r="E11">
        <v>0</v>
      </c>
      <c r="F11" s="13">
        <v>16.8</v>
      </c>
      <c r="G11" s="16">
        <f t="shared" si="1"/>
        <v>13.08</v>
      </c>
    </row>
    <row r="12" spans="1:8" x14ac:dyDescent="0.2">
      <c r="A12">
        <v>10</v>
      </c>
      <c r="B12" s="8" t="s">
        <v>176</v>
      </c>
      <c r="C12" s="7">
        <v>20</v>
      </c>
      <c r="D12">
        <v>1</v>
      </c>
      <c r="E12">
        <v>0</v>
      </c>
      <c r="F12" s="13">
        <v>8.8000000000000007</v>
      </c>
      <c r="G12" s="16">
        <f t="shared" si="1"/>
        <v>10.280000000000001</v>
      </c>
    </row>
    <row r="13" spans="1:8" x14ac:dyDescent="0.2">
      <c r="A13">
        <v>11</v>
      </c>
      <c r="B13" s="8" t="s">
        <v>177</v>
      </c>
      <c r="C13" s="7">
        <v>20</v>
      </c>
      <c r="D13">
        <v>1</v>
      </c>
      <c r="E13">
        <v>20</v>
      </c>
      <c r="F13" s="13">
        <f>+(13.6+4)/2</f>
        <v>8.8000000000000007</v>
      </c>
      <c r="G13" s="16">
        <f t="shared" si="1"/>
        <v>13.280000000000001</v>
      </c>
    </row>
    <row r="14" spans="1:8" x14ac:dyDescent="0.2">
      <c r="A14">
        <v>12</v>
      </c>
      <c r="B14" s="19" t="s">
        <v>178</v>
      </c>
      <c r="C14" s="20">
        <v>20</v>
      </c>
      <c r="D14" s="21">
        <v>1</v>
      </c>
      <c r="E14" s="21">
        <v>18</v>
      </c>
      <c r="F14" s="22">
        <v>18.399999999999999</v>
      </c>
      <c r="G14" s="22">
        <f t="shared" si="1"/>
        <v>18.739999999999998</v>
      </c>
    </row>
    <row r="15" spans="1:8" x14ac:dyDescent="0.2">
      <c r="A15">
        <v>13</v>
      </c>
      <c r="B15" s="8" t="s">
        <v>179</v>
      </c>
      <c r="C15" s="7">
        <v>20</v>
      </c>
      <c r="D15">
        <v>0</v>
      </c>
      <c r="E15">
        <v>13</v>
      </c>
      <c r="F15" s="13">
        <v>10.4</v>
      </c>
      <c r="G15" s="16">
        <f t="shared" si="1"/>
        <v>11.19</v>
      </c>
    </row>
    <row r="16" spans="1:8" x14ac:dyDescent="0.2">
      <c r="A16">
        <v>14</v>
      </c>
      <c r="B16" s="8" t="s">
        <v>180</v>
      </c>
      <c r="C16" s="7">
        <f>2/3*20</f>
        <v>13.333333333333332</v>
      </c>
      <c r="D16">
        <v>0</v>
      </c>
      <c r="E16">
        <v>10</v>
      </c>
      <c r="F16" s="13">
        <v>13.6</v>
      </c>
      <c r="G16" s="16">
        <f t="shared" si="1"/>
        <v>11.66</v>
      </c>
    </row>
    <row r="17" spans="1:8" x14ac:dyDescent="0.2">
      <c r="A17">
        <v>15</v>
      </c>
      <c r="B17" s="8" t="s">
        <v>181</v>
      </c>
      <c r="C17" s="7">
        <v>16</v>
      </c>
      <c r="D17">
        <v>0</v>
      </c>
      <c r="E17">
        <v>5</v>
      </c>
      <c r="F17" s="13">
        <v>8.8000000000000007</v>
      </c>
      <c r="G17" s="16">
        <f t="shared" si="1"/>
        <v>8.43</v>
      </c>
    </row>
    <row r="18" spans="1:8" x14ac:dyDescent="0.2">
      <c r="A18">
        <v>16</v>
      </c>
      <c r="B18" s="8" t="s">
        <v>182</v>
      </c>
      <c r="C18" s="7">
        <v>8</v>
      </c>
      <c r="D18">
        <v>0</v>
      </c>
      <c r="E18">
        <v>0</v>
      </c>
      <c r="G18" s="16">
        <f t="shared" si="1"/>
        <v>1.2</v>
      </c>
    </row>
    <row r="19" spans="1:8" x14ac:dyDescent="0.2">
      <c r="A19">
        <v>17</v>
      </c>
      <c r="B19" s="8" t="s">
        <v>183</v>
      </c>
      <c r="C19" s="7">
        <v>20</v>
      </c>
      <c r="D19">
        <v>1</v>
      </c>
      <c r="E19">
        <v>18</v>
      </c>
      <c r="F19" s="13">
        <v>10.4</v>
      </c>
      <c r="G19" s="16">
        <f t="shared" si="1"/>
        <v>13.94</v>
      </c>
    </row>
    <row r="20" spans="1:8" x14ac:dyDescent="0.2">
      <c r="A20">
        <v>18</v>
      </c>
      <c r="B20" s="8" t="s">
        <v>184</v>
      </c>
      <c r="C20" s="7">
        <v>0</v>
      </c>
      <c r="D20">
        <v>0</v>
      </c>
      <c r="E20">
        <v>0</v>
      </c>
    </row>
    <row r="21" spans="1:8" x14ac:dyDescent="0.2">
      <c r="A21">
        <v>19</v>
      </c>
      <c r="B21" s="8" t="s">
        <v>185</v>
      </c>
      <c r="C21" s="7">
        <v>0</v>
      </c>
      <c r="D21">
        <v>0</v>
      </c>
      <c r="E21">
        <v>0</v>
      </c>
    </row>
    <row r="22" spans="1:8" x14ac:dyDescent="0.2">
      <c r="A22">
        <v>20</v>
      </c>
      <c r="B22" s="8" t="s">
        <v>186</v>
      </c>
      <c r="C22" s="7">
        <v>20</v>
      </c>
      <c r="D22">
        <v>1</v>
      </c>
      <c r="E22">
        <v>15</v>
      </c>
      <c r="F22" s="13">
        <v>10.4</v>
      </c>
      <c r="G22" s="16">
        <f t="shared" si="1"/>
        <v>13.49</v>
      </c>
    </row>
    <row r="23" spans="1:8" x14ac:dyDescent="0.2">
      <c r="A23">
        <v>21</v>
      </c>
      <c r="B23" s="8" t="s">
        <v>187</v>
      </c>
      <c r="C23" s="7">
        <v>16</v>
      </c>
      <c r="D23">
        <v>0</v>
      </c>
      <c r="E23">
        <v>0</v>
      </c>
      <c r="G23" s="16">
        <f t="shared" si="1"/>
        <v>2.4</v>
      </c>
    </row>
    <row r="24" spans="1:8" x14ac:dyDescent="0.2">
      <c r="A24">
        <v>22</v>
      </c>
      <c r="B24" s="8" t="s">
        <v>188</v>
      </c>
      <c r="C24" s="7">
        <v>8</v>
      </c>
      <c r="D24">
        <v>1</v>
      </c>
      <c r="E24">
        <v>0</v>
      </c>
      <c r="F24" s="13">
        <v>8.8000000000000007</v>
      </c>
      <c r="G24" s="16">
        <f t="shared" si="1"/>
        <v>8.48</v>
      </c>
    </row>
    <row r="25" spans="1:8" x14ac:dyDescent="0.2">
      <c r="A25">
        <v>23</v>
      </c>
      <c r="B25" s="8" t="s">
        <v>189</v>
      </c>
      <c r="C25" s="7">
        <v>20</v>
      </c>
      <c r="D25">
        <v>1</v>
      </c>
      <c r="E25">
        <v>20</v>
      </c>
      <c r="F25" s="13">
        <f>12+3</f>
        <v>15</v>
      </c>
      <c r="G25" s="16">
        <f t="shared" si="1"/>
        <v>17</v>
      </c>
    </row>
    <row r="26" spans="1:8" x14ac:dyDescent="0.2">
      <c r="A26">
        <v>24</v>
      </c>
      <c r="B26" s="8" t="s">
        <v>190</v>
      </c>
      <c r="C26" s="7">
        <v>16</v>
      </c>
      <c r="D26">
        <v>0</v>
      </c>
      <c r="E26">
        <v>5</v>
      </c>
      <c r="F26" s="13">
        <v>7.2</v>
      </c>
      <c r="G26" s="16">
        <f t="shared" si="1"/>
        <v>7.4700000000000006</v>
      </c>
    </row>
    <row r="27" spans="1:8" x14ac:dyDescent="0.2">
      <c r="A27">
        <v>25</v>
      </c>
      <c r="B27" s="23" t="s">
        <v>191</v>
      </c>
      <c r="C27" s="24">
        <v>12</v>
      </c>
      <c r="D27" s="4">
        <v>1</v>
      </c>
      <c r="E27" s="4">
        <v>0</v>
      </c>
      <c r="F27" s="16">
        <v>11.2</v>
      </c>
      <c r="G27" s="16">
        <f t="shared" si="1"/>
        <v>10.52</v>
      </c>
    </row>
    <row r="28" spans="1:8" x14ac:dyDescent="0.2">
      <c r="A28">
        <v>26</v>
      </c>
      <c r="B28" s="8" t="s">
        <v>192</v>
      </c>
      <c r="C28" s="7">
        <v>16</v>
      </c>
      <c r="D28">
        <v>0</v>
      </c>
      <c r="E28">
        <v>16</v>
      </c>
      <c r="F28" s="13">
        <v>5.6</v>
      </c>
      <c r="G28" s="16">
        <f t="shared" si="1"/>
        <v>8.16</v>
      </c>
    </row>
    <row r="29" spans="1:8" x14ac:dyDescent="0.2">
      <c r="A29">
        <v>27</v>
      </c>
      <c r="B29" s="25" t="s">
        <v>193</v>
      </c>
      <c r="C29" s="26">
        <v>8</v>
      </c>
      <c r="D29" s="27">
        <v>0</v>
      </c>
      <c r="E29" s="27">
        <v>0</v>
      </c>
      <c r="F29" s="28">
        <v>1.6</v>
      </c>
      <c r="G29" s="28">
        <f t="shared" si="1"/>
        <v>2.16</v>
      </c>
    </row>
    <row r="30" spans="1:8" x14ac:dyDescent="0.2">
      <c r="A30">
        <v>28</v>
      </c>
      <c r="B30" s="8" t="s">
        <v>194</v>
      </c>
      <c r="C30" s="7">
        <v>10</v>
      </c>
      <c r="D30">
        <v>0</v>
      </c>
      <c r="E30">
        <v>18</v>
      </c>
      <c r="F30" s="13">
        <v>8.8000000000000007</v>
      </c>
      <c r="G30" s="16">
        <f t="shared" si="1"/>
        <v>9.48</v>
      </c>
      <c r="H30">
        <v>1</v>
      </c>
    </row>
    <row r="31" spans="1:8" x14ac:dyDescent="0.2">
      <c r="A31">
        <v>29</v>
      </c>
      <c r="B31" s="8" t="s">
        <v>195</v>
      </c>
      <c r="C31" s="7">
        <v>20</v>
      </c>
      <c r="D31">
        <v>1</v>
      </c>
      <c r="E31">
        <v>7</v>
      </c>
      <c r="F31" s="13">
        <v>6.4</v>
      </c>
      <c r="G31" s="16">
        <f t="shared" si="1"/>
        <v>9.89</v>
      </c>
    </row>
    <row r="32" spans="1:8" x14ac:dyDescent="0.2">
      <c r="A32">
        <v>30</v>
      </c>
      <c r="B32" s="8" t="s">
        <v>196</v>
      </c>
      <c r="C32" s="7">
        <v>20</v>
      </c>
      <c r="D32">
        <v>0</v>
      </c>
      <c r="E32">
        <v>20</v>
      </c>
      <c r="F32" s="13">
        <v>9.6</v>
      </c>
      <c r="G32" s="16">
        <f t="shared" si="1"/>
        <v>11.76</v>
      </c>
    </row>
    <row r="33" spans="1:7" x14ac:dyDescent="0.2">
      <c r="A33">
        <v>31</v>
      </c>
      <c r="B33" s="8" t="s">
        <v>197</v>
      </c>
      <c r="C33" s="7">
        <v>20</v>
      </c>
      <c r="D33">
        <v>0</v>
      </c>
      <c r="E33">
        <v>10</v>
      </c>
      <c r="F33" s="13">
        <v>4.8</v>
      </c>
      <c r="G33" s="16">
        <f t="shared" si="1"/>
        <v>7.38</v>
      </c>
    </row>
    <row r="34" spans="1:7" x14ac:dyDescent="0.2">
      <c r="A34">
        <v>32</v>
      </c>
      <c r="B34" s="8" t="s">
        <v>198</v>
      </c>
      <c r="C34" s="7">
        <v>20</v>
      </c>
      <c r="D34">
        <v>1</v>
      </c>
      <c r="E34">
        <v>18</v>
      </c>
      <c r="F34" s="13">
        <v>10.4</v>
      </c>
      <c r="G34" s="16">
        <f t="shared" si="1"/>
        <v>13.94</v>
      </c>
    </row>
    <row r="35" spans="1:7" x14ac:dyDescent="0.2">
      <c r="A35">
        <v>33</v>
      </c>
      <c r="B35" s="8" t="s">
        <v>199</v>
      </c>
      <c r="C35" s="7">
        <v>4</v>
      </c>
      <c r="D35">
        <v>0</v>
      </c>
      <c r="E35">
        <v>0</v>
      </c>
      <c r="F35" s="13">
        <v>8.8000000000000007</v>
      </c>
      <c r="G35" s="16">
        <f t="shared" si="1"/>
        <v>5.88</v>
      </c>
    </row>
    <row r="36" spans="1:7" x14ac:dyDescent="0.2">
      <c r="A36">
        <v>34</v>
      </c>
      <c r="B36" s="8" t="s">
        <v>200</v>
      </c>
      <c r="C36" s="7">
        <v>20</v>
      </c>
      <c r="D36">
        <v>1</v>
      </c>
      <c r="E36">
        <v>15</v>
      </c>
      <c r="F36" s="13">
        <v>14.4</v>
      </c>
      <c r="G36" s="16">
        <f t="shared" si="1"/>
        <v>15.89</v>
      </c>
    </row>
    <row r="37" spans="1:7" x14ac:dyDescent="0.2">
      <c r="A37">
        <v>35</v>
      </c>
      <c r="B37" s="8" t="s">
        <v>201</v>
      </c>
      <c r="C37" s="7">
        <v>20</v>
      </c>
      <c r="D37">
        <v>1</v>
      </c>
      <c r="E37">
        <v>14</v>
      </c>
      <c r="F37" s="13">
        <v>9.6</v>
      </c>
      <c r="G37" s="16">
        <f t="shared" si="1"/>
        <v>12.86</v>
      </c>
    </row>
    <row r="38" spans="1:7" x14ac:dyDescent="0.2">
      <c r="C38" s="7">
        <v>20</v>
      </c>
      <c r="D38">
        <v>1</v>
      </c>
      <c r="E38">
        <v>20</v>
      </c>
      <c r="F38" s="13">
        <v>20</v>
      </c>
      <c r="G38" s="16">
        <f>+F38*0.6+E38*0.15+D38*20*0.1+C38*0.15</f>
        <v>20</v>
      </c>
    </row>
    <row r="39" spans="1:7" x14ac:dyDescent="0.2">
      <c r="E39" t="s">
        <v>225</v>
      </c>
      <c r="F39" s="13">
        <f>MAX(F3:F37)</f>
        <v>18.399999999999999</v>
      </c>
      <c r="G39" s="13">
        <f>MAX(G3:G37)</f>
        <v>18.739999999999998</v>
      </c>
    </row>
    <row r="40" spans="1:7" x14ac:dyDescent="0.2">
      <c r="E40" t="s">
        <v>226</v>
      </c>
      <c r="F40" s="13">
        <f>AVERAGE(F3:F37)</f>
        <v>9.7741935483870961</v>
      </c>
      <c r="G40" s="13">
        <f>AVERAGE(G3:G37)</f>
        <v>10.446969696969697</v>
      </c>
    </row>
    <row r="41" spans="1:7" x14ac:dyDescent="0.2">
      <c r="E41" t="s">
        <v>227</v>
      </c>
      <c r="F41" s="13">
        <f>MIN(F3:F37)</f>
        <v>1.6</v>
      </c>
      <c r="G41" s="13">
        <f>MIN(G3:G37)</f>
        <v>1.2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1AB3-BC4E-684F-803F-EF71C2FEC6AE}">
  <dimension ref="A2:L12"/>
  <sheetViews>
    <sheetView topLeftCell="C1" zoomScale="160" zoomScaleNormal="160" workbookViewId="0">
      <selection activeCell="D10" sqref="D10:D12"/>
    </sheetView>
  </sheetViews>
  <sheetFormatPr baseColWidth="10" defaultRowHeight="16" x14ac:dyDescent="0.2"/>
  <sheetData>
    <row r="2" spans="1:12" x14ac:dyDescent="0.2">
      <c r="A2" t="s">
        <v>55</v>
      </c>
      <c r="B2" t="s">
        <v>51</v>
      </c>
      <c r="C2">
        <v>0</v>
      </c>
      <c r="D2">
        <v>1</v>
      </c>
      <c r="E2" s="4">
        <v>1</v>
      </c>
      <c r="F2">
        <v>2</v>
      </c>
      <c r="G2">
        <v>3</v>
      </c>
      <c r="H2">
        <v>5</v>
      </c>
      <c r="I2" s="4">
        <v>8</v>
      </c>
      <c r="J2">
        <v>13</v>
      </c>
      <c r="K2">
        <v>21</v>
      </c>
      <c r="L2">
        <v>34</v>
      </c>
    </row>
    <row r="3" spans="1:12" x14ac:dyDescent="0.2">
      <c r="A3" t="s">
        <v>54</v>
      </c>
      <c r="B3" t="s">
        <v>52</v>
      </c>
      <c r="C3">
        <v>1</v>
      </c>
      <c r="D3" s="4">
        <v>1</v>
      </c>
      <c r="E3" s="5">
        <v>2</v>
      </c>
      <c r="F3">
        <v>3</v>
      </c>
      <c r="G3">
        <v>5</v>
      </c>
      <c r="H3" s="4">
        <v>8</v>
      </c>
      <c r="I3" s="5">
        <v>13</v>
      </c>
      <c r="J3">
        <v>21</v>
      </c>
      <c r="K3">
        <v>34</v>
      </c>
      <c r="L3">
        <v>55</v>
      </c>
    </row>
    <row r="4" spans="1:12" x14ac:dyDescent="0.2">
      <c r="B4" t="s">
        <v>53</v>
      </c>
      <c r="C4">
        <f>SUM((C2:C3))</f>
        <v>1</v>
      </c>
      <c r="D4" s="5">
        <f t="shared" ref="D4:L4" si="0">SUM((D2:D3))</f>
        <v>2</v>
      </c>
      <c r="E4">
        <f t="shared" si="0"/>
        <v>3</v>
      </c>
      <c r="F4">
        <f t="shared" si="0"/>
        <v>5</v>
      </c>
      <c r="G4">
        <f t="shared" si="0"/>
        <v>8</v>
      </c>
      <c r="H4" s="5">
        <f t="shared" si="0"/>
        <v>13</v>
      </c>
      <c r="I4">
        <f t="shared" si="0"/>
        <v>21</v>
      </c>
      <c r="J4">
        <f t="shared" si="0"/>
        <v>34</v>
      </c>
      <c r="K4">
        <f t="shared" si="0"/>
        <v>55</v>
      </c>
      <c r="L4">
        <f t="shared" si="0"/>
        <v>89</v>
      </c>
    </row>
    <row r="6" spans="1:12" x14ac:dyDescent="0.2">
      <c r="D6" t="s">
        <v>56</v>
      </c>
    </row>
    <row r="7" spans="1:12" x14ac:dyDescent="0.2">
      <c r="C7" t="s">
        <v>57</v>
      </c>
      <c r="D7" t="s">
        <v>58</v>
      </c>
    </row>
    <row r="10" spans="1:12" x14ac:dyDescent="0.2">
      <c r="D10" t="s">
        <v>228</v>
      </c>
    </row>
    <row r="11" spans="1:12" x14ac:dyDescent="0.2">
      <c r="D11" t="s">
        <v>229</v>
      </c>
    </row>
    <row r="12" spans="1:12" x14ac:dyDescent="0.2">
      <c r="D12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LP2</vt:lpstr>
      <vt:lpstr>LP3</vt:lpstr>
      <vt:lpstr>ED3</vt:lpstr>
      <vt:lpstr>ED2</vt:lpstr>
      <vt:lpstr>ED4</vt:lpstr>
      <vt:lpstr>OpOp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2020-10-06T16:31:32Z</dcterms:created>
  <dcterms:modified xsi:type="dcterms:W3CDTF">2020-11-26T00:04:18Z</dcterms:modified>
</cp:coreProperties>
</file>