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2880" windowHeight="14240" tabRatio="500"/>
  </bookViews>
  <sheets>
    <sheet name="DAI3" sheetId="2" r:id="rId1"/>
    <sheet name="DAI4" sheetId="1" r:id="rId2"/>
    <sheet name="Sheet1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Z11" i="2"/>
  <c r="Z17"/>
  <c r="R13"/>
  <c r="Z25"/>
  <c r="Z24"/>
  <c r="Z23"/>
  <c r="Z22"/>
  <c r="Z21"/>
  <c r="Z20"/>
  <c r="Z19"/>
  <c r="Z18"/>
  <c r="Z16"/>
  <c r="Z15"/>
  <c r="Z14"/>
  <c r="Z13"/>
  <c r="Z12"/>
  <c r="Z10"/>
  <c r="Z9"/>
  <c r="Z8"/>
  <c r="Z7"/>
  <c r="Z6"/>
  <c r="Z5"/>
  <c r="Z4"/>
  <c r="Z3"/>
  <c r="J13"/>
  <c r="R17"/>
  <c r="R5"/>
  <c r="R25"/>
  <c r="R24"/>
  <c r="R23"/>
  <c r="R22"/>
  <c r="R21"/>
  <c r="R20"/>
  <c r="R18"/>
  <c r="R16"/>
  <c r="R15"/>
  <c r="R14"/>
  <c r="R11"/>
  <c r="R10"/>
  <c r="R9"/>
  <c r="R8"/>
  <c r="R7"/>
  <c r="R6"/>
  <c r="R4"/>
  <c r="R3"/>
  <c r="J8"/>
  <c r="J25"/>
  <c r="J23"/>
  <c r="J24"/>
  <c r="J22"/>
  <c r="J21"/>
  <c r="J20"/>
  <c r="J18"/>
  <c r="J17"/>
  <c r="J16"/>
  <c r="J15"/>
  <c r="J14"/>
  <c r="J12"/>
  <c r="J11"/>
  <c r="J10"/>
  <c r="J9"/>
  <c r="J7"/>
  <c r="J6"/>
  <c r="J5"/>
  <c r="J4"/>
  <c r="J3"/>
  <c r="AA12" i="1"/>
  <c r="AA26"/>
  <c r="AA25"/>
  <c r="AA24"/>
  <c r="AA23"/>
  <c r="AA22"/>
  <c r="AA21"/>
  <c r="AA20"/>
  <c r="AA19"/>
  <c r="AA18"/>
  <c r="AA17"/>
  <c r="AA16"/>
  <c r="AA15"/>
  <c r="AA14"/>
  <c r="AA13"/>
  <c r="AA11"/>
  <c r="AA10"/>
  <c r="AA9"/>
  <c r="AA8"/>
  <c r="AA7"/>
  <c r="AA6"/>
  <c r="AA5"/>
  <c r="AA4"/>
  <c r="AA27"/>
  <c r="AA3"/>
  <c r="S23"/>
  <c r="S12"/>
  <c r="S15"/>
  <c r="S8"/>
  <c r="S20"/>
  <c r="K10"/>
  <c r="S5"/>
  <c r="S11"/>
  <c r="S14"/>
  <c r="S16"/>
  <c r="S26"/>
  <c r="S3"/>
  <c r="S27"/>
  <c r="S25"/>
  <c r="S24"/>
  <c r="S22"/>
  <c r="S21"/>
  <c r="S17"/>
  <c r="S10"/>
  <c r="S9"/>
  <c r="S7"/>
  <c r="S6"/>
  <c r="S4"/>
  <c r="K26"/>
  <c r="K12"/>
  <c r="K4"/>
  <c r="K25"/>
  <c r="K24"/>
  <c r="K23"/>
  <c r="K22"/>
  <c r="K21"/>
  <c r="K20"/>
  <c r="K19"/>
  <c r="K18"/>
  <c r="K17"/>
  <c r="K16"/>
  <c r="K15"/>
  <c r="K14"/>
  <c r="K13"/>
  <c r="K11"/>
  <c r="K9"/>
  <c r="K8"/>
  <c r="K7"/>
  <c r="K6"/>
  <c r="G5"/>
  <c r="K5"/>
  <c r="K3"/>
</calcChain>
</file>

<file path=xl/sharedStrings.xml><?xml version="1.0" encoding="utf-8"?>
<sst xmlns="http://schemas.openxmlformats.org/spreadsheetml/2006/main" count="148" uniqueCount="74">
  <si>
    <t>VIZCARRA/YLAQUITA, JENIFER STEPHANIE</t>
  </si>
  <si>
    <t>ZAPANA/MAMANI,YORDY JEISON</t>
  </si>
  <si>
    <t>ZENTENO MONTEAGUDO, YHANNPOOLT BRAYHANT</t>
  </si>
  <si>
    <t>BEDOYA CARRILLO, ALAN DEYBY JUNIOR</t>
  </si>
  <si>
    <t>CAIPO HUIACASI, JONATHAN RAUL</t>
  </si>
  <si>
    <t>CAPARO TORRES, PIERRE</t>
  </si>
  <si>
    <t>CARREON QUISPE, JONATHAN CRISTHIAN</t>
  </si>
  <si>
    <t>CCOLQUE CHOQUE, ROLY</t>
  </si>
  <si>
    <t>CHACON PARILLO, MILAGROS MARIA DEL PILAR</t>
  </si>
  <si>
    <t>CUBA RAMOS, ABEL STEVEN</t>
  </si>
  <si>
    <t>DIAZ CHIRE, PAUL ANGELO</t>
  </si>
  <si>
    <t>DUEÑAS BERMITT SUE-ELLEN MELISSA</t>
  </si>
  <si>
    <t>GARCIA GONZALES LUIS ALFREDO</t>
  </si>
  <si>
    <t>VELA TEJADA FABRICIO ANDRE</t>
  </si>
  <si>
    <t>ESTREMADOYRO LAM, IGNACIO MARTIN</t>
  </si>
  <si>
    <t>FIGUEROA QUIROZ, FIDEL ENRIQUE</t>
  </si>
  <si>
    <t>LAJO RIVERA, OSMAR BETO</t>
  </si>
  <si>
    <t>Nro</t>
    <phoneticPr fontId="7" type="noConversion"/>
  </si>
  <si>
    <t>Nombre</t>
    <phoneticPr fontId="7" type="noConversion"/>
  </si>
  <si>
    <t>P1</t>
    <phoneticPr fontId="7" type="noConversion"/>
  </si>
  <si>
    <t>P12</t>
    <phoneticPr fontId="7" type="noConversion"/>
  </si>
  <si>
    <t>Proy</t>
    <phoneticPr fontId="7" type="noConversion"/>
  </si>
  <si>
    <t>P2</t>
    <phoneticPr fontId="7" type="noConversion"/>
  </si>
  <si>
    <t>P3</t>
    <phoneticPr fontId="7" type="noConversion"/>
  </si>
  <si>
    <t>P4</t>
    <phoneticPr fontId="7" type="noConversion"/>
  </si>
  <si>
    <t>P5</t>
    <phoneticPr fontId="7" type="noConversion"/>
  </si>
  <si>
    <t>P6</t>
    <phoneticPr fontId="7" type="noConversion"/>
  </si>
  <si>
    <t>P7</t>
    <phoneticPr fontId="7" type="noConversion"/>
  </si>
  <si>
    <t>P8</t>
    <phoneticPr fontId="7" type="noConversion"/>
  </si>
  <si>
    <t>P9</t>
    <phoneticPr fontId="7" type="noConversion"/>
  </si>
  <si>
    <t>PCAL</t>
    <phoneticPr fontId="7" type="noConversion"/>
  </si>
  <si>
    <t>PROM</t>
    <phoneticPr fontId="7" type="noConversion"/>
  </si>
  <si>
    <t>P11</t>
    <phoneticPr fontId="7" type="noConversion"/>
  </si>
  <si>
    <t>P10</t>
    <phoneticPr fontId="7" type="noConversion"/>
  </si>
  <si>
    <t>P</t>
  </si>
  <si>
    <t>DAI4</t>
    <phoneticPr fontId="7" type="noConversion"/>
  </si>
  <si>
    <t>AMEZQUITA FLORES, WALTER</t>
    <phoneticPr fontId="7" type="noConversion"/>
  </si>
  <si>
    <t>LIMACHE QUISPE, TATIANA</t>
    <phoneticPr fontId="7" type="noConversion"/>
  </si>
  <si>
    <t>LOAIZA MANRIQUE, SANDRA CAROLINA</t>
  </si>
  <si>
    <t>MIRANDA PEREZ, DIEGO GONZALO</t>
  </si>
  <si>
    <t>PAYE PARQUI, VICTOR ELVIS</t>
  </si>
  <si>
    <t>PUMA VILLALTA, BRYAN JEANARTHUR</t>
  </si>
  <si>
    <t>RODRIGUEZ MORON, ARLENE EDEL</t>
  </si>
  <si>
    <t>SALAS RODRIGUEZ, GUSTAVO CARLOS</t>
  </si>
  <si>
    <t>TICONA TARIFA, MARCO ANTONIO</t>
  </si>
  <si>
    <t>TORRES TONE, JOSE CARLOS</t>
  </si>
  <si>
    <t>YUCRA YUCRA, IVAN GIANFRANCO</t>
  </si>
  <si>
    <t>VALDIVIA CORNEJO, EDUARDO A</t>
    <phoneticPr fontId="7" type="noConversion"/>
  </si>
  <si>
    <t>P</t>
    <phoneticPr fontId="7" type="noConversion"/>
  </si>
  <si>
    <t>VELIZ ALVAREZ, VINCENT</t>
    <phoneticPr fontId="7" type="noConversion"/>
  </si>
  <si>
    <t>P</t>
    <phoneticPr fontId="7" type="noConversion"/>
  </si>
  <si>
    <t>DAI3</t>
    <phoneticPr fontId="7" type="noConversion"/>
  </si>
  <si>
    <t>Mie y Jue 5-7pm</t>
    <phoneticPr fontId="7" type="noConversion"/>
  </si>
  <si>
    <t>Mart 5-7pm y Mie 7-9pm</t>
    <phoneticPr fontId="7" type="noConversion"/>
  </si>
  <si>
    <t>ALZAMORA SANCHEZ, ANGEL MAURICIO</t>
  </si>
  <si>
    <t>ARANIBAR DIAZ, CARLOS EDUARDO</t>
  </si>
  <si>
    <t>BACA PACHECO, MICHAEL JAVIER</t>
  </si>
  <si>
    <t>BUIZA MOGROVEJO, LUIGI ARMANDO</t>
  </si>
  <si>
    <t>CAMPOVERDE HINOJOSA, GABRIELA DIOSELINA</t>
  </si>
  <si>
    <t>CHAVEZ VARGAS, MIGUEL ANGEL</t>
  </si>
  <si>
    <t>DAZA GONZALES, YOLANDA BERENIZE</t>
  </si>
  <si>
    <t>HERRERA VASQUEZ, JUAN ENRIQUE</t>
  </si>
  <si>
    <t>LLANOS CALDERON, CHRISTIAN RANDY</t>
  </si>
  <si>
    <t>MANRIQUE MORANTE, HECTOR HERBERT</t>
  </si>
  <si>
    <t>PEREZ PALOMINO, XIMENA ISABEL</t>
  </si>
  <si>
    <t>PEZO TORRES, NICOLAS MANUEL</t>
  </si>
  <si>
    <t>RODRIGUEZ SAN MIGUEL, KENNAN ERNO</t>
  </si>
  <si>
    <t>PCAL</t>
    <phoneticPr fontId="7" type="noConversion"/>
  </si>
  <si>
    <t>PROY</t>
    <phoneticPr fontId="7" type="noConversion"/>
  </si>
  <si>
    <t>ITAC</t>
    <phoneticPr fontId="7" type="noConversion"/>
  </si>
  <si>
    <t>SALAZAR PACHECO, NICOLTS ANALFI</t>
  </si>
  <si>
    <t>SANCHEZ HUAMAN, CHRISTIAN JAVIER</t>
  </si>
  <si>
    <t>TAPIA ORE, WILLY ALEXANDER</t>
  </si>
  <si>
    <t>TASAICO BEGAZO, SEBASTIAN ANTONIO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</si>
</sst>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6" fillId="0" borderId="0" xfId="0" applyFont="1"/>
    <xf numFmtId="164" fontId="6" fillId="2" borderId="0" xfId="0" applyNumberFormat="1" applyFont="1" applyFill="1"/>
    <xf numFmtId="164" fontId="0" fillId="2" borderId="0" xfId="0" applyNumberFormat="1" applyFill="1"/>
    <xf numFmtId="0" fontId="5" fillId="0" borderId="0" xfId="0" applyFont="1"/>
    <xf numFmtId="0" fontId="4" fillId="0" borderId="0" xfId="0" applyFont="1"/>
    <xf numFmtId="164" fontId="3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164" fontId="6" fillId="2" borderId="0" xfId="0" applyNumberFormat="1" applyFont="1" applyFill="1"/>
    <xf numFmtId="164" fontId="0" fillId="2" borderId="0" xfId="0" applyNumberFormat="1" applyFill="1"/>
    <xf numFmtId="164" fontId="2" fillId="2" borderId="0" xfId="0" applyNumberFormat="1" applyFont="1" applyFill="1"/>
    <xf numFmtId="0" fontId="2" fillId="0" borderId="0" xfId="0" applyFont="1"/>
    <xf numFmtId="0" fontId="0" fillId="3" borderId="0" xfId="0" applyFill="1"/>
    <xf numFmtId="164" fontId="0" fillId="3" borderId="0" xfId="0" applyNumberFormat="1" applyFill="1"/>
    <xf numFmtId="164" fontId="6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/>
    <xf numFmtId="164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Z27"/>
  <sheetViews>
    <sheetView tabSelected="1" zoomScaleNormal="130" zoomScalePageLayoutView="130" workbookViewId="0">
      <selection activeCell="O13" sqref="O13"/>
    </sheetView>
  </sheetViews>
  <sheetFormatPr baseColWidth="10" defaultRowHeight="13"/>
  <cols>
    <col min="1" max="1" width="5.140625" bestFit="1" customWidth="1"/>
    <col min="2" max="2" width="29.7109375" customWidth="1"/>
    <col min="3" max="3" width="1.85546875" bestFit="1" customWidth="1"/>
    <col min="4" max="7" width="3.7109375" customWidth="1"/>
    <col min="8" max="8" width="5.28515625" bestFit="1" customWidth="1"/>
    <col min="9" max="9" width="5.28515625" customWidth="1"/>
    <col min="10" max="10" width="5.85546875" style="3" bestFit="1" customWidth="1"/>
    <col min="11" max="14" width="3.7109375" customWidth="1"/>
    <col min="15" max="15" width="5.28515625" customWidth="1"/>
    <col min="16" max="16" width="5.5703125" customWidth="1"/>
    <col min="17" max="17" width="5" customWidth="1"/>
    <col min="18" max="18" width="5.85546875" style="10" customWidth="1"/>
    <col min="19" max="22" width="3.7109375" customWidth="1"/>
    <col min="23" max="23" width="5" customWidth="1"/>
    <col min="24" max="24" width="5.5703125" bestFit="1" customWidth="1"/>
    <col min="25" max="25" width="5" bestFit="1" customWidth="1"/>
    <col min="26" max="26" width="5.85546875" style="8" bestFit="1" customWidth="1"/>
  </cols>
  <sheetData>
    <row r="1" spans="1:26" s="1" customFormat="1">
      <c r="A1" s="1" t="s">
        <v>51</v>
      </c>
      <c r="B1" s="1" t="s">
        <v>52</v>
      </c>
      <c r="D1" s="1">
        <v>20</v>
      </c>
      <c r="E1" s="1">
        <v>9</v>
      </c>
      <c r="F1" s="1">
        <v>9</v>
      </c>
      <c r="G1" s="1">
        <v>9</v>
      </c>
      <c r="H1" s="1">
        <v>20</v>
      </c>
      <c r="J1" s="2"/>
      <c r="K1" s="1">
        <v>9</v>
      </c>
      <c r="L1" s="1">
        <v>10</v>
      </c>
      <c r="M1" s="1">
        <v>3</v>
      </c>
      <c r="N1" s="1">
        <v>5</v>
      </c>
      <c r="R1" s="9"/>
      <c r="S1" s="1">
        <v>2</v>
      </c>
      <c r="T1" s="1">
        <v>3</v>
      </c>
      <c r="U1" s="1">
        <v>2</v>
      </c>
      <c r="V1" s="1">
        <v>3</v>
      </c>
      <c r="Z1" s="7"/>
    </row>
    <row r="2" spans="1:26" s="1" customFormat="1">
      <c r="A2" s="1" t="s">
        <v>17</v>
      </c>
      <c r="B2" s="1" t="s">
        <v>18</v>
      </c>
      <c r="D2" s="1" t="s">
        <v>19</v>
      </c>
      <c r="E2" s="1" t="s">
        <v>22</v>
      </c>
      <c r="F2" s="1" t="s">
        <v>23</v>
      </c>
      <c r="G2" s="1" t="s">
        <v>24</v>
      </c>
      <c r="H2" s="1" t="s">
        <v>30</v>
      </c>
      <c r="I2" s="1" t="s">
        <v>21</v>
      </c>
      <c r="J2" s="2" t="s">
        <v>31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67</v>
      </c>
      <c r="P2" s="1" t="s">
        <v>68</v>
      </c>
      <c r="Q2" s="1" t="s">
        <v>69</v>
      </c>
      <c r="R2" s="9" t="s">
        <v>31</v>
      </c>
      <c r="S2" s="1" t="s">
        <v>29</v>
      </c>
      <c r="T2" s="1" t="s">
        <v>33</v>
      </c>
      <c r="U2" s="1" t="s">
        <v>32</v>
      </c>
      <c r="V2" s="1" t="s">
        <v>20</v>
      </c>
      <c r="W2" s="1" t="s">
        <v>30</v>
      </c>
      <c r="X2" s="1" t="s">
        <v>68</v>
      </c>
      <c r="Y2" s="1" t="s">
        <v>69</v>
      </c>
      <c r="Z2" s="9" t="s">
        <v>31</v>
      </c>
    </row>
    <row r="3" spans="1:26">
      <c r="A3">
        <v>1</v>
      </c>
      <c r="B3" t="s">
        <v>3</v>
      </c>
      <c r="C3" t="s">
        <v>34</v>
      </c>
      <c r="D3">
        <v>18</v>
      </c>
      <c r="E3">
        <v>7</v>
      </c>
      <c r="F3">
        <v>7</v>
      </c>
      <c r="G3">
        <v>8.5</v>
      </c>
      <c r="H3">
        <v>18</v>
      </c>
      <c r="I3">
        <v>14</v>
      </c>
      <c r="J3" s="3">
        <f>+(D3+E3/9*20+F3/9*20+G3/9*20)/4*0.5+H3*0.3+I3*0.2</f>
        <v>16.7</v>
      </c>
      <c r="K3">
        <v>8</v>
      </c>
      <c r="L3">
        <v>8</v>
      </c>
      <c r="M3">
        <v>2</v>
      </c>
      <c r="N3">
        <v>5</v>
      </c>
      <c r="O3">
        <v>9</v>
      </c>
      <c r="P3">
        <v>15</v>
      </c>
      <c r="Q3">
        <v>20</v>
      </c>
      <c r="R3" s="10">
        <f t="shared" ref="R3:R10" si="0">+(K3/9+L3/10+M3/3+N3/5)/4*20*0.5+O3*0.25+P3*0.15+Q3*0.1</f>
        <v>14.888888888888889</v>
      </c>
      <c r="S3">
        <v>2</v>
      </c>
      <c r="T3">
        <v>2</v>
      </c>
      <c r="U3">
        <v>1</v>
      </c>
      <c r="V3">
        <v>2</v>
      </c>
      <c r="W3">
        <v>17</v>
      </c>
      <c r="X3">
        <v>17</v>
      </c>
      <c r="Y3">
        <v>20</v>
      </c>
      <c r="Z3" s="16">
        <f t="shared" ref="Z3:Z25" si="1">+(S3/2*20 + T3/3*20 + U3/2*20+V3/3*20)/4*0.4+W3*0.2+X3*0.3+Y3*0.1</f>
        <v>16.166666666666664</v>
      </c>
    </row>
    <row r="4" spans="1:26">
      <c r="A4">
        <v>2</v>
      </c>
      <c r="B4" t="s">
        <v>4</v>
      </c>
      <c r="C4" t="s">
        <v>34</v>
      </c>
      <c r="D4">
        <v>18</v>
      </c>
      <c r="E4">
        <v>7</v>
      </c>
      <c r="F4">
        <v>6.5</v>
      </c>
      <c r="H4">
        <v>8</v>
      </c>
      <c r="J4" s="3">
        <f>+(D4+E4/9*20+F4/9*20+G4/9*20)/4*0.5+H4*0.3+I4*0.2</f>
        <v>8.4</v>
      </c>
      <c r="K4">
        <v>8</v>
      </c>
      <c r="L4">
        <v>8</v>
      </c>
      <c r="M4">
        <v>2</v>
      </c>
      <c r="N4">
        <v>4</v>
      </c>
      <c r="O4">
        <v>9</v>
      </c>
      <c r="P4">
        <v>17</v>
      </c>
      <c r="R4" s="10">
        <f t="shared" si="0"/>
        <v>12.68888888888889</v>
      </c>
      <c r="S4">
        <v>1</v>
      </c>
      <c r="T4">
        <v>1</v>
      </c>
      <c r="V4">
        <v>2</v>
      </c>
      <c r="W4">
        <v>12</v>
      </c>
      <c r="X4">
        <v>11</v>
      </c>
      <c r="Y4">
        <v>6</v>
      </c>
      <c r="Z4" s="16">
        <f t="shared" si="1"/>
        <v>9.2999999999999989</v>
      </c>
    </row>
    <row r="5" spans="1:26">
      <c r="A5">
        <v>3</v>
      </c>
      <c r="B5" t="s">
        <v>5</v>
      </c>
      <c r="C5" t="s">
        <v>34</v>
      </c>
      <c r="D5">
        <v>18</v>
      </c>
      <c r="E5">
        <v>7</v>
      </c>
      <c r="F5">
        <v>6</v>
      </c>
      <c r="I5">
        <v>12</v>
      </c>
      <c r="J5" s="3">
        <f>+(D5+E5/9*20+F5/9*20+G5/9*20)/4*0.5+H5*0.3+I5*0.2</f>
        <v>8.2611111111111111</v>
      </c>
      <c r="O5">
        <v>3</v>
      </c>
      <c r="P5">
        <v>14</v>
      </c>
      <c r="R5" s="10">
        <f t="shared" si="0"/>
        <v>2.85</v>
      </c>
      <c r="Z5" s="16">
        <f t="shared" si="1"/>
        <v>0</v>
      </c>
    </row>
    <row r="6" spans="1:26">
      <c r="A6">
        <v>4</v>
      </c>
      <c r="B6" t="s">
        <v>6</v>
      </c>
      <c r="C6" t="s">
        <v>34</v>
      </c>
      <c r="D6">
        <v>18</v>
      </c>
      <c r="E6">
        <v>8</v>
      </c>
      <c r="F6">
        <v>8</v>
      </c>
      <c r="G6">
        <v>8.5</v>
      </c>
      <c r="H6">
        <v>6</v>
      </c>
      <c r="I6">
        <v>12</v>
      </c>
      <c r="J6" s="3">
        <f>+(D6+E6/9*20+F6/9*20+G6/9*20)/4*0.5+H6*0.3+I6*0.2</f>
        <v>13.255555555555555</v>
      </c>
      <c r="K6">
        <v>9</v>
      </c>
      <c r="L6">
        <v>9</v>
      </c>
      <c r="M6">
        <v>2</v>
      </c>
      <c r="N6">
        <v>4</v>
      </c>
      <c r="O6">
        <v>5</v>
      </c>
      <c r="P6">
        <v>11</v>
      </c>
      <c r="Q6">
        <v>20</v>
      </c>
      <c r="R6" s="10">
        <f t="shared" si="0"/>
        <v>13.316666666666666</v>
      </c>
      <c r="S6">
        <v>2</v>
      </c>
      <c r="T6">
        <v>2</v>
      </c>
      <c r="V6">
        <v>1</v>
      </c>
      <c r="W6">
        <v>11</v>
      </c>
      <c r="X6">
        <v>14</v>
      </c>
      <c r="Y6">
        <v>17</v>
      </c>
      <c r="Z6" s="16">
        <f t="shared" si="1"/>
        <v>12.099999999999998</v>
      </c>
    </row>
    <row r="7" spans="1:26">
      <c r="A7">
        <v>5</v>
      </c>
      <c r="B7" t="s">
        <v>7</v>
      </c>
      <c r="C7" t="s">
        <v>34</v>
      </c>
      <c r="D7">
        <v>18</v>
      </c>
      <c r="E7">
        <v>7</v>
      </c>
      <c r="H7">
        <v>5</v>
      </c>
      <c r="I7">
        <v>14</v>
      </c>
      <c r="J7" s="3">
        <f>+(D7+E7/9*20+F7/9*20+G7/9*20)/4*0.5+H7*0.3+I7*0.2</f>
        <v>8.4944444444444454</v>
      </c>
      <c r="K7">
        <v>8</v>
      </c>
      <c r="L7">
        <v>8</v>
      </c>
      <c r="M7">
        <v>2</v>
      </c>
      <c r="N7">
        <v>4</v>
      </c>
      <c r="O7">
        <v>7</v>
      </c>
      <c r="P7">
        <v>11</v>
      </c>
      <c r="Q7">
        <v>20</v>
      </c>
      <c r="R7" s="10">
        <f t="shared" si="0"/>
        <v>13.28888888888889</v>
      </c>
      <c r="S7">
        <v>2</v>
      </c>
      <c r="T7">
        <v>1</v>
      </c>
      <c r="U7">
        <v>0</v>
      </c>
      <c r="V7">
        <v>2</v>
      </c>
      <c r="W7">
        <v>9</v>
      </c>
      <c r="X7">
        <v>7</v>
      </c>
      <c r="Y7">
        <v>20</v>
      </c>
      <c r="Z7" s="16">
        <f t="shared" si="1"/>
        <v>9.9</v>
      </c>
    </row>
    <row r="8" spans="1:26">
      <c r="A8">
        <v>6</v>
      </c>
      <c r="B8" t="s">
        <v>8</v>
      </c>
      <c r="C8" t="s">
        <v>34</v>
      </c>
      <c r="D8">
        <v>18</v>
      </c>
      <c r="E8">
        <v>7</v>
      </c>
      <c r="F8">
        <v>8</v>
      </c>
      <c r="G8">
        <v>8</v>
      </c>
      <c r="H8">
        <v>9</v>
      </c>
      <c r="I8">
        <v>14</v>
      </c>
      <c r="J8" s="3">
        <f>+(D8+E8/9*20+F8/9*20+G8/9*20)/4*0.5+H8*0.3+I8*0.2+1</f>
        <v>15.138888888888889</v>
      </c>
      <c r="K8">
        <v>8</v>
      </c>
      <c r="L8">
        <v>7</v>
      </c>
      <c r="M8">
        <v>2</v>
      </c>
      <c r="N8">
        <v>5</v>
      </c>
      <c r="O8">
        <v>12</v>
      </c>
      <c r="P8">
        <v>14</v>
      </c>
      <c r="Q8">
        <v>20</v>
      </c>
      <c r="R8" s="10">
        <f t="shared" si="0"/>
        <v>15.238888888888889</v>
      </c>
      <c r="S8">
        <v>1</v>
      </c>
      <c r="T8">
        <v>1</v>
      </c>
      <c r="U8">
        <v>1</v>
      </c>
      <c r="V8">
        <v>1</v>
      </c>
      <c r="W8">
        <v>8</v>
      </c>
      <c r="Y8">
        <v>20</v>
      </c>
      <c r="Z8" s="16">
        <f t="shared" si="1"/>
        <v>6.9333333333333336</v>
      </c>
    </row>
    <row r="9" spans="1:26">
      <c r="A9">
        <v>7</v>
      </c>
      <c r="B9" t="s">
        <v>9</v>
      </c>
      <c r="C9" t="s">
        <v>34</v>
      </c>
      <c r="D9">
        <v>16</v>
      </c>
      <c r="E9">
        <v>7</v>
      </c>
      <c r="F9">
        <v>6.5</v>
      </c>
      <c r="H9">
        <v>7</v>
      </c>
      <c r="J9" s="3">
        <f>+(D9+E9/9*20+F9/9*20+G9/9*20)/4*0.5+H9*0.3+I9*0.2</f>
        <v>7.85</v>
      </c>
      <c r="K9">
        <v>7</v>
      </c>
      <c r="L9">
        <v>7</v>
      </c>
      <c r="M9">
        <v>2</v>
      </c>
      <c r="N9">
        <v>4</v>
      </c>
      <c r="O9">
        <v>11</v>
      </c>
      <c r="P9">
        <v>17</v>
      </c>
      <c r="R9" s="10">
        <f t="shared" si="0"/>
        <v>12.661111111111111</v>
      </c>
      <c r="T9">
        <v>1</v>
      </c>
      <c r="U9">
        <v>0</v>
      </c>
      <c r="V9">
        <v>2</v>
      </c>
      <c r="W9">
        <v>10</v>
      </c>
      <c r="X9">
        <v>11</v>
      </c>
      <c r="Y9">
        <v>0</v>
      </c>
      <c r="Z9" s="16">
        <f t="shared" si="1"/>
        <v>7.3</v>
      </c>
    </row>
    <row r="10" spans="1:26">
      <c r="A10">
        <v>8</v>
      </c>
      <c r="B10" t="s">
        <v>10</v>
      </c>
      <c r="C10" t="s">
        <v>34</v>
      </c>
      <c r="D10">
        <v>14</v>
      </c>
      <c r="E10">
        <v>7</v>
      </c>
      <c r="F10">
        <v>6</v>
      </c>
      <c r="G10">
        <v>6</v>
      </c>
      <c r="H10">
        <v>6</v>
      </c>
      <c r="I10">
        <v>7</v>
      </c>
      <c r="J10" s="3">
        <f>+(D10+E10/9*20+F10/9*20+G10/9*20)/4*0.5+H10*0.3+I10*0.2</f>
        <v>10.227777777777776</v>
      </c>
      <c r="K10">
        <v>8</v>
      </c>
      <c r="L10">
        <v>8</v>
      </c>
      <c r="O10">
        <v>5</v>
      </c>
      <c r="P10">
        <v>17</v>
      </c>
      <c r="Q10">
        <v>20</v>
      </c>
      <c r="R10" s="10">
        <f t="shared" si="0"/>
        <v>10.022222222222222</v>
      </c>
      <c r="T10">
        <v>2</v>
      </c>
      <c r="U10">
        <v>0</v>
      </c>
      <c r="V10">
        <v>2</v>
      </c>
      <c r="W10">
        <v>10</v>
      </c>
      <c r="X10">
        <v>7</v>
      </c>
      <c r="Y10">
        <v>7</v>
      </c>
      <c r="Z10" s="16">
        <f t="shared" si="1"/>
        <v>7.4666666666666659</v>
      </c>
    </row>
    <row r="11" spans="1:26">
      <c r="A11">
        <v>9</v>
      </c>
      <c r="B11" s="19" t="s">
        <v>14</v>
      </c>
      <c r="C11" t="s">
        <v>34</v>
      </c>
      <c r="D11">
        <v>16</v>
      </c>
      <c r="E11">
        <v>7</v>
      </c>
      <c r="F11">
        <v>6.5</v>
      </c>
      <c r="G11">
        <v>7</v>
      </c>
      <c r="H11">
        <v>11</v>
      </c>
      <c r="I11">
        <v>12</v>
      </c>
      <c r="J11" s="3">
        <f>+(D11+E11/9*20+F11/9*20+G11/9*20)/4*0.5+H11*0.3+I11*0.2</f>
        <v>13.394444444444444</v>
      </c>
      <c r="K11">
        <v>9</v>
      </c>
      <c r="L11">
        <v>8</v>
      </c>
      <c r="M11">
        <v>2</v>
      </c>
      <c r="N11">
        <v>4</v>
      </c>
      <c r="O11">
        <v>11</v>
      </c>
      <c r="P11">
        <v>11</v>
      </c>
      <c r="Q11">
        <v>20</v>
      </c>
      <c r="R11" s="10">
        <f>+(K11/9+L11/10+M11/3+N11/5)/4*20*0.5+O11*0.25+P11*0.15+Q11*0.1</f>
        <v>14.566666666666666</v>
      </c>
      <c r="S11">
        <v>1</v>
      </c>
      <c r="T11">
        <v>2</v>
      </c>
      <c r="U11">
        <v>0</v>
      </c>
      <c r="V11">
        <v>3</v>
      </c>
      <c r="W11">
        <v>8</v>
      </c>
      <c r="X11">
        <v>14</v>
      </c>
      <c r="Y11">
        <v>20</v>
      </c>
      <c r="Z11" s="18">
        <f>+(S11/2*20 + T11/3*20 + U11/2*20+V11/3*20)/4*0.4+W11*0.2+X11*0.3+Y11*0.1+1</f>
        <v>13.133333333333333</v>
      </c>
    </row>
    <row r="12" spans="1:26">
      <c r="A12">
        <v>10</v>
      </c>
      <c r="B12" t="s">
        <v>15</v>
      </c>
      <c r="C12" t="s">
        <v>34</v>
      </c>
      <c r="D12">
        <v>18</v>
      </c>
      <c r="E12">
        <v>7</v>
      </c>
      <c r="J12" s="3">
        <f>+(D12+E12/9*20+F12/9*20+G12/9*20)/4*0.5+H12*0.3+I12*0.2</f>
        <v>4.1944444444444446</v>
      </c>
      <c r="T12">
        <v>1</v>
      </c>
      <c r="U12">
        <v>0</v>
      </c>
      <c r="V12">
        <v>1</v>
      </c>
      <c r="Y12">
        <v>0</v>
      </c>
      <c r="Z12" s="16">
        <f t="shared" si="1"/>
        <v>1.3333333333333333</v>
      </c>
    </row>
    <row r="13" spans="1:26">
      <c r="B13" t="s">
        <v>12</v>
      </c>
      <c r="D13">
        <v>16</v>
      </c>
      <c r="E13">
        <v>7</v>
      </c>
      <c r="J13" s="10">
        <f>+(D13+E13/9*20+F13/9*20+G13/9*20)/4*0.5+H13*0.3+I13*0.2</f>
        <v>3.9444444444444446</v>
      </c>
      <c r="K13">
        <v>9</v>
      </c>
      <c r="L13">
        <v>8</v>
      </c>
      <c r="M13">
        <v>2</v>
      </c>
      <c r="N13">
        <v>3</v>
      </c>
      <c r="O13">
        <v>5</v>
      </c>
      <c r="R13" s="16">
        <f>+(K13/9+L13/10+M13/3+N13/5)/4*20*0.5+O13*0.25+P13*0.15+Q13*0.1</f>
        <v>8.9166666666666679</v>
      </c>
      <c r="S13">
        <v>1</v>
      </c>
      <c r="T13">
        <v>1.5</v>
      </c>
      <c r="U13">
        <v>1.5</v>
      </c>
      <c r="V13">
        <v>1.5</v>
      </c>
      <c r="W13">
        <v>12</v>
      </c>
      <c r="X13">
        <v>16</v>
      </c>
      <c r="Y13">
        <v>12</v>
      </c>
      <c r="Z13" s="16">
        <f t="shared" si="1"/>
        <v>12.899999999999999</v>
      </c>
    </row>
    <row r="14" spans="1:26">
      <c r="A14">
        <v>11</v>
      </c>
      <c r="B14" t="s">
        <v>16</v>
      </c>
      <c r="D14">
        <v>17</v>
      </c>
      <c r="E14">
        <v>7</v>
      </c>
      <c r="F14">
        <v>8</v>
      </c>
      <c r="G14">
        <v>7.5</v>
      </c>
      <c r="H14">
        <v>12</v>
      </c>
      <c r="I14">
        <v>10</v>
      </c>
      <c r="J14" s="3">
        <f t="shared" ref="J14:J25" si="2">+(D14+E14/9*20+F14/9*20+G14/9*20)/4*0.5+H14*0.3+I14*0.2</f>
        <v>13.975</v>
      </c>
      <c r="K14">
        <v>7</v>
      </c>
      <c r="L14">
        <v>8</v>
      </c>
      <c r="M14">
        <v>2</v>
      </c>
      <c r="N14">
        <v>4</v>
      </c>
      <c r="O14">
        <v>15</v>
      </c>
      <c r="P14">
        <v>11</v>
      </c>
      <c r="Q14">
        <v>20</v>
      </c>
      <c r="R14" s="10">
        <f>+(K14/9+L14/10+M14/3+N14/5)/4*20*0.5+O14*0.25+P14*0.15+Q14*0.1</f>
        <v>15.011111111111111</v>
      </c>
      <c r="Y14">
        <v>0</v>
      </c>
      <c r="Z14" s="16">
        <f t="shared" si="1"/>
        <v>0</v>
      </c>
    </row>
    <row r="15" spans="1:26">
      <c r="A15">
        <v>12</v>
      </c>
      <c r="B15" t="s">
        <v>38</v>
      </c>
      <c r="D15">
        <v>14</v>
      </c>
      <c r="E15">
        <v>5</v>
      </c>
      <c r="F15">
        <v>2</v>
      </c>
      <c r="G15">
        <v>6</v>
      </c>
      <c r="H15">
        <v>12</v>
      </c>
      <c r="I15">
        <v>14</v>
      </c>
      <c r="J15" s="3">
        <f t="shared" si="2"/>
        <v>11.761111111111111</v>
      </c>
      <c r="K15">
        <v>7</v>
      </c>
      <c r="L15">
        <v>8</v>
      </c>
      <c r="N15">
        <v>4</v>
      </c>
      <c r="O15">
        <v>9</v>
      </c>
      <c r="P15">
        <v>16</v>
      </c>
      <c r="Q15">
        <v>20</v>
      </c>
      <c r="R15" s="10">
        <f>+(K15/9+L15/10+M15/3+N15/5)/4*20*0.5+O15*0.25+P15*0.15+Q15*0.1</f>
        <v>12.594444444444447</v>
      </c>
      <c r="W15">
        <v>9</v>
      </c>
      <c r="X15">
        <v>10</v>
      </c>
      <c r="Y15">
        <v>0</v>
      </c>
      <c r="Z15" s="16">
        <f t="shared" si="1"/>
        <v>4.8</v>
      </c>
    </row>
    <row r="16" spans="1:26">
      <c r="A16">
        <v>13</v>
      </c>
      <c r="B16" t="s">
        <v>39</v>
      </c>
      <c r="C16" t="s">
        <v>34</v>
      </c>
      <c r="D16">
        <v>18</v>
      </c>
      <c r="E16">
        <v>7</v>
      </c>
      <c r="F16">
        <v>8</v>
      </c>
      <c r="G16">
        <v>8.5</v>
      </c>
      <c r="H16">
        <v>9</v>
      </c>
      <c r="I16">
        <v>12</v>
      </c>
      <c r="J16" s="3">
        <f t="shared" si="2"/>
        <v>13.877777777777778</v>
      </c>
      <c r="K16">
        <v>8</v>
      </c>
      <c r="L16">
        <v>8</v>
      </c>
      <c r="N16">
        <v>4.5</v>
      </c>
      <c r="O16">
        <v>13</v>
      </c>
      <c r="P16">
        <v>14</v>
      </c>
      <c r="R16" s="10">
        <f>+(K16/9+L16/10+M16/3+N16/5)/4*20*0.5+O16*0.25+P16*0.15+Q16*0.1</f>
        <v>11.822222222222221</v>
      </c>
      <c r="T16">
        <v>1</v>
      </c>
      <c r="U16">
        <v>0</v>
      </c>
      <c r="V16">
        <v>2</v>
      </c>
      <c r="W16">
        <v>5</v>
      </c>
      <c r="Y16">
        <v>0</v>
      </c>
      <c r="Z16" s="16">
        <f t="shared" si="1"/>
        <v>3</v>
      </c>
    </row>
    <row r="17" spans="1:26">
      <c r="A17">
        <v>14</v>
      </c>
      <c r="B17" s="19" t="s">
        <v>40</v>
      </c>
      <c r="D17">
        <v>14</v>
      </c>
      <c r="E17">
        <v>5</v>
      </c>
      <c r="F17">
        <v>4</v>
      </c>
      <c r="G17">
        <v>8.5</v>
      </c>
      <c r="H17">
        <v>11</v>
      </c>
      <c r="I17">
        <v>14</v>
      </c>
      <c r="J17" s="3">
        <f t="shared" si="2"/>
        <v>12.711111111111112</v>
      </c>
      <c r="K17">
        <v>6</v>
      </c>
      <c r="L17">
        <v>8</v>
      </c>
      <c r="N17">
        <v>4</v>
      </c>
      <c r="O17">
        <v>9</v>
      </c>
      <c r="P17">
        <v>16</v>
      </c>
      <c r="Q17">
        <v>20</v>
      </c>
      <c r="R17" s="14">
        <f>+(K17/9+L17/10+M17/3+N17/5)/4*20*0.5+O17*0.25+P17*0.15+Q17*0.1 +1</f>
        <v>13.316666666666666</v>
      </c>
      <c r="S17">
        <v>2</v>
      </c>
      <c r="T17">
        <v>1.5</v>
      </c>
      <c r="W17">
        <v>14</v>
      </c>
      <c r="X17">
        <v>10</v>
      </c>
      <c r="Y17">
        <v>0</v>
      </c>
      <c r="Z17" s="18">
        <f>+(S17/2*20 + T17/3*20 + U17/2*20+V17/3*20)/4*0.4+W17*0.2+X17*0.3+Y17*0.1 +0.5</f>
        <v>9.3000000000000007</v>
      </c>
    </row>
    <row r="18" spans="1:26">
      <c r="A18">
        <v>15</v>
      </c>
      <c r="B18" t="s">
        <v>41</v>
      </c>
      <c r="C18" t="s">
        <v>34</v>
      </c>
      <c r="D18">
        <v>18</v>
      </c>
      <c r="E18">
        <v>7</v>
      </c>
      <c r="F18">
        <v>6</v>
      </c>
      <c r="G18">
        <v>5</v>
      </c>
      <c r="H18">
        <v>7</v>
      </c>
      <c r="I18">
        <v>8</v>
      </c>
      <c r="J18" s="3">
        <f t="shared" si="2"/>
        <v>10.95</v>
      </c>
      <c r="K18">
        <v>7</v>
      </c>
      <c r="L18">
        <v>8</v>
      </c>
      <c r="M18">
        <v>2</v>
      </c>
      <c r="N18">
        <v>4</v>
      </c>
      <c r="O18">
        <v>9</v>
      </c>
      <c r="P18">
        <v>11</v>
      </c>
      <c r="R18" s="10">
        <f>+(K18/9+L18/10+M18/3+N18/5)/4*20*0.5+O18*0.25+P18*0.15+Q18*0.1</f>
        <v>11.511111111111111</v>
      </c>
      <c r="S18">
        <v>1</v>
      </c>
      <c r="T18">
        <v>1.5</v>
      </c>
      <c r="U18">
        <v>0</v>
      </c>
      <c r="V18">
        <v>2</v>
      </c>
      <c r="W18">
        <v>7</v>
      </c>
      <c r="X18">
        <v>7</v>
      </c>
      <c r="Y18">
        <v>6</v>
      </c>
      <c r="Z18" s="16">
        <f t="shared" si="1"/>
        <v>7.4333333333333336</v>
      </c>
    </row>
    <row r="19" spans="1:26">
      <c r="A19">
        <v>16</v>
      </c>
      <c r="B19" t="s">
        <v>42</v>
      </c>
      <c r="Z19" s="16">
        <f t="shared" si="1"/>
        <v>0</v>
      </c>
    </row>
    <row r="20" spans="1:26">
      <c r="A20">
        <v>17</v>
      </c>
      <c r="B20" t="s">
        <v>43</v>
      </c>
      <c r="C20" t="s">
        <v>34</v>
      </c>
      <c r="D20">
        <v>18</v>
      </c>
      <c r="E20">
        <v>8</v>
      </c>
      <c r="F20">
        <v>7</v>
      </c>
      <c r="G20">
        <v>8.5</v>
      </c>
      <c r="H20">
        <v>7</v>
      </c>
      <c r="I20">
        <v>12</v>
      </c>
      <c r="J20" s="3">
        <f t="shared" si="2"/>
        <v>13.277777777777779</v>
      </c>
      <c r="K20">
        <v>7.5</v>
      </c>
      <c r="L20">
        <v>8</v>
      </c>
      <c r="M20">
        <v>2</v>
      </c>
      <c r="N20">
        <v>4</v>
      </c>
      <c r="O20">
        <v>9</v>
      </c>
      <c r="P20">
        <v>11</v>
      </c>
      <c r="Q20">
        <v>5</v>
      </c>
      <c r="R20" s="10">
        <f t="shared" ref="R20:R25" si="3">+(K20/9+L20/10+M20/3+N20/5)/4*20*0.5+O20*0.25+P20*0.15+Q20*0.1</f>
        <v>12.15</v>
      </c>
      <c r="S20">
        <v>2</v>
      </c>
      <c r="T20">
        <v>2</v>
      </c>
      <c r="U20">
        <v>0</v>
      </c>
      <c r="W20">
        <v>7</v>
      </c>
      <c r="X20">
        <v>14</v>
      </c>
      <c r="Y20">
        <v>20</v>
      </c>
      <c r="Z20" s="16">
        <f t="shared" si="1"/>
        <v>10.933333333333334</v>
      </c>
    </row>
    <row r="21" spans="1:26">
      <c r="A21">
        <v>18</v>
      </c>
      <c r="B21" t="s">
        <v>44</v>
      </c>
      <c r="C21" t="s">
        <v>34</v>
      </c>
      <c r="D21">
        <v>18</v>
      </c>
      <c r="E21">
        <v>7</v>
      </c>
      <c r="H21">
        <v>15</v>
      </c>
      <c r="I21">
        <v>7</v>
      </c>
      <c r="J21" s="3">
        <f t="shared" si="2"/>
        <v>10.094444444444445</v>
      </c>
      <c r="K21">
        <v>8</v>
      </c>
      <c r="L21">
        <v>8</v>
      </c>
      <c r="M21">
        <v>2</v>
      </c>
      <c r="N21">
        <v>5</v>
      </c>
      <c r="O21">
        <v>13</v>
      </c>
      <c r="R21" s="10">
        <f t="shared" si="3"/>
        <v>11.638888888888889</v>
      </c>
      <c r="S21">
        <v>2</v>
      </c>
      <c r="T21">
        <v>1.5</v>
      </c>
      <c r="U21">
        <v>1</v>
      </c>
      <c r="W21">
        <v>12</v>
      </c>
      <c r="X21">
        <v>17</v>
      </c>
      <c r="Y21">
        <v>3</v>
      </c>
      <c r="Z21" s="16">
        <f t="shared" si="1"/>
        <v>11.8</v>
      </c>
    </row>
    <row r="22" spans="1:26">
      <c r="A22">
        <v>19</v>
      </c>
      <c r="B22" t="s">
        <v>45</v>
      </c>
      <c r="C22" t="s">
        <v>34</v>
      </c>
      <c r="D22">
        <v>18</v>
      </c>
      <c r="E22">
        <v>7</v>
      </c>
      <c r="F22">
        <v>8.5</v>
      </c>
      <c r="G22">
        <v>8.5</v>
      </c>
      <c r="H22">
        <v>7</v>
      </c>
      <c r="I22">
        <v>14</v>
      </c>
      <c r="J22" s="3">
        <f t="shared" si="2"/>
        <v>13.816666666666666</v>
      </c>
      <c r="K22">
        <v>7</v>
      </c>
      <c r="L22">
        <v>8</v>
      </c>
      <c r="M22">
        <v>2</v>
      </c>
      <c r="N22">
        <v>5</v>
      </c>
      <c r="O22">
        <v>14</v>
      </c>
      <c r="P22">
        <v>16</v>
      </c>
      <c r="Q22">
        <v>20</v>
      </c>
      <c r="R22" s="10">
        <f t="shared" si="3"/>
        <v>16.011111111111113</v>
      </c>
      <c r="S22">
        <v>2</v>
      </c>
      <c r="T22">
        <v>2</v>
      </c>
      <c r="U22">
        <v>0</v>
      </c>
      <c r="V22">
        <v>3</v>
      </c>
      <c r="W22">
        <v>10</v>
      </c>
      <c r="X22">
        <v>7</v>
      </c>
      <c r="Y22">
        <v>20</v>
      </c>
      <c r="Z22" s="16">
        <f t="shared" si="1"/>
        <v>11.433333333333334</v>
      </c>
    </row>
    <row r="23" spans="1:26">
      <c r="A23">
        <v>20</v>
      </c>
      <c r="B23" t="s">
        <v>47</v>
      </c>
      <c r="D23">
        <v>18</v>
      </c>
      <c r="E23">
        <v>8</v>
      </c>
      <c r="F23">
        <v>7.5</v>
      </c>
      <c r="G23">
        <v>9</v>
      </c>
      <c r="H23">
        <v>13</v>
      </c>
      <c r="I23">
        <v>12</v>
      </c>
      <c r="J23" s="3">
        <f t="shared" si="2"/>
        <v>15.355555555555556</v>
      </c>
      <c r="K23">
        <v>8</v>
      </c>
      <c r="L23">
        <v>7</v>
      </c>
      <c r="M23">
        <v>2</v>
      </c>
      <c r="N23">
        <v>4</v>
      </c>
      <c r="O23">
        <v>12</v>
      </c>
      <c r="P23">
        <v>12</v>
      </c>
      <c r="Q23">
        <v>20</v>
      </c>
      <c r="R23" s="10">
        <f t="shared" si="3"/>
        <v>14.43888888888889</v>
      </c>
      <c r="S23">
        <v>1</v>
      </c>
      <c r="T23">
        <v>1</v>
      </c>
      <c r="V23">
        <v>2</v>
      </c>
      <c r="W23">
        <v>8</v>
      </c>
      <c r="X23">
        <v>10</v>
      </c>
      <c r="Y23">
        <v>14</v>
      </c>
      <c r="Z23" s="16">
        <f t="shared" si="1"/>
        <v>9</v>
      </c>
    </row>
    <row r="24" spans="1:26">
      <c r="A24">
        <v>21</v>
      </c>
      <c r="B24" t="s">
        <v>46</v>
      </c>
      <c r="C24" t="s">
        <v>34</v>
      </c>
      <c r="D24">
        <v>18</v>
      </c>
      <c r="E24">
        <v>7</v>
      </c>
      <c r="F24">
        <v>7</v>
      </c>
      <c r="G24">
        <v>8</v>
      </c>
      <c r="H24">
        <v>6</v>
      </c>
      <c r="I24">
        <v>12</v>
      </c>
      <c r="J24" s="3">
        <f t="shared" si="2"/>
        <v>12.561111111111112</v>
      </c>
      <c r="K24">
        <v>8</v>
      </c>
      <c r="L24">
        <v>8</v>
      </c>
      <c r="N24">
        <v>4</v>
      </c>
      <c r="O24">
        <v>9</v>
      </c>
      <c r="P24">
        <v>14</v>
      </c>
      <c r="R24" s="10">
        <f t="shared" si="3"/>
        <v>10.572222222222221</v>
      </c>
      <c r="T24">
        <v>1</v>
      </c>
      <c r="U24">
        <v>0</v>
      </c>
      <c r="V24">
        <v>2</v>
      </c>
      <c r="W24">
        <v>9</v>
      </c>
      <c r="Y24">
        <v>0</v>
      </c>
      <c r="Z24" s="16">
        <f t="shared" si="1"/>
        <v>3.8</v>
      </c>
    </row>
    <row r="25" spans="1:26">
      <c r="D25" s="4">
        <v>20</v>
      </c>
      <c r="E25" s="4">
        <v>9</v>
      </c>
      <c r="F25" s="4">
        <v>9</v>
      </c>
      <c r="G25" s="4">
        <v>9</v>
      </c>
      <c r="H25" s="4">
        <v>20</v>
      </c>
      <c r="I25" s="4">
        <v>20</v>
      </c>
      <c r="J25" s="6">
        <f t="shared" si="2"/>
        <v>20</v>
      </c>
      <c r="K25" s="4">
        <v>9</v>
      </c>
      <c r="L25" s="4">
        <v>10</v>
      </c>
      <c r="M25" s="4">
        <v>3</v>
      </c>
      <c r="N25" s="4">
        <v>5</v>
      </c>
      <c r="O25" s="4">
        <v>20</v>
      </c>
      <c r="P25" s="4">
        <v>20</v>
      </c>
      <c r="Q25" s="4">
        <v>20</v>
      </c>
      <c r="R25" s="11">
        <f t="shared" si="3"/>
        <v>20</v>
      </c>
      <c r="S25" s="4">
        <v>2</v>
      </c>
      <c r="T25" s="4">
        <v>3</v>
      </c>
      <c r="U25" s="4">
        <v>2</v>
      </c>
      <c r="V25" s="4">
        <v>3</v>
      </c>
      <c r="W25" s="4">
        <v>20</v>
      </c>
      <c r="X25" s="4">
        <v>20</v>
      </c>
      <c r="Y25" s="4">
        <v>20</v>
      </c>
      <c r="Z25" s="17">
        <f t="shared" si="1"/>
        <v>20</v>
      </c>
    </row>
    <row r="27" spans="1:26">
      <c r="B27" t="s">
        <v>11</v>
      </c>
    </row>
  </sheetData>
  <sortState ref="B24:J25">
    <sortCondition ref="B24:B25"/>
  </sortState>
  <phoneticPr fontId="7" type="noConversion"/>
  <pageMargins left="0.75" right="0.75" top="0.58760683760683763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A27"/>
  <sheetViews>
    <sheetView workbookViewId="0">
      <selection activeCell="AA13" sqref="AA13"/>
    </sheetView>
  </sheetViews>
  <sheetFormatPr baseColWidth="10" defaultColWidth="10.7109375" defaultRowHeight="13"/>
  <cols>
    <col min="1" max="1" width="4" customWidth="1"/>
    <col min="2" max="2" width="28.140625" customWidth="1"/>
    <col min="3" max="4" width="2.140625" customWidth="1"/>
    <col min="5" max="8" width="3.7109375" customWidth="1"/>
    <col min="9" max="10" width="5.28515625" customWidth="1"/>
    <col min="11" max="11" width="5.85546875" style="3" customWidth="1"/>
    <col min="12" max="15" width="3.7109375" customWidth="1"/>
    <col min="16" max="16" width="5.28515625" bestFit="1" customWidth="1"/>
    <col min="17" max="17" width="5.5703125" bestFit="1" customWidth="1"/>
    <col min="18" max="18" width="5" bestFit="1" customWidth="1"/>
    <col min="19" max="19" width="5.85546875" style="8" bestFit="1" customWidth="1"/>
    <col min="20" max="23" width="3.7109375" customWidth="1"/>
    <col min="24" max="24" width="5.28515625" bestFit="1" customWidth="1"/>
    <col min="25" max="25" width="5.5703125" bestFit="1" customWidth="1"/>
    <col min="26" max="26" width="5" bestFit="1" customWidth="1"/>
    <col min="27" max="27" width="5.85546875" style="16" bestFit="1" customWidth="1"/>
    <col min="28" max="28" width="10.7109375" customWidth="1"/>
  </cols>
  <sheetData>
    <row r="1" spans="1:27" s="1" customFormat="1">
      <c r="A1" s="1" t="s">
        <v>35</v>
      </c>
      <c r="B1" s="1" t="s">
        <v>53</v>
      </c>
      <c r="E1" s="1">
        <v>20</v>
      </c>
      <c r="F1" s="1">
        <v>9</v>
      </c>
      <c r="G1" s="1">
        <v>9</v>
      </c>
      <c r="H1" s="1">
        <v>9</v>
      </c>
      <c r="I1" s="1">
        <v>20</v>
      </c>
      <c r="K1" s="2"/>
      <c r="L1" s="1">
        <v>9</v>
      </c>
      <c r="M1" s="1">
        <v>10</v>
      </c>
      <c r="N1" s="1">
        <v>3</v>
      </c>
      <c r="O1" s="1">
        <v>5</v>
      </c>
      <c r="S1" s="7"/>
      <c r="T1" s="1">
        <v>2</v>
      </c>
      <c r="U1" s="1">
        <v>3</v>
      </c>
      <c r="V1" s="1">
        <v>2</v>
      </c>
      <c r="W1" s="1">
        <v>3</v>
      </c>
      <c r="AA1" s="15"/>
    </row>
    <row r="2" spans="1:27" s="1" customFormat="1">
      <c r="A2" s="1" t="s">
        <v>17</v>
      </c>
      <c r="B2" s="1" t="s">
        <v>18</v>
      </c>
      <c r="E2" s="1" t="s">
        <v>19</v>
      </c>
      <c r="F2" s="1" t="s">
        <v>22</v>
      </c>
      <c r="G2" s="1" t="s">
        <v>23</v>
      </c>
      <c r="H2" s="1" t="s">
        <v>24</v>
      </c>
      <c r="I2" s="1" t="s">
        <v>30</v>
      </c>
      <c r="J2" s="1" t="s">
        <v>21</v>
      </c>
      <c r="K2" s="2" t="s">
        <v>31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67</v>
      </c>
      <c r="Q2" s="1" t="s">
        <v>68</v>
      </c>
      <c r="R2" s="1" t="s">
        <v>69</v>
      </c>
      <c r="S2" s="7" t="s">
        <v>31</v>
      </c>
      <c r="T2" s="1" t="s">
        <v>29</v>
      </c>
      <c r="U2" s="1" t="s">
        <v>33</v>
      </c>
      <c r="V2" s="1" t="s">
        <v>32</v>
      </c>
      <c r="W2" s="1" t="s">
        <v>20</v>
      </c>
      <c r="X2" s="1" t="s">
        <v>30</v>
      </c>
      <c r="Y2" s="1" t="s">
        <v>68</v>
      </c>
      <c r="Z2" s="1" t="s">
        <v>69</v>
      </c>
      <c r="AA2" s="15" t="s">
        <v>31</v>
      </c>
    </row>
    <row r="3" spans="1:27">
      <c r="A3">
        <v>1</v>
      </c>
      <c r="B3" t="s">
        <v>54</v>
      </c>
      <c r="C3" t="s">
        <v>34</v>
      </c>
      <c r="D3" t="s">
        <v>48</v>
      </c>
      <c r="E3">
        <v>18</v>
      </c>
      <c r="F3">
        <v>7</v>
      </c>
      <c r="G3">
        <v>7</v>
      </c>
      <c r="H3">
        <v>8</v>
      </c>
      <c r="I3">
        <v>12</v>
      </c>
      <c r="J3">
        <v>14</v>
      </c>
      <c r="K3" s="3">
        <f t="shared" ref="K3:K21" si="0">+(E3+F3/9*20+G3/9*20+H3/9*20)/4*0.5+I3*0.3+J3*0.2</f>
        <v>14.761111111111111</v>
      </c>
      <c r="L3">
        <v>9</v>
      </c>
      <c r="M3">
        <v>9</v>
      </c>
      <c r="N3">
        <v>3</v>
      </c>
      <c r="O3">
        <v>4</v>
      </c>
      <c r="P3">
        <v>9</v>
      </c>
      <c r="Q3">
        <v>14</v>
      </c>
      <c r="R3">
        <v>20</v>
      </c>
      <c r="S3" s="10">
        <f t="shared" ref="S3:S11" si="1">+(L3/9+M3/10+N3/3+O3/5)/4*20*0.5+P3*0.25+Q3*0.15+R3*0.1</f>
        <v>15.6</v>
      </c>
      <c r="T3">
        <v>2</v>
      </c>
      <c r="U3">
        <v>1</v>
      </c>
      <c r="V3">
        <v>1</v>
      </c>
      <c r="W3">
        <v>3</v>
      </c>
      <c r="X3">
        <v>12</v>
      </c>
      <c r="Y3">
        <v>17</v>
      </c>
      <c r="Z3">
        <v>20</v>
      </c>
      <c r="AA3" s="16">
        <f>+(T3/2*20 + U3/3*20 + V3/2*20+W3/3*20)/4*0.4+X3*0.2+Y3*0.3+Z3*0.1</f>
        <v>15.166666666666666</v>
      </c>
    </row>
    <row r="4" spans="1:27">
      <c r="A4">
        <v>2</v>
      </c>
      <c r="B4" t="s">
        <v>36</v>
      </c>
      <c r="F4">
        <v>5</v>
      </c>
      <c r="G4">
        <v>3.5</v>
      </c>
      <c r="H4">
        <v>8</v>
      </c>
      <c r="I4" s="5">
        <v>6</v>
      </c>
      <c r="J4" s="5">
        <v>16</v>
      </c>
      <c r="K4" s="3">
        <f t="shared" si="0"/>
        <v>9.5833333333333339</v>
      </c>
      <c r="O4">
        <v>3</v>
      </c>
      <c r="P4">
        <v>7</v>
      </c>
      <c r="Q4">
        <v>12</v>
      </c>
      <c r="R4">
        <v>20</v>
      </c>
      <c r="S4" s="10">
        <f t="shared" si="1"/>
        <v>7.05</v>
      </c>
      <c r="U4">
        <v>1</v>
      </c>
      <c r="W4">
        <v>2</v>
      </c>
      <c r="X4">
        <v>11</v>
      </c>
      <c r="Y4">
        <v>10</v>
      </c>
      <c r="Z4">
        <v>5</v>
      </c>
      <c r="AA4" s="16">
        <f t="shared" ref="AA4:AA26" si="2">+(T4/2*20 + U4/3*20 + V4/2*20+W4/3*20)/4*0.4+X4*0.2+Y4*0.3+Z4*0.1</f>
        <v>7.7</v>
      </c>
    </row>
    <row r="5" spans="1:27">
      <c r="A5">
        <v>3</v>
      </c>
      <c r="B5" t="s">
        <v>55</v>
      </c>
      <c r="C5" t="s">
        <v>34</v>
      </c>
      <c r="E5">
        <v>18</v>
      </c>
      <c r="F5">
        <v>7</v>
      </c>
      <c r="G5">
        <f>2.5+4.5</f>
        <v>7</v>
      </c>
      <c r="H5">
        <v>8</v>
      </c>
      <c r="I5">
        <v>17</v>
      </c>
      <c r="K5" s="3">
        <f t="shared" si="0"/>
        <v>13.46111111111111</v>
      </c>
      <c r="L5">
        <v>7</v>
      </c>
      <c r="N5">
        <v>3</v>
      </c>
      <c r="O5">
        <v>4</v>
      </c>
      <c r="P5">
        <v>0</v>
      </c>
      <c r="R5">
        <v>20</v>
      </c>
      <c r="S5" s="10">
        <f t="shared" si="1"/>
        <v>8.4444444444444429</v>
      </c>
      <c r="X5">
        <v>13</v>
      </c>
      <c r="Z5">
        <v>0</v>
      </c>
      <c r="AA5" s="16">
        <f t="shared" si="2"/>
        <v>2.6</v>
      </c>
    </row>
    <row r="6" spans="1:27">
      <c r="A6">
        <v>4</v>
      </c>
      <c r="B6" t="s">
        <v>56</v>
      </c>
      <c r="C6" t="s">
        <v>34</v>
      </c>
      <c r="E6">
        <v>18</v>
      </c>
      <c r="F6">
        <v>6</v>
      </c>
      <c r="G6">
        <v>7</v>
      </c>
      <c r="H6">
        <v>9</v>
      </c>
      <c r="I6">
        <v>12</v>
      </c>
      <c r="J6">
        <v>12</v>
      </c>
      <c r="K6" s="3">
        <f t="shared" si="0"/>
        <v>14.361111111111111</v>
      </c>
      <c r="L6">
        <v>8.5</v>
      </c>
      <c r="M6">
        <v>8.5</v>
      </c>
      <c r="N6">
        <v>2</v>
      </c>
      <c r="O6">
        <v>5</v>
      </c>
      <c r="P6">
        <v>12</v>
      </c>
      <c r="Q6">
        <v>13</v>
      </c>
      <c r="R6">
        <v>20</v>
      </c>
      <c r="S6" s="10">
        <f t="shared" si="1"/>
        <v>15.602777777777776</v>
      </c>
      <c r="T6">
        <v>2</v>
      </c>
      <c r="U6">
        <v>2</v>
      </c>
      <c r="W6">
        <v>3</v>
      </c>
      <c r="X6">
        <v>15</v>
      </c>
      <c r="Y6">
        <v>17</v>
      </c>
      <c r="Z6">
        <v>20</v>
      </c>
      <c r="AA6" s="16">
        <f t="shared" si="2"/>
        <v>15.433333333333332</v>
      </c>
    </row>
    <row r="7" spans="1:27">
      <c r="A7">
        <v>5</v>
      </c>
      <c r="B7" t="s">
        <v>57</v>
      </c>
      <c r="F7">
        <v>7</v>
      </c>
      <c r="G7">
        <v>3</v>
      </c>
      <c r="H7">
        <v>5.5</v>
      </c>
      <c r="K7" s="3">
        <f t="shared" si="0"/>
        <v>4.3055555555555554</v>
      </c>
      <c r="L7">
        <v>7</v>
      </c>
      <c r="N7">
        <v>3</v>
      </c>
      <c r="O7">
        <v>4</v>
      </c>
      <c r="P7">
        <v>5</v>
      </c>
      <c r="Q7">
        <v>11</v>
      </c>
      <c r="S7" s="10">
        <f t="shared" si="1"/>
        <v>9.3444444444444432</v>
      </c>
      <c r="Z7">
        <v>0</v>
      </c>
      <c r="AA7" s="16">
        <f t="shared" si="2"/>
        <v>0</v>
      </c>
    </row>
    <row r="8" spans="1:27">
      <c r="A8">
        <v>6</v>
      </c>
      <c r="B8" s="13" t="s">
        <v>58</v>
      </c>
      <c r="C8" t="s">
        <v>34</v>
      </c>
      <c r="E8">
        <v>14</v>
      </c>
      <c r="F8">
        <v>7</v>
      </c>
      <c r="H8">
        <v>8</v>
      </c>
      <c r="I8">
        <v>8</v>
      </c>
      <c r="J8">
        <v>16</v>
      </c>
      <c r="K8" s="3">
        <f t="shared" si="0"/>
        <v>11.516666666666666</v>
      </c>
      <c r="L8">
        <v>9</v>
      </c>
      <c r="M8">
        <v>8</v>
      </c>
      <c r="N8">
        <v>3</v>
      </c>
      <c r="O8">
        <v>4</v>
      </c>
      <c r="P8">
        <v>12</v>
      </c>
      <c r="Q8">
        <v>17</v>
      </c>
      <c r="R8">
        <v>20</v>
      </c>
      <c r="S8" s="14">
        <f>+(L8/9+M8/10+N8/3+O8/5)/4*20*0.5+P8*0.25+Q8*0.15+R8*0.1 +2</f>
        <v>18.55</v>
      </c>
      <c r="T8">
        <v>2</v>
      </c>
      <c r="U8">
        <v>1</v>
      </c>
      <c r="W8">
        <v>3</v>
      </c>
      <c r="X8">
        <v>11</v>
      </c>
      <c r="Y8">
        <v>19</v>
      </c>
      <c r="Z8">
        <v>20</v>
      </c>
      <c r="AA8" s="16">
        <f t="shared" si="2"/>
        <v>14.566666666666666</v>
      </c>
    </row>
    <row r="9" spans="1:27">
      <c r="A9">
        <v>7</v>
      </c>
      <c r="B9" t="s">
        <v>59</v>
      </c>
      <c r="C9" t="s">
        <v>34</v>
      </c>
      <c r="E9">
        <v>11</v>
      </c>
      <c r="F9">
        <v>1</v>
      </c>
      <c r="H9">
        <v>8</v>
      </c>
      <c r="I9">
        <v>5</v>
      </c>
      <c r="K9" s="3">
        <f t="shared" si="0"/>
        <v>5.375</v>
      </c>
      <c r="M9">
        <v>5</v>
      </c>
      <c r="N9">
        <v>2</v>
      </c>
      <c r="O9">
        <v>1.5</v>
      </c>
      <c r="P9">
        <v>5</v>
      </c>
      <c r="S9" s="10">
        <f t="shared" si="1"/>
        <v>4.9166666666666661</v>
      </c>
      <c r="U9">
        <v>2</v>
      </c>
      <c r="W9">
        <v>3</v>
      </c>
      <c r="X9">
        <v>5</v>
      </c>
      <c r="Z9">
        <v>0</v>
      </c>
      <c r="AA9" s="16">
        <f t="shared" si="2"/>
        <v>4.333333333333333</v>
      </c>
    </row>
    <row r="10" spans="1:27">
      <c r="A10">
        <v>8</v>
      </c>
      <c r="B10" t="s">
        <v>60</v>
      </c>
      <c r="C10" t="s">
        <v>34</v>
      </c>
      <c r="D10" t="s">
        <v>48</v>
      </c>
      <c r="E10">
        <v>14</v>
      </c>
      <c r="F10">
        <v>7</v>
      </c>
      <c r="H10">
        <v>8</v>
      </c>
      <c r="I10">
        <v>11</v>
      </c>
      <c r="K10" s="3">
        <f>+(E10+F10/9*20+G10/9*20+H10/9*20)/4*0.5+I10*0.3+J10*0.2+1</f>
        <v>10.216666666666667</v>
      </c>
      <c r="L10">
        <v>8</v>
      </c>
      <c r="M10">
        <v>7</v>
      </c>
      <c r="N10">
        <v>3</v>
      </c>
      <c r="O10">
        <v>5</v>
      </c>
      <c r="P10">
        <v>14</v>
      </c>
      <c r="Q10">
        <v>16</v>
      </c>
      <c r="R10">
        <v>20</v>
      </c>
      <c r="S10" s="10">
        <f t="shared" si="1"/>
        <v>16.87222222222222</v>
      </c>
      <c r="T10">
        <v>1</v>
      </c>
      <c r="U10">
        <v>2</v>
      </c>
      <c r="V10">
        <v>1</v>
      </c>
      <c r="W10">
        <v>2</v>
      </c>
      <c r="X10">
        <v>7</v>
      </c>
      <c r="Y10">
        <v>13</v>
      </c>
      <c r="Z10">
        <v>7</v>
      </c>
      <c r="AA10" s="16">
        <f t="shared" si="2"/>
        <v>10.666666666666666</v>
      </c>
    </row>
    <row r="11" spans="1:27">
      <c r="A11">
        <v>9</v>
      </c>
      <c r="B11" t="s">
        <v>61</v>
      </c>
      <c r="C11" t="s">
        <v>34</v>
      </c>
      <c r="D11" t="s">
        <v>48</v>
      </c>
      <c r="E11">
        <v>18</v>
      </c>
      <c r="F11">
        <v>6</v>
      </c>
      <c r="G11">
        <v>4</v>
      </c>
      <c r="H11">
        <v>8</v>
      </c>
      <c r="I11">
        <v>5</v>
      </c>
      <c r="J11">
        <v>12</v>
      </c>
      <c r="K11" s="3">
        <f t="shared" si="0"/>
        <v>11.15</v>
      </c>
      <c r="L11">
        <v>8</v>
      </c>
      <c r="N11">
        <v>2</v>
      </c>
      <c r="O11">
        <v>4</v>
      </c>
      <c r="P11">
        <v>9</v>
      </c>
      <c r="Q11">
        <v>12</v>
      </c>
      <c r="R11">
        <v>20</v>
      </c>
      <c r="S11" s="10">
        <f t="shared" si="1"/>
        <v>11.938888888888886</v>
      </c>
      <c r="T11">
        <v>1</v>
      </c>
      <c r="U11">
        <v>1</v>
      </c>
      <c r="W11">
        <v>2</v>
      </c>
      <c r="X11">
        <v>16</v>
      </c>
      <c r="Y11">
        <v>10</v>
      </c>
      <c r="Z11">
        <v>0</v>
      </c>
      <c r="AA11" s="16">
        <f t="shared" si="2"/>
        <v>9.1999999999999993</v>
      </c>
    </row>
    <row r="12" spans="1:27">
      <c r="A12">
        <v>10</v>
      </c>
      <c r="B12" s="19" t="s">
        <v>37</v>
      </c>
      <c r="E12">
        <v>14</v>
      </c>
      <c r="F12">
        <v>6</v>
      </c>
      <c r="G12">
        <v>8</v>
      </c>
      <c r="H12">
        <v>8</v>
      </c>
      <c r="I12">
        <v>11</v>
      </c>
      <c r="J12">
        <v>16</v>
      </c>
      <c r="K12" s="3">
        <f t="shared" si="0"/>
        <v>14.361111111111111</v>
      </c>
      <c r="L12">
        <v>8</v>
      </c>
      <c r="M12">
        <v>8</v>
      </c>
      <c r="N12">
        <v>3</v>
      </c>
      <c r="P12">
        <v>12</v>
      </c>
      <c r="Q12">
        <v>14</v>
      </c>
      <c r="S12" s="14">
        <f>+(L12/9+M12/10+N12/3+O12/5)/4*20*0.5+P12*0.25+Q12*0.15+R12*0.1 + 1</f>
        <v>12.822222222222223</v>
      </c>
      <c r="T12">
        <v>2</v>
      </c>
      <c r="W12">
        <v>3</v>
      </c>
      <c r="Y12">
        <v>12</v>
      </c>
      <c r="Z12">
        <v>2</v>
      </c>
      <c r="AA12" s="18">
        <f>+(T12/2*20 + U12/3*20 + V12/2*20+W12/3*20)/4*0.4+X12*0.2+Y12*0.3+Z12*0.1+1</f>
        <v>8.8000000000000007</v>
      </c>
    </row>
    <row r="13" spans="1:27">
      <c r="A13">
        <v>11</v>
      </c>
      <c r="B13" t="s">
        <v>62</v>
      </c>
      <c r="C13" t="s">
        <v>34</v>
      </c>
      <c r="E13">
        <v>18</v>
      </c>
      <c r="K13" s="3">
        <f t="shared" si="0"/>
        <v>2.25</v>
      </c>
      <c r="S13" s="10"/>
      <c r="AA13" s="16">
        <f t="shared" si="2"/>
        <v>0</v>
      </c>
    </row>
    <row r="14" spans="1:27">
      <c r="A14">
        <v>12</v>
      </c>
      <c r="B14" t="s">
        <v>63</v>
      </c>
      <c r="C14" t="s">
        <v>34</v>
      </c>
      <c r="D14" t="s">
        <v>48</v>
      </c>
      <c r="E14">
        <v>18</v>
      </c>
      <c r="F14">
        <v>6</v>
      </c>
      <c r="G14">
        <v>7</v>
      </c>
      <c r="H14">
        <v>7</v>
      </c>
      <c r="I14">
        <v>7</v>
      </c>
      <c r="J14">
        <v>14</v>
      </c>
      <c r="K14" s="3">
        <f t="shared" si="0"/>
        <v>12.705555555555556</v>
      </c>
      <c r="L14">
        <v>9</v>
      </c>
      <c r="M14">
        <v>8</v>
      </c>
      <c r="N14">
        <v>3</v>
      </c>
      <c r="O14">
        <v>4</v>
      </c>
      <c r="P14">
        <v>8</v>
      </c>
      <c r="Q14">
        <v>13</v>
      </c>
      <c r="R14">
        <v>20</v>
      </c>
      <c r="S14" s="10">
        <f>+(L14/9+M14/10+N14/3+O14/5)/4*20*0.5+P14*0.25+Q14*0.15+R14*0.1</f>
        <v>14.95</v>
      </c>
      <c r="T14">
        <v>1.5</v>
      </c>
      <c r="U14">
        <v>2.2000000000000002</v>
      </c>
      <c r="V14">
        <v>1</v>
      </c>
      <c r="W14">
        <v>3</v>
      </c>
      <c r="X14">
        <v>13</v>
      </c>
      <c r="Y14">
        <v>7</v>
      </c>
      <c r="Z14">
        <v>9</v>
      </c>
      <c r="AA14" s="16">
        <f t="shared" si="2"/>
        <v>11.566666666666668</v>
      </c>
    </row>
    <row r="15" spans="1:27">
      <c r="A15">
        <v>13</v>
      </c>
      <c r="B15" s="13" t="s">
        <v>64</v>
      </c>
      <c r="C15" t="s">
        <v>34</v>
      </c>
      <c r="D15" t="s">
        <v>48</v>
      </c>
      <c r="E15">
        <v>14</v>
      </c>
      <c r="F15">
        <v>7</v>
      </c>
      <c r="G15">
        <v>8</v>
      </c>
      <c r="H15">
        <v>9</v>
      </c>
      <c r="I15">
        <v>8</v>
      </c>
      <c r="J15">
        <v>16</v>
      </c>
      <c r="K15" s="3">
        <f t="shared" si="0"/>
        <v>14.016666666666669</v>
      </c>
      <c r="L15">
        <v>8</v>
      </c>
      <c r="M15">
        <v>8.5</v>
      </c>
      <c r="N15">
        <v>3</v>
      </c>
      <c r="O15">
        <v>4.5</v>
      </c>
      <c r="P15">
        <v>15</v>
      </c>
      <c r="Q15">
        <v>17</v>
      </c>
      <c r="R15">
        <v>20</v>
      </c>
      <c r="S15" s="14">
        <f>+(L15/9+M15/10+N15/3+O15/5)/4*20*0.5+P15*0.25+Q15*0.15+R15*0.1 +2</f>
        <v>19.397222222222222</v>
      </c>
      <c r="T15">
        <v>2</v>
      </c>
      <c r="U15">
        <v>2</v>
      </c>
      <c r="V15">
        <v>1</v>
      </c>
      <c r="W15">
        <v>3</v>
      </c>
      <c r="X15">
        <v>11</v>
      </c>
      <c r="Y15">
        <v>19</v>
      </c>
      <c r="Z15">
        <v>20</v>
      </c>
      <c r="AA15" s="16">
        <f t="shared" si="2"/>
        <v>16.233333333333334</v>
      </c>
    </row>
    <row r="16" spans="1:27">
      <c r="A16">
        <v>14</v>
      </c>
      <c r="B16" t="s">
        <v>65</v>
      </c>
      <c r="F16">
        <v>4</v>
      </c>
      <c r="I16">
        <v>6</v>
      </c>
      <c r="K16" s="3">
        <f t="shared" si="0"/>
        <v>2.911111111111111</v>
      </c>
      <c r="L16">
        <v>8</v>
      </c>
      <c r="M16">
        <v>5</v>
      </c>
      <c r="O16">
        <v>2</v>
      </c>
      <c r="P16">
        <v>7</v>
      </c>
      <c r="S16" s="10">
        <f>+(L16/9+M16/10+N16/3+O16/5)/4*20*0.5+P16*0.25+Q16*0.15+R16*0.1</f>
        <v>6.2222222222222214</v>
      </c>
      <c r="Z16">
        <v>0</v>
      </c>
      <c r="AA16" s="16">
        <f t="shared" si="2"/>
        <v>0</v>
      </c>
    </row>
    <row r="17" spans="1:27">
      <c r="A17">
        <v>15</v>
      </c>
      <c r="B17" t="s">
        <v>66</v>
      </c>
      <c r="C17" t="s">
        <v>34</v>
      </c>
      <c r="E17">
        <v>18</v>
      </c>
      <c r="F17">
        <v>7</v>
      </c>
      <c r="G17">
        <v>7</v>
      </c>
      <c r="H17">
        <v>8</v>
      </c>
      <c r="I17">
        <v>9</v>
      </c>
      <c r="J17">
        <v>14</v>
      </c>
      <c r="K17" s="3">
        <f t="shared" si="0"/>
        <v>13.861111111111111</v>
      </c>
      <c r="L17">
        <v>5</v>
      </c>
      <c r="M17">
        <v>8</v>
      </c>
      <c r="N17">
        <v>2</v>
      </c>
      <c r="O17">
        <v>4</v>
      </c>
      <c r="P17">
        <v>0</v>
      </c>
      <c r="R17">
        <v>20</v>
      </c>
      <c r="S17" s="10">
        <f>+(L17/9+M17/10+N17/3+O17/5)/4*20*0.5+P17*0.25+Q17*0.15+R17*0.1</f>
        <v>9.0555555555555554</v>
      </c>
      <c r="T17">
        <v>1</v>
      </c>
      <c r="U17">
        <v>1</v>
      </c>
      <c r="V17">
        <v>1</v>
      </c>
      <c r="W17">
        <v>3</v>
      </c>
      <c r="X17">
        <v>8</v>
      </c>
      <c r="Y17">
        <v>7</v>
      </c>
      <c r="Z17">
        <v>12</v>
      </c>
      <c r="AA17" s="16">
        <f t="shared" si="2"/>
        <v>9.5666666666666664</v>
      </c>
    </row>
    <row r="18" spans="1:27">
      <c r="A18">
        <v>16</v>
      </c>
      <c r="B18" t="s">
        <v>70</v>
      </c>
      <c r="C18" t="s">
        <v>34</v>
      </c>
      <c r="E18">
        <v>14</v>
      </c>
      <c r="F18">
        <v>7</v>
      </c>
      <c r="I18">
        <v>6</v>
      </c>
      <c r="K18" s="3">
        <f t="shared" si="0"/>
        <v>5.4944444444444445</v>
      </c>
      <c r="S18" s="10"/>
      <c r="AA18" s="16">
        <f t="shared" si="2"/>
        <v>0</v>
      </c>
    </row>
    <row r="19" spans="1:27">
      <c r="A19">
        <v>17</v>
      </c>
      <c r="B19" t="s">
        <v>71</v>
      </c>
      <c r="C19" t="s">
        <v>34</v>
      </c>
      <c r="D19" t="s">
        <v>48</v>
      </c>
      <c r="E19">
        <v>18</v>
      </c>
      <c r="K19" s="3">
        <f t="shared" si="0"/>
        <v>2.25</v>
      </c>
      <c r="S19" s="10"/>
      <c r="AA19" s="16">
        <f t="shared" si="2"/>
        <v>0</v>
      </c>
    </row>
    <row r="20" spans="1:27">
      <c r="A20">
        <v>18</v>
      </c>
      <c r="B20" s="13" t="s">
        <v>72</v>
      </c>
      <c r="C20" t="s">
        <v>34</v>
      </c>
      <c r="D20" t="s">
        <v>48</v>
      </c>
      <c r="E20">
        <v>14</v>
      </c>
      <c r="F20">
        <v>7</v>
      </c>
      <c r="G20">
        <v>7</v>
      </c>
      <c r="H20">
        <v>8</v>
      </c>
      <c r="I20">
        <v>9</v>
      </c>
      <c r="J20">
        <v>16</v>
      </c>
      <c r="K20" s="3">
        <f t="shared" si="0"/>
        <v>13.761111111111113</v>
      </c>
      <c r="L20">
        <v>9</v>
      </c>
      <c r="M20">
        <v>9</v>
      </c>
      <c r="N20">
        <v>2</v>
      </c>
      <c r="O20">
        <v>5</v>
      </c>
      <c r="P20">
        <v>14</v>
      </c>
      <c r="Q20">
        <v>18</v>
      </c>
      <c r="R20">
        <v>20</v>
      </c>
      <c r="S20" s="14">
        <f>+(L20/9+M20/10+N20/3+O20/5)/4*20*0.5+P20*0.25+Q20*0.15+R20*0.1 +2</f>
        <v>19.116666666666667</v>
      </c>
      <c r="T20">
        <v>2</v>
      </c>
      <c r="U20">
        <v>1.5</v>
      </c>
      <c r="W20">
        <v>2</v>
      </c>
      <c r="X20">
        <v>11</v>
      </c>
      <c r="Y20">
        <v>12</v>
      </c>
      <c r="Z20">
        <v>20</v>
      </c>
      <c r="AA20" s="16">
        <f t="shared" si="2"/>
        <v>12.133333333333333</v>
      </c>
    </row>
    <row r="21" spans="1:27">
      <c r="A21">
        <v>19</v>
      </c>
      <c r="B21" t="s">
        <v>73</v>
      </c>
      <c r="C21" t="s">
        <v>34</v>
      </c>
      <c r="D21" t="s">
        <v>48</v>
      </c>
      <c r="E21">
        <v>14</v>
      </c>
      <c r="F21">
        <v>7</v>
      </c>
      <c r="G21">
        <v>6</v>
      </c>
      <c r="H21">
        <v>4</v>
      </c>
      <c r="I21">
        <v>12</v>
      </c>
      <c r="K21" s="3">
        <f t="shared" si="0"/>
        <v>10.072222222222221</v>
      </c>
      <c r="L21">
        <v>8</v>
      </c>
      <c r="M21">
        <v>8</v>
      </c>
      <c r="N21">
        <v>3</v>
      </c>
      <c r="O21">
        <v>4</v>
      </c>
      <c r="P21">
        <v>14</v>
      </c>
      <c r="R21">
        <v>5</v>
      </c>
      <c r="S21" s="10">
        <f t="shared" ref="S21:S27" si="3">+(L21/9+M21/10+N21/3+O21/5)/4*20*0.5+P21*0.25+Q21*0.15+R21*0.1</f>
        <v>12.722222222222221</v>
      </c>
      <c r="U21">
        <v>2</v>
      </c>
      <c r="V21">
        <v>1</v>
      </c>
      <c r="W21">
        <v>1</v>
      </c>
      <c r="X21">
        <v>10</v>
      </c>
      <c r="Z21">
        <v>0</v>
      </c>
      <c r="AA21" s="16">
        <f t="shared" si="2"/>
        <v>5</v>
      </c>
    </row>
    <row r="22" spans="1:27">
      <c r="A22">
        <v>20</v>
      </c>
      <c r="B22" t="s">
        <v>13</v>
      </c>
      <c r="C22" t="s">
        <v>34</v>
      </c>
      <c r="D22" t="s">
        <v>48</v>
      </c>
      <c r="E22">
        <v>20</v>
      </c>
      <c r="H22">
        <v>8</v>
      </c>
      <c r="I22">
        <v>17</v>
      </c>
      <c r="J22">
        <v>16</v>
      </c>
      <c r="K22" s="3">
        <f>+(E22+F22/9*20+G22/9*20+H22/9*20)/4*0.5+I22*0.3+J22*0.2</f>
        <v>13.022222222222222</v>
      </c>
      <c r="L22">
        <v>8</v>
      </c>
      <c r="M22">
        <v>5</v>
      </c>
      <c r="N22">
        <v>3</v>
      </c>
      <c r="O22">
        <v>3</v>
      </c>
      <c r="P22">
        <v>14</v>
      </c>
      <c r="Q22">
        <v>17</v>
      </c>
      <c r="S22" s="10">
        <f t="shared" si="3"/>
        <v>13.522222222222222</v>
      </c>
      <c r="U22">
        <v>1</v>
      </c>
      <c r="V22">
        <v>1</v>
      </c>
      <c r="W22">
        <v>3</v>
      </c>
      <c r="X22">
        <v>16</v>
      </c>
      <c r="Y22">
        <v>19</v>
      </c>
      <c r="Z22">
        <v>0</v>
      </c>
      <c r="AA22" s="16">
        <f t="shared" si="2"/>
        <v>12.566666666666666</v>
      </c>
    </row>
    <row r="23" spans="1:27">
      <c r="A23">
        <v>21</v>
      </c>
      <c r="B23" s="13" t="s">
        <v>0</v>
      </c>
      <c r="C23" t="s">
        <v>34</v>
      </c>
      <c r="D23" t="s">
        <v>48</v>
      </c>
      <c r="E23">
        <v>18</v>
      </c>
      <c r="F23">
        <v>7</v>
      </c>
      <c r="H23">
        <v>8</v>
      </c>
      <c r="I23">
        <v>13</v>
      </c>
      <c r="J23">
        <v>12</v>
      </c>
      <c r="K23" s="3">
        <f>+(E23+F23/9*20+G23/9*20+H23/9*20)/4*0.5+I23*0.3+J23*0.2</f>
        <v>12.716666666666667</v>
      </c>
      <c r="L23">
        <v>8</v>
      </c>
      <c r="M23">
        <v>9</v>
      </c>
      <c r="N23">
        <v>3</v>
      </c>
      <c r="O23">
        <v>4</v>
      </c>
      <c r="P23">
        <v>10</v>
      </c>
      <c r="Q23">
        <v>16</v>
      </c>
      <c r="R23">
        <v>15</v>
      </c>
      <c r="S23" s="14">
        <f>+(L23/9+M23/10+N23/3+O23/5)/4*20*0.5+P23*0.25+Q23*0.15+R23*0.1+2</f>
        <v>17.37222222222222</v>
      </c>
      <c r="U23">
        <v>2</v>
      </c>
      <c r="V23">
        <v>1</v>
      </c>
      <c r="W23">
        <v>3</v>
      </c>
      <c r="X23">
        <v>14</v>
      </c>
      <c r="Y23">
        <v>13</v>
      </c>
      <c r="Z23">
        <v>20</v>
      </c>
      <c r="AA23" s="16">
        <f t="shared" si="2"/>
        <v>13.033333333333333</v>
      </c>
    </row>
    <row r="24" spans="1:27">
      <c r="A24">
        <v>22</v>
      </c>
      <c r="B24" t="s">
        <v>1</v>
      </c>
      <c r="C24" t="s">
        <v>34</v>
      </c>
      <c r="D24" t="s">
        <v>48</v>
      </c>
      <c r="E24">
        <v>18</v>
      </c>
      <c r="F24">
        <v>7</v>
      </c>
      <c r="G24">
        <v>2</v>
      </c>
      <c r="H24">
        <v>9</v>
      </c>
      <c r="I24">
        <v>6</v>
      </c>
      <c r="J24">
        <v>12</v>
      </c>
      <c r="K24" s="3">
        <f>+(E24+F24/9*20+G24/9*20+H24/9*20)/4*0.5+I24*0.3+J24*0.2</f>
        <v>11.450000000000001</v>
      </c>
      <c r="L24">
        <v>9</v>
      </c>
      <c r="M24">
        <v>6</v>
      </c>
      <c r="N24">
        <v>3</v>
      </c>
      <c r="O24">
        <v>4</v>
      </c>
      <c r="P24">
        <v>9</v>
      </c>
      <c r="Q24">
        <v>13</v>
      </c>
      <c r="R24">
        <v>8</v>
      </c>
      <c r="S24" s="10">
        <f t="shared" si="3"/>
        <v>13.5</v>
      </c>
      <c r="T24">
        <v>2</v>
      </c>
      <c r="U24">
        <v>1</v>
      </c>
      <c r="V24">
        <v>1</v>
      </c>
      <c r="W24">
        <v>3</v>
      </c>
      <c r="X24">
        <v>8</v>
      </c>
      <c r="Y24">
        <v>17</v>
      </c>
      <c r="Z24">
        <v>0</v>
      </c>
      <c r="AA24" s="16">
        <f t="shared" si="2"/>
        <v>12.366666666666667</v>
      </c>
    </row>
    <row r="25" spans="1:27">
      <c r="A25">
        <v>23</v>
      </c>
      <c r="B25" t="s">
        <v>2</v>
      </c>
      <c r="C25" t="s">
        <v>34</v>
      </c>
      <c r="E25">
        <v>18</v>
      </c>
      <c r="F25">
        <v>7</v>
      </c>
      <c r="G25">
        <v>3</v>
      </c>
      <c r="H25">
        <v>8</v>
      </c>
      <c r="I25">
        <v>14</v>
      </c>
      <c r="J25">
        <v>16</v>
      </c>
      <c r="K25" s="3">
        <f>+(E25+F25/9*20+G25/9*20+H25/9*20)/4*0.5+I25*0.3+J25*0.2</f>
        <v>14.649999999999999</v>
      </c>
      <c r="L25">
        <v>7</v>
      </c>
      <c r="M25">
        <v>9</v>
      </c>
      <c r="N25">
        <v>3</v>
      </c>
      <c r="O25">
        <v>4</v>
      </c>
      <c r="P25">
        <v>12</v>
      </c>
      <c r="R25">
        <v>20</v>
      </c>
      <c r="S25" s="10">
        <f t="shared" si="3"/>
        <v>13.694444444444445</v>
      </c>
      <c r="T25">
        <v>2</v>
      </c>
      <c r="U25">
        <v>2</v>
      </c>
      <c r="W25">
        <v>1</v>
      </c>
      <c r="Y25">
        <v>17</v>
      </c>
      <c r="Z25">
        <v>20</v>
      </c>
      <c r="AA25" s="16">
        <f t="shared" si="2"/>
        <v>11.1</v>
      </c>
    </row>
    <row r="26" spans="1:27">
      <c r="B26" t="s">
        <v>49</v>
      </c>
      <c r="C26" t="s">
        <v>50</v>
      </c>
      <c r="E26">
        <v>17</v>
      </c>
      <c r="F26">
        <v>2</v>
      </c>
      <c r="H26">
        <v>0.5</v>
      </c>
      <c r="I26">
        <v>12</v>
      </c>
      <c r="J26">
        <v>7</v>
      </c>
      <c r="K26" s="3">
        <f>+(E26+F26/9*20+G26/9*20+H26/9*20)/4*0.5+I26*0.3+J26*0.2</f>
        <v>7.8194444444444446</v>
      </c>
      <c r="L26">
        <v>6</v>
      </c>
      <c r="P26">
        <v>0</v>
      </c>
      <c r="S26" s="10">
        <f t="shared" si="3"/>
        <v>1.6666666666666665</v>
      </c>
      <c r="AA26" s="16">
        <f t="shared" si="2"/>
        <v>0</v>
      </c>
    </row>
    <row r="27" spans="1:27">
      <c r="L27" s="12">
        <v>9</v>
      </c>
      <c r="M27" s="12">
        <v>10</v>
      </c>
      <c r="N27" s="12">
        <v>3</v>
      </c>
      <c r="O27" s="12">
        <v>5</v>
      </c>
      <c r="P27" s="12">
        <v>20</v>
      </c>
      <c r="Q27" s="4">
        <v>20</v>
      </c>
      <c r="R27" s="4">
        <v>20</v>
      </c>
      <c r="S27" s="11">
        <f t="shared" si="3"/>
        <v>20</v>
      </c>
      <c r="T27" s="4">
        <v>2</v>
      </c>
      <c r="U27" s="4">
        <v>3</v>
      </c>
      <c r="V27" s="4">
        <v>2</v>
      </c>
      <c r="W27" s="4">
        <v>3</v>
      </c>
      <c r="X27" s="4">
        <v>20</v>
      </c>
      <c r="Y27" s="4">
        <v>20</v>
      </c>
      <c r="Z27" s="4">
        <v>20</v>
      </c>
      <c r="AA27" s="16">
        <f>+(T27/2*20 + U27/3*20 + V27/2*20+W27/3*20)/4*0.4+X27*0.2+Y27*0.3+Z27*0.1</f>
        <v>20</v>
      </c>
    </row>
  </sheetData>
  <sortState ref="B3:K27">
    <sortCondition ref="B3:B27"/>
  </sortState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>
      <selection activeCell="E5" sqref="E5"/>
    </sheetView>
  </sheetViews>
  <sheetFormatPr baseColWidth="10" defaultRowHeight="13"/>
  <sheetData/>
  <phoneticPr fontId="7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DAI3</vt:lpstr>
      <vt:lpstr>DAI4</vt:lpstr>
      <vt:lpstr>Sheet1</vt:lpstr>
    </vt:vector>
  </TitlesOfParts>
  <Company>U of 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Denofrio</dc:creator>
  <cp:lastModifiedBy>Carlo Corrales</cp:lastModifiedBy>
  <dcterms:created xsi:type="dcterms:W3CDTF">2013-08-19T21:14:03Z</dcterms:created>
  <dcterms:modified xsi:type="dcterms:W3CDTF">2013-12-14T03:22:09Z</dcterms:modified>
</cp:coreProperties>
</file>