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bookViews>
    <workbookView xWindow="0" yWindow="0" windowWidth="11775" windowHeight="7680" tabRatio="694" firstSheet="4" activeTab="11"/>
  </bookViews>
  <sheets>
    <sheet name="IIS03" sheetId="3" r:id="rId1"/>
    <sheet name="IIS04" sheetId="4" r:id="rId2"/>
    <sheet name="IIS05" sheetId="12" r:id="rId3"/>
    <sheet name="IISI06" sheetId="13" r:id="rId4"/>
    <sheet name="Notas" sheetId="16" r:id="rId5"/>
    <sheet name="IISI01" sheetId="14" r:id="rId6"/>
    <sheet name="IISI02" sheetId="15" r:id="rId7"/>
    <sheet name="Test" sheetId="5" r:id="rId8"/>
    <sheet name="Test01" sheetId="6" r:id="rId9"/>
    <sheet name="Test02" sheetId="7" r:id="rId10"/>
    <sheet name="Test03" sheetId="8" r:id="rId11"/>
    <sheet name="MetForm" sheetId="9" r:id="rId12"/>
    <sheet name="MetF01" sheetId="10" r:id="rId13"/>
    <sheet name="MetF02" sheetId="11" r:id="rId14"/>
  </sheets>
  <calcPr calcId="152511"/>
</workbook>
</file>

<file path=xl/calcChain.xml><?xml version="1.0" encoding="utf-8"?>
<calcChain xmlns="http://schemas.openxmlformats.org/spreadsheetml/2006/main">
  <c r="N3" i="11" l="1"/>
  <c r="N3" i="10"/>
  <c r="Q55" i="5"/>
  <c r="P55" i="5"/>
  <c r="Q54" i="5"/>
  <c r="P54" i="5"/>
  <c r="Q53" i="5"/>
  <c r="P53" i="5"/>
  <c r="K55" i="5"/>
  <c r="K54" i="5"/>
  <c r="K53" i="5"/>
  <c r="N4" i="9"/>
  <c r="R4" i="6"/>
  <c r="Q50" i="5"/>
  <c r="Q48" i="5"/>
  <c r="Q47" i="5"/>
  <c r="Q45" i="5"/>
  <c r="Q43" i="5"/>
  <c r="Q36" i="5"/>
  <c r="Q32" i="5"/>
  <c r="Q24" i="5"/>
  <c r="Q21" i="5"/>
  <c r="Q20" i="5"/>
  <c r="Q14" i="5"/>
  <c r="Q52" i="5"/>
  <c r="Q51" i="5"/>
  <c r="Q49" i="5"/>
  <c r="Q46" i="5"/>
  <c r="Q44" i="5"/>
  <c r="Q42" i="5"/>
  <c r="Q41" i="5"/>
  <c r="Q40" i="5"/>
  <c r="Q39" i="5"/>
  <c r="Q38" i="5"/>
  <c r="Q37" i="5"/>
  <c r="Q35" i="5"/>
  <c r="Q34" i="5"/>
  <c r="Q33" i="5"/>
  <c r="Q31" i="5"/>
  <c r="Q30" i="5"/>
  <c r="Q29" i="5"/>
  <c r="Q28" i="5"/>
  <c r="Q27" i="5"/>
  <c r="Q26" i="5"/>
  <c r="Q25" i="5"/>
  <c r="Q23" i="5"/>
  <c r="Q22" i="5"/>
  <c r="Q19" i="5"/>
  <c r="Q18" i="5"/>
  <c r="Q17" i="5"/>
  <c r="Q16" i="5"/>
  <c r="Q15" i="5"/>
  <c r="Q13" i="5"/>
  <c r="Q11" i="5"/>
  <c r="Q9" i="5"/>
  <c r="Q8" i="5"/>
  <c r="Q7" i="5"/>
  <c r="Q6" i="5"/>
  <c r="Q5" i="5"/>
  <c r="Q4" i="5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R12" i="8"/>
  <c r="R10" i="8"/>
  <c r="R9" i="8"/>
  <c r="R8" i="8"/>
  <c r="R6" i="8"/>
  <c r="R5" i="8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23" i="6"/>
  <c r="R22" i="6"/>
  <c r="R20" i="6"/>
  <c r="R19" i="6"/>
  <c r="R18" i="6"/>
  <c r="R17" i="6"/>
  <c r="R16" i="6"/>
  <c r="R15" i="6"/>
  <c r="R14" i="6"/>
  <c r="R13" i="6"/>
  <c r="R12" i="6"/>
  <c r="R11" i="6"/>
  <c r="R10" i="6"/>
  <c r="R9" i="6"/>
  <c r="R7" i="6"/>
  <c r="R6" i="6"/>
  <c r="R5" i="6"/>
  <c r="P12" i="3"/>
  <c r="N45" i="9"/>
  <c r="N44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2" i="9"/>
  <c r="N11" i="9"/>
  <c r="N10" i="9"/>
  <c r="N9" i="9"/>
  <c r="N8" i="9"/>
  <c r="N7" i="9"/>
  <c r="N6" i="9"/>
  <c r="M48" i="9"/>
  <c r="M47" i="9"/>
  <c r="M46" i="9"/>
  <c r="N48" i="9" l="1"/>
  <c r="N46" i="9"/>
  <c r="N47" i="9"/>
  <c r="Q17" i="13"/>
  <c r="Q16" i="13"/>
  <c r="Q14" i="12"/>
  <c r="Q18" i="13"/>
  <c r="Q15" i="13"/>
  <c r="Q14" i="13"/>
  <c r="Q13" i="13"/>
  <c r="Q12" i="13"/>
  <c r="Q11" i="13"/>
  <c r="Q10" i="13"/>
  <c r="Q9" i="13"/>
  <c r="Q8" i="13"/>
  <c r="Q7" i="13"/>
  <c r="Q6" i="13"/>
  <c r="Q5" i="13"/>
  <c r="Q4" i="13"/>
  <c r="Q21" i="12"/>
  <c r="Q20" i="12"/>
  <c r="Q19" i="12"/>
  <c r="Q18" i="12"/>
  <c r="Q17" i="12"/>
  <c r="Q16" i="12"/>
  <c r="Q15" i="12"/>
  <c r="Q13" i="12"/>
  <c r="Q12" i="12"/>
  <c r="Q11" i="12"/>
  <c r="Q10" i="12"/>
  <c r="Q9" i="12"/>
  <c r="Q8" i="12"/>
  <c r="Q7" i="12"/>
  <c r="Q6" i="12"/>
  <c r="Q5" i="12"/>
  <c r="Q4" i="12"/>
  <c r="O12" i="5" l="1"/>
  <c r="O10" i="5"/>
  <c r="O42" i="5"/>
  <c r="O52" i="5"/>
  <c r="J14" i="7"/>
  <c r="J18" i="7"/>
  <c r="J17" i="7"/>
  <c r="J12" i="7"/>
  <c r="J10" i="7"/>
  <c r="J9" i="7"/>
  <c r="J8" i="7"/>
  <c r="J6" i="7"/>
  <c r="J11" i="8"/>
  <c r="J10" i="8"/>
  <c r="J9" i="8"/>
  <c r="J8" i="8"/>
  <c r="J7" i="8"/>
  <c r="J6" i="8"/>
  <c r="J5" i="8"/>
  <c r="J4" i="8"/>
  <c r="H23" i="11" l="1"/>
  <c r="H23" i="10" l="1"/>
  <c r="H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12" i="8"/>
  <c r="I11" i="8"/>
  <c r="I10" i="8"/>
  <c r="I9" i="8"/>
  <c r="I8" i="8"/>
  <c r="I7" i="8"/>
  <c r="I6" i="8"/>
  <c r="I5" i="8"/>
  <c r="I4" i="8"/>
  <c r="I4" i="9"/>
  <c r="H48" i="9" l="1"/>
  <c r="H47" i="9"/>
  <c r="H46" i="9"/>
  <c r="J55" i="5"/>
  <c r="J54" i="5"/>
  <c r="J53" i="5"/>
  <c r="I45" i="9" l="1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4" i="5"/>
  <c r="K13" i="5"/>
  <c r="K12" i="5"/>
  <c r="K11" i="5"/>
  <c r="K10" i="5"/>
  <c r="K9" i="5"/>
  <c r="K8" i="5"/>
  <c r="K7" i="5"/>
  <c r="K6" i="5"/>
  <c r="K5" i="5"/>
  <c r="K4" i="5"/>
  <c r="K15" i="5"/>
  <c r="I47" i="9" l="1"/>
  <c r="I46" i="9"/>
  <c r="I48" i="9"/>
  <c r="O4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</calcChain>
</file>

<file path=xl/sharedStrings.xml><?xml version="1.0" encoding="utf-8"?>
<sst xmlns="http://schemas.openxmlformats.org/spreadsheetml/2006/main" count="1121" uniqueCount="403">
  <si>
    <t>NRO</t>
  </si>
  <si>
    <t>CODIGO</t>
  </si>
  <si>
    <t>2019600011</t>
  </si>
  <si>
    <t>2019205181</t>
  </si>
  <si>
    <t>2019205192</t>
  </si>
  <si>
    <t>2019205201</t>
  </si>
  <si>
    <t>2019221401</t>
  </si>
  <si>
    <t>2019221742</t>
  </si>
  <si>
    <t>2019176502</t>
  </si>
  <si>
    <t>2019255171</t>
  </si>
  <si>
    <t>2019205261</t>
  </si>
  <si>
    <t>2019701851</t>
  </si>
  <si>
    <t>2019205271</t>
  </si>
  <si>
    <t>2019830191</t>
  </si>
  <si>
    <t>2019828301</t>
  </si>
  <si>
    <t>2019177211</t>
  </si>
  <si>
    <t>2019205372</t>
  </si>
  <si>
    <t>2019255351</t>
  </si>
  <si>
    <t>2019247682</t>
  </si>
  <si>
    <t>2019205381</t>
  </si>
  <si>
    <t>2019830271</t>
  </si>
  <si>
    <t>INTRODUCCION A INGENIERIA DE SISTEMAS DE INFORMACION</t>
  </si>
  <si>
    <t>NOMBRE</t>
  </si>
  <si>
    <t>ACUÑA RAMIREZ, ALEXANDER</t>
  </si>
  <si>
    <t>BUTRON SALINAS, JOSUE FRANCISCO</t>
  </si>
  <si>
    <t>CABRERA AGUILAR, CLARA SOFIA</t>
  </si>
  <si>
    <t>CARDENAS CANO, GABRIEL RICARDO</t>
  </si>
  <si>
    <t>CHOQUE LINARES, MARCO ANTONIO</t>
  </si>
  <si>
    <t>CUBA SALAS, ANGIE MELANIE</t>
  </si>
  <si>
    <t>FUENTES OVIEDO, CIELO ELISHEBA</t>
  </si>
  <si>
    <t>HUAQUISTO ZAPANA, ZAID JOSEPH</t>
  </si>
  <si>
    <t>LOPEZ ZAPANA, VALERIO IVAN</t>
  </si>
  <si>
    <t>MALDONADO MILLA, DIEGO ISHYAN</t>
  </si>
  <si>
    <t>MENDOZA SALDIVAR, FABRIZIO JOSUE</t>
  </si>
  <si>
    <t>PEÑA ARANIBAR, DIEGO FERNANDO</t>
  </si>
  <si>
    <t>PORTILLO DEL CARPIO, FABIAN</t>
  </si>
  <si>
    <t>SARMIENTO TICONA, KEVIN DANIEL HOWER</t>
  </si>
  <si>
    <t>SOTO SANCHEZ, ROSARIO MILAGROS</t>
  </si>
  <si>
    <t>TICONA CONDORI, ALDERSON CHRISTOPHER</t>
  </si>
  <si>
    <t>TONDER MAMANI, PAOLA LIZETH</t>
  </si>
  <si>
    <t>URRUTIA QUEQUEZANA, GONZALO</t>
  </si>
  <si>
    <t>VIZCARRA CCOPA, MIGUEL ANGEL</t>
  </si>
  <si>
    <t>2019600081</t>
  </si>
  <si>
    <t>AMEZQUITA MONROY, JOSE CARLOS</t>
  </si>
  <si>
    <t>2019118041</t>
  </si>
  <si>
    <t>ARAGON TORRES, LENIN PERCY</t>
  </si>
  <si>
    <t>2019240551</t>
  </si>
  <si>
    <t>ARPITA BAUTISTA, JESUS MIGUEL</t>
  </si>
  <si>
    <t>2019174092</t>
  </si>
  <si>
    <t>CASTILLO MONTUFAR, DANIELA ANDREA</t>
  </si>
  <si>
    <t>2018240911</t>
  </si>
  <si>
    <t>CHAMPI QUISPE, RAFAEL EDWAR</t>
  </si>
  <si>
    <t>2019241841</t>
  </si>
  <si>
    <t>CHILI MOROCCO, CHRISTIAN LINO</t>
  </si>
  <si>
    <t>2019814091</t>
  </si>
  <si>
    <t>CHOOQUEPATA JIMENEZ, ADRIANO JAMIL</t>
  </si>
  <si>
    <t>2019802861</t>
  </si>
  <si>
    <t xml:space="preserve">GALLARDO CHAIÑA, CARLOS WAGNER </t>
  </si>
  <si>
    <t>2019600861</t>
  </si>
  <si>
    <t>GUTIERREZ APAZA, EDUARDO ERICK</t>
  </si>
  <si>
    <t>2019244372</t>
  </si>
  <si>
    <t>LUQUE TACORA, MARIA BELEN</t>
  </si>
  <si>
    <t>2019244571</t>
  </si>
  <si>
    <t>MANCHEGO RODRIGUEZ, RODRIGO SEBASTIAN</t>
  </si>
  <si>
    <t>2019223601</t>
  </si>
  <si>
    <t>MONROE JARUFE, JAMES AARON</t>
  </si>
  <si>
    <t>2019205292</t>
  </si>
  <si>
    <t>PAJA MEDINA, AREMI ISABEL</t>
  </si>
  <si>
    <t>2019245821</t>
  </si>
  <si>
    <t>PARRILLO MIRANDA, JOHAN STEVE</t>
  </si>
  <si>
    <t>2019246151</t>
  </si>
  <si>
    <t>QUICAÑO APAZA, RICHARD PAUL</t>
  </si>
  <si>
    <t>2019205341</t>
  </si>
  <si>
    <t>RAMOS SANCHEZ, MANUEL RODRIGO</t>
  </si>
  <si>
    <t>2019246801</t>
  </si>
  <si>
    <t>RODRIGUEZ ZAPANA, JAVIER ENRIQUE</t>
  </si>
  <si>
    <t>2019225101</t>
  </si>
  <si>
    <t>SIKOS TINTAYA, ROYER</t>
  </si>
  <si>
    <t>2019247821</t>
  </si>
  <si>
    <t>UGARTE RODRIGUEZ, EDUARDO MIGUEL</t>
  </si>
  <si>
    <t>Java Eclipse</t>
  </si>
  <si>
    <t>Java Cmd</t>
  </si>
  <si>
    <t>Python</t>
  </si>
  <si>
    <t>Pcalif</t>
  </si>
  <si>
    <t>PROM</t>
  </si>
  <si>
    <t>Grupo 3</t>
  </si>
  <si>
    <t>Grupo 4</t>
  </si>
  <si>
    <t>2016100042</t>
  </si>
  <si>
    <t>ALMONTE CARPIO, ALEXIA SOFIA</t>
  </si>
  <si>
    <t>2016246151</t>
  </si>
  <si>
    <t>ALVAREZ CRUZ, AAROM ENRIQUE</t>
  </si>
  <si>
    <t>2016201741</t>
  </si>
  <si>
    <t>AMADO MAYORGA, JEANFRANCO HUBER</t>
  </si>
  <si>
    <t>2016246161</t>
  </si>
  <si>
    <t>ANGLES PEREZ, ALEXANDER ALDEMAR</t>
  </si>
  <si>
    <t>2016700631</t>
  </si>
  <si>
    <t>APAZA CHAMBI, ANTHONY JHON</t>
  </si>
  <si>
    <t>2016246181</t>
  </si>
  <si>
    <t>APAZA SOSA, ALVARO FREED</t>
  </si>
  <si>
    <t>2007801151</t>
  </si>
  <si>
    <t>ARANIBAR DIAZ, CARLOS EDUARDO</t>
  </si>
  <si>
    <t>2016246211</t>
  </si>
  <si>
    <t>BENAVENTE YEPEZ, VICTOR MANUEL</t>
  </si>
  <si>
    <t>2012223901</t>
  </si>
  <si>
    <t>CAIPO HUACASI, JONATHAN RAUL</t>
  </si>
  <si>
    <t>2016246241</t>
  </si>
  <si>
    <t>CARBAJAL LOZA, JAMES LIZARDO</t>
  </si>
  <si>
    <t>2016601041</t>
  </si>
  <si>
    <t>CARITA POSADAS, SEBASTIAN ABEL</t>
  </si>
  <si>
    <t>2016204011</t>
  </si>
  <si>
    <t>CHAVEZ SUCA, ENZO ARNOLD</t>
  </si>
  <si>
    <t>2016221581</t>
  </si>
  <si>
    <t>COAQUIRA FERNANDEZ, JEAN ARNOLD</t>
  </si>
  <si>
    <t>2016200741</t>
  </si>
  <si>
    <t>CONDE SANCHEZ, ALONSO JESUS</t>
  </si>
  <si>
    <t>2014201061</t>
  </si>
  <si>
    <t>CORDOVA CALDERON, RODRIGO</t>
  </si>
  <si>
    <t>2016202341</t>
  </si>
  <si>
    <t>CRUZ MORMONTOY, ROBERTO JESUS</t>
  </si>
  <si>
    <t>2016201511</t>
  </si>
  <si>
    <t>DELGADO LAZO, MAURICIO SAUL</t>
  </si>
  <si>
    <t>2016210082</t>
  </si>
  <si>
    <t>DÍAZ ALFARO, MARÍA FERNANDA</t>
  </si>
  <si>
    <t>2016801771</t>
  </si>
  <si>
    <t>FALCON ESCALANTE, PAOLO FABRIZIO</t>
  </si>
  <si>
    <t>2013221851</t>
  </si>
  <si>
    <t>FERNANDEZ CABERO LAJO, DIEGO JESUS UBALDO</t>
  </si>
  <si>
    <t>2016246342</t>
  </si>
  <si>
    <t>FERNANDEZ RIOS, VIVIAN IVETTE</t>
  </si>
  <si>
    <t>2016201171</t>
  </si>
  <si>
    <t>FUENTES CUADROS, JOSE DAVID</t>
  </si>
  <si>
    <t>2016100722</t>
  </si>
  <si>
    <t>GARCIA FRANCO, KAREN GUADALUPE</t>
  </si>
  <si>
    <t>2016801292</t>
  </si>
  <si>
    <t>GOMEZ JILACAMA, JAZMIN</t>
  </si>
  <si>
    <t>2016100861</t>
  </si>
  <si>
    <t>HERRERA ALVAREZ, VICTOR MANUEL</t>
  </si>
  <si>
    <t>2016701301</t>
  </si>
  <si>
    <t>HUAYTA LAURA, LUIZ ARMANDO</t>
  </si>
  <si>
    <t>2016221592</t>
  </si>
  <si>
    <t>LAZO PORTUGAL, LUCIA ALEXANDRA</t>
  </si>
  <si>
    <t>2014222821</t>
  </si>
  <si>
    <t>MANRIQUE GARCIA, LESTHER GEAM PIERE</t>
  </si>
  <si>
    <t>2016221601</t>
  </si>
  <si>
    <t>MANRIQUE MORANTE, RODRIGO RICHARD</t>
  </si>
  <si>
    <t>2014152332</t>
  </si>
  <si>
    <t>MEDINA MAQUERHUA, YESENIA ARACELY</t>
  </si>
  <si>
    <t>2016246421</t>
  </si>
  <si>
    <t>MEJIA MAYTA, LUIS DANTE</t>
  </si>
  <si>
    <t>2016204091</t>
  </si>
  <si>
    <t>NINA HURTADO, EDEHILTON</t>
  </si>
  <si>
    <t>2016201681</t>
  </si>
  <si>
    <t>NUÑEZ CASTAÑEDA, PEDRO ALEJANDRO</t>
  </si>
  <si>
    <t>2016201101</t>
  </si>
  <si>
    <t>PEÑARANDA PERALTA, BRUNO VICTOR</t>
  </si>
  <si>
    <t>2016224121</t>
  </si>
  <si>
    <t>PILCO ZUÑIGA, FABRICIO MARTIN</t>
  </si>
  <si>
    <t>2016246461</t>
  </si>
  <si>
    <t>PUMACAYO GUTIERREZ, CRISTHIAN LUIS</t>
  </si>
  <si>
    <t>2016221622</t>
  </si>
  <si>
    <t>REYES ALFARO, KATLHYN JENNIFER</t>
  </si>
  <si>
    <t>2016224132</t>
  </si>
  <si>
    <t>RODRIGUEZ CARDEÑA, KELLY VERONICA</t>
  </si>
  <si>
    <t>2016246502</t>
  </si>
  <si>
    <t>RODRIGUEZ UGAZ, BRUNELLA VICTORIA</t>
  </si>
  <si>
    <t>2016602871</t>
  </si>
  <si>
    <t>SALAS RODRIGUEZ, ANTONY ALONSO</t>
  </si>
  <si>
    <t>2016221631</t>
  </si>
  <si>
    <t>SEGUNDO CUTIRE, GONZALO</t>
  </si>
  <si>
    <t>2016700331</t>
  </si>
  <si>
    <t>TELLO GONZALES, JEAN PIERRE</t>
  </si>
  <si>
    <t>2016224181</t>
  </si>
  <si>
    <t>VALENCIA SACATUMA, ADRIAN GONZALO</t>
  </si>
  <si>
    <t>2016224191</t>
  </si>
  <si>
    <t>VILCA CHARCA, RODRIGO ALEX</t>
  </si>
  <si>
    <t>2016101871</t>
  </si>
  <si>
    <t>VILLANUEVA FIGUEROA, DANIEL</t>
  </si>
  <si>
    <t>2016224201</t>
  </si>
  <si>
    <t>VIZCARDO VALENCIA, SEBASTIAN ABRAHAM</t>
  </si>
  <si>
    <t>2016700461</t>
  </si>
  <si>
    <t>ZAPATA MIRANDA, HONORIO PAUL</t>
  </si>
  <si>
    <t>2016221661</t>
  </si>
  <si>
    <t>ZEBALLOS CARBAJAL, ANDRES EDGARDO</t>
  </si>
  <si>
    <t>2014250631</t>
  </si>
  <si>
    <t>ZUÑIGA MAYTA, JOSE</t>
  </si>
  <si>
    <t>TESTING, IMPLANTACION Y MANTENIMIENTO DE SISTEMAS</t>
  </si>
  <si>
    <t>Grupo 1</t>
  </si>
  <si>
    <t>Grupo 2</t>
  </si>
  <si>
    <t>2015201841</t>
  </si>
  <si>
    <t>ALATRISTA TORRES, PATRICK ALONSO</t>
  </si>
  <si>
    <t>2015701872</t>
  </si>
  <si>
    <t>BARREDA MUÑOZ, SOLANGE ELIZABETH</t>
  </si>
  <si>
    <t>2015200361</t>
  </si>
  <si>
    <t>BEDREGAL VERA, JOSEPH PATRICIO</t>
  </si>
  <si>
    <t>2015100301</t>
  </si>
  <si>
    <t>BERNEDO FERNANDEZ, DIEGO MAURICIO</t>
  </si>
  <si>
    <t>2015241021</t>
  </si>
  <si>
    <t>CASAS BRAVO, KEVIN ANSELMO</t>
  </si>
  <si>
    <t>2015200721</t>
  </si>
  <si>
    <t>CASTRO DELGADO, GUSTAVO</t>
  </si>
  <si>
    <t>2013221241</t>
  </si>
  <si>
    <t>CHIRINOS NUÑEZ, EDDY EDGARDO</t>
  </si>
  <si>
    <t>2015244231</t>
  </si>
  <si>
    <t>DEL CASTILLO CORZO, PIERO ARAMIS</t>
  </si>
  <si>
    <t>2015220671</t>
  </si>
  <si>
    <t>DELGADO TALAVERA, FRAÑO FLAVIO</t>
  </si>
  <si>
    <t>2015223151</t>
  </si>
  <si>
    <t>DIAZ LLONTOP, JOAN MANUEL</t>
  </si>
  <si>
    <t>2015800802</t>
  </si>
  <si>
    <t>DIAZ VASQUEZ, GABRIELLA ANGELIQUE</t>
  </si>
  <si>
    <t>2015241201</t>
  </si>
  <si>
    <t>ESQUIEROS HERMOZA, PERCY ALEJANDRO</t>
  </si>
  <si>
    <t>2013100301</t>
  </si>
  <si>
    <t>GALVEZ DELGADO, GUSTAVO FERNANDO</t>
  </si>
  <si>
    <t>2014152052</t>
  </si>
  <si>
    <t>GARIFA CCAPIRA, ROSARIO BEATRIZ</t>
  </si>
  <si>
    <t>2015100951</t>
  </si>
  <si>
    <t>GUTIERREZ AMPUERO, DIEGO MARIO DE JESUS</t>
  </si>
  <si>
    <t>2015201522</t>
  </si>
  <si>
    <t>GUTIERREZ QUINTANILLA, ANDREA ISABEL</t>
  </si>
  <si>
    <t>2015100992</t>
  </si>
  <si>
    <t>HERRERA MAMANI, JASMIN RUBI</t>
  </si>
  <si>
    <t>2015242311</t>
  </si>
  <si>
    <t>HUAHUASONCCO POMA, MICHAEL PAUL</t>
  </si>
  <si>
    <t>2012244052</t>
  </si>
  <si>
    <t>HUAMANCAJA MOGROVEJO, JULISSA PIERINA</t>
  </si>
  <si>
    <t>2009701102</t>
  </si>
  <si>
    <t>INCA ZAPANA, NATHALY</t>
  </si>
  <si>
    <t>2015241361</t>
  </si>
  <si>
    <t>LÁZARO RODRIGUEZ, ALDO GERALD</t>
  </si>
  <si>
    <t>2015101242</t>
  </si>
  <si>
    <t>MANCILLA MEDINA, KAROL NICOLE</t>
  </si>
  <si>
    <t>2015222231</t>
  </si>
  <si>
    <t>MARTINEZ PALOMINO, EDUARDO JESUS</t>
  </si>
  <si>
    <t>2015700361</t>
  </si>
  <si>
    <t>MELO GONZALES, KEVYN MAURO</t>
  </si>
  <si>
    <t>2013222961</t>
  </si>
  <si>
    <t>MONTES OLIVAR, ALVARO CESAR</t>
  </si>
  <si>
    <t>2014245471</t>
  </si>
  <si>
    <t>MOROCHARA YANA, DEYVY OSCAR</t>
  </si>
  <si>
    <t>2015200562</t>
  </si>
  <si>
    <t>ORE RONDON, YOSELYN ROMINA</t>
  </si>
  <si>
    <t>2015200151</t>
  </si>
  <si>
    <t>PACHECO LUQUE, FERNANDO</t>
  </si>
  <si>
    <t>2015601432</t>
  </si>
  <si>
    <t>PACSI GAMBOA, LOURDES PRISCILA</t>
  </si>
  <si>
    <t>2015201931</t>
  </si>
  <si>
    <t>PAMO DELGADO, RODRIGO EDMUR</t>
  </si>
  <si>
    <t>2015701661</t>
  </si>
  <si>
    <t>QUIROZ CERVANTES, SEBASTIAN EDUARDO</t>
  </si>
  <si>
    <t>2015101821</t>
  </si>
  <si>
    <t>SALAZAR ARIZANCA, JEAN KRISTOFER</t>
  </si>
  <si>
    <t>2015245722</t>
  </si>
  <si>
    <t>SILVA SALAS, MARIGRACE KIMBERLY STEFANIA</t>
  </si>
  <si>
    <t>2012248101</t>
  </si>
  <si>
    <t>TUPAYACHI HOLGADO, GUILLERMO</t>
  </si>
  <si>
    <t>2015701371</t>
  </si>
  <si>
    <t>VERA VERA, BRAYAN</t>
  </si>
  <si>
    <t>2015242091</t>
  </si>
  <si>
    <t>VILCA LOPEZ, LUIS ANGEL</t>
  </si>
  <si>
    <t>2012223871</t>
  </si>
  <si>
    <t>VIVANCO LOZANO, MAURICIO ALCIDES</t>
  </si>
  <si>
    <t>2015245491</t>
  </si>
  <si>
    <t>VIZCARRA GALLEGOS, JOEL EDUARDO</t>
  </si>
  <si>
    <t>2015243621</t>
  </si>
  <si>
    <t>WIESSE VIZCARRA, NICK ALEXANDER</t>
  </si>
  <si>
    <t>METODOS FORMALES EN INGENIERIA DE SOFTWARE</t>
  </si>
  <si>
    <t>Lab1 AV</t>
  </si>
  <si>
    <t>Lab2 AV</t>
  </si>
  <si>
    <t>Lab4 AV</t>
  </si>
  <si>
    <t>Lab5 AV</t>
  </si>
  <si>
    <t>Lab3 AV</t>
  </si>
  <si>
    <t>Asist</t>
  </si>
  <si>
    <t>Trab1</t>
  </si>
  <si>
    <t>Trab2</t>
  </si>
  <si>
    <t>Exam1</t>
  </si>
  <si>
    <t>Trabajos</t>
  </si>
  <si>
    <t>Trab3</t>
  </si>
  <si>
    <t>Lab3B /5</t>
  </si>
  <si>
    <t>Lab 4 /6</t>
  </si>
  <si>
    <t>Lab5 /5</t>
  </si>
  <si>
    <t>Lab3 /5</t>
  </si>
  <si>
    <t>HUARINGA CADILLO, JEREMY ANGEL</t>
  </si>
  <si>
    <t>TUCO CASQUINO, GABRIEL</t>
  </si>
  <si>
    <t>LEIVA CHUCUYA, YHAIR YHOMAR</t>
  </si>
  <si>
    <t>SOTOMAYOR HUAYHUACURI, DAVID JUNIOR</t>
  </si>
  <si>
    <t>HUARSAYA MACEDO, GABRIEL</t>
  </si>
  <si>
    <t>ALA SAMAYANI, DENILSON CARLOS</t>
  </si>
  <si>
    <t>OLANDA MUÑOZ, ARNOLD ANTHONY</t>
  </si>
  <si>
    <t>ZEVALLOS BARRIENTOS, ADRIAN JOSHUA</t>
  </si>
  <si>
    <t>PEÑA ZAIRA, JORGE MAURICIO</t>
  </si>
  <si>
    <t>ALVAREZ PUMACOTA, GUSTAVO ADOLFO</t>
  </si>
  <si>
    <t xml:space="preserve">CUEVA MEDINA, BEATRICE </t>
  </si>
  <si>
    <t>HUARANGA VALVERDE, LIBNI AARON</t>
  </si>
  <si>
    <t>CAMPOS GONZALES, ANDRE RAYLIF</t>
  </si>
  <si>
    <t>LINARES HUAMAN, NEIL DARWIN</t>
  </si>
  <si>
    <t>ALPACA GUZMAN, SEBASTIAN ANDRES</t>
  </si>
  <si>
    <t>SALINAS MURILLO, STEVEN</t>
  </si>
  <si>
    <t>QUISPE CALLASACA, ALBERTO HUGO</t>
  </si>
  <si>
    <t>Grupo 5</t>
  </si>
  <si>
    <t>CAYTUIRO SILVA, NICOLAS</t>
  </si>
  <si>
    <t>CARPIO MAMANI, ALEXANDER</t>
  </si>
  <si>
    <t>PEÑA ALEJANDRO, JACKELINE MELADY</t>
  </si>
  <si>
    <t>SAMANEZ PUNTACA, GIANMARCO ENRIQUE</t>
  </si>
  <si>
    <t>HUAHUASONCO POMA, MICHAEL</t>
  </si>
  <si>
    <t>ORTIZ PUMA, XIOMARA MIRVANE AMBAR</t>
  </si>
  <si>
    <t>SAYA VARGAS, CRISTIAN RAUL</t>
  </si>
  <si>
    <t>AYALA APAZA, FRED KEVIN</t>
  </si>
  <si>
    <t>NOZOE CALDERON, SEBASTIAN</t>
  </si>
  <si>
    <t>CABRERA FUENTES, GIANCARLO MAURISIO</t>
  </si>
  <si>
    <t>OSORIO FLORES, HAROLD GONZALO</t>
  </si>
  <si>
    <t>LLERENA SARCCO, PAOLA ALEXANDRA</t>
  </si>
  <si>
    <t>MONROY PAREDES, XTOBAL</t>
  </si>
  <si>
    <t>2 al Trab1</t>
  </si>
  <si>
    <t>Exam Entrada</t>
  </si>
  <si>
    <t>2</t>
  </si>
  <si>
    <t>MAX</t>
  </si>
  <si>
    <t>MIN</t>
  </si>
  <si>
    <t>PCal1</t>
  </si>
  <si>
    <t>L01</t>
  </si>
  <si>
    <t>L02</t>
  </si>
  <si>
    <t>L03</t>
  </si>
  <si>
    <t>P</t>
  </si>
  <si>
    <t>SULLCAPUMA GONZALES, MAURICIO</t>
  </si>
  <si>
    <t>T</t>
  </si>
  <si>
    <t>Lab 2B /3</t>
  </si>
  <si>
    <t>PAREDES OLANDA, EMERSON JUAN</t>
  </si>
  <si>
    <t>Exam2</t>
  </si>
  <si>
    <t>Lab3A AV</t>
  </si>
  <si>
    <t>Lab3B AV</t>
  </si>
  <si>
    <t>L4</t>
  </si>
  <si>
    <t>L5</t>
  </si>
  <si>
    <t>EjTeo04y05</t>
  </si>
  <si>
    <t>17</t>
  </si>
  <si>
    <t>16</t>
  </si>
  <si>
    <t>Errores encontrados</t>
  </si>
  <si>
    <t>tarde</t>
  </si>
  <si>
    <t>en otro grupo</t>
  </si>
  <si>
    <t>con cobertura de codigo errada</t>
  </si>
  <si>
    <t>L6</t>
  </si>
  <si>
    <t>PCal2</t>
  </si>
  <si>
    <t>Avance SistFAct</t>
  </si>
  <si>
    <t>Sist Fact</t>
  </si>
  <si>
    <t>Lista prev Errores</t>
  </si>
  <si>
    <t>Manrique Álvarez Adonai Guillermo</t>
  </si>
  <si>
    <t>Quiroz Huerta Diego Rony</t>
  </si>
  <si>
    <t>Mendoza Llaza Claudia Sofía</t>
  </si>
  <si>
    <t>Cornejo Paredes Andrea Sofía</t>
  </si>
  <si>
    <t>Quimper Villasante Diego Alonso</t>
  </si>
  <si>
    <t>Lozada Ojeda Markopaolo</t>
  </si>
  <si>
    <t>Miranda Rivera Mathías José</t>
  </si>
  <si>
    <t>Melgar Núñez Alejandra Lucía</t>
  </si>
  <si>
    <t>Hurtado Alencastre Piero Alessandro</t>
  </si>
  <si>
    <t>Salinas Carpio Paolo Stefano</t>
  </si>
  <si>
    <t>Rodríguez Hanco Ismael Ernesto</t>
  </si>
  <si>
    <t>Rosas Mendizábal Joshua Sebastian</t>
  </si>
  <si>
    <t>Levano Ramos Gabriel Alexander</t>
  </si>
  <si>
    <t>Huaman Reynoso Diego Daniel</t>
  </si>
  <si>
    <t>Grupo 6</t>
  </si>
  <si>
    <t>Alanocca Apaza Marco Antonio</t>
  </si>
  <si>
    <t>Povea Velasco Eliot Josue</t>
  </si>
  <si>
    <t>Alcocer Pari Carlos Alonso</t>
  </si>
  <si>
    <t>Gamero Morales Naylin Karina</t>
  </si>
  <si>
    <t>Lanchipa Fernández José Carlos</t>
  </si>
  <si>
    <t>Terán Rosales Diego Alexander</t>
  </si>
  <si>
    <t>Camacho Chirinos Arturo Benjamín</t>
  </si>
  <si>
    <t>Haytara Aguirre Rudy</t>
  </si>
  <si>
    <t>Molina Huamani Aldo</t>
  </si>
  <si>
    <t>García Aragón André Martín</t>
  </si>
  <si>
    <t>Alvarado Chirinos Marcelo</t>
  </si>
  <si>
    <t>Calle Davies Mary Anne</t>
  </si>
  <si>
    <t>Carrera Martínez Sebastián Enrique</t>
  </si>
  <si>
    <t>Ramos Chalco Héctor</t>
  </si>
  <si>
    <t>Linares Garrafa Adriana Raquel</t>
  </si>
  <si>
    <t>Quintanilla Rivera Heber Fredlet</t>
  </si>
  <si>
    <t>EjTeo06y07</t>
  </si>
  <si>
    <t>L07</t>
  </si>
  <si>
    <t>Resolucion del Ejercicio Practico - Testing de Coded IU</t>
  </si>
  <si>
    <t>Resolucion del Ejercicio Practico - Creating and Running Unit Tests for Managed Code</t>
  </si>
  <si>
    <t>L7</t>
  </si>
  <si>
    <t>Notas Grupos 5 y 6 IISI</t>
  </si>
  <si>
    <t>F2</t>
  </si>
  <si>
    <t>NSP</t>
  </si>
  <si>
    <t>10</t>
  </si>
  <si>
    <t>Pcal</t>
  </si>
  <si>
    <t>tarde vs?</t>
  </si>
  <si>
    <t>vs Salas</t>
  </si>
  <si>
    <t>vs. Conde, Fuentes, Carita</t>
  </si>
  <si>
    <t>vs. Grupo 4</t>
  </si>
  <si>
    <t>vs. Manrique Morante</t>
  </si>
  <si>
    <t>vs. Grupo 3</t>
  </si>
  <si>
    <t>Mamani Loayza Anyhelo Vicente</t>
  </si>
  <si>
    <t xml:space="preserve">Osorio Vargas Juan Carlos </t>
  </si>
  <si>
    <t>Callata Coila Rodrigo Eduardo</t>
  </si>
  <si>
    <t>Expo</t>
  </si>
  <si>
    <t>Conocim 4</t>
  </si>
  <si>
    <t>Diapos 2</t>
  </si>
  <si>
    <t>Pregs 3</t>
  </si>
  <si>
    <t>Ejercics 3</t>
  </si>
  <si>
    <t>Puntual 2</t>
  </si>
  <si>
    <t>Explicac 3</t>
  </si>
  <si>
    <t>Conclusi 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</si>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</sst>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rgb="FF000000"/>
      <name val="Calibri"/>
    </font>
    <font>
      <b/>
      <sz val="9"/>
      <color rgb="FF000000"/>
      <name val="Microsoft Sans Serif"/>
      <family val="2"/>
    </font>
    <font>
      <b/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b/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u/>
      <sz val="11"/>
      <color rgb="FF000000"/>
      <name val="Calibri"/>
      <family val="2"/>
    </font>
    <font>
      <u/>
      <sz val="9"/>
      <color rgb="FF000000"/>
      <name val="Microsoft Sans Serif"/>
      <family val="2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000000"/>
      <name val="Microsoft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 style="thick">
        <color rgb="FFC0C0C0"/>
      </left>
      <right style="thick">
        <color rgb="FFC0C0C0"/>
      </right>
      <top style="thick">
        <color rgb="FFC0C0C0"/>
      </top>
      <bottom style="thick">
        <color rgb="FFC0C0C0"/>
      </bottom>
      <diagonal/>
    </border>
    <border>
      <left style="thick">
        <color rgb="FFC0C0C0"/>
      </left>
      <right style="thick">
        <color rgb="FFC0C0C0"/>
      </right>
      <top/>
      <bottom style="thick">
        <color rgb="FFC0C0C0"/>
      </bottom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 style="thick">
        <color rgb="FFC0C0C0"/>
      </top>
      <bottom style="thick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C0C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10" borderId="6"/>
    <xf numFmtId="0" fontId="10" fillId="10" borderId="6"/>
  </cellStyleXfs>
  <cellXfs count="116">
    <xf numFmtId="0" fontId="0" fillId="0" borderId="0" xfId="0"/>
    <xf numFmtId="0" fontId="1" fillId="10" borderId="2" xfId="1" applyFont="1" applyFill="1" applyBorder="1" applyAlignment="1">
      <alignment horizontal="center" vertical="top" wrapText="1"/>
    </xf>
    <xf numFmtId="0" fontId="3" fillId="10" borderId="3" xfId="1" applyFont="1" applyFill="1" applyBorder="1" applyAlignment="1">
      <alignment horizontal="center" vertical="top" wrapText="1"/>
    </xf>
    <xf numFmtId="0" fontId="9" fillId="0" borderId="9" xfId="0" applyFont="1" applyBorder="1"/>
    <xf numFmtId="0" fontId="0" fillId="0" borderId="9" xfId="0" applyBorder="1"/>
    <xf numFmtId="0" fontId="3" fillId="4" borderId="3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49" fontId="7" fillId="8" borderId="5" xfId="0" applyNumberFormat="1" applyFont="1" applyFill="1" applyBorder="1" applyAlignment="1">
      <alignment vertical="center" wrapText="1"/>
    </xf>
    <xf numFmtId="49" fontId="6" fillId="7" borderId="4" xfId="0" applyNumberFormat="1" applyFont="1" applyFill="1" applyBorder="1" applyAlignment="1">
      <alignment vertical="center"/>
    </xf>
    <xf numFmtId="0" fontId="10" fillId="0" borderId="0" xfId="0" applyFont="1"/>
    <xf numFmtId="0" fontId="1" fillId="9" borderId="1" xfId="1" applyFont="1" applyFill="1" applyBorder="1" applyAlignment="1">
      <alignment vertical="center" wrapText="1"/>
    </xf>
    <xf numFmtId="0" fontId="12" fillId="10" borderId="3" xfId="2" applyFont="1" applyFill="1" applyBorder="1" applyAlignment="1">
      <alignment vertical="top" wrapText="1"/>
    </xf>
    <xf numFmtId="0" fontId="11" fillId="10" borderId="2" xfId="2" applyFont="1" applyFill="1" applyBorder="1" applyAlignment="1">
      <alignment vertical="top" wrapText="1"/>
    </xf>
    <xf numFmtId="49" fontId="12" fillId="10" borderId="7" xfId="2" applyNumberFormat="1" applyFont="1" applyFill="1" applyBorder="1" applyAlignment="1">
      <alignment vertical="center" wrapText="1"/>
    </xf>
    <xf numFmtId="49" fontId="12" fillId="10" borderId="7" xfId="2" applyNumberFormat="1" applyFont="1" applyFill="1" applyBorder="1" applyAlignment="1">
      <alignment vertical="center"/>
    </xf>
    <xf numFmtId="49" fontId="7" fillId="8" borderId="6" xfId="0" applyNumberFormat="1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49" fontId="5" fillId="6" borderId="9" xfId="0" applyNumberFormat="1" applyFont="1" applyFill="1" applyBorder="1" applyAlignment="1">
      <alignment vertical="center"/>
    </xf>
    <xf numFmtId="49" fontId="3" fillId="10" borderId="7" xfId="1" applyNumberFormat="1" applyFont="1" applyFill="1" applyBorder="1" applyAlignment="1">
      <alignment vertical="center" wrapText="1"/>
    </xf>
    <xf numFmtId="0" fontId="0" fillId="0" borderId="6" xfId="0" applyBorder="1"/>
    <xf numFmtId="0" fontId="1" fillId="10" borderId="9" xfId="1" applyFont="1" applyFill="1" applyBorder="1" applyAlignment="1">
      <alignment vertical="center" wrapText="1"/>
    </xf>
    <xf numFmtId="49" fontId="3" fillId="10" borderId="9" xfId="1" applyNumberFormat="1" applyFont="1" applyFill="1" applyBorder="1" applyAlignment="1">
      <alignment horizontal="left" vertical="center"/>
    </xf>
    <xf numFmtId="49" fontId="10" fillId="0" borderId="0" xfId="0" applyNumberFormat="1" applyFont="1"/>
    <xf numFmtId="1" fontId="0" fillId="0" borderId="0" xfId="0" applyNumberFormat="1" applyAlignment="1">
      <alignment horizontal="right"/>
    </xf>
    <xf numFmtId="1" fontId="3" fillId="10" borderId="6" xfId="1" applyNumberFormat="1" applyFont="1" applyFill="1" applyBorder="1" applyAlignment="1">
      <alignment horizontal="right" vertical="center" wrapText="1"/>
    </xf>
    <xf numFmtId="164" fontId="12" fillId="6" borderId="9" xfId="0" applyNumberFormat="1" applyFont="1" applyFill="1" applyBorder="1" applyAlignment="1">
      <alignment vertical="center"/>
    </xf>
    <xf numFmtId="164" fontId="0" fillId="0" borderId="9" xfId="0" applyNumberFormat="1" applyBorder="1"/>
    <xf numFmtId="164" fontId="5" fillId="6" borderId="9" xfId="0" applyNumberFormat="1" applyFont="1" applyFill="1" applyBorder="1" applyAlignment="1">
      <alignment vertical="center"/>
    </xf>
    <xf numFmtId="164" fontId="12" fillId="10" borderId="9" xfId="1" applyNumberFormat="1" applyFont="1" applyFill="1" applyBorder="1" applyAlignment="1">
      <alignment horizontal="right" vertical="center"/>
    </xf>
    <xf numFmtId="164" fontId="3" fillId="10" borderId="9" xfId="1" applyNumberFormat="1" applyFont="1" applyFill="1" applyBorder="1" applyAlignment="1">
      <alignment horizontal="right" vertical="center"/>
    </xf>
    <xf numFmtId="1" fontId="11" fillId="10" borderId="9" xfId="1" applyNumberFormat="1" applyFont="1" applyFill="1" applyBorder="1" applyAlignment="1">
      <alignment horizontal="right" vertical="center" wrapText="1"/>
    </xf>
    <xf numFmtId="0" fontId="9" fillId="0" borderId="0" xfId="0" applyFont="1"/>
    <xf numFmtId="0" fontId="0" fillId="0" borderId="0" xfId="0" applyAlignment="1"/>
    <xf numFmtId="164" fontId="0" fillId="0" borderId="0" xfId="0" applyNumberFormat="1"/>
    <xf numFmtId="164" fontId="0" fillId="11" borderId="0" xfId="0" applyNumberFormat="1" applyFill="1"/>
    <xf numFmtId="0" fontId="0" fillId="11" borderId="0" xfId="0" applyFill="1"/>
    <xf numFmtId="0" fontId="9" fillId="11" borderId="9" xfId="0" applyFont="1" applyFill="1" applyBorder="1"/>
    <xf numFmtId="2" fontId="0" fillId="11" borderId="9" xfId="0" applyNumberFormat="1" applyFill="1" applyBorder="1"/>
    <xf numFmtId="2" fontId="0" fillId="11" borderId="0" xfId="0" applyNumberFormat="1" applyFill="1"/>
    <xf numFmtId="164" fontId="12" fillId="11" borderId="7" xfId="2" applyNumberFormat="1" applyFont="1" applyFill="1" applyBorder="1" applyAlignment="1">
      <alignment vertical="center" wrapText="1"/>
    </xf>
    <xf numFmtId="49" fontId="3" fillId="6" borderId="9" xfId="0" applyNumberFormat="1" applyFont="1" applyFill="1" applyBorder="1" applyAlignment="1">
      <alignment vertical="center"/>
    </xf>
    <xf numFmtId="49" fontId="12" fillId="10" borderId="7" xfId="2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49" fontId="5" fillId="6" borderId="10" xfId="0" applyNumberFormat="1" applyFont="1" applyFill="1" applyBorder="1" applyAlignment="1">
      <alignment horizontal="left" vertical="center"/>
    </xf>
    <xf numFmtId="0" fontId="1" fillId="9" borderId="1" xfId="1" applyFont="1" applyFill="1" applyBorder="1" applyAlignment="1">
      <alignment vertical="center"/>
    </xf>
    <xf numFmtId="0" fontId="1" fillId="10" borderId="8" xfId="1" applyFont="1" applyFill="1" applyBorder="1" applyAlignment="1">
      <alignment horizontal="center" vertical="center"/>
    </xf>
    <xf numFmtId="49" fontId="3" fillId="10" borderId="10" xfId="1" applyNumberFormat="1" applyFont="1" applyFill="1" applyBorder="1" applyAlignment="1">
      <alignment horizontal="left" vertical="center"/>
    </xf>
    <xf numFmtId="164" fontId="9" fillId="11" borderId="0" xfId="0" applyNumberFormat="1" applyFont="1" applyFill="1"/>
    <xf numFmtId="49" fontId="12" fillId="10" borderId="10" xfId="2" applyNumberFormat="1" applyFont="1" applyFill="1" applyBorder="1" applyAlignment="1">
      <alignment vertical="center" wrapText="1"/>
    </xf>
    <xf numFmtId="49" fontId="12" fillId="10" borderId="9" xfId="2" applyNumberFormat="1" applyFont="1" applyFill="1" applyBorder="1" applyAlignment="1">
      <alignment vertical="center"/>
    </xf>
    <xf numFmtId="49" fontId="12" fillId="10" borderId="9" xfId="2" applyNumberFormat="1" applyFont="1" applyFill="1" applyBorder="1" applyAlignment="1">
      <alignment horizontal="right" vertical="center"/>
    </xf>
    <xf numFmtId="164" fontId="0" fillId="11" borderId="9" xfId="0" applyNumberFormat="1" applyFill="1" applyBorder="1"/>
    <xf numFmtId="0" fontId="11" fillId="10" borderId="8" xfId="2" applyFont="1" applyFill="1" applyBorder="1" applyAlignment="1">
      <alignment vertical="center" wrapText="1"/>
    </xf>
    <xf numFmtId="0" fontId="11" fillId="10" borderId="9" xfId="2" applyFont="1" applyFill="1" applyBorder="1" applyAlignment="1">
      <alignment vertical="center" wrapText="1"/>
    </xf>
    <xf numFmtId="0" fontId="8" fillId="0" borderId="9" xfId="0" applyFont="1" applyBorder="1"/>
    <xf numFmtId="49" fontId="12" fillId="10" borderId="9" xfId="2" applyNumberFormat="1" applyFont="1" applyFill="1" applyBorder="1" applyAlignment="1">
      <alignment vertical="center" wrapText="1"/>
    </xf>
    <xf numFmtId="0" fontId="0" fillId="11" borderId="9" xfId="0" applyFill="1" applyBorder="1"/>
    <xf numFmtId="164" fontId="9" fillId="0" borderId="9" xfId="0" applyNumberFormat="1" applyFont="1" applyBorder="1"/>
    <xf numFmtId="0" fontId="11" fillId="10" borderId="9" xfId="2" applyFont="1" applyFill="1" applyBorder="1" applyAlignment="1">
      <alignment vertical="center"/>
    </xf>
    <xf numFmtId="0" fontId="11" fillId="10" borderId="9" xfId="2" applyFont="1" applyFill="1" applyBorder="1" applyAlignment="1">
      <alignment horizontal="left" vertical="center"/>
    </xf>
    <xf numFmtId="164" fontId="9" fillId="11" borderId="9" xfId="0" applyNumberFormat="1" applyFont="1" applyFill="1" applyBorder="1"/>
    <xf numFmtId="0" fontId="13" fillId="0" borderId="9" xfId="0" applyFont="1" applyBorder="1"/>
    <xf numFmtId="1" fontId="1" fillId="10" borderId="9" xfId="1" applyNumberFormat="1" applyFont="1" applyFill="1" applyBorder="1" applyAlignment="1">
      <alignment horizontal="right" vertical="center" wrapText="1"/>
    </xf>
    <xf numFmtId="164" fontId="14" fillId="6" borderId="9" xfId="0" applyNumberFormat="1" applyFont="1" applyFill="1" applyBorder="1" applyAlignment="1">
      <alignment vertical="center"/>
    </xf>
    <xf numFmtId="49" fontId="3" fillId="0" borderId="9" xfId="0" applyNumberFormat="1" applyFont="1" applyFill="1" applyBorder="1" applyAlignment="1">
      <alignment vertical="center"/>
    </xf>
    <xf numFmtId="0" fontId="9" fillId="12" borderId="9" xfId="0" applyFont="1" applyFill="1" applyBorder="1"/>
    <xf numFmtId="0" fontId="9" fillId="0" borderId="6" xfId="0" applyFont="1" applyBorder="1"/>
    <xf numFmtId="164" fontId="9" fillId="11" borderId="6" xfId="0" applyNumberFormat="1" applyFont="1" applyFill="1" applyBorder="1"/>
    <xf numFmtId="164" fontId="9" fillId="12" borderId="9" xfId="0" applyNumberFormat="1" applyFont="1" applyFill="1" applyBorder="1"/>
    <xf numFmtId="49" fontId="3" fillId="10" borderId="7" xfId="2" applyNumberFormat="1" applyFont="1" applyFill="1" applyBorder="1" applyAlignment="1">
      <alignment vertical="center" wrapText="1"/>
    </xf>
    <xf numFmtId="164" fontId="0" fillId="13" borderId="9" xfId="0" applyNumberFormat="1" applyFill="1" applyBorder="1"/>
    <xf numFmtId="0" fontId="9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164" fontId="0" fillId="11" borderId="6" xfId="0" applyNumberFormat="1" applyFill="1" applyBorder="1"/>
    <xf numFmtId="0" fontId="0" fillId="0" borderId="11" xfId="0" applyBorder="1"/>
    <xf numFmtId="0" fontId="0" fillId="12" borderId="9" xfId="0" applyFill="1" applyBorder="1"/>
    <xf numFmtId="164" fontId="0" fillId="11" borderId="9" xfId="0" applyNumberFormat="1" applyFill="1" applyBorder="1" applyAlignment="1">
      <alignment wrapText="1"/>
    </xf>
    <xf numFmtId="0" fontId="3" fillId="10" borderId="12" xfId="1" applyFont="1" applyFill="1" applyBorder="1" applyAlignment="1">
      <alignment horizontal="center" vertical="top" wrapText="1"/>
    </xf>
    <xf numFmtId="0" fontId="1" fillId="10" borderId="7" xfId="1" applyFont="1" applyFill="1" applyBorder="1" applyAlignment="1">
      <alignment horizontal="center" vertical="center"/>
    </xf>
    <xf numFmtId="0" fontId="1" fillId="10" borderId="13" xfId="1" applyFont="1" applyFill="1" applyBorder="1" applyAlignment="1">
      <alignment vertical="center" wrapText="1"/>
    </xf>
    <xf numFmtId="1" fontId="11" fillId="10" borderId="13" xfId="1" applyNumberFormat="1" applyFont="1" applyFill="1" applyBorder="1" applyAlignment="1">
      <alignment horizontal="right" vertical="center" wrapText="1"/>
    </xf>
    <xf numFmtId="49" fontId="3" fillId="10" borderId="11" xfId="1" applyNumberFormat="1" applyFont="1" applyFill="1" applyBorder="1" applyAlignment="1">
      <alignment horizontal="left" vertical="center"/>
    </xf>
    <xf numFmtId="164" fontId="3" fillId="10" borderId="11" xfId="1" applyNumberFormat="1" applyFont="1" applyFill="1" applyBorder="1" applyAlignment="1">
      <alignment horizontal="right" vertical="center"/>
    </xf>
    <xf numFmtId="0" fontId="15" fillId="0" borderId="9" xfId="0" applyFont="1" applyBorder="1"/>
    <xf numFmtId="0" fontId="8" fillId="0" borderId="0" xfId="0" applyFont="1"/>
    <xf numFmtId="49" fontId="3" fillId="8" borderId="6" xfId="0" applyNumberFormat="1" applyFont="1" applyFill="1" applyBorder="1" applyAlignment="1">
      <alignment vertical="center" wrapText="1"/>
    </xf>
    <xf numFmtId="0" fontId="0" fillId="10" borderId="14" xfId="0" applyFill="1" applyBorder="1"/>
    <xf numFmtId="0" fontId="1" fillId="10" borderId="9" xfId="2" applyFont="1" applyFill="1" applyBorder="1" applyAlignment="1">
      <alignment horizontal="right" vertical="center"/>
    </xf>
    <xf numFmtId="1" fontId="9" fillId="0" borderId="9" xfId="0" applyNumberFormat="1" applyFont="1" applyBorder="1" applyAlignment="1">
      <alignment horizontal="right"/>
    </xf>
    <xf numFmtId="1" fontId="3" fillId="10" borderId="9" xfId="0" applyNumberFormat="1" applyFont="1" applyFill="1" applyBorder="1" applyAlignment="1">
      <alignment horizontal="right" vertical="center" wrapText="1"/>
    </xf>
    <xf numFmtId="164" fontId="3" fillId="12" borderId="9" xfId="0" applyNumberFormat="1" applyFont="1" applyFill="1" applyBorder="1" applyAlignment="1">
      <alignment vertical="center" wrapText="1"/>
    </xf>
    <xf numFmtId="49" fontId="3" fillId="10" borderId="6" xfId="2" applyNumberFormat="1" applyFont="1" applyFill="1" applyBorder="1" applyAlignment="1">
      <alignment vertical="center" wrapText="1"/>
    </xf>
    <xf numFmtId="0" fontId="9" fillId="0" borderId="0" xfId="0" applyFont="1" applyAlignment="1">
      <alignment wrapText="1"/>
    </xf>
    <xf numFmtId="0" fontId="8" fillId="0" borderId="9" xfId="0" applyFont="1" applyBorder="1" applyAlignment="1">
      <alignment wrapText="1"/>
    </xf>
    <xf numFmtId="164" fontId="0" fillId="11" borderId="11" xfId="0" applyNumberFormat="1" applyFill="1" applyBorder="1"/>
    <xf numFmtId="0" fontId="11" fillId="10" borderId="9" xfId="2" applyFont="1" applyFill="1" applyBorder="1" applyAlignment="1">
      <alignment vertical="top" wrapText="1"/>
    </xf>
    <xf numFmtId="0" fontId="0" fillId="10" borderId="9" xfId="0" applyFill="1" applyBorder="1"/>
    <xf numFmtId="0" fontId="12" fillId="10" borderId="9" xfId="2" applyFont="1" applyFill="1" applyBorder="1" applyAlignment="1">
      <alignment vertical="top" wrapText="1"/>
    </xf>
    <xf numFmtId="164" fontId="0" fillId="0" borderId="6" xfId="0" applyNumberFormat="1" applyBorder="1"/>
    <xf numFmtId="49" fontId="3" fillId="10" borderId="6" xfId="0" applyNumberFormat="1" applyFont="1" applyFill="1" applyBorder="1" applyAlignment="1">
      <alignment vertical="center"/>
    </xf>
    <xf numFmtId="164" fontId="3" fillId="10" borderId="9" xfId="0" applyNumberFormat="1" applyFont="1" applyFill="1" applyBorder="1" applyAlignment="1">
      <alignment horizontal="right" vertical="center" wrapText="1"/>
    </xf>
    <xf numFmtId="0" fontId="0" fillId="13" borderId="9" xfId="0" applyFill="1" applyBorder="1"/>
    <xf numFmtId="164" fontId="0" fillId="12" borderId="9" xfId="0" applyNumberFormat="1" applyFill="1" applyBorder="1"/>
    <xf numFmtId="49" fontId="3" fillId="10" borderId="6" xfId="1" applyNumberFormat="1" applyFont="1" applyFill="1" applyBorder="1" applyAlignment="1">
      <alignment vertical="center" wrapText="1"/>
    </xf>
    <xf numFmtId="49" fontId="16" fillId="10" borderId="9" xfId="1" applyNumberFormat="1" applyFont="1" applyFill="1" applyBorder="1" applyAlignment="1">
      <alignment horizontal="left" vertical="center"/>
    </xf>
    <xf numFmtId="164" fontId="16" fillId="10" borderId="9" xfId="1" applyNumberFormat="1" applyFont="1" applyFill="1" applyBorder="1" applyAlignment="1">
      <alignment horizontal="right" vertical="center"/>
    </xf>
    <xf numFmtId="164" fontId="16" fillId="0" borderId="9" xfId="0" applyNumberFormat="1" applyFont="1" applyBorder="1"/>
    <xf numFmtId="49" fontId="16" fillId="10" borderId="11" xfId="1" applyNumberFormat="1" applyFont="1" applyFill="1" applyBorder="1" applyAlignment="1">
      <alignment horizontal="left" vertical="center"/>
    </xf>
    <xf numFmtId="49" fontId="17" fillId="10" borderId="9" xfId="1" applyNumberFormat="1" applyFont="1" applyFill="1" applyBorder="1" applyAlignment="1">
      <alignment horizontal="left" vertical="center"/>
    </xf>
    <xf numFmtId="49" fontId="17" fillId="10" borderId="11" xfId="1" applyNumberFormat="1" applyFont="1" applyFill="1" applyBorder="1" applyAlignment="1">
      <alignment horizontal="left" vertical="center"/>
    </xf>
    <xf numFmtId="1" fontId="3" fillId="10" borderId="6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topLeftCell="A2" workbookViewId="0">
      <selection activeCell="P20" sqref="P20"/>
    </sheetView>
  </sheetViews>
  <sheetFormatPr baseColWidth="10" defaultRowHeight="15" x14ac:dyDescent="0.25"/>
  <cols>
    <col min="1" max="1" width="2.28515625" customWidth="1"/>
    <col min="2" max="2" width="5.28515625" customWidth="1"/>
    <col min="3" max="3" width="2.5703125" style="33" customWidth="1"/>
    <col min="4" max="4" width="32.28515625" customWidth="1"/>
    <col min="5" max="5" width="8.7109375" customWidth="1"/>
    <col min="6" max="9" width="8.42578125" bestFit="1" customWidth="1"/>
    <col min="10" max="10" width="7.85546875" bestFit="1" customWidth="1"/>
    <col min="11" max="11" width="9.140625" bestFit="1" customWidth="1"/>
    <col min="12" max="12" width="7.7109375" customWidth="1"/>
    <col min="13" max="13" width="6.85546875" customWidth="1"/>
    <col min="14" max="14" width="6.7109375" customWidth="1"/>
    <col min="15" max="15" width="9.85546875" style="36" customWidth="1"/>
    <col min="16" max="16" width="11.42578125" style="36"/>
  </cols>
  <sheetData>
    <row r="1" spans="2:17" ht="16.5" customHeight="1" thickTop="1" thickBot="1" x14ac:dyDescent="0.3">
      <c r="B1" s="9" t="s">
        <v>21</v>
      </c>
      <c r="C1" s="9"/>
      <c r="J1" s="10" t="s">
        <v>85</v>
      </c>
    </row>
    <row r="2" spans="2:17" ht="16.5" customHeight="1" thickTop="1" thickBot="1" x14ac:dyDescent="0.3">
      <c r="B2" s="7"/>
      <c r="C2" s="44"/>
      <c r="D2" s="8"/>
      <c r="E2" s="16"/>
      <c r="F2" s="16"/>
      <c r="G2" s="16"/>
      <c r="H2" s="16"/>
      <c r="I2" s="16"/>
      <c r="K2" t="s">
        <v>81</v>
      </c>
      <c r="L2" t="s">
        <v>80</v>
      </c>
      <c r="M2" t="s">
        <v>82</v>
      </c>
      <c r="P2" s="36" t="s">
        <v>381</v>
      </c>
    </row>
    <row r="3" spans="2:17" ht="16.5" thickTop="1" thickBot="1" x14ac:dyDescent="0.3">
      <c r="B3" s="6" t="s">
        <v>0</v>
      </c>
      <c r="C3" s="45" t="s">
        <v>1</v>
      </c>
      <c r="D3" s="17" t="s">
        <v>22</v>
      </c>
      <c r="E3" s="31" t="s">
        <v>267</v>
      </c>
      <c r="F3" s="31" t="s">
        <v>268</v>
      </c>
      <c r="G3" s="31" t="s">
        <v>271</v>
      </c>
      <c r="H3" s="31" t="s">
        <v>269</v>
      </c>
      <c r="I3" s="31" t="s">
        <v>270</v>
      </c>
      <c r="J3" s="3" t="s">
        <v>281</v>
      </c>
      <c r="K3" s="3" t="s">
        <v>278</v>
      </c>
      <c r="L3" s="3" t="s">
        <v>279</v>
      </c>
      <c r="M3" s="3" t="s">
        <v>280</v>
      </c>
      <c r="N3" s="3" t="s">
        <v>83</v>
      </c>
      <c r="O3" s="37" t="s">
        <v>84</v>
      </c>
      <c r="P3" s="68" t="s">
        <v>84</v>
      </c>
      <c r="Q3" s="4"/>
    </row>
    <row r="4" spans="2:17" ht="16.5" thickTop="1" thickBot="1" x14ac:dyDescent="0.3">
      <c r="B4" s="5">
        <v>1</v>
      </c>
      <c r="C4" s="46" t="s">
        <v>2</v>
      </c>
      <c r="D4" s="18" t="s">
        <v>23</v>
      </c>
      <c r="E4" s="26">
        <v>16</v>
      </c>
      <c r="F4" s="26">
        <v>20</v>
      </c>
      <c r="G4" s="26">
        <v>20</v>
      </c>
      <c r="H4" s="26">
        <v>20</v>
      </c>
      <c r="I4" s="26">
        <v>20</v>
      </c>
      <c r="J4" s="27">
        <v>4</v>
      </c>
      <c r="K4" s="27">
        <v>4</v>
      </c>
      <c r="L4" s="27">
        <v>5</v>
      </c>
      <c r="M4" s="27">
        <v>4</v>
      </c>
      <c r="N4" s="27">
        <v>15</v>
      </c>
      <c r="O4" s="38">
        <f t="shared" ref="O4:O22" si="0">+(N4*3+M4*4+L4/6*20+K4*4+J4*4+I4+H4+G4+F4+E4)/12</f>
        <v>17.138888888888889</v>
      </c>
      <c r="P4" s="59">
        <v>13</v>
      </c>
      <c r="Q4" s="4"/>
    </row>
    <row r="5" spans="2:17" ht="16.5" thickTop="1" thickBot="1" x14ac:dyDescent="0.3">
      <c r="B5" s="5">
        <v>2</v>
      </c>
      <c r="C5" s="46" t="s">
        <v>3</v>
      </c>
      <c r="D5" s="18" t="s">
        <v>24</v>
      </c>
      <c r="E5" s="28">
        <v>18</v>
      </c>
      <c r="F5" s="28">
        <v>20</v>
      </c>
      <c r="G5" s="28">
        <v>20</v>
      </c>
      <c r="H5" s="28">
        <v>20</v>
      </c>
      <c r="I5" s="28">
        <v>20</v>
      </c>
      <c r="J5" s="27">
        <v>5</v>
      </c>
      <c r="K5" s="27">
        <v>5</v>
      </c>
      <c r="L5" s="27">
        <v>6</v>
      </c>
      <c r="M5" s="27">
        <v>5</v>
      </c>
      <c r="N5" s="27">
        <v>20</v>
      </c>
      <c r="O5" s="38">
        <f t="shared" si="0"/>
        <v>19.833333333333332</v>
      </c>
      <c r="P5" s="59">
        <v>13</v>
      </c>
      <c r="Q5" s="4"/>
    </row>
    <row r="6" spans="2:17" ht="16.5" thickTop="1" thickBot="1" x14ac:dyDescent="0.3">
      <c r="B6" s="5">
        <v>3</v>
      </c>
      <c r="C6" s="46" t="s">
        <v>4</v>
      </c>
      <c r="D6" s="18" t="s">
        <v>25</v>
      </c>
      <c r="E6" s="28">
        <v>20</v>
      </c>
      <c r="F6" s="28">
        <v>20</v>
      </c>
      <c r="G6" s="28">
        <v>20</v>
      </c>
      <c r="H6" s="28">
        <v>18</v>
      </c>
      <c r="I6" s="28">
        <v>18</v>
      </c>
      <c r="J6" s="27">
        <v>5</v>
      </c>
      <c r="K6" s="27">
        <v>5</v>
      </c>
      <c r="L6" s="27">
        <v>6</v>
      </c>
      <c r="M6" s="27"/>
      <c r="N6" s="27">
        <v>20</v>
      </c>
      <c r="O6" s="38">
        <f t="shared" si="0"/>
        <v>18</v>
      </c>
      <c r="P6" s="59">
        <v>13</v>
      </c>
      <c r="Q6" s="4"/>
    </row>
    <row r="7" spans="2:17" ht="16.5" thickTop="1" thickBot="1" x14ac:dyDescent="0.3">
      <c r="B7" s="5">
        <v>4</v>
      </c>
      <c r="C7" s="46" t="s">
        <v>5</v>
      </c>
      <c r="D7" s="18" t="s">
        <v>26</v>
      </c>
      <c r="E7" s="28">
        <v>19</v>
      </c>
      <c r="F7" s="28">
        <v>12</v>
      </c>
      <c r="G7" s="28"/>
      <c r="H7" s="28"/>
      <c r="I7" s="28">
        <v>20</v>
      </c>
      <c r="J7" s="27">
        <v>4</v>
      </c>
      <c r="K7" s="27">
        <v>5</v>
      </c>
      <c r="L7" s="27">
        <v>4</v>
      </c>
      <c r="M7" s="27">
        <v>4</v>
      </c>
      <c r="N7" s="27">
        <v>20</v>
      </c>
      <c r="O7" s="38">
        <f t="shared" si="0"/>
        <v>14.694444444444443</v>
      </c>
      <c r="P7" s="59">
        <v>16</v>
      </c>
      <c r="Q7" s="4"/>
    </row>
    <row r="8" spans="2:17" ht="16.5" thickTop="1" thickBot="1" x14ac:dyDescent="0.3">
      <c r="B8" s="5">
        <v>5</v>
      </c>
      <c r="C8" s="46" t="s">
        <v>6</v>
      </c>
      <c r="D8" s="18" t="s">
        <v>27</v>
      </c>
      <c r="E8" s="28">
        <v>20</v>
      </c>
      <c r="F8" s="28">
        <v>20</v>
      </c>
      <c r="G8" s="28">
        <v>12</v>
      </c>
      <c r="H8" s="28">
        <v>20</v>
      </c>
      <c r="I8" s="28">
        <v>18</v>
      </c>
      <c r="J8" s="27"/>
      <c r="K8" s="27">
        <v>4.5</v>
      </c>
      <c r="L8" s="27">
        <v>5</v>
      </c>
      <c r="M8" s="27">
        <v>4</v>
      </c>
      <c r="N8" s="27">
        <v>20</v>
      </c>
      <c r="O8" s="38">
        <f t="shared" si="0"/>
        <v>16.722222222222225</v>
      </c>
      <c r="P8" s="59">
        <v>13</v>
      </c>
      <c r="Q8" s="4"/>
    </row>
    <row r="9" spans="2:17" ht="16.5" thickTop="1" thickBot="1" x14ac:dyDescent="0.3">
      <c r="B9" s="5">
        <v>6</v>
      </c>
      <c r="C9" s="46" t="s">
        <v>7</v>
      </c>
      <c r="D9" s="18" t="s">
        <v>28</v>
      </c>
      <c r="E9" s="28">
        <v>20</v>
      </c>
      <c r="F9" s="28">
        <v>20</v>
      </c>
      <c r="G9" s="28">
        <v>20</v>
      </c>
      <c r="H9" s="28">
        <v>20</v>
      </c>
      <c r="I9" s="28">
        <v>20</v>
      </c>
      <c r="J9" s="27">
        <v>5</v>
      </c>
      <c r="K9" s="27">
        <v>5</v>
      </c>
      <c r="L9" s="27">
        <v>6</v>
      </c>
      <c r="M9" s="27"/>
      <c r="N9" s="27">
        <v>20</v>
      </c>
      <c r="O9" s="38">
        <f t="shared" si="0"/>
        <v>18.333333333333332</v>
      </c>
      <c r="P9" s="59">
        <v>17</v>
      </c>
      <c r="Q9" s="4"/>
    </row>
    <row r="10" spans="2:17" ht="16.5" thickTop="1" thickBot="1" x14ac:dyDescent="0.3">
      <c r="B10" s="5">
        <v>7</v>
      </c>
      <c r="C10" s="46" t="s">
        <v>8</v>
      </c>
      <c r="D10" s="18" t="s">
        <v>29</v>
      </c>
      <c r="E10" s="28">
        <v>20</v>
      </c>
      <c r="F10" s="28">
        <v>20</v>
      </c>
      <c r="G10" s="28">
        <v>19</v>
      </c>
      <c r="H10" s="28">
        <v>20</v>
      </c>
      <c r="I10" s="28">
        <v>20</v>
      </c>
      <c r="J10" s="27">
        <v>5</v>
      </c>
      <c r="K10" s="27">
        <v>5</v>
      </c>
      <c r="L10" s="27">
        <v>6</v>
      </c>
      <c r="M10" s="27">
        <v>5</v>
      </c>
      <c r="N10" s="27">
        <v>20</v>
      </c>
      <c r="O10" s="38">
        <f t="shared" si="0"/>
        <v>19.916666666666668</v>
      </c>
      <c r="P10" s="59">
        <v>12</v>
      </c>
      <c r="Q10" s="4"/>
    </row>
    <row r="11" spans="2:17" ht="16.5" thickTop="1" thickBot="1" x14ac:dyDescent="0.3">
      <c r="B11" s="5">
        <v>8</v>
      </c>
      <c r="C11" s="46" t="s">
        <v>9</v>
      </c>
      <c r="D11" s="18" t="s">
        <v>30</v>
      </c>
      <c r="E11" s="28">
        <v>19</v>
      </c>
      <c r="F11" s="28">
        <v>20</v>
      </c>
      <c r="G11" s="28">
        <v>17</v>
      </c>
      <c r="H11" s="28">
        <v>20</v>
      </c>
      <c r="I11" s="28">
        <v>20</v>
      </c>
      <c r="J11" s="27">
        <v>3</v>
      </c>
      <c r="K11" s="27">
        <v>5</v>
      </c>
      <c r="L11" s="27">
        <v>5</v>
      </c>
      <c r="M11" s="27">
        <v>5</v>
      </c>
      <c r="N11" s="27">
        <v>20</v>
      </c>
      <c r="O11" s="38">
        <f t="shared" si="0"/>
        <v>18.722222222222225</v>
      </c>
      <c r="P11" s="59">
        <v>13</v>
      </c>
      <c r="Q11" s="4"/>
    </row>
    <row r="12" spans="2:17" ht="16.5" thickTop="1" thickBot="1" x14ac:dyDescent="0.3">
      <c r="B12" s="5">
        <v>9</v>
      </c>
      <c r="C12" s="46" t="s">
        <v>10</v>
      </c>
      <c r="D12" s="18" t="s">
        <v>31</v>
      </c>
      <c r="E12" s="28">
        <v>18</v>
      </c>
      <c r="F12" s="28">
        <v>16</v>
      </c>
      <c r="G12" s="28">
        <v>15</v>
      </c>
      <c r="H12" s="28"/>
      <c r="I12" s="28"/>
      <c r="J12" s="27">
        <v>3</v>
      </c>
      <c r="K12" s="27">
        <v>4</v>
      </c>
      <c r="L12" s="27">
        <v>5</v>
      </c>
      <c r="M12" s="27">
        <v>3</v>
      </c>
      <c r="N12" s="27">
        <v>10</v>
      </c>
      <c r="O12" s="38">
        <f t="shared" si="0"/>
        <v>11.305555555555557</v>
      </c>
      <c r="P12" s="105">
        <f>12+1</f>
        <v>13</v>
      </c>
      <c r="Q12" s="4"/>
    </row>
    <row r="13" spans="2:17" ht="16.5" thickTop="1" thickBot="1" x14ac:dyDescent="0.3">
      <c r="B13" s="5">
        <v>10</v>
      </c>
      <c r="C13" s="46" t="s">
        <v>11</v>
      </c>
      <c r="D13" s="18" t="s">
        <v>32</v>
      </c>
      <c r="E13" s="28">
        <v>17</v>
      </c>
      <c r="F13" s="28">
        <v>18</v>
      </c>
      <c r="G13" s="28">
        <v>18</v>
      </c>
      <c r="H13" s="28"/>
      <c r="I13" s="28">
        <v>18</v>
      </c>
      <c r="J13" s="27">
        <v>3.5</v>
      </c>
      <c r="K13" s="27">
        <v>4</v>
      </c>
      <c r="L13" s="27">
        <v>4</v>
      </c>
      <c r="M13" s="27">
        <v>4</v>
      </c>
      <c r="N13" s="27">
        <v>12.5</v>
      </c>
      <c r="O13" s="38">
        <f t="shared" si="0"/>
        <v>13.986111111111109</v>
      </c>
      <c r="P13" s="59">
        <v>12</v>
      </c>
      <c r="Q13" s="4"/>
    </row>
    <row r="14" spans="2:17" ht="16.5" thickTop="1" thickBot="1" x14ac:dyDescent="0.3">
      <c r="B14" s="5">
        <v>11</v>
      </c>
      <c r="C14" s="46" t="s">
        <v>12</v>
      </c>
      <c r="D14" s="18" t="s">
        <v>33</v>
      </c>
      <c r="E14" s="28">
        <v>20</v>
      </c>
      <c r="F14" s="28">
        <v>17</v>
      </c>
      <c r="G14" s="28">
        <v>17</v>
      </c>
      <c r="H14" s="28">
        <v>20</v>
      </c>
      <c r="I14" s="28">
        <v>20</v>
      </c>
      <c r="J14" s="27">
        <v>5</v>
      </c>
      <c r="K14" s="27">
        <v>5</v>
      </c>
      <c r="L14" s="27">
        <v>6</v>
      </c>
      <c r="M14" s="27">
        <v>5</v>
      </c>
      <c r="N14" s="27">
        <v>10</v>
      </c>
      <c r="O14" s="38">
        <f t="shared" si="0"/>
        <v>17</v>
      </c>
      <c r="P14" s="59">
        <v>12</v>
      </c>
      <c r="Q14" s="4"/>
    </row>
    <row r="15" spans="2:17" ht="16.5" thickTop="1" thickBot="1" x14ac:dyDescent="0.3">
      <c r="B15" s="5">
        <v>12</v>
      </c>
      <c r="C15" s="46" t="s">
        <v>13</v>
      </c>
      <c r="D15" s="18" t="s">
        <v>34</v>
      </c>
      <c r="E15" s="28">
        <v>20</v>
      </c>
      <c r="F15" s="28">
        <v>20</v>
      </c>
      <c r="G15" s="28">
        <v>19</v>
      </c>
      <c r="H15" s="28">
        <v>20</v>
      </c>
      <c r="I15" s="28">
        <v>20</v>
      </c>
      <c r="J15" s="27">
        <v>5</v>
      </c>
      <c r="K15" s="27">
        <v>5</v>
      </c>
      <c r="L15" s="27">
        <v>6</v>
      </c>
      <c r="M15" s="27">
        <v>5</v>
      </c>
      <c r="N15" s="27">
        <v>20</v>
      </c>
      <c r="O15" s="38">
        <f t="shared" si="0"/>
        <v>19.916666666666668</v>
      </c>
      <c r="P15" s="59">
        <v>15</v>
      </c>
      <c r="Q15" s="4"/>
    </row>
    <row r="16" spans="2:17" ht="16.5" thickTop="1" thickBot="1" x14ac:dyDescent="0.3">
      <c r="B16" s="5">
        <v>13</v>
      </c>
      <c r="C16" s="46" t="s">
        <v>14</v>
      </c>
      <c r="D16" s="18" t="s">
        <v>35</v>
      </c>
      <c r="E16" s="28">
        <v>20</v>
      </c>
      <c r="F16" s="28">
        <v>20</v>
      </c>
      <c r="G16" s="28">
        <v>18</v>
      </c>
      <c r="H16" s="28">
        <v>20</v>
      </c>
      <c r="I16" s="28">
        <v>20</v>
      </c>
      <c r="J16" s="27">
        <v>5</v>
      </c>
      <c r="K16" s="27">
        <v>5</v>
      </c>
      <c r="L16" s="27">
        <v>5</v>
      </c>
      <c r="M16" s="27">
        <v>5</v>
      </c>
      <c r="N16" s="27">
        <v>20</v>
      </c>
      <c r="O16" s="38">
        <f t="shared" si="0"/>
        <v>19.555555555555557</v>
      </c>
      <c r="P16" s="59">
        <v>15</v>
      </c>
      <c r="Q16" s="4"/>
    </row>
    <row r="17" spans="2:17" ht="16.5" thickTop="1" thickBot="1" x14ac:dyDescent="0.3">
      <c r="B17" s="5">
        <v>14</v>
      </c>
      <c r="C17" s="46" t="s">
        <v>15</v>
      </c>
      <c r="D17" s="18" t="s">
        <v>36</v>
      </c>
      <c r="E17" s="28">
        <v>20</v>
      </c>
      <c r="F17" s="28">
        <v>20</v>
      </c>
      <c r="G17" s="28">
        <v>20</v>
      </c>
      <c r="H17" s="28">
        <v>20</v>
      </c>
      <c r="I17" s="28">
        <v>20</v>
      </c>
      <c r="J17" s="27">
        <v>5</v>
      </c>
      <c r="K17" s="27">
        <v>5</v>
      </c>
      <c r="L17" s="27">
        <v>6</v>
      </c>
      <c r="M17" s="27">
        <v>5</v>
      </c>
      <c r="N17" s="27">
        <v>12.5</v>
      </c>
      <c r="O17" s="38">
        <f t="shared" si="0"/>
        <v>18.125</v>
      </c>
      <c r="P17" s="59">
        <v>12</v>
      </c>
      <c r="Q17" s="4"/>
    </row>
    <row r="18" spans="2:17" ht="16.5" thickTop="1" thickBot="1" x14ac:dyDescent="0.3">
      <c r="B18" s="5">
        <v>15</v>
      </c>
      <c r="C18" s="46" t="s">
        <v>16</v>
      </c>
      <c r="D18" s="18" t="s">
        <v>37</v>
      </c>
      <c r="E18" s="28">
        <v>20</v>
      </c>
      <c r="F18" s="28">
        <v>20</v>
      </c>
      <c r="G18" s="28">
        <v>12</v>
      </c>
      <c r="H18" s="28">
        <v>12</v>
      </c>
      <c r="I18" s="28">
        <v>12</v>
      </c>
      <c r="J18" s="27">
        <v>5</v>
      </c>
      <c r="K18" s="27">
        <v>5</v>
      </c>
      <c r="L18" s="27">
        <v>6</v>
      </c>
      <c r="M18" s="27">
        <v>5</v>
      </c>
      <c r="N18" s="27">
        <v>12.5</v>
      </c>
      <c r="O18" s="38">
        <f t="shared" si="0"/>
        <v>16.125</v>
      </c>
      <c r="P18" s="59">
        <v>14</v>
      </c>
      <c r="Q18" s="4"/>
    </row>
    <row r="19" spans="2:17" ht="16.5" thickTop="1" thickBot="1" x14ac:dyDescent="0.3">
      <c r="B19" s="5">
        <v>16</v>
      </c>
      <c r="C19" s="46" t="s">
        <v>17</v>
      </c>
      <c r="D19" s="18" t="s">
        <v>38</v>
      </c>
      <c r="E19" s="26">
        <v>13</v>
      </c>
      <c r="F19" s="26">
        <v>17</v>
      </c>
      <c r="G19" s="26"/>
      <c r="H19" s="26"/>
      <c r="I19" s="26"/>
      <c r="J19" s="27">
        <v>2.5</v>
      </c>
      <c r="K19" s="27">
        <v>3</v>
      </c>
      <c r="L19" s="27">
        <v>4</v>
      </c>
      <c r="M19" s="27">
        <v>5</v>
      </c>
      <c r="N19" s="27">
        <v>12.5</v>
      </c>
      <c r="O19" s="38">
        <f t="shared" si="0"/>
        <v>10.236111111111111</v>
      </c>
      <c r="P19" s="59">
        <v>12</v>
      </c>
      <c r="Q19" s="4"/>
    </row>
    <row r="20" spans="2:17" ht="16.5" thickTop="1" thickBot="1" x14ac:dyDescent="0.3">
      <c r="B20" s="5">
        <v>17</v>
      </c>
      <c r="C20" s="46" t="s">
        <v>18</v>
      </c>
      <c r="D20" s="18" t="s">
        <v>39</v>
      </c>
      <c r="E20" s="28">
        <v>20</v>
      </c>
      <c r="F20" s="28">
        <v>20</v>
      </c>
      <c r="G20" s="28"/>
      <c r="H20" s="28"/>
      <c r="I20" s="28">
        <v>20</v>
      </c>
      <c r="J20" s="27">
        <v>2.5</v>
      </c>
      <c r="K20" s="27">
        <v>5</v>
      </c>
      <c r="L20" s="27">
        <v>6</v>
      </c>
      <c r="M20" s="27">
        <v>5</v>
      </c>
      <c r="N20" s="27">
        <v>10</v>
      </c>
      <c r="O20" s="38">
        <f t="shared" si="0"/>
        <v>13.333333333333334</v>
      </c>
      <c r="P20" s="59">
        <v>10</v>
      </c>
      <c r="Q20" s="4"/>
    </row>
    <row r="21" spans="2:17" ht="16.5" thickTop="1" thickBot="1" x14ac:dyDescent="0.3">
      <c r="B21" s="5">
        <v>18</v>
      </c>
      <c r="C21" s="46" t="s">
        <v>19</v>
      </c>
      <c r="D21" s="18" t="s">
        <v>40</v>
      </c>
      <c r="E21" s="28">
        <v>20</v>
      </c>
      <c r="F21" s="28">
        <v>20</v>
      </c>
      <c r="G21" s="28">
        <v>20</v>
      </c>
      <c r="H21" s="28">
        <v>20</v>
      </c>
      <c r="I21" s="28">
        <v>20</v>
      </c>
      <c r="J21" s="27">
        <v>5</v>
      </c>
      <c r="K21" s="27">
        <v>5</v>
      </c>
      <c r="L21" s="27">
        <v>4</v>
      </c>
      <c r="M21" s="27">
        <v>5</v>
      </c>
      <c r="N21" s="27">
        <v>20</v>
      </c>
      <c r="O21" s="38">
        <f t="shared" si="0"/>
        <v>19.444444444444443</v>
      </c>
      <c r="P21" s="59">
        <v>10</v>
      </c>
      <c r="Q21" s="4"/>
    </row>
    <row r="22" spans="2:17" ht="16.5" thickTop="1" thickBot="1" x14ac:dyDescent="0.3">
      <c r="B22" s="5">
        <v>19</v>
      </c>
      <c r="C22" s="46" t="s">
        <v>20</v>
      </c>
      <c r="D22" s="18" t="s">
        <v>41</v>
      </c>
      <c r="E22" s="28">
        <v>19</v>
      </c>
      <c r="F22" s="28">
        <v>20</v>
      </c>
      <c r="G22" s="28">
        <v>20</v>
      </c>
      <c r="H22" s="28">
        <v>20</v>
      </c>
      <c r="I22" s="28">
        <v>20</v>
      </c>
      <c r="J22" s="27">
        <v>3.5</v>
      </c>
      <c r="K22" s="27">
        <v>5</v>
      </c>
      <c r="L22" s="27">
        <v>3</v>
      </c>
      <c r="M22" s="27">
        <v>4</v>
      </c>
      <c r="N22" s="27">
        <v>0</v>
      </c>
      <c r="O22" s="38">
        <f t="shared" si="0"/>
        <v>13.25</v>
      </c>
      <c r="P22" s="59" t="s">
        <v>382</v>
      </c>
      <c r="Q22" s="4"/>
    </row>
    <row r="23" spans="2:17" ht="15.75" thickTop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topLeftCell="D4" zoomScale="110" zoomScaleNormal="110" workbookViewId="0">
      <selection activeCell="R5" sqref="R5"/>
    </sheetView>
  </sheetViews>
  <sheetFormatPr baseColWidth="10" defaultRowHeight="15" x14ac:dyDescent="0.25"/>
  <cols>
    <col min="1" max="1" width="4.42578125" customWidth="1"/>
    <col min="2" max="2" width="6" customWidth="1"/>
    <col min="4" max="4" width="37.140625" bestFit="1" customWidth="1"/>
    <col min="5" max="5" width="3.85546875" bestFit="1" customWidth="1"/>
    <col min="6" max="6" width="5" customWidth="1"/>
    <col min="7" max="7" width="5.42578125" customWidth="1"/>
    <col min="8" max="8" width="5.85546875" bestFit="1" customWidth="1"/>
    <col min="9" max="9" width="8.140625" customWidth="1"/>
    <col min="10" max="10" width="8.5703125" style="34" customWidth="1"/>
    <col min="11" max="15" width="5.28515625" customWidth="1"/>
    <col min="16" max="16" width="8.85546875" customWidth="1"/>
    <col min="17" max="17" width="9.42578125" customWidth="1"/>
    <col min="18" max="18" width="9" style="35" customWidth="1"/>
  </cols>
  <sheetData>
    <row r="1" spans="2:21" ht="15.75" thickBot="1" x14ac:dyDescent="0.3"/>
    <row r="2" spans="2:21" ht="15.75" thickTop="1" x14ac:dyDescent="0.25">
      <c r="B2" s="15" t="s">
        <v>185</v>
      </c>
      <c r="D2" s="10" t="s">
        <v>187</v>
      </c>
      <c r="E2">
        <v>15</v>
      </c>
      <c r="F2">
        <v>15</v>
      </c>
      <c r="G2">
        <v>15</v>
      </c>
      <c r="H2">
        <v>55</v>
      </c>
    </row>
    <row r="3" spans="2:21" s="76" customFormat="1" ht="67.5" customHeight="1" x14ac:dyDescent="0.25">
      <c r="B3" s="99" t="s">
        <v>0</v>
      </c>
      <c r="C3" s="56" t="s">
        <v>1</v>
      </c>
      <c r="D3" s="56" t="s">
        <v>22</v>
      </c>
      <c r="E3" s="74" t="s">
        <v>319</v>
      </c>
      <c r="F3" s="74" t="s">
        <v>320</v>
      </c>
      <c r="G3" s="74" t="s">
        <v>321</v>
      </c>
      <c r="H3" s="74" t="s">
        <v>318</v>
      </c>
      <c r="I3" s="74" t="s">
        <v>84</v>
      </c>
      <c r="J3" s="74" t="s">
        <v>272</v>
      </c>
      <c r="K3" s="74" t="s">
        <v>330</v>
      </c>
      <c r="L3" s="74" t="s">
        <v>331</v>
      </c>
      <c r="M3" s="74" t="s">
        <v>341</v>
      </c>
      <c r="N3" s="74" t="s">
        <v>342</v>
      </c>
      <c r="O3" s="74" t="s">
        <v>343</v>
      </c>
      <c r="P3" s="75" t="s">
        <v>335</v>
      </c>
      <c r="Q3" s="75" t="s">
        <v>384</v>
      </c>
      <c r="R3" s="80" t="s">
        <v>84</v>
      </c>
      <c r="S3" s="97" t="s">
        <v>379</v>
      </c>
      <c r="T3" s="75"/>
      <c r="U3" s="75"/>
    </row>
    <row r="4" spans="2:21" ht="16.5" customHeight="1" x14ac:dyDescent="0.25">
      <c r="B4" s="101">
        <v>1</v>
      </c>
      <c r="C4" s="58" t="s">
        <v>93</v>
      </c>
      <c r="D4" s="58" t="s">
        <v>94</v>
      </c>
      <c r="E4" s="4">
        <v>16</v>
      </c>
      <c r="F4" s="4">
        <v>14</v>
      </c>
      <c r="G4" s="4">
        <v>13</v>
      </c>
      <c r="H4" s="4">
        <v>17</v>
      </c>
      <c r="I4" s="54">
        <f>+H4*0.55+G4*0.15+F4*0.15+E4*0.15</f>
        <v>15.8</v>
      </c>
      <c r="J4" s="27">
        <v>20</v>
      </c>
      <c r="K4" s="4">
        <v>16</v>
      </c>
      <c r="L4" s="4">
        <v>14</v>
      </c>
      <c r="M4" s="4">
        <v>16</v>
      </c>
      <c r="N4" s="4">
        <v>17</v>
      </c>
      <c r="O4" s="4">
        <v>9</v>
      </c>
      <c r="P4" s="4">
        <v>9</v>
      </c>
      <c r="Q4" s="4">
        <v>13</v>
      </c>
      <c r="R4" s="54">
        <f t="shared" ref="R4:R22" si="0">+(Q4*3+N4+M4+L4+K4+J4)/8</f>
        <v>15.25</v>
      </c>
      <c r="S4" s="4" t="s">
        <v>388</v>
      </c>
      <c r="T4" s="4"/>
      <c r="U4" s="4"/>
    </row>
    <row r="5" spans="2:21" ht="16.5" customHeight="1" x14ac:dyDescent="0.25">
      <c r="B5" s="101">
        <v>2</v>
      </c>
      <c r="C5" s="58" t="s">
        <v>95</v>
      </c>
      <c r="D5" s="58" t="s">
        <v>96</v>
      </c>
      <c r="E5" s="4">
        <v>16</v>
      </c>
      <c r="F5" s="4">
        <v>14</v>
      </c>
      <c r="G5" s="4">
        <v>13</v>
      </c>
      <c r="H5" s="4">
        <v>14</v>
      </c>
      <c r="I5" s="54">
        <f t="shared" ref="I5:I23" si="1">+H5*0.55+G5*0.15+F5*0.15+E5*0.15</f>
        <v>14.15</v>
      </c>
      <c r="J5" s="27">
        <v>20</v>
      </c>
      <c r="K5" s="4">
        <v>16</v>
      </c>
      <c r="L5" s="4">
        <v>15</v>
      </c>
      <c r="M5" s="4">
        <v>16</v>
      </c>
      <c r="N5" s="4">
        <v>17</v>
      </c>
      <c r="O5" s="4">
        <v>9</v>
      </c>
      <c r="P5" s="4">
        <v>9</v>
      </c>
      <c r="Q5" s="4">
        <v>13</v>
      </c>
      <c r="R5" s="54">
        <f t="shared" si="0"/>
        <v>15.375</v>
      </c>
      <c r="S5" s="4"/>
      <c r="T5" s="4"/>
      <c r="U5" s="4"/>
    </row>
    <row r="6" spans="2:21" ht="16.5" customHeight="1" x14ac:dyDescent="0.25">
      <c r="B6" s="101">
        <v>3</v>
      </c>
      <c r="C6" s="58" t="s">
        <v>101</v>
      </c>
      <c r="D6" s="58" t="s">
        <v>102</v>
      </c>
      <c r="E6" s="4">
        <v>13</v>
      </c>
      <c r="F6" s="4">
        <v>13</v>
      </c>
      <c r="G6" s="4">
        <v>12</v>
      </c>
      <c r="H6" s="4">
        <v>17</v>
      </c>
      <c r="I6" s="54">
        <f t="shared" si="1"/>
        <v>15.05</v>
      </c>
      <c r="J6" s="27">
        <f>4/5*20</f>
        <v>16</v>
      </c>
      <c r="K6" s="4">
        <v>13</v>
      </c>
      <c r="L6" s="4">
        <v>13</v>
      </c>
      <c r="M6" s="4">
        <v>16</v>
      </c>
      <c r="N6" s="4">
        <v>17</v>
      </c>
      <c r="O6" s="4">
        <v>9</v>
      </c>
      <c r="P6" s="4">
        <v>9</v>
      </c>
      <c r="Q6" s="4">
        <v>13</v>
      </c>
      <c r="R6" s="54">
        <f t="shared" si="0"/>
        <v>14.25</v>
      </c>
      <c r="S6" s="4"/>
      <c r="T6" s="4"/>
      <c r="U6" s="4"/>
    </row>
    <row r="7" spans="2:21" ht="16.5" customHeight="1" x14ac:dyDescent="0.25">
      <c r="B7" s="101">
        <v>4</v>
      </c>
      <c r="C7" s="58" t="s">
        <v>107</v>
      </c>
      <c r="D7" s="58" t="s">
        <v>108</v>
      </c>
      <c r="E7" s="4">
        <v>15</v>
      </c>
      <c r="F7" s="4">
        <v>15</v>
      </c>
      <c r="G7" s="4">
        <v>13</v>
      </c>
      <c r="H7" s="4">
        <v>17</v>
      </c>
      <c r="I7" s="54">
        <f t="shared" si="1"/>
        <v>15.8</v>
      </c>
      <c r="J7" s="27">
        <v>20</v>
      </c>
      <c r="K7" s="4">
        <v>16</v>
      </c>
      <c r="L7" s="4">
        <v>15</v>
      </c>
      <c r="M7" s="4">
        <v>16</v>
      </c>
      <c r="N7" s="4">
        <v>15</v>
      </c>
      <c r="O7" s="4">
        <v>8</v>
      </c>
      <c r="P7" s="4">
        <v>17</v>
      </c>
      <c r="Q7" s="4">
        <v>13</v>
      </c>
      <c r="R7" s="54">
        <f t="shared" si="0"/>
        <v>15.125</v>
      </c>
      <c r="S7" s="4" t="s">
        <v>389</v>
      </c>
      <c r="T7" s="4"/>
      <c r="U7" s="4"/>
    </row>
    <row r="8" spans="2:21" ht="16.5" customHeight="1" x14ac:dyDescent="0.25">
      <c r="B8" s="101">
        <v>5</v>
      </c>
      <c r="C8" s="58" t="s">
        <v>113</v>
      </c>
      <c r="D8" s="58" t="s">
        <v>114</v>
      </c>
      <c r="E8" s="4">
        <v>17</v>
      </c>
      <c r="F8" s="4">
        <v>17</v>
      </c>
      <c r="G8" s="4">
        <v>15</v>
      </c>
      <c r="H8" s="4">
        <v>17</v>
      </c>
      <c r="I8" s="54">
        <f t="shared" si="1"/>
        <v>16.700000000000003</v>
      </c>
      <c r="J8" s="27">
        <f>4/6*20</f>
        <v>13.333333333333332</v>
      </c>
      <c r="K8" s="4">
        <v>16</v>
      </c>
      <c r="L8" s="4">
        <v>15</v>
      </c>
      <c r="M8" s="4">
        <v>16</v>
      </c>
      <c r="N8" s="4">
        <v>15</v>
      </c>
      <c r="O8" s="4">
        <v>8</v>
      </c>
      <c r="P8" s="4">
        <v>17</v>
      </c>
      <c r="Q8" s="4">
        <v>13</v>
      </c>
      <c r="R8" s="54">
        <f t="shared" si="0"/>
        <v>14.291666666666666</v>
      </c>
      <c r="S8" s="4"/>
      <c r="T8" s="4"/>
      <c r="U8" s="4"/>
    </row>
    <row r="9" spans="2:21" ht="16.5" customHeight="1" x14ac:dyDescent="0.25">
      <c r="B9" s="101">
        <v>6</v>
      </c>
      <c r="C9" s="58" t="s">
        <v>121</v>
      </c>
      <c r="D9" s="58" t="s">
        <v>122</v>
      </c>
      <c r="E9" s="4">
        <v>17</v>
      </c>
      <c r="F9" s="4">
        <v>14</v>
      </c>
      <c r="G9" s="4">
        <v>14</v>
      </c>
      <c r="H9" s="4">
        <v>17</v>
      </c>
      <c r="I9" s="54">
        <f t="shared" si="1"/>
        <v>16.100000000000001</v>
      </c>
      <c r="J9" s="27">
        <f>4/6*20</f>
        <v>13.333333333333332</v>
      </c>
      <c r="K9" s="4">
        <v>18</v>
      </c>
      <c r="L9" s="4">
        <v>8</v>
      </c>
      <c r="M9" s="4">
        <v>16</v>
      </c>
      <c r="N9" s="4">
        <v>13</v>
      </c>
      <c r="O9" s="4">
        <v>3</v>
      </c>
      <c r="P9" s="4">
        <v>6</v>
      </c>
      <c r="Q9" s="4">
        <v>11</v>
      </c>
      <c r="R9" s="54">
        <f t="shared" si="0"/>
        <v>12.666666666666666</v>
      </c>
      <c r="S9" s="4"/>
      <c r="T9" s="4"/>
      <c r="U9" s="4"/>
    </row>
    <row r="10" spans="2:21" ht="16.5" customHeight="1" x14ac:dyDescent="0.25">
      <c r="B10" s="101">
        <v>7</v>
      </c>
      <c r="C10" s="58" t="s">
        <v>127</v>
      </c>
      <c r="D10" s="58" t="s">
        <v>128</v>
      </c>
      <c r="E10" s="4">
        <v>16</v>
      </c>
      <c r="F10" s="4">
        <v>14</v>
      </c>
      <c r="G10" s="4">
        <v>13</v>
      </c>
      <c r="H10" s="4">
        <v>8</v>
      </c>
      <c r="I10" s="54">
        <f t="shared" si="1"/>
        <v>10.850000000000001</v>
      </c>
      <c r="J10" s="27">
        <f>4/6*20</f>
        <v>13.333333333333332</v>
      </c>
      <c r="K10" s="4">
        <v>15</v>
      </c>
      <c r="L10" s="4">
        <v>8</v>
      </c>
      <c r="M10" s="4">
        <v>16</v>
      </c>
      <c r="N10" s="4">
        <v>15</v>
      </c>
      <c r="O10" s="4">
        <v>8</v>
      </c>
      <c r="P10" s="4">
        <v>17</v>
      </c>
      <c r="Q10" s="4">
        <v>13</v>
      </c>
      <c r="R10" s="54">
        <f t="shared" si="0"/>
        <v>13.291666666666666</v>
      </c>
      <c r="S10" s="4"/>
      <c r="T10" s="4"/>
      <c r="U10" s="4"/>
    </row>
    <row r="11" spans="2:21" ht="16.5" customHeight="1" x14ac:dyDescent="0.25">
      <c r="B11" s="101">
        <v>8</v>
      </c>
      <c r="C11" s="58" t="s">
        <v>129</v>
      </c>
      <c r="D11" s="58" t="s">
        <v>130</v>
      </c>
      <c r="E11" s="4">
        <v>18</v>
      </c>
      <c r="F11" s="4">
        <v>18</v>
      </c>
      <c r="G11" s="4">
        <v>16</v>
      </c>
      <c r="H11" s="4">
        <v>17</v>
      </c>
      <c r="I11" s="54">
        <f t="shared" si="1"/>
        <v>17.150000000000002</v>
      </c>
      <c r="J11" s="27">
        <v>20</v>
      </c>
      <c r="K11" s="4">
        <v>15</v>
      </c>
      <c r="L11" s="4">
        <v>15</v>
      </c>
      <c r="M11" s="4">
        <v>16</v>
      </c>
      <c r="N11" s="4">
        <v>15</v>
      </c>
      <c r="O11" s="4">
        <v>8</v>
      </c>
      <c r="P11" s="4">
        <v>17</v>
      </c>
      <c r="Q11" s="4">
        <v>13</v>
      </c>
      <c r="R11" s="54">
        <f t="shared" si="0"/>
        <v>15</v>
      </c>
      <c r="S11" s="4"/>
      <c r="T11" s="4"/>
      <c r="U11" s="4"/>
    </row>
    <row r="12" spans="2:21" ht="16.5" customHeight="1" x14ac:dyDescent="0.25">
      <c r="B12" s="101">
        <v>9</v>
      </c>
      <c r="C12" s="58" t="s">
        <v>131</v>
      </c>
      <c r="D12" s="58" t="s">
        <v>132</v>
      </c>
      <c r="E12" s="4">
        <v>15</v>
      </c>
      <c r="F12" s="4">
        <v>13</v>
      </c>
      <c r="G12" s="4">
        <v>12</v>
      </c>
      <c r="H12" s="4">
        <v>16</v>
      </c>
      <c r="I12" s="54">
        <f t="shared" si="1"/>
        <v>14.8</v>
      </c>
      <c r="J12" s="27">
        <f>4/6*20</f>
        <v>13.333333333333332</v>
      </c>
      <c r="K12" s="4">
        <v>15</v>
      </c>
      <c r="L12" s="4">
        <v>15</v>
      </c>
      <c r="M12" s="4">
        <v>17</v>
      </c>
      <c r="N12" s="4">
        <v>15</v>
      </c>
      <c r="O12" s="4">
        <v>14</v>
      </c>
      <c r="P12" s="4">
        <v>14</v>
      </c>
      <c r="Q12" s="57">
        <v>15</v>
      </c>
      <c r="R12" s="54">
        <f t="shared" si="0"/>
        <v>15.041666666666666</v>
      </c>
      <c r="S12" s="57" t="s">
        <v>338</v>
      </c>
      <c r="T12" s="4"/>
      <c r="U12" s="4"/>
    </row>
    <row r="13" spans="2:21" ht="16.5" customHeight="1" x14ac:dyDescent="0.25">
      <c r="B13" s="101">
        <v>10</v>
      </c>
      <c r="C13" s="58" t="s">
        <v>143</v>
      </c>
      <c r="D13" s="58" t="s">
        <v>144</v>
      </c>
      <c r="E13" s="4">
        <v>14</v>
      </c>
      <c r="F13" s="4">
        <v>12</v>
      </c>
      <c r="G13" s="4">
        <v>12</v>
      </c>
      <c r="H13" s="4">
        <v>17</v>
      </c>
      <c r="I13" s="54">
        <f t="shared" si="1"/>
        <v>15.050000000000002</v>
      </c>
      <c r="J13" s="27">
        <v>20</v>
      </c>
      <c r="K13" s="4">
        <v>15</v>
      </c>
      <c r="L13" s="4">
        <v>16</v>
      </c>
      <c r="M13" s="4">
        <v>15</v>
      </c>
      <c r="N13" s="4">
        <v>15</v>
      </c>
      <c r="O13" s="4">
        <v>14</v>
      </c>
      <c r="P13" s="4">
        <v>28</v>
      </c>
      <c r="Q13" s="4">
        <v>20</v>
      </c>
      <c r="R13" s="54">
        <f t="shared" si="0"/>
        <v>17.625</v>
      </c>
      <c r="S13" s="4" t="s">
        <v>387</v>
      </c>
      <c r="T13" s="4"/>
      <c r="U13" s="4"/>
    </row>
    <row r="14" spans="2:21" ht="16.5" customHeight="1" x14ac:dyDescent="0.25">
      <c r="B14" s="101">
        <v>11</v>
      </c>
      <c r="C14" s="58" t="s">
        <v>145</v>
      </c>
      <c r="D14" s="58" t="s">
        <v>146</v>
      </c>
      <c r="E14" s="4">
        <v>13</v>
      </c>
      <c r="F14" s="4"/>
      <c r="G14" s="4"/>
      <c r="H14" s="4">
        <v>8</v>
      </c>
      <c r="I14" s="54">
        <f t="shared" si="1"/>
        <v>6.3500000000000005</v>
      </c>
      <c r="J14" s="27">
        <f>2/5*20</f>
        <v>8</v>
      </c>
      <c r="K14" s="4">
        <v>15</v>
      </c>
      <c r="L14" s="4">
        <v>15</v>
      </c>
      <c r="M14" s="4">
        <v>16</v>
      </c>
      <c r="N14" s="4">
        <v>11</v>
      </c>
      <c r="O14" s="4">
        <v>29</v>
      </c>
      <c r="P14" s="4">
        <v>29</v>
      </c>
      <c r="Q14" s="4">
        <v>15</v>
      </c>
      <c r="R14" s="54">
        <f t="shared" si="0"/>
        <v>13.75</v>
      </c>
      <c r="S14" s="4" t="s">
        <v>337</v>
      </c>
      <c r="T14" s="4"/>
      <c r="U14" s="4"/>
    </row>
    <row r="15" spans="2:21" ht="16.5" customHeight="1" x14ac:dyDescent="0.25">
      <c r="B15" s="101">
        <v>12</v>
      </c>
      <c r="C15" s="58" t="s">
        <v>149</v>
      </c>
      <c r="D15" s="58" t="s">
        <v>150</v>
      </c>
      <c r="E15" s="4">
        <v>15</v>
      </c>
      <c r="F15" s="4">
        <v>15</v>
      </c>
      <c r="G15" s="4">
        <v>13</v>
      </c>
      <c r="H15" s="4">
        <v>17</v>
      </c>
      <c r="I15" s="54">
        <f t="shared" si="1"/>
        <v>15.8</v>
      </c>
      <c r="J15" s="27">
        <v>20</v>
      </c>
      <c r="K15" s="4">
        <v>15</v>
      </c>
      <c r="L15" s="4"/>
      <c r="M15" s="4">
        <v>16</v>
      </c>
      <c r="N15" s="4">
        <v>17</v>
      </c>
      <c r="O15" s="4">
        <v>9</v>
      </c>
      <c r="P15" s="4">
        <v>9</v>
      </c>
      <c r="Q15" s="4">
        <v>13</v>
      </c>
      <c r="R15" s="54">
        <f t="shared" si="0"/>
        <v>13.375</v>
      </c>
      <c r="S15" s="4"/>
      <c r="T15" s="4"/>
      <c r="U15" s="4"/>
    </row>
    <row r="16" spans="2:21" ht="16.5" customHeight="1" x14ac:dyDescent="0.25">
      <c r="B16" s="101">
        <v>13</v>
      </c>
      <c r="C16" s="58" t="s">
        <v>153</v>
      </c>
      <c r="D16" s="58" t="s">
        <v>154</v>
      </c>
      <c r="E16" s="4">
        <v>18</v>
      </c>
      <c r="F16" s="4">
        <v>16</v>
      </c>
      <c r="G16" s="4">
        <v>15</v>
      </c>
      <c r="H16" s="4">
        <v>15</v>
      </c>
      <c r="I16" s="54">
        <f t="shared" si="1"/>
        <v>15.6</v>
      </c>
      <c r="J16" s="27">
        <v>20</v>
      </c>
      <c r="K16" s="4">
        <v>16</v>
      </c>
      <c r="L16" s="4">
        <v>16</v>
      </c>
      <c r="M16" s="4">
        <v>17</v>
      </c>
      <c r="N16" s="4">
        <v>15</v>
      </c>
      <c r="O16" s="4">
        <v>14</v>
      </c>
      <c r="P16" s="4">
        <v>14</v>
      </c>
      <c r="Q16" s="57">
        <v>15</v>
      </c>
      <c r="R16" s="54">
        <f t="shared" si="0"/>
        <v>16.125</v>
      </c>
      <c r="S16" s="57" t="s">
        <v>338</v>
      </c>
      <c r="T16" s="4"/>
      <c r="U16" s="4"/>
    </row>
    <row r="17" spans="2:21" ht="16.5" customHeight="1" x14ac:dyDescent="0.25">
      <c r="B17" s="101">
        <v>14</v>
      </c>
      <c r="C17" s="58" t="s">
        <v>155</v>
      </c>
      <c r="D17" s="58" t="s">
        <v>156</v>
      </c>
      <c r="E17" s="4">
        <v>17</v>
      </c>
      <c r="F17" s="4">
        <v>15</v>
      </c>
      <c r="G17" s="4">
        <v>14</v>
      </c>
      <c r="H17" s="4">
        <v>17</v>
      </c>
      <c r="I17" s="54">
        <f t="shared" si="1"/>
        <v>16.25</v>
      </c>
      <c r="J17" s="27">
        <f>4/6*20</f>
        <v>13.333333333333332</v>
      </c>
      <c r="K17" s="4">
        <v>13</v>
      </c>
      <c r="L17" s="4"/>
      <c r="M17" s="4">
        <v>16</v>
      </c>
      <c r="N17" s="4">
        <v>13</v>
      </c>
      <c r="O17" s="4">
        <v>3</v>
      </c>
      <c r="P17" s="4">
        <v>6</v>
      </c>
      <c r="Q17" s="4">
        <v>11</v>
      </c>
      <c r="R17" s="54">
        <f t="shared" si="0"/>
        <v>11.041666666666666</v>
      </c>
      <c r="S17" s="4"/>
      <c r="T17" s="4"/>
      <c r="U17" s="4"/>
    </row>
    <row r="18" spans="2:21" ht="16.5" customHeight="1" x14ac:dyDescent="0.25">
      <c r="B18" s="101">
        <v>15</v>
      </c>
      <c r="C18" s="58" t="s">
        <v>159</v>
      </c>
      <c r="D18" s="58" t="s">
        <v>160</v>
      </c>
      <c r="E18" s="4"/>
      <c r="F18" s="4">
        <v>13</v>
      </c>
      <c r="G18" s="4">
        <v>12</v>
      </c>
      <c r="H18" s="4">
        <v>16</v>
      </c>
      <c r="I18" s="54">
        <f t="shared" si="1"/>
        <v>12.55</v>
      </c>
      <c r="J18" s="27">
        <f>4/6*20</f>
        <v>13.333333333333332</v>
      </c>
      <c r="K18" s="4">
        <v>16</v>
      </c>
      <c r="L18" s="4">
        <v>16</v>
      </c>
      <c r="M18" s="4">
        <v>17</v>
      </c>
      <c r="N18" s="4">
        <v>15</v>
      </c>
      <c r="O18" s="4">
        <v>14</v>
      </c>
      <c r="P18" s="4">
        <v>14</v>
      </c>
      <c r="Q18" s="57">
        <v>15</v>
      </c>
      <c r="R18" s="54">
        <f t="shared" si="0"/>
        <v>15.291666666666666</v>
      </c>
      <c r="S18" s="57" t="s">
        <v>338</v>
      </c>
      <c r="T18" s="4"/>
      <c r="U18" s="4"/>
    </row>
    <row r="19" spans="2:21" ht="16.5" customHeight="1" x14ac:dyDescent="0.25">
      <c r="B19" s="101">
        <v>16</v>
      </c>
      <c r="C19" s="58" t="s">
        <v>171</v>
      </c>
      <c r="D19" s="58" t="s">
        <v>172</v>
      </c>
      <c r="E19" s="4">
        <v>15</v>
      </c>
      <c r="F19" s="4">
        <v>13</v>
      </c>
      <c r="G19" s="4">
        <v>12</v>
      </c>
      <c r="H19" s="4">
        <v>8</v>
      </c>
      <c r="I19" s="54">
        <f t="shared" si="1"/>
        <v>10.4</v>
      </c>
      <c r="J19" s="27">
        <v>20</v>
      </c>
      <c r="K19" s="4">
        <v>17</v>
      </c>
      <c r="L19" s="4">
        <v>16</v>
      </c>
      <c r="M19" s="4">
        <v>15</v>
      </c>
      <c r="N19" s="4">
        <v>15</v>
      </c>
      <c r="O19" s="4">
        <v>14</v>
      </c>
      <c r="P19" s="4">
        <v>28</v>
      </c>
      <c r="Q19" s="4">
        <v>20</v>
      </c>
      <c r="R19" s="54">
        <f t="shared" si="0"/>
        <v>17.875</v>
      </c>
      <c r="S19" s="4"/>
      <c r="T19" s="4"/>
      <c r="U19" s="4"/>
    </row>
    <row r="20" spans="2:21" ht="16.5" customHeight="1" x14ac:dyDescent="0.25">
      <c r="B20" s="101">
        <v>17</v>
      </c>
      <c r="C20" s="58" t="s">
        <v>173</v>
      </c>
      <c r="D20" s="58" t="s">
        <v>174</v>
      </c>
      <c r="E20" s="4">
        <v>16</v>
      </c>
      <c r="F20" s="4">
        <v>14</v>
      </c>
      <c r="G20" s="4">
        <v>13</v>
      </c>
      <c r="H20" s="4">
        <v>17</v>
      </c>
      <c r="I20" s="54">
        <f t="shared" si="1"/>
        <v>15.8</v>
      </c>
      <c r="J20" s="27">
        <v>20</v>
      </c>
      <c r="K20" s="4">
        <v>15</v>
      </c>
      <c r="L20" s="4">
        <v>15</v>
      </c>
      <c r="M20" s="4">
        <v>16</v>
      </c>
      <c r="N20" s="4">
        <v>13</v>
      </c>
      <c r="O20" s="4">
        <v>3</v>
      </c>
      <c r="P20" s="4">
        <v>6</v>
      </c>
      <c r="Q20" s="4">
        <v>11</v>
      </c>
      <c r="R20" s="54">
        <f t="shared" si="0"/>
        <v>14</v>
      </c>
      <c r="S20" s="4"/>
      <c r="T20" s="4"/>
      <c r="U20" s="4"/>
    </row>
    <row r="21" spans="2:21" ht="16.5" customHeight="1" x14ac:dyDescent="0.25">
      <c r="B21" s="101">
        <v>18</v>
      </c>
      <c r="C21" s="58" t="s">
        <v>175</v>
      </c>
      <c r="D21" s="58" t="s">
        <v>176</v>
      </c>
      <c r="E21" s="4">
        <v>17</v>
      </c>
      <c r="F21" s="4">
        <v>15</v>
      </c>
      <c r="G21" s="4">
        <v>14</v>
      </c>
      <c r="H21" s="4">
        <v>11</v>
      </c>
      <c r="I21" s="54">
        <f t="shared" si="1"/>
        <v>12.95</v>
      </c>
      <c r="J21" s="27">
        <v>20</v>
      </c>
      <c r="K21" s="4">
        <v>15</v>
      </c>
      <c r="L21" s="4">
        <v>15</v>
      </c>
      <c r="M21" s="4">
        <v>17</v>
      </c>
      <c r="N21" s="4">
        <v>15</v>
      </c>
      <c r="O21" s="4">
        <v>14</v>
      </c>
      <c r="P21" s="4">
        <v>14</v>
      </c>
      <c r="Q21" s="57">
        <v>15</v>
      </c>
      <c r="R21" s="54">
        <f t="shared" si="0"/>
        <v>15.875</v>
      </c>
      <c r="S21" s="57" t="s">
        <v>338</v>
      </c>
      <c r="T21" s="4"/>
      <c r="U21" s="4"/>
    </row>
    <row r="22" spans="2:21" ht="16.5" customHeight="1" x14ac:dyDescent="0.25">
      <c r="B22" s="101">
        <v>19</v>
      </c>
      <c r="C22" s="58" t="s">
        <v>179</v>
      </c>
      <c r="D22" s="58" t="s">
        <v>180</v>
      </c>
      <c r="E22" s="4">
        <v>18</v>
      </c>
      <c r="F22" s="4">
        <v>16</v>
      </c>
      <c r="G22" s="4">
        <v>15</v>
      </c>
      <c r="H22" s="4">
        <v>16</v>
      </c>
      <c r="I22" s="54">
        <f t="shared" si="1"/>
        <v>16.150000000000002</v>
      </c>
      <c r="J22" s="27">
        <v>20</v>
      </c>
      <c r="K22" s="4">
        <v>16</v>
      </c>
      <c r="L22" s="4">
        <v>15</v>
      </c>
      <c r="M22" s="4">
        <v>16</v>
      </c>
      <c r="N22" s="4">
        <v>13</v>
      </c>
      <c r="O22" s="4">
        <v>3</v>
      </c>
      <c r="P22" s="4">
        <v>6</v>
      </c>
      <c r="Q22" s="4">
        <v>11</v>
      </c>
      <c r="R22" s="54">
        <f t="shared" si="0"/>
        <v>14.125</v>
      </c>
      <c r="S22" s="4"/>
      <c r="T22" s="4"/>
      <c r="U22" s="4"/>
    </row>
    <row r="23" spans="2:21" x14ac:dyDescent="0.25">
      <c r="B23" s="20"/>
      <c r="C23" s="20"/>
      <c r="D23" s="20"/>
      <c r="E23" s="20"/>
      <c r="F23" s="20"/>
      <c r="G23" s="20"/>
      <c r="H23" s="20"/>
      <c r="I23" s="77">
        <f t="shared" si="1"/>
        <v>0</v>
      </c>
      <c r="J23" s="102"/>
      <c r="K23" s="20"/>
      <c r="L23" s="20"/>
      <c r="M23" s="20"/>
      <c r="N23" s="20"/>
      <c r="O23" s="20"/>
      <c r="P23" s="20"/>
      <c r="Q23" s="20"/>
      <c r="R23" s="98"/>
      <c r="S23" s="20"/>
      <c r="T23" s="20"/>
      <c r="U23" s="20"/>
    </row>
    <row r="24" spans="2:21" x14ac:dyDescent="0.25">
      <c r="K24" s="20"/>
      <c r="L24" s="20"/>
      <c r="M24" s="20"/>
      <c r="N24" s="20"/>
      <c r="O24" s="20"/>
    </row>
    <row r="25" spans="2:21" x14ac:dyDescent="0.25">
      <c r="K25" s="20"/>
      <c r="L25" s="20"/>
      <c r="M25" s="20"/>
      <c r="N25" s="20"/>
      <c r="O25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topLeftCell="B2" zoomScale="110" zoomScaleNormal="110" workbookViewId="0">
      <selection activeCell="N17" sqref="N17"/>
    </sheetView>
  </sheetViews>
  <sheetFormatPr baseColWidth="10" defaultRowHeight="15" x14ac:dyDescent="0.25"/>
  <cols>
    <col min="1" max="1" width="3.7109375" customWidth="1"/>
    <col min="2" max="2" width="6.140625" customWidth="1"/>
    <col min="4" max="4" width="35.5703125" bestFit="1" customWidth="1"/>
    <col min="5" max="5" width="3.85546875" bestFit="1" customWidth="1"/>
    <col min="6" max="6" width="4.42578125" customWidth="1"/>
    <col min="7" max="7" width="4.85546875" customWidth="1"/>
    <col min="8" max="8" width="5.85546875" bestFit="1" customWidth="1"/>
    <col min="9" max="9" width="6.5703125" style="34" bestFit="1" customWidth="1"/>
    <col min="10" max="10" width="7.28515625" customWidth="1"/>
    <col min="11" max="15" width="5.28515625" customWidth="1"/>
    <col min="16" max="16" width="8" customWidth="1"/>
    <col min="17" max="17" width="9.42578125" customWidth="1"/>
    <col min="18" max="18" width="9" style="35" customWidth="1"/>
  </cols>
  <sheetData>
    <row r="1" spans="2:20" ht="15.75" thickBot="1" x14ac:dyDescent="0.3"/>
    <row r="2" spans="2:20" ht="15.75" thickTop="1" x14ac:dyDescent="0.25">
      <c r="B2" s="15" t="s">
        <v>185</v>
      </c>
      <c r="D2" s="10" t="s">
        <v>85</v>
      </c>
      <c r="E2">
        <v>15</v>
      </c>
      <c r="F2">
        <v>15</v>
      </c>
      <c r="G2">
        <v>15</v>
      </c>
      <c r="H2">
        <v>55</v>
      </c>
    </row>
    <row r="3" spans="2:20" s="76" customFormat="1" ht="66.75" customHeight="1" x14ac:dyDescent="0.25">
      <c r="B3" s="99" t="s">
        <v>0</v>
      </c>
      <c r="C3" s="56" t="s">
        <v>1</v>
      </c>
      <c r="D3" s="56" t="s">
        <v>22</v>
      </c>
      <c r="E3" s="74" t="s">
        <v>319</v>
      </c>
      <c r="F3" s="74" t="s">
        <v>320</v>
      </c>
      <c r="G3" s="74" t="s">
        <v>321</v>
      </c>
      <c r="H3" s="74" t="s">
        <v>318</v>
      </c>
      <c r="I3" s="74" t="s">
        <v>84</v>
      </c>
      <c r="J3" s="74" t="s">
        <v>272</v>
      </c>
      <c r="K3" s="74" t="s">
        <v>330</v>
      </c>
      <c r="L3" s="74" t="s">
        <v>331</v>
      </c>
      <c r="M3" s="74" t="s">
        <v>341</v>
      </c>
      <c r="N3" s="74" t="s">
        <v>342</v>
      </c>
      <c r="O3" s="74" t="s">
        <v>343</v>
      </c>
      <c r="P3" s="75" t="s">
        <v>335</v>
      </c>
      <c r="Q3" s="75" t="s">
        <v>384</v>
      </c>
      <c r="R3" s="80" t="s">
        <v>84</v>
      </c>
      <c r="S3" s="97" t="s">
        <v>379</v>
      </c>
      <c r="T3" s="75"/>
    </row>
    <row r="4" spans="2:20" ht="16.5" customHeight="1" x14ac:dyDescent="0.25">
      <c r="B4" s="101">
        <v>1</v>
      </c>
      <c r="C4" s="58" t="s">
        <v>103</v>
      </c>
      <c r="D4" s="58" t="s">
        <v>104</v>
      </c>
      <c r="E4" s="4"/>
      <c r="F4" s="4">
        <v>13</v>
      </c>
      <c r="G4" s="4"/>
      <c r="H4" s="4"/>
      <c r="I4" s="54">
        <f>+H4*0.55+G4*0.15+F4*0.15+E4*0.15</f>
        <v>1.95</v>
      </c>
      <c r="J4" s="4">
        <f>20*3/5</f>
        <v>12</v>
      </c>
      <c r="K4" s="4"/>
      <c r="L4" s="4"/>
      <c r="M4" s="4"/>
      <c r="N4" s="4"/>
      <c r="O4" s="4"/>
      <c r="P4" s="4"/>
      <c r="Q4" s="4"/>
      <c r="R4" s="54"/>
      <c r="S4" s="4"/>
      <c r="T4" s="4"/>
    </row>
    <row r="5" spans="2:20" ht="16.5" customHeight="1" x14ac:dyDescent="0.25">
      <c r="B5" s="101">
        <v>2</v>
      </c>
      <c r="C5" s="58" t="s">
        <v>109</v>
      </c>
      <c r="D5" s="58" t="s">
        <v>110</v>
      </c>
      <c r="E5" s="4">
        <v>13</v>
      </c>
      <c r="F5" s="4">
        <v>12</v>
      </c>
      <c r="G5" s="4">
        <v>11</v>
      </c>
      <c r="H5" s="4">
        <v>17</v>
      </c>
      <c r="I5" s="54">
        <f t="shared" ref="I5:I12" si="0">+H5*0.55+G5*0.15+F5*0.15+E5*0.15</f>
        <v>14.75</v>
      </c>
      <c r="J5" s="4">
        <f>20*4/5</f>
        <v>16</v>
      </c>
      <c r="K5" s="4"/>
      <c r="L5" s="4"/>
      <c r="M5" s="4">
        <v>15</v>
      </c>
      <c r="N5" s="4">
        <v>14</v>
      </c>
      <c r="O5" s="4">
        <v>13</v>
      </c>
      <c r="P5" s="4">
        <v>18</v>
      </c>
      <c r="Q5" s="4">
        <v>11</v>
      </c>
      <c r="R5" s="54">
        <f>+(Q5*3+N5+M5+L5+K5+J5)/8</f>
        <v>9.75</v>
      </c>
      <c r="S5" s="4"/>
      <c r="T5" s="4"/>
    </row>
    <row r="6" spans="2:20" ht="16.5" customHeight="1" x14ac:dyDescent="0.25">
      <c r="B6" s="101">
        <v>3</v>
      </c>
      <c r="C6" s="58" t="s">
        <v>137</v>
      </c>
      <c r="D6" s="58" t="s">
        <v>138</v>
      </c>
      <c r="E6" s="4">
        <v>15</v>
      </c>
      <c r="F6" s="4">
        <v>13</v>
      </c>
      <c r="G6" s="4"/>
      <c r="H6" s="4">
        <v>17</v>
      </c>
      <c r="I6" s="54">
        <f t="shared" si="0"/>
        <v>13.55</v>
      </c>
      <c r="J6" s="4">
        <f>20*3/5</f>
        <v>12</v>
      </c>
      <c r="K6" s="4"/>
      <c r="L6" s="4"/>
      <c r="M6" s="4">
        <v>15</v>
      </c>
      <c r="N6" s="4">
        <v>14</v>
      </c>
      <c r="O6" s="4">
        <v>13</v>
      </c>
      <c r="P6" s="4">
        <v>18</v>
      </c>
      <c r="Q6" s="4">
        <v>11</v>
      </c>
      <c r="R6" s="54">
        <f>+(Q6*3+N6+M6+L6+K6+J6)/8</f>
        <v>9.25</v>
      </c>
      <c r="S6" s="4"/>
      <c r="T6" s="4"/>
    </row>
    <row r="7" spans="2:20" ht="16.5" customHeight="1" x14ac:dyDescent="0.25">
      <c r="B7" s="101">
        <v>4</v>
      </c>
      <c r="C7" s="58" t="s">
        <v>147</v>
      </c>
      <c r="D7" s="58" t="s">
        <v>148</v>
      </c>
      <c r="E7" s="4"/>
      <c r="F7" s="4"/>
      <c r="G7" s="4"/>
      <c r="H7" s="4"/>
      <c r="I7" s="54">
        <f t="shared" si="0"/>
        <v>0</v>
      </c>
      <c r="J7" s="4">
        <f>20*1/5</f>
        <v>4</v>
      </c>
      <c r="K7" s="4"/>
      <c r="L7" s="4"/>
      <c r="M7" s="4"/>
      <c r="N7" s="4"/>
      <c r="O7" s="4"/>
      <c r="P7" s="4"/>
      <c r="Q7" s="4"/>
      <c r="R7" s="54"/>
      <c r="S7" s="4"/>
      <c r="T7" s="4"/>
    </row>
    <row r="8" spans="2:20" ht="16.5" customHeight="1" x14ac:dyDescent="0.25">
      <c r="B8" s="101">
        <v>5</v>
      </c>
      <c r="C8" s="58" t="s">
        <v>151</v>
      </c>
      <c r="D8" s="58" t="s">
        <v>152</v>
      </c>
      <c r="E8" s="4">
        <v>16</v>
      </c>
      <c r="F8" s="4">
        <v>17</v>
      </c>
      <c r="G8" s="4">
        <v>18</v>
      </c>
      <c r="H8" s="4">
        <v>17</v>
      </c>
      <c r="I8" s="54">
        <f t="shared" si="0"/>
        <v>17</v>
      </c>
      <c r="J8" s="4">
        <f>20*5/5</f>
        <v>20</v>
      </c>
      <c r="K8" s="4">
        <v>18</v>
      </c>
      <c r="L8" s="4">
        <v>17</v>
      </c>
      <c r="M8" s="4">
        <v>18</v>
      </c>
      <c r="N8" s="4">
        <v>18</v>
      </c>
      <c r="O8" s="4">
        <v>19</v>
      </c>
      <c r="P8" s="4">
        <v>35</v>
      </c>
      <c r="Q8" s="4">
        <v>20</v>
      </c>
      <c r="R8" s="54">
        <f>+(Q8*3+N8+M8+L8+K8+J8)/8</f>
        <v>18.875</v>
      </c>
      <c r="S8" s="4"/>
      <c r="T8" s="4"/>
    </row>
    <row r="9" spans="2:20" ht="16.5" customHeight="1" x14ac:dyDescent="0.25">
      <c r="B9" s="101">
        <v>6</v>
      </c>
      <c r="C9" s="58" t="s">
        <v>157</v>
      </c>
      <c r="D9" s="58" t="s">
        <v>158</v>
      </c>
      <c r="E9" s="4">
        <v>12</v>
      </c>
      <c r="F9" s="4"/>
      <c r="G9" s="4">
        <v>11</v>
      </c>
      <c r="H9" s="4">
        <v>3</v>
      </c>
      <c r="I9" s="54">
        <f t="shared" si="0"/>
        <v>5.0999999999999996</v>
      </c>
      <c r="J9" s="4">
        <f>20*3/5</f>
        <v>12</v>
      </c>
      <c r="K9" s="4">
        <v>13</v>
      </c>
      <c r="L9" s="4"/>
      <c r="M9" s="4">
        <v>18</v>
      </c>
      <c r="N9" s="4">
        <v>18</v>
      </c>
      <c r="O9" s="4">
        <v>19</v>
      </c>
      <c r="P9" s="4">
        <v>35</v>
      </c>
      <c r="Q9" s="4">
        <v>20</v>
      </c>
      <c r="R9" s="54">
        <f>+(Q9*3+N9+M9+L9+K9+J9)/8</f>
        <v>15.125</v>
      </c>
      <c r="S9" s="4"/>
      <c r="T9" s="4"/>
    </row>
    <row r="10" spans="2:20" ht="16.5" customHeight="1" x14ac:dyDescent="0.25">
      <c r="B10" s="101">
        <v>7</v>
      </c>
      <c r="C10" s="58" t="s">
        <v>169</v>
      </c>
      <c r="D10" s="58" t="s">
        <v>170</v>
      </c>
      <c r="E10" s="4">
        <v>18</v>
      </c>
      <c r="F10" s="4">
        <v>19</v>
      </c>
      <c r="G10" s="4">
        <v>17</v>
      </c>
      <c r="H10" s="4">
        <v>17</v>
      </c>
      <c r="I10" s="54">
        <f t="shared" si="0"/>
        <v>17.450000000000003</v>
      </c>
      <c r="J10" s="4">
        <f>20*4/5</f>
        <v>16</v>
      </c>
      <c r="K10" s="4">
        <v>17</v>
      </c>
      <c r="L10" s="4">
        <v>17</v>
      </c>
      <c r="M10" s="4">
        <v>18</v>
      </c>
      <c r="N10" s="4">
        <v>18</v>
      </c>
      <c r="O10" s="4">
        <v>19</v>
      </c>
      <c r="P10" s="4">
        <v>35</v>
      </c>
      <c r="Q10" s="4">
        <v>20</v>
      </c>
      <c r="R10" s="54">
        <f>+(Q10*3+N10+M10+L10+K10+J10)/8</f>
        <v>18.25</v>
      </c>
      <c r="S10" s="4"/>
      <c r="T10" s="4"/>
    </row>
    <row r="11" spans="2:20" ht="16.5" customHeight="1" x14ac:dyDescent="0.25">
      <c r="B11" s="101">
        <v>8</v>
      </c>
      <c r="C11" s="58" t="s">
        <v>183</v>
      </c>
      <c r="D11" s="58" t="s">
        <v>184</v>
      </c>
      <c r="E11" s="4"/>
      <c r="F11" s="4"/>
      <c r="G11" s="4"/>
      <c r="H11" s="4"/>
      <c r="I11" s="54">
        <f t="shared" si="0"/>
        <v>0</v>
      </c>
      <c r="J11" s="4">
        <f>20*2/5</f>
        <v>8</v>
      </c>
      <c r="K11" s="4"/>
      <c r="L11" s="4"/>
      <c r="M11" s="4"/>
      <c r="N11" s="4"/>
      <c r="O11" s="4"/>
      <c r="P11" s="4"/>
      <c r="Q11" s="4"/>
      <c r="R11" s="54"/>
      <c r="S11" s="4"/>
      <c r="T11" s="4"/>
    </row>
    <row r="12" spans="2:20" x14ac:dyDescent="0.25">
      <c r="D12" s="20"/>
      <c r="E12" s="69">
        <v>20</v>
      </c>
      <c r="F12" s="69">
        <v>20</v>
      </c>
      <c r="G12" s="69">
        <v>20</v>
      </c>
      <c r="H12" s="69">
        <v>20</v>
      </c>
      <c r="I12" s="70">
        <f t="shared" si="0"/>
        <v>20</v>
      </c>
      <c r="J12" s="20">
        <v>20</v>
      </c>
      <c r="K12" s="20">
        <v>20</v>
      </c>
      <c r="L12" s="20">
        <v>20</v>
      </c>
      <c r="M12" s="20">
        <v>20</v>
      </c>
      <c r="N12" s="20">
        <v>20</v>
      </c>
      <c r="O12" s="20"/>
      <c r="P12" s="20"/>
      <c r="Q12" s="20">
        <v>20</v>
      </c>
      <c r="R12" s="54">
        <f>+(Q12*3+N12+M12+L12+K12+J12)/8</f>
        <v>20</v>
      </c>
      <c r="S12" s="20"/>
    </row>
    <row r="13" spans="2:20" x14ac:dyDescent="0.25">
      <c r="K13" s="20"/>
      <c r="L13" s="20"/>
      <c r="M13" s="20"/>
      <c r="N13" s="20"/>
      <c r="O13" s="20"/>
      <c r="P13" s="20"/>
      <c r="Q13" s="20"/>
      <c r="R13" s="77"/>
      <c r="S13" s="20"/>
    </row>
    <row r="14" spans="2:20" x14ac:dyDescent="0.25">
      <c r="K14" s="20"/>
      <c r="L14" s="20"/>
      <c r="M14" s="20"/>
      <c r="N14" s="20"/>
      <c r="O14" s="20"/>
      <c r="P14" s="20"/>
      <c r="Q14" s="20"/>
      <c r="R14" s="77"/>
      <c r="S14" s="20"/>
    </row>
    <row r="15" spans="2:20" x14ac:dyDescent="0.25">
      <c r="K15" s="20"/>
      <c r="L15" s="20"/>
      <c r="M15" s="20"/>
      <c r="N15" s="20"/>
      <c r="O15" s="20"/>
      <c r="P15" s="20"/>
      <c r="Q15" s="20"/>
      <c r="R15" s="77"/>
      <c r="S15" s="20"/>
    </row>
    <row r="16" spans="2:20" x14ac:dyDescent="0.25">
      <c r="K16" s="20"/>
      <c r="L16" s="20"/>
      <c r="M16" s="20"/>
      <c r="N16" s="20"/>
      <c r="O16" s="20"/>
      <c r="P16" s="20"/>
      <c r="Q16" s="20"/>
      <c r="R16" s="77"/>
      <c r="S16" s="20"/>
    </row>
    <row r="17" spans="11:19" x14ac:dyDescent="0.25">
      <c r="K17" s="20"/>
      <c r="L17" s="20"/>
      <c r="M17" s="20"/>
      <c r="N17" s="20"/>
      <c r="O17" s="20"/>
      <c r="P17" s="20"/>
      <c r="Q17" s="20"/>
      <c r="R17" s="77"/>
      <c r="S17" s="20"/>
    </row>
    <row r="18" spans="11:19" x14ac:dyDescent="0.25">
      <c r="K18" s="20"/>
      <c r="L18" s="20"/>
      <c r="M18" s="20"/>
      <c r="N18" s="20"/>
      <c r="O18" s="20"/>
      <c r="P18" s="20"/>
      <c r="Q18" s="20"/>
      <c r="R18" s="77"/>
      <c r="S18" s="20"/>
    </row>
    <row r="19" spans="11:19" x14ac:dyDescent="0.25">
      <c r="K19" s="20"/>
      <c r="L19" s="20"/>
      <c r="M19" s="20"/>
      <c r="N19" s="20"/>
      <c r="O19" s="20"/>
      <c r="P19" s="20"/>
      <c r="Q19" s="20"/>
      <c r="R19" s="77"/>
      <c r="S19" s="20"/>
    </row>
    <row r="20" spans="11:19" x14ac:dyDescent="0.25">
      <c r="K20" s="20"/>
      <c r="L20" s="20"/>
      <c r="M20" s="20"/>
      <c r="N20" s="20"/>
      <c r="O20" s="20"/>
      <c r="P20" s="20"/>
      <c r="Q20" s="20"/>
      <c r="R20" s="77"/>
      <c r="S20" s="20"/>
    </row>
    <row r="21" spans="11:19" x14ac:dyDescent="0.25">
      <c r="K21" s="20"/>
      <c r="L21" s="20"/>
      <c r="M21" s="20"/>
      <c r="N21" s="20"/>
      <c r="O21" s="20"/>
      <c r="P21" s="20"/>
      <c r="Q21" s="20"/>
      <c r="R21" s="77"/>
      <c r="S21" s="20"/>
    </row>
    <row r="22" spans="11:19" x14ac:dyDescent="0.25">
      <c r="K22" s="20"/>
      <c r="L22" s="20"/>
      <c r="M22" s="20"/>
      <c r="N22" s="20"/>
      <c r="O22" s="20"/>
      <c r="P22" s="20"/>
      <c r="Q22" s="20"/>
      <c r="R22" s="77"/>
      <c r="S22" s="20"/>
    </row>
    <row r="23" spans="11:19" x14ac:dyDescent="0.25">
      <c r="K23" s="20"/>
      <c r="L23" s="20"/>
      <c r="M23" s="20"/>
      <c r="N23" s="20"/>
      <c r="O23" s="20"/>
      <c r="P23" s="20"/>
      <c r="Q23" s="20"/>
      <c r="R23" s="77"/>
      <c r="S23" s="20"/>
    </row>
    <row r="24" spans="11:19" x14ac:dyDescent="0.25">
      <c r="K24" s="20"/>
      <c r="L24" s="20"/>
      <c r="M24" s="20"/>
      <c r="N24" s="20"/>
      <c r="O24" s="20"/>
      <c r="P24" s="20"/>
      <c r="Q24" s="20"/>
      <c r="R24" s="77"/>
      <c r="S24" s="20"/>
    </row>
    <row r="25" spans="11:19" x14ac:dyDescent="0.25">
      <c r="K25" s="20"/>
      <c r="L25" s="20"/>
      <c r="M25" s="20"/>
      <c r="N25" s="20"/>
      <c r="O25" s="20"/>
      <c r="P25" s="20"/>
      <c r="Q25" s="20"/>
      <c r="R25" s="77"/>
      <c r="S25" s="20"/>
    </row>
    <row r="26" spans="11:19" x14ac:dyDescent="0.25">
      <c r="K26" s="20"/>
      <c r="L26" s="20"/>
      <c r="M26" s="20"/>
      <c r="N26" s="20"/>
      <c r="O26" s="20"/>
      <c r="P26" s="20"/>
      <c r="Q26" s="20"/>
      <c r="R26" s="77"/>
      <c r="S26" s="2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8"/>
  <sheetViews>
    <sheetView tabSelected="1" topLeftCell="D1" zoomScaleNormal="100" workbookViewId="0">
      <selection activeCell="O31" sqref="O31:U31"/>
    </sheetView>
  </sheetViews>
  <sheetFormatPr baseColWidth="10" defaultRowHeight="15" x14ac:dyDescent="0.25"/>
  <cols>
    <col min="1" max="1" width="3.28515625" customWidth="1"/>
    <col min="2" max="2" width="5.85546875" customWidth="1"/>
    <col min="3" max="3" width="10.5703125" customWidth="1"/>
    <col min="4" max="4" width="35" style="33" customWidth="1"/>
    <col min="5" max="5" width="4.85546875" style="43" customWidth="1"/>
    <col min="6" max="7" width="4.85546875" customWidth="1"/>
    <col min="8" max="8" width="4.85546875" style="34" customWidth="1"/>
    <col min="9" max="9" width="8.5703125" style="35" customWidth="1"/>
    <col min="10" max="10" width="7.42578125" customWidth="1"/>
    <col min="11" max="12" width="11" style="24" customWidth="1"/>
    <col min="13" max="13" width="7" customWidth="1"/>
    <col min="14" max="14" width="7.42578125" style="35" customWidth="1"/>
    <col min="15" max="15" width="8.5703125" customWidth="1"/>
    <col min="16" max="16" width="9.5703125" customWidth="1"/>
    <col min="17" max="17" width="9" customWidth="1"/>
    <col min="18" max="18" width="8.42578125" bestFit="1" customWidth="1"/>
    <col min="19" max="19" width="7.28515625" bestFit="1" customWidth="1"/>
    <col min="20" max="21" width="9" customWidth="1"/>
  </cols>
  <sheetData>
    <row r="1" spans="2:21" ht="16.5" customHeight="1" thickTop="1" thickBot="1" x14ac:dyDescent="0.3">
      <c r="B1" s="15" t="s">
        <v>266</v>
      </c>
      <c r="C1" s="14"/>
      <c r="E1" s="43" t="s">
        <v>313</v>
      </c>
      <c r="F1">
        <v>20</v>
      </c>
      <c r="G1">
        <v>20</v>
      </c>
      <c r="H1" s="34">
        <v>60</v>
      </c>
      <c r="J1">
        <v>10</v>
      </c>
      <c r="K1" s="24">
        <v>15</v>
      </c>
      <c r="L1" s="24">
        <v>15</v>
      </c>
      <c r="M1">
        <v>60</v>
      </c>
    </row>
    <row r="2" spans="2:21" ht="16.5" customHeight="1" thickTop="1" thickBot="1" x14ac:dyDescent="0.3">
      <c r="B2" s="15"/>
      <c r="C2" s="14"/>
      <c r="O2" s="115" t="s">
        <v>394</v>
      </c>
      <c r="P2" s="115"/>
      <c r="Q2" s="115"/>
      <c r="R2" s="115"/>
      <c r="S2" s="115"/>
      <c r="T2" s="115"/>
      <c r="U2" s="115"/>
    </row>
    <row r="3" spans="2:21" ht="16.5" thickTop="1" thickBot="1" x14ac:dyDescent="0.3">
      <c r="B3" s="13" t="s">
        <v>0</v>
      </c>
      <c r="C3" s="55" t="s">
        <v>1</v>
      </c>
      <c r="D3" s="61" t="s">
        <v>22</v>
      </c>
      <c r="E3" s="91" t="s">
        <v>314</v>
      </c>
      <c r="F3" s="3" t="s">
        <v>272</v>
      </c>
      <c r="G3" s="3" t="s">
        <v>276</v>
      </c>
      <c r="H3" s="60" t="s">
        <v>275</v>
      </c>
      <c r="I3" s="63" t="s">
        <v>84</v>
      </c>
      <c r="J3" s="3" t="s">
        <v>272</v>
      </c>
      <c r="K3" s="92" t="s">
        <v>332</v>
      </c>
      <c r="L3" s="92" t="s">
        <v>375</v>
      </c>
      <c r="M3" s="3" t="s">
        <v>327</v>
      </c>
      <c r="N3" s="63" t="s">
        <v>84</v>
      </c>
      <c r="O3" s="32" t="s">
        <v>399</v>
      </c>
      <c r="P3" s="32" t="s">
        <v>395</v>
      </c>
      <c r="Q3" s="32" t="s">
        <v>398</v>
      </c>
      <c r="R3" s="32" t="s">
        <v>396</v>
      </c>
      <c r="S3" s="32" t="s">
        <v>397</v>
      </c>
      <c r="T3" s="32" t="s">
        <v>400</v>
      </c>
      <c r="U3" s="32" t="s">
        <v>401</v>
      </c>
    </row>
    <row r="4" spans="2:21" ht="16.5" customHeight="1" thickTop="1" thickBot="1" x14ac:dyDescent="0.3">
      <c r="B4" s="12">
        <v>1</v>
      </c>
      <c r="C4" s="51" t="s">
        <v>188</v>
      </c>
      <c r="D4" s="52" t="s">
        <v>189</v>
      </c>
      <c r="E4" s="53" t="s">
        <v>315</v>
      </c>
      <c r="F4" s="4">
        <v>20</v>
      </c>
      <c r="G4" s="4">
        <v>17</v>
      </c>
      <c r="H4" s="27">
        <v>10.5</v>
      </c>
      <c r="I4" s="54">
        <f>+H4*0.6+(G4+E4)*0.2+F4*0.2</f>
        <v>14.1</v>
      </c>
      <c r="J4" s="4">
        <v>12</v>
      </c>
      <c r="K4" s="93" t="s">
        <v>333</v>
      </c>
      <c r="L4" s="93">
        <v>14</v>
      </c>
      <c r="M4" s="104">
        <v>5.5</v>
      </c>
      <c r="N4" s="94">
        <f>+(M4+5)*0.6+L4*0.15+K4*0.15+J4*0.1</f>
        <v>12.149999999999999</v>
      </c>
      <c r="O4" s="114">
        <v>2</v>
      </c>
      <c r="P4" s="24">
        <v>4</v>
      </c>
      <c r="Q4" s="24">
        <v>2</v>
      </c>
      <c r="R4" s="24">
        <v>2</v>
      </c>
      <c r="S4" s="24">
        <v>2</v>
      </c>
      <c r="T4" s="24">
        <v>2</v>
      </c>
      <c r="U4" s="24">
        <v>2</v>
      </c>
    </row>
    <row r="5" spans="2:21" ht="16.5" customHeight="1" thickTop="1" thickBot="1" x14ac:dyDescent="0.3">
      <c r="B5" s="12">
        <v>2</v>
      </c>
      <c r="C5" s="51" t="s">
        <v>99</v>
      </c>
      <c r="D5" s="52" t="s">
        <v>100</v>
      </c>
      <c r="E5" s="53"/>
      <c r="F5" s="4">
        <v>7</v>
      </c>
      <c r="G5" s="4"/>
      <c r="H5" s="27"/>
      <c r="I5" s="54">
        <f t="shared" ref="I5:I45" si="0">+H5*0.6+(G5+E5)*0.2+F5*0.2</f>
        <v>1.4000000000000001</v>
      </c>
      <c r="J5" s="4">
        <v>0</v>
      </c>
      <c r="K5" s="93"/>
      <c r="L5" s="93"/>
      <c r="M5" s="104"/>
      <c r="N5" s="94"/>
      <c r="O5" s="114"/>
      <c r="P5" s="24"/>
      <c r="Q5" s="24"/>
      <c r="R5" s="24"/>
      <c r="S5" s="24"/>
      <c r="T5" s="24"/>
      <c r="U5" s="24"/>
    </row>
    <row r="6" spans="2:21" ht="16.5" customHeight="1" thickTop="1" thickBot="1" x14ac:dyDescent="0.3">
      <c r="B6" s="12">
        <v>3</v>
      </c>
      <c r="C6" s="51" t="s">
        <v>190</v>
      </c>
      <c r="D6" s="52" t="s">
        <v>191</v>
      </c>
      <c r="E6" s="53" t="s">
        <v>315</v>
      </c>
      <c r="F6" s="4">
        <v>20</v>
      </c>
      <c r="G6" s="4">
        <v>13</v>
      </c>
      <c r="H6" s="27">
        <v>7</v>
      </c>
      <c r="I6" s="54">
        <f t="shared" si="0"/>
        <v>11.2</v>
      </c>
      <c r="J6" s="4">
        <v>18</v>
      </c>
      <c r="K6" s="93" t="s">
        <v>334</v>
      </c>
      <c r="L6" s="93">
        <v>13</v>
      </c>
      <c r="M6" s="104">
        <v>9</v>
      </c>
      <c r="N6" s="94">
        <f t="shared" ref="N6:N45" si="1">+(M6+5)*0.6+L6*0.15+K6*0.15+J6*0.1</f>
        <v>14.55</v>
      </c>
      <c r="O6" s="114" t="s">
        <v>402</v>
      </c>
      <c r="P6" s="24">
        <v>4</v>
      </c>
      <c r="Q6" s="24">
        <v>2</v>
      </c>
      <c r="R6" s="24">
        <v>2</v>
      </c>
      <c r="S6" s="24">
        <v>3</v>
      </c>
      <c r="T6" s="24">
        <v>2</v>
      </c>
      <c r="U6" s="24">
        <v>2</v>
      </c>
    </row>
    <row r="7" spans="2:21" ht="16.5" customHeight="1" thickTop="1" thickBot="1" x14ac:dyDescent="0.3">
      <c r="B7" s="12">
        <v>4</v>
      </c>
      <c r="C7" s="51" t="s">
        <v>192</v>
      </c>
      <c r="D7" s="52" t="s">
        <v>193</v>
      </c>
      <c r="E7" s="53" t="s">
        <v>315</v>
      </c>
      <c r="F7" s="4">
        <v>20</v>
      </c>
      <c r="G7" s="4">
        <v>16</v>
      </c>
      <c r="H7" s="27">
        <v>13.5</v>
      </c>
      <c r="I7" s="54">
        <f t="shared" si="0"/>
        <v>15.7</v>
      </c>
      <c r="J7" s="4">
        <v>18</v>
      </c>
      <c r="K7" s="93">
        <v>16</v>
      </c>
      <c r="L7" s="93">
        <v>14</v>
      </c>
      <c r="M7" s="104">
        <v>10</v>
      </c>
      <c r="N7" s="94">
        <f t="shared" si="1"/>
        <v>15.3</v>
      </c>
      <c r="O7" s="114" t="s">
        <v>402</v>
      </c>
      <c r="P7" s="24">
        <v>4</v>
      </c>
      <c r="Q7" s="24">
        <v>2</v>
      </c>
      <c r="R7" s="24">
        <v>2</v>
      </c>
      <c r="S7" s="24">
        <v>3</v>
      </c>
      <c r="T7" s="24">
        <v>2</v>
      </c>
      <c r="U7" s="24">
        <v>2</v>
      </c>
    </row>
    <row r="8" spans="2:21" ht="16.5" customHeight="1" thickTop="1" thickBot="1" x14ac:dyDescent="0.3">
      <c r="B8" s="12">
        <v>5</v>
      </c>
      <c r="C8" s="51" t="s">
        <v>194</v>
      </c>
      <c r="D8" s="52" t="s">
        <v>195</v>
      </c>
      <c r="E8" s="53"/>
      <c r="F8" s="4">
        <v>18</v>
      </c>
      <c r="G8" s="4">
        <v>16</v>
      </c>
      <c r="H8" s="27">
        <v>8</v>
      </c>
      <c r="I8" s="54">
        <f t="shared" si="0"/>
        <v>11.6</v>
      </c>
      <c r="J8" s="4">
        <v>18</v>
      </c>
      <c r="K8" s="93">
        <v>14</v>
      </c>
      <c r="L8" s="93">
        <v>17</v>
      </c>
      <c r="M8" s="104">
        <v>2</v>
      </c>
      <c r="N8" s="94">
        <f t="shared" si="1"/>
        <v>10.65</v>
      </c>
      <c r="O8" s="114">
        <v>2</v>
      </c>
      <c r="P8" s="24">
        <v>4</v>
      </c>
      <c r="Q8" s="24">
        <v>2</v>
      </c>
      <c r="R8" s="24">
        <v>2</v>
      </c>
      <c r="S8" s="24">
        <v>2</v>
      </c>
      <c r="T8" s="24">
        <v>2</v>
      </c>
      <c r="U8" s="24">
        <v>2</v>
      </c>
    </row>
    <row r="9" spans="2:21" ht="16.5" customHeight="1" thickTop="1" thickBot="1" x14ac:dyDescent="0.3">
      <c r="B9" s="12">
        <v>6</v>
      </c>
      <c r="C9" s="51" t="s">
        <v>196</v>
      </c>
      <c r="D9" s="52" t="s">
        <v>197</v>
      </c>
      <c r="E9" s="53" t="s">
        <v>315</v>
      </c>
      <c r="F9" s="64">
        <v>14</v>
      </c>
      <c r="G9" s="4">
        <v>17</v>
      </c>
      <c r="H9" s="27">
        <v>8</v>
      </c>
      <c r="I9" s="54">
        <f t="shared" si="0"/>
        <v>11.4</v>
      </c>
      <c r="J9" s="4">
        <v>18</v>
      </c>
      <c r="K9" s="93">
        <v>17</v>
      </c>
      <c r="L9" s="93">
        <v>14</v>
      </c>
      <c r="M9" s="104">
        <v>6.5</v>
      </c>
      <c r="N9" s="94">
        <f t="shared" si="1"/>
        <v>13.350000000000001</v>
      </c>
      <c r="O9" s="114">
        <v>0</v>
      </c>
      <c r="P9" s="24">
        <v>3</v>
      </c>
      <c r="Q9" s="24">
        <v>3</v>
      </c>
      <c r="R9" s="24">
        <v>2</v>
      </c>
      <c r="S9" s="24">
        <v>2</v>
      </c>
      <c r="T9" s="24">
        <v>1</v>
      </c>
      <c r="U9" s="24">
        <v>2</v>
      </c>
    </row>
    <row r="10" spans="2:21" ht="16.5" customHeight="1" thickTop="1" thickBot="1" x14ac:dyDescent="0.3">
      <c r="B10" s="12">
        <v>7</v>
      </c>
      <c r="C10" s="51" t="s">
        <v>198</v>
      </c>
      <c r="D10" s="52" t="s">
        <v>199</v>
      </c>
      <c r="E10" s="53" t="s">
        <v>315</v>
      </c>
      <c r="F10" s="4">
        <v>14</v>
      </c>
      <c r="G10" s="4">
        <v>16</v>
      </c>
      <c r="H10" s="27">
        <v>10</v>
      </c>
      <c r="I10" s="54">
        <f t="shared" si="0"/>
        <v>12.4</v>
      </c>
      <c r="J10" s="4">
        <v>18</v>
      </c>
      <c r="K10" s="93">
        <v>18</v>
      </c>
      <c r="L10" s="93">
        <v>14</v>
      </c>
      <c r="M10" s="104">
        <v>8.5</v>
      </c>
      <c r="N10" s="94">
        <f t="shared" si="1"/>
        <v>14.7</v>
      </c>
      <c r="O10" s="114"/>
      <c r="P10" s="24"/>
      <c r="Q10" s="24"/>
      <c r="R10" s="24"/>
      <c r="S10" s="24"/>
      <c r="T10" s="24"/>
      <c r="U10" s="24"/>
    </row>
    <row r="11" spans="2:21" ht="16.5" customHeight="1" thickTop="1" thickBot="1" x14ac:dyDescent="0.3">
      <c r="B11" s="12">
        <v>8</v>
      </c>
      <c r="C11" s="51" t="s">
        <v>200</v>
      </c>
      <c r="D11" s="52" t="s">
        <v>201</v>
      </c>
      <c r="E11" s="53"/>
      <c r="F11" s="4">
        <v>7</v>
      </c>
      <c r="G11" s="4"/>
      <c r="H11" s="27"/>
      <c r="I11" s="54">
        <f t="shared" si="0"/>
        <v>1.4000000000000001</v>
      </c>
      <c r="J11" s="4">
        <v>0</v>
      </c>
      <c r="K11" s="93">
        <v>15</v>
      </c>
      <c r="L11" s="93">
        <v>16</v>
      </c>
      <c r="M11" s="104">
        <v>4</v>
      </c>
      <c r="N11" s="94">
        <f t="shared" si="1"/>
        <v>10.049999999999999</v>
      </c>
      <c r="O11" s="114">
        <v>2</v>
      </c>
      <c r="P11" s="24">
        <v>3</v>
      </c>
      <c r="Q11" s="24">
        <v>2</v>
      </c>
      <c r="R11" s="24">
        <v>2</v>
      </c>
      <c r="S11" s="24">
        <v>2</v>
      </c>
      <c r="T11" s="24">
        <v>2</v>
      </c>
      <c r="U11" s="24">
        <v>2</v>
      </c>
    </row>
    <row r="12" spans="2:21" ht="16.5" customHeight="1" thickTop="1" thickBot="1" x14ac:dyDescent="0.3">
      <c r="B12" s="12">
        <v>9</v>
      </c>
      <c r="C12" s="51" t="s">
        <v>202</v>
      </c>
      <c r="D12" s="52" t="s">
        <v>203</v>
      </c>
      <c r="E12" s="53"/>
      <c r="F12" s="4">
        <v>14</v>
      </c>
      <c r="G12" s="4"/>
      <c r="H12" s="27">
        <v>5</v>
      </c>
      <c r="I12" s="54">
        <f t="shared" si="0"/>
        <v>5.8000000000000007</v>
      </c>
      <c r="J12" s="4">
        <v>12</v>
      </c>
      <c r="K12" s="93"/>
      <c r="L12" s="93"/>
      <c r="M12" s="104">
        <v>4</v>
      </c>
      <c r="N12" s="94">
        <f t="shared" si="1"/>
        <v>6.6</v>
      </c>
      <c r="O12" s="114"/>
      <c r="P12" s="24"/>
      <c r="Q12" s="24"/>
      <c r="R12" s="24"/>
      <c r="S12" s="24"/>
      <c r="T12" s="24"/>
      <c r="U12" s="24"/>
    </row>
    <row r="13" spans="2:21" ht="16.5" customHeight="1" thickTop="1" thickBot="1" x14ac:dyDescent="0.3">
      <c r="B13" s="12">
        <v>10</v>
      </c>
      <c r="C13" s="51" t="s">
        <v>204</v>
      </c>
      <c r="D13" s="52" t="s">
        <v>205</v>
      </c>
      <c r="E13" s="53"/>
      <c r="F13" s="4">
        <v>0</v>
      </c>
      <c r="G13" s="4"/>
      <c r="H13" s="27"/>
      <c r="I13" s="54">
        <f t="shared" si="0"/>
        <v>0</v>
      </c>
      <c r="J13" s="4">
        <v>0</v>
      </c>
      <c r="K13" s="93"/>
      <c r="L13" s="93"/>
      <c r="M13" s="104"/>
      <c r="N13" s="94"/>
      <c r="O13" s="114"/>
      <c r="P13" s="24"/>
      <c r="Q13" s="24"/>
      <c r="R13" s="24"/>
      <c r="S13" s="24"/>
      <c r="T13" s="24"/>
      <c r="U13" s="24"/>
    </row>
    <row r="14" spans="2:21" ht="16.5" customHeight="1" thickTop="1" thickBot="1" x14ac:dyDescent="0.3">
      <c r="B14" s="12">
        <v>11</v>
      </c>
      <c r="C14" s="51" t="s">
        <v>206</v>
      </c>
      <c r="D14" s="52" t="s">
        <v>207</v>
      </c>
      <c r="E14" s="53"/>
      <c r="F14" s="4">
        <v>14</v>
      </c>
      <c r="G14" s="4">
        <v>14</v>
      </c>
      <c r="H14" s="27">
        <v>9.5</v>
      </c>
      <c r="I14" s="54">
        <f t="shared" si="0"/>
        <v>11.3</v>
      </c>
      <c r="J14" s="4">
        <v>18</v>
      </c>
      <c r="K14" s="93">
        <v>17</v>
      </c>
      <c r="L14" s="93">
        <v>17</v>
      </c>
      <c r="M14" s="104">
        <v>7.5</v>
      </c>
      <c r="N14" s="94">
        <f t="shared" si="1"/>
        <v>14.400000000000002</v>
      </c>
      <c r="O14" s="114">
        <v>0</v>
      </c>
      <c r="P14" s="24">
        <v>3</v>
      </c>
      <c r="Q14" s="24">
        <v>3</v>
      </c>
      <c r="R14" s="24">
        <v>2</v>
      </c>
      <c r="S14" s="24">
        <v>2</v>
      </c>
      <c r="T14" s="24">
        <v>1</v>
      </c>
      <c r="U14" s="24">
        <v>2</v>
      </c>
    </row>
    <row r="15" spans="2:21" ht="16.5" customHeight="1" thickTop="1" thickBot="1" x14ac:dyDescent="0.3">
      <c r="B15" s="12">
        <v>12</v>
      </c>
      <c r="C15" s="51" t="s">
        <v>208</v>
      </c>
      <c r="D15" s="52" t="s">
        <v>209</v>
      </c>
      <c r="E15" s="53" t="s">
        <v>315</v>
      </c>
      <c r="F15" s="4">
        <v>20</v>
      </c>
      <c r="G15" s="4">
        <v>16</v>
      </c>
      <c r="H15" s="27">
        <v>10</v>
      </c>
      <c r="I15" s="54">
        <f t="shared" si="0"/>
        <v>13.6</v>
      </c>
      <c r="J15" s="4">
        <v>18</v>
      </c>
      <c r="K15" s="93"/>
      <c r="L15" s="93">
        <v>14</v>
      </c>
      <c r="M15" s="104">
        <v>7</v>
      </c>
      <c r="N15" s="94">
        <f t="shared" si="1"/>
        <v>11.1</v>
      </c>
      <c r="O15" s="114" t="s">
        <v>402</v>
      </c>
      <c r="P15" s="24">
        <v>4</v>
      </c>
      <c r="Q15" s="24">
        <v>2</v>
      </c>
      <c r="R15" s="24">
        <v>2</v>
      </c>
      <c r="S15" s="24">
        <v>3</v>
      </c>
      <c r="T15" s="24">
        <v>2</v>
      </c>
      <c r="U15" s="24">
        <v>2</v>
      </c>
    </row>
    <row r="16" spans="2:21" ht="16.5" customHeight="1" thickTop="1" thickBot="1" x14ac:dyDescent="0.3">
      <c r="B16" s="12">
        <v>13</v>
      </c>
      <c r="C16" s="51" t="s">
        <v>210</v>
      </c>
      <c r="D16" s="52" t="s">
        <v>211</v>
      </c>
      <c r="E16" s="53" t="s">
        <v>315</v>
      </c>
      <c r="F16" s="4">
        <v>14</v>
      </c>
      <c r="G16" s="4">
        <v>15</v>
      </c>
      <c r="H16" s="27">
        <v>5</v>
      </c>
      <c r="I16" s="54">
        <f t="shared" si="0"/>
        <v>9.2000000000000011</v>
      </c>
      <c r="J16" s="4">
        <v>12</v>
      </c>
      <c r="K16" s="93">
        <v>17</v>
      </c>
      <c r="L16" s="93">
        <v>13</v>
      </c>
      <c r="M16" s="104">
        <v>4.5</v>
      </c>
      <c r="N16" s="94">
        <f t="shared" si="1"/>
        <v>11.399999999999999</v>
      </c>
      <c r="O16" s="114"/>
      <c r="P16" s="24"/>
      <c r="Q16" s="24"/>
      <c r="R16" s="24"/>
      <c r="S16" s="24"/>
      <c r="T16" s="24"/>
      <c r="U16" s="24"/>
    </row>
    <row r="17" spans="2:21" ht="16.5" customHeight="1" thickTop="1" thickBot="1" x14ac:dyDescent="0.3">
      <c r="B17" s="12">
        <v>14</v>
      </c>
      <c r="C17" s="51" t="s">
        <v>125</v>
      </c>
      <c r="D17" s="52" t="s">
        <v>126</v>
      </c>
      <c r="E17" s="53"/>
      <c r="F17" s="4">
        <v>0</v>
      </c>
      <c r="G17" s="4">
        <v>14</v>
      </c>
      <c r="H17" s="27">
        <v>6</v>
      </c>
      <c r="I17" s="54">
        <f t="shared" si="0"/>
        <v>6.4</v>
      </c>
      <c r="J17" s="4">
        <v>0</v>
      </c>
      <c r="K17" s="93">
        <v>13</v>
      </c>
      <c r="L17" s="93">
        <v>17</v>
      </c>
      <c r="M17" s="104">
        <v>9.5</v>
      </c>
      <c r="N17" s="94">
        <f t="shared" si="1"/>
        <v>13.2</v>
      </c>
      <c r="O17" s="114">
        <v>2</v>
      </c>
      <c r="P17" s="24">
        <v>3</v>
      </c>
      <c r="Q17" s="24">
        <v>2</v>
      </c>
      <c r="R17" s="24">
        <v>2</v>
      </c>
      <c r="S17" s="24">
        <v>2</v>
      </c>
      <c r="T17" s="24">
        <v>2</v>
      </c>
      <c r="U17" s="24">
        <v>2</v>
      </c>
    </row>
    <row r="18" spans="2:21" ht="16.5" customHeight="1" thickTop="1" thickBot="1" x14ac:dyDescent="0.3">
      <c r="B18" s="12">
        <v>15</v>
      </c>
      <c r="C18" s="51" t="s">
        <v>212</v>
      </c>
      <c r="D18" s="52" t="s">
        <v>213</v>
      </c>
      <c r="E18" s="53" t="s">
        <v>315</v>
      </c>
      <c r="F18" s="4">
        <v>20</v>
      </c>
      <c r="G18" s="4">
        <v>17</v>
      </c>
      <c r="H18" s="27">
        <v>5</v>
      </c>
      <c r="I18" s="54">
        <f t="shared" si="0"/>
        <v>10.8</v>
      </c>
      <c r="J18" s="4">
        <v>18</v>
      </c>
      <c r="K18" s="93">
        <v>17</v>
      </c>
      <c r="L18" s="93">
        <v>16</v>
      </c>
      <c r="M18" s="104"/>
      <c r="N18" s="94">
        <f t="shared" si="1"/>
        <v>9.75</v>
      </c>
      <c r="O18" s="114">
        <v>2</v>
      </c>
      <c r="P18" s="24">
        <v>3</v>
      </c>
      <c r="Q18" s="24">
        <v>2</v>
      </c>
      <c r="R18" s="24">
        <v>2</v>
      </c>
      <c r="S18" s="24">
        <v>2</v>
      </c>
      <c r="T18" s="24">
        <v>2</v>
      </c>
      <c r="U18" s="24">
        <v>2</v>
      </c>
    </row>
    <row r="19" spans="2:21" ht="16.5" customHeight="1" thickTop="1" thickBot="1" x14ac:dyDescent="0.3">
      <c r="B19" s="12">
        <v>16</v>
      </c>
      <c r="C19" s="51" t="s">
        <v>214</v>
      </c>
      <c r="D19" s="52" t="s">
        <v>215</v>
      </c>
      <c r="E19" s="53"/>
      <c r="F19" s="4">
        <v>0</v>
      </c>
      <c r="G19" s="4"/>
      <c r="H19" s="27">
        <v>11</v>
      </c>
      <c r="I19" s="54">
        <f t="shared" si="0"/>
        <v>6.6</v>
      </c>
      <c r="J19" s="4">
        <v>18</v>
      </c>
      <c r="K19" s="93"/>
      <c r="L19" s="93"/>
      <c r="M19" s="104"/>
      <c r="N19" s="94">
        <f t="shared" si="1"/>
        <v>4.8</v>
      </c>
      <c r="O19" s="114"/>
      <c r="P19" s="24"/>
      <c r="Q19" s="24"/>
      <c r="R19" s="24"/>
      <c r="S19" s="24"/>
      <c r="T19" s="24"/>
      <c r="U19" s="24"/>
    </row>
    <row r="20" spans="2:21" ht="16.5" customHeight="1" thickTop="1" thickBot="1" x14ac:dyDescent="0.3">
      <c r="B20" s="12">
        <v>17</v>
      </c>
      <c r="C20" s="51" t="s">
        <v>216</v>
      </c>
      <c r="D20" s="52" t="s">
        <v>217</v>
      </c>
      <c r="E20" s="53" t="s">
        <v>315</v>
      </c>
      <c r="F20" s="4">
        <v>20</v>
      </c>
      <c r="G20" s="4">
        <v>17</v>
      </c>
      <c r="H20" s="27">
        <v>5.5</v>
      </c>
      <c r="I20" s="54">
        <f t="shared" si="0"/>
        <v>11.1</v>
      </c>
      <c r="J20" s="4">
        <v>18</v>
      </c>
      <c r="K20" s="93">
        <v>14</v>
      </c>
      <c r="L20" s="93">
        <v>17</v>
      </c>
      <c r="M20" s="104">
        <v>6</v>
      </c>
      <c r="N20" s="94">
        <f t="shared" si="1"/>
        <v>13.049999999999999</v>
      </c>
      <c r="O20" s="114">
        <v>2</v>
      </c>
      <c r="P20" s="24">
        <v>3</v>
      </c>
      <c r="Q20" s="24">
        <v>1</v>
      </c>
      <c r="R20" s="24">
        <v>2</v>
      </c>
      <c r="S20" s="24">
        <v>2</v>
      </c>
      <c r="T20" s="24">
        <v>2</v>
      </c>
      <c r="U20" s="24">
        <v>2</v>
      </c>
    </row>
    <row r="21" spans="2:21" ht="16.5" customHeight="1" thickTop="1" thickBot="1" x14ac:dyDescent="0.3">
      <c r="B21" s="12">
        <v>18</v>
      </c>
      <c r="C21" s="51" t="s">
        <v>218</v>
      </c>
      <c r="D21" s="52" t="s">
        <v>219</v>
      </c>
      <c r="E21" s="53" t="s">
        <v>315</v>
      </c>
      <c r="F21" s="4">
        <v>14</v>
      </c>
      <c r="G21" s="4">
        <v>17</v>
      </c>
      <c r="H21" s="27">
        <v>6</v>
      </c>
      <c r="I21" s="54">
        <f t="shared" si="0"/>
        <v>10.200000000000001</v>
      </c>
      <c r="J21" s="4">
        <v>18</v>
      </c>
      <c r="K21" s="93">
        <v>17</v>
      </c>
      <c r="L21" s="93">
        <v>16</v>
      </c>
      <c r="M21" s="104">
        <v>4.5</v>
      </c>
      <c r="N21" s="94">
        <f t="shared" si="1"/>
        <v>12.45</v>
      </c>
      <c r="O21" s="114"/>
      <c r="P21" s="24"/>
      <c r="Q21" s="24"/>
      <c r="R21" s="24"/>
      <c r="S21" s="24"/>
      <c r="T21" s="24"/>
      <c r="U21" s="24"/>
    </row>
    <row r="22" spans="2:21" ht="16.5" customHeight="1" thickTop="1" thickBot="1" x14ac:dyDescent="0.3">
      <c r="B22" s="12">
        <v>19</v>
      </c>
      <c r="C22" s="51" t="s">
        <v>220</v>
      </c>
      <c r="D22" s="52" t="s">
        <v>221</v>
      </c>
      <c r="E22" s="53" t="s">
        <v>315</v>
      </c>
      <c r="F22" s="4">
        <v>20</v>
      </c>
      <c r="G22" s="4">
        <v>18</v>
      </c>
      <c r="H22" s="27">
        <v>6.5</v>
      </c>
      <c r="I22" s="54">
        <f t="shared" si="0"/>
        <v>11.9</v>
      </c>
      <c r="J22" s="4">
        <v>18</v>
      </c>
      <c r="K22" s="93">
        <v>17</v>
      </c>
      <c r="L22" s="93">
        <v>19</v>
      </c>
      <c r="M22" s="104">
        <v>5.5</v>
      </c>
      <c r="N22" s="94">
        <f t="shared" si="1"/>
        <v>13.5</v>
      </c>
      <c r="O22" s="114"/>
      <c r="P22" s="24"/>
      <c r="Q22" s="24"/>
      <c r="R22" s="24"/>
      <c r="S22" s="24"/>
      <c r="T22" s="24"/>
      <c r="U22" s="24"/>
    </row>
    <row r="23" spans="2:21" ht="16.5" customHeight="1" thickTop="1" thickBot="1" x14ac:dyDescent="0.3">
      <c r="B23" s="12">
        <v>20</v>
      </c>
      <c r="C23" s="51" t="s">
        <v>222</v>
      </c>
      <c r="D23" s="52" t="s">
        <v>223</v>
      </c>
      <c r="E23" s="53" t="s">
        <v>315</v>
      </c>
      <c r="F23" s="4">
        <v>20</v>
      </c>
      <c r="G23" s="4">
        <v>13</v>
      </c>
      <c r="H23" s="27">
        <v>7</v>
      </c>
      <c r="I23" s="54">
        <f t="shared" si="0"/>
        <v>11.2</v>
      </c>
      <c r="J23" s="4">
        <v>18</v>
      </c>
      <c r="K23" s="93">
        <v>12</v>
      </c>
      <c r="L23" s="93">
        <v>17</v>
      </c>
      <c r="M23" s="104">
        <v>8.5</v>
      </c>
      <c r="N23" s="94">
        <f t="shared" si="1"/>
        <v>14.25</v>
      </c>
      <c r="O23" s="114">
        <v>0</v>
      </c>
      <c r="P23" s="24">
        <v>3</v>
      </c>
      <c r="Q23" s="24">
        <v>3</v>
      </c>
      <c r="R23" s="24">
        <v>2</v>
      </c>
      <c r="S23" s="24">
        <v>2</v>
      </c>
      <c r="T23" s="24">
        <v>1</v>
      </c>
      <c r="U23" s="24">
        <v>2</v>
      </c>
    </row>
    <row r="24" spans="2:21" ht="16.5" customHeight="1" thickTop="1" thickBot="1" x14ac:dyDescent="0.3">
      <c r="B24" s="12">
        <v>21</v>
      </c>
      <c r="C24" s="51" t="s">
        <v>224</v>
      </c>
      <c r="D24" s="52" t="s">
        <v>225</v>
      </c>
      <c r="E24" s="53" t="s">
        <v>315</v>
      </c>
      <c r="F24" s="4">
        <v>20</v>
      </c>
      <c r="G24" s="4">
        <v>17</v>
      </c>
      <c r="H24" s="27">
        <v>9</v>
      </c>
      <c r="I24" s="54">
        <f t="shared" si="0"/>
        <v>13.2</v>
      </c>
      <c r="J24" s="4">
        <v>18</v>
      </c>
      <c r="K24" s="93">
        <v>14</v>
      </c>
      <c r="L24" s="93">
        <v>17</v>
      </c>
      <c r="M24" s="104">
        <v>8.5</v>
      </c>
      <c r="N24" s="94">
        <f t="shared" si="1"/>
        <v>14.549999999999999</v>
      </c>
      <c r="O24" s="114">
        <v>2</v>
      </c>
      <c r="P24" s="24">
        <v>3</v>
      </c>
      <c r="Q24" s="24">
        <v>1</v>
      </c>
      <c r="R24" s="24">
        <v>2</v>
      </c>
      <c r="S24" s="24">
        <v>2</v>
      </c>
      <c r="T24" s="24">
        <v>2</v>
      </c>
      <c r="U24" s="24">
        <v>2</v>
      </c>
    </row>
    <row r="25" spans="2:21" ht="16.5" customHeight="1" thickTop="1" thickBot="1" x14ac:dyDescent="0.3">
      <c r="B25" s="12">
        <v>22</v>
      </c>
      <c r="C25" s="51" t="s">
        <v>226</v>
      </c>
      <c r="D25" s="52" t="s">
        <v>227</v>
      </c>
      <c r="E25" s="53"/>
      <c r="F25" s="4">
        <v>10</v>
      </c>
      <c r="G25" s="4">
        <v>12</v>
      </c>
      <c r="H25" s="27">
        <v>10.5</v>
      </c>
      <c r="I25" s="54">
        <f t="shared" si="0"/>
        <v>10.7</v>
      </c>
      <c r="J25" s="4">
        <v>18</v>
      </c>
      <c r="K25" s="93">
        <v>12</v>
      </c>
      <c r="L25" s="93">
        <v>17</v>
      </c>
      <c r="M25" s="104">
        <v>9.5</v>
      </c>
      <c r="N25" s="94">
        <f t="shared" si="1"/>
        <v>14.850000000000001</v>
      </c>
      <c r="O25" s="114"/>
      <c r="P25" s="24"/>
      <c r="Q25" s="24"/>
      <c r="R25" s="24"/>
      <c r="S25" s="24"/>
      <c r="T25" s="24"/>
      <c r="U25" s="24"/>
    </row>
    <row r="26" spans="2:21" ht="16.5" customHeight="1" thickTop="1" thickBot="1" x14ac:dyDescent="0.3">
      <c r="B26" s="12">
        <v>23</v>
      </c>
      <c r="C26" s="51" t="s">
        <v>228</v>
      </c>
      <c r="D26" s="52" t="s">
        <v>229</v>
      </c>
      <c r="E26" s="53" t="s">
        <v>315</v>
      </c>
      <c r="F26" s="4">
        <v>20</v>
      </c>
      <c r="G26" s="4">
        <v>15</v>
      </c>
      <c r="H26" s="27">
        <v>5</v>
      </c>
      <c r="I26" s="54">
        <f t="shared" si="0"/>
        <v>10.4</v>
      </c>
      <c r="J26" s="4">
        <v>6</v>
      </c>
      <c r="K26" s="93">
        <v>16</v>
      </c>
      <c r="L26" s="93">
        <v>17</v>
      </c>
      <c r="M26" s="104">
        <v>2</v>
      </c>
      <c r="N26" s="94">
        <f t="shared" si="1"/>
        <v>9.75</v>
      </c>
      <c r="O26" s="114" t="s">
        <v>402</v>
      </c>
      <c r="P26" s="24">
        <v>4</v>
      </c>
      <c r="Q26" s="24">
        <v>2</v>
      </c>
      <c r="R26" s="24">
        <v>2</v>
      </c>
      <c r="S26" s="24">
        <v>3</v>
      </c>
      <c r="T26" s="24">
        <v>2</v>
      </c>
      <c r="U26" s="24">
        <v>2</v>
      </c>
    </row>
    <row r="27" spans="2:21" ht="16.5" customHeight="1" thickTop="1" thickBot="1" x14ac:dyDescent="0.3">
      <c r="B27" s="12">
        <v>24</v>
      </c>
      <c r="C27" s="51" t="s">
        <v>230</v>
      </c>
      <c r="D27" s="52" t="s">
        <v>231</v>
      </c>
      <c r="E27" s="53" t="s">
        <v>315</v>
      </c>
      <c r="F27" s="4">
        <v>14</v>
      </c>
      <c r="G27" s="4">
        <v>18</v>
      </c>
      <c r="H27" s="27">
        <v>12</v>
      </c>
      <c r="I27" s="54">
        <f t="shared" si="0"/>
        <v>14</v>
      </c>
      <c r="J27" s="4">
        <v>18</v>
      </c>
      <c r="K27" s="93">
        <v>16</v>
      </c>
      <c r="L27" s="93">
        <v>17</v>
      </c>
      <c r="M27" s="104">
        <v>9</v>
      </c>
      <c r="N27" s="94">
        <f t="shared" si="1"/>
        <v>15.15</v>
      </c>
      <c r="O27" s="114"/>
      <c r="P27" s="24"/>
      <c r="Q27" s="24"/>
      <c r="R27" s="24"/>
      <c r="S27" s="24"/>
      <c r="T27" s="24"/>
      <c r="U27" s="24"/>
    </row>
    <row r="28" spans="2:21" ht="16.5" customHeight="1" thickTop="1" thickBot="1" x14ac:dyDescent="0.3">
      <c r="B28" s="12">
        <v>25</v>
      </c>
      <c r="C28" s="51" t="s">
        <v>141</v>
      </c>
      <c r="D28" s="52" t="s">
        <v>142</v>
      </c>
      <c r="E28" s="53" t="s">
        <v>315</v>
      </c>
      <c r="F28" s="4">
        <v>14</v>
      </c>
      <c r="G28" s="4">
        <v>16</v>
      </c>
      <c r="H28" s="27">
        <v>6</v>
      </c>
      <c r="I28" s="54">
        <f t="shared" si="0"/>
        <v>10</v>
      </c>
      <c r="J28" s="4">
        <v>18</v>
      </c>
      <c r="K28" s="93">
        <v>14</v>
      </c>
      <c r="L28" s="93"/>
      <c r="M28" s="104">
        <v>10</v>
      </c>
      <c r="N28" s="94">
        <f t="shared" si="1"/>
        <v>12.9</v>
      </c>
      <c r="O28" s="114">
        <v>2</v>
      </c>
      <c r="P28" s="24">
        <v>3</v>
      </c>
      <c r="Q28" s="24">
        <v>1</v>
      </c>
      <c r="R28" s="24">
        <v>2</v>
      </c>
      <c r="S28" s="24">
        <v>2</v>
      </c>
      <c r="T28" s="24">
        <v>2</v>
      </c>
      <c r="U28" s="24">
        <v>2</v>
      </c>
    </row>
    <row r="29" spans="2:21" ht="16.5" customHeight="1" thickTop="1" thickBot="1" x14ac:dyDescent="0.3">
      <c r="B29" s="12">
        <v>26</v>
      </c>
      <c r="C29" s="51" t="s">
        <v>232</v>
      </c>
      <c r="D29" s="52" t="s">
        <v>233</v>
      </c>
      <c r="E29" s="53"/>
      <c r="F29" s="4">
        <v>0</v>
      </c>
      <c r="G29" s="4">
        <v>16</v>
      </c>
      <c r="H29" s="27">
        <v>11</v>
      </c>
      <c r="I29" s="54">
        <f t="shared" si="0"/>
        <v>9.8000000000000007</v>
      </c>
      <c r="J29" s="4">
        <v>6</v>
      </c>
      <c r="K29" s="93">
        <v>16</v>
      </c>
      <c r="L29" s="93">
        <v>17</v>
      </c>
      <c r="M29" s="104">
        <v>6</v>
      </c>
      <c r="N29" s="94">
        <f t="shared" si="1"/>
        <v>12.149999999999999</v>
      </c>
      <c r="O29" s="114">
        <v>2</v>
      </c>
      <c r="P29" s="24">
        <v>4</v>
      </c>
      <c r="Q29" s="24">
        <v>2</v>
      </c>
      <c r="R29" s="24">
        <v>2</v>
      </c>
      <c r="S29" s="24">
        <v>2</v>
      </c>
      <c r="T29" s="24">
        <v>2</v>
      </c>
      <c r="U29" s="24">
        <v>2</v>
      </c>
    </row>
    <row r="30" spans="2:21" ht="16.5" customHeight="1" thickTop="1" thickBot="1" x14ac:dyDescent="0.3">
      <c r="B30" s="12">
        <v>27</v>
      </c>
      <c r="C30" s="51" t="s">
        <v>234</v>
      </c>
      <c r="D30" s="52" t="s">
        <v>235</v>
      </c>
      <c r="E30" s="53" t="s">
        <v>315</v>
      </c>
      <c r="F30" s="4">
        <v>20</v>
      </c>
      <c r="G30" s="4">
        <v>15</v>
      </c>
      <c r="H30" s="27">
        <v>4.5</v>
      </c>
      <c r="I30" s="54">
        <f t="shared" si="0"/>
        <v>10.1</v>
      </c>
      <c r="J30" s="4">
        <v>6</v>
      </c>
      <c r="K30" s="93">
        <v>16</v>
      </c>
      <c r="L30" s="93">
        <v>14</v>
      </c>
      <c r="M30" s="104">
        <v>4.5</v>
      </c>
      <c r="N30" s="94">
        <f t="shared" si="1"/>
        <v>10.8</v>
      </c>
      <c r="O30" s="114"/>
      <c r="P30" s="24"/>
      <c r="Q30" s="24"/>
      <c r="R30" s="24"/>
      <c r="S30" s="24"/>
      <c r="T30" s="24"/>
      <c r="U30" s="24"/>
    </row>
    <row r="31" spans="2:21" ht="16.5" customHeight="1" thickTop="1" thickBot="1" x14ac:dyDescent="0.3">
      <c r="B31" s="12">
        <v>28</v>
      </c>
      <c r="C31" s="51" t="s">
        <v>236</v>
      </c>
      <c r="D31" s="52" t="s">
        <v>237</v>
      </c>
      <c r="E31" s="53"/>
      <c r="F31" s="4">
        <v>14</v>
      </c>
      <c r="G31" s="4"/>
      <c r="H31" s="27">
        <v>7</v>
      </c>
      <c r="I31" s="54">
        <f t="shared" si="0"/>
        <v>7</v>
      </c>
      <c r="J31" s="4">
        <v>18</v>
      </c>
      <c r="K31" s="93">
        <v>18</v>
      </c>
      <c r="L31" s="93">
        <v>18</v>
      </c>
      <c r="M31" s="104">
        <v>5.5</v>
      </c>
      <c r="N31" s="94">
        <f t="shared" si="1"/>
        <v>13.5</v>
      </c>
      <c r="O31" s="114">
        <v>2</v>
      </c>
      <c r="P31" s="24">
        <v>3</v>
      </c>
      <c r="Q31" s="24">
        <v>2</v>
      </c>
      <c r="R31" s="24">
        <v>2</v>
      </c>
      <c r="S31" s="24">
        <v>2</v>
      </c>
      <c r="T31" s="24">
        <v>2</v>
      </c>
      <c r="U31" s="24">
        <v>2</v>
      </c>
    </row>
    <row r="32" spans="2:21" ht="16.5" customHeight="1" thickTop="1" thickBot="1" x14ac:dyDescent="0.3">
      <c r="B32" s="12">
        <v>29</v>
      </c>
      <c r="C32" s="51" t="s">
        <v>238</v>
      </c>
      <c r="D32" s="52" t="s">
        <v>239</v>
      </c>
      <c r="E32" s="53" t="s">
        <v>315</v>
      </c>
      <c r="F32" s="4">
        <v>14</v>
      </c>
      <c r="G32" s="4">
        <v>16</v>
      </c>
      <c r="H32" s="27">
        <v>11</v>
      </c>
      <c r="I32" s="54">
        <f t="shared" si="0"/>
        <v>13</v>
      </c>
      <c r="J32" s="4">
        <v>12</v>
      </c>
      <c r="K32" s="93">
        <v>16</v>
      </c>
      <c r="L32" s="93">
        <v>16</v>
      </c>
      <c r="M32" s="104">
        <v>9</v>
      </c>
      <c r="N32" s="94">
        <f t="shared" si="1"/>
        <v>14.400000000000002</v>
      </c>
      <c r="O32" s="114">
        <v>2</v>
      </c>
      <c r="P32" s="24">
        <v>4</v>
      </c>
      <c r="Q32" s="24">
        <v>2</v>
      </c>
      <c r="R32" s="24">
        <v>2</v>
      </c>
      <c r="S32" s="24">
        <v>2</v>
      </c>
      <c r="T32" s="24">
        <v>2</v>
      </c>
      <c r="U32" s="24">
        <v>2</v>
      </c>
    </row>
    <row r="33" spans="2:21" ht="16.5" customHeight="1" thickTop="1" thickBot="1" x14ac:dyDescent="0.3">
      <c r="B33" s="12">
        <v>30</v>
      </c>
      <c r="C33" s="51" t="s">
        <v>240</v>
      </c>
      <c r="D33" s="52" t="s">
        <v>241</v>
      </c>
      <c r="E33" s="53" t="s">
        <v>315</v>
      </c>
      <c r="F33" s="4">
        <v>14</v>
      </c>
      <c r="G33" s="4">
        <v>17</v>
      </c>
      <c r="H33" s="27">
        <v>7</v>
      </c>
      <c r="I33" s="54">
        <f t="shared" si="0"/>
        <v>10.8</v>
      </c>
      <c r="J33" s="4">
        <v>18</v>
      </c>
      <c r="K33" s="93">
        <v>16</v>
      </c>
      <c r="L33" s="93">
        <v>19</v>
      </c>
      <c r="M33" s="104">
        <v>4.5</v>
      </c>
      <c r="N33" s="94">
        <f t="shared" si="1"/>
        <v>12.750000000000002</v>
      </c>
      <c r="O33" s="114"/>
      <c r="P33" s="24"/>
      <c r="Q33" s="24"/>
      <c r="R33" s="24"/>
      <c r="S33" s="24"/>
      <c r="T33" s="24"/>
      <c r="U33" s="24"/>
    </row>
    <row r="34" spans="2:21" ht="16.5" customHeight="1" thickTop="1" thickBot="1" x14ac:dyDescent="0.3">
      <c r="B34" s="12">
        <v>31</v>
      </c>
      <c r="C34" s="51" t="s">
        <v>242</v>
      </c>
      <c r="D34" s="52" t="s">
        <v>243</v>
      </c>
      <c r="E34" s="53" t="s">
        <v>315</v>
      </c>
      <c r="F34" s="4">
        <v>14</v>
      </c>
      <c r="G34" s="4">
        <v>16</v>
      </c>
      <c r="H34" s="27">
        <v>11</v>
      </c>
      <c r="I34" s="54">
        <f t="shared" si="0"/>
        <v>13</v>
      </c>
      <c r="J34" s="4">
        <v>18</v>
      </c>
      <c r="K34" s="93">
        <v>14</v>
      </c>
      <c r="L34" s="93">
        <v>18</v>
      </c>
      <c r="M34" s="104">
        <v>10</v>
      </c>
      <c r="N34" s="94">
        <f t="shared" si="1"/>
        <v>15.6</v>
      </c>
      <c r="O34" s="114">
        <v>2</v>
      </c>
      <c r="P34" s="24">
        <v>4</v>
      </c>
      <c r="Q34" s="24">
        <v>2</v>
      </c>
      <c r="R34" s="24">
        <v>2</v>
      </c>
      <c r="S34" s="24">
        <v>2</v>
      </c>
      <c r="T34" s="24">
        <v>2</v>
      </c>
      <c r="U34" s="24">
        <v>2</v>
      </c>
    </row>
    <row r="35" spans="2:21" ht="16.5" customHeight="1" thickTop="1" thickBot="1" x14ac:dyDescent="0.3">
      <c r="B35" s="12">
        <v>32</v>
      </c>
      <c r="C35" s="51" t="s">
        <v>244</v>
      </c>
      <c r="D35" s="52" t="s">
        <v>245</v>
      </c>
      <c r="E35" s="53" t="s">
        <v>315</v>
      </c>
      <c r="F35" s="4">
        <v>20</v>
      </c>
      <c r="G35" s="4">
        <v>15</v>
      </c>
      <c r="H35" s="27">
        <v>5</v>
      </c>
      <c r="I35" s="54">
        <f t="shared" si="0"/>
        <v>10.4</v>
      </c>
      <c r="J35" s="4">
        <v>18</v>
      </c>
      <c r="K35" s="93">
        <v>14</v>
      </c>
      <c r="L35" s="93">
        <v>17</v>
      </c>
      <c r="M35" s="104">
        <v>2.5</v>
      </c>
      <c r="N35" s="94">
        <f t="shared" si="1"/>
        <v>10.950000000000001</v>
      </c>
      <c r="O35" s="114">
        <v>2</v>
      </c>
      <c r="P35" s="24">
        <v>3</v>
      </c>
      <c r="Q35" s="24">
        <v>1</v>
      </c>
      <c r="R35" s="24">
        <v>2</v>
      </c>
      <c r="S35" s="24">
        <v>2</v>
      </c>
      <c r="T35" s="24">
        <v>2</v>
      </c>
      <c r="U35" s="24">
        <v>2</v>
      </c>
    </row>
    <row r="36" spans="2:21" ht="16.5" customHeight="1" thickTop="1" thickBot="1" x14ac:dyDescent="0.3">
      <c r="B36" s="12">
        <v>33</v>
      </c>
      <c r="C36" s="51" t="s">
        <v>246</v>
      </c>
      <c r="D36" s="52" t="s">
        <v>247</v>
      </c>
      <c r="E36" s="53" t="s">
        <v>315</v>
      </c>
      <c r="F36" s="4">
        <v>20</v>
      </c>
      <c r="G36" s="4">
        <v>18</v>
      </c>
      <c r="H36" s="27">
        <v>12</v>
      </c>
      <c r="I36" s="54">
        <f t="shared" si="0"/>
        <v>15.2</v>
      </c>
      <c r="J36" s="4">
        <v>18</v>
      </c>
      <c r="K36" s="93">
        <v>18</v>
      </c>
      <c r="L36" s="93">
        <v>17</v>
      </c>
      <c r="M36" s="104">
        <v>7</v>
      </c>
      <c r="N36" s="94">
        <f t="shared" si="1"/>
        <v>14.25</v>
      </c>
      <c r="O36" s="114"/>
      <c r="P36" s="24"/>
      <c r="Q36" s="24"/>
      <c r="R36" s="24"/>
      <c r="S36" s="24"/>
      <c r="T36" s="24"/>
      <c r="U36" s="24"/>
    </row>
    <row r="37" spans="2:21" ht="16.5" customHeight="1" thickTop="1" thickBot="1" x14ac:dyDescent="0.3">
      <c r="B37" s="12">
        <v>34</v>
      </c>
      <c r="C37" s="51" t="s">
        <v>248</v>
      </c>
      <c r="D37" s="52" t="s">
        <v>249</v>
      </c>
      <c r="E37" s="53" t="s">
        <v>315</v>
      </c>
      <c r="F37" s="4">
        <v>20</v>
      </c>
      <c r="G37" s="4">
        <v>13</v>
      </c>
      <c r="H37" s="27">
        <v>8.5</v>
      </c>
      <c r="I37" s="54">
        <f t="shared" si="0"/>
        <v>12.1</v>
      </c>
      <c r="J37" s="4">
        <v>18</v>
      </c>
      <c r="K37" s="93">
        <v>14</v>
      </c>
      <c r="L37" s="93">
        <v>13</v>
      </c>
      <c r="M37" s="104">
        <v>10</v>
      </c>
      <c r="N37" s="94">
        <f t="shared" si="1"/>
        <v>14.85</v>
      </c>
      <c r="O37" s="114" t="s">
        <v>402</v>
      </c>
      <c r="P37" s="24">
        <v>4</v>
      </c>
      <c r="Q37" s="24">
        <v>2</v>
      </c>
      <c r="R37" s="24">
        <v>2</v>
      </c>
      <c r="S37" s="24">
        <v>3</v>
      </c>
      <c r="T37" s="24">
        <v>2</v>
      </c>
      <c r="U37" s="24">
        <v>2</v>
      </c>
    </row>
    <row r="38" spans="2:21" ht="16.5" customHeight="1" thickTop="1" thickBot="1" x14ac:dyDescent="0.3">
      <c r="B38" s="12">
        <v>35</v>
      </c>
      <c r="C38" s="51" t="s">
        <v>250</v>
      </c>
      <c r="D38" s="52" t="s">
        <v>251</v>
      </c>
      <c r="E38" s="53" t="s">
        <v>315</v>
      </c>
      <c r="F38" s="4">
        <v>20</v>
      </c>
      <c r="G38" s="4">
        <v>18</v>
      </c>
      <c r="H38" s="27">
        <v>11</v>
      </c>
      <c r="I38" s="54">
        <f t="shared" si="0"/>
        <v>14.6</v>
      </c>
      <c r="J38" s="4">
        <v>18</v>
      </c>
      <c r="K38" s="93">
        <v>17</v>
      </c>
      <c r="L38" s="93">
        <v>18</v>
      </c>
      <c r="M38" s="104">
        <v>8.5</v>
      </c>
      <c r="N38" s="94">
        <f t="shared" si="1"/>
        <v>15.149999999999999</v>
      </c>
      <c r="O38" s="114">
        <v>0</v>
      </c>
      <c r="P38" s="24">
        <v>3</v>
      </c>
      <c r="Q38" s="24">
        <v>3</v>
      </c>
      <c r="R38" s="24">
        <v>2</v>
      </c>
      <c r="S38" s="24">
        <v>2</v>
      </c>
      <c r="T38" s="24">
        <v>1</v>
      </c>
      <c r="U38" s="24">
        <v>2</v>
      </c>
    </row>
    <row r="39" spans="2:21" ht="16.5" customHeight="1" thickTop="1" thickBot="1" x14ac:dyDescent="0.3">
      <c r="B39" s="12">
        <v>36</v>
      </c>
      <c r="C39" s="51" t="s">
        <v>252</v>
      </c>
      <c r="D39" s="52" t="s">
        <v>253</v>
      </c>
      <c r="E39" s="53" t="s">
        <v>315</v>
      </c>
      <c r="F39" s="4">
        <v>7</v>
      </c>
      <c r="G39" s="4">
        <v>16</v>
      </c>
      <c r="H39" s="27">
        <v>6</v>
      </c>
      <c r="I39" s="54">
        <f t="shared" si="0"/>
        <v>8.6</v>
      </c>
      <c r="J39" s="4">
        <v>18</v>
      </c>
      <c r="K39" s="93">
        <v>18</v>
      </c>
      <c r="L39" s="93">
        <v>16</v>
      </c>
      <c r="M39" s="104">
        <v>7</v>
      </c>
      <c r="N39" s="94">
        <f t="shared" si="1"/>
        <v>14.1</v>
      </c>
      <c r="O39" s="114"/>
      <c r="P39" s="24"/>
      <c r="Q39" s="24"/>
      <c r="R39" s="24"/>
      <c r="S39" s="24"/>
      <c r="T39" s="24"/>
      <c r="U39" s="24"/>
    </row>
    <row r="40" spans="2:21" ht="16.5" customHeight="1" thickTop="1" thickBot="1" x14ac:dyDescent="0.3">
      <c r="B40" s="12">
        <v>37</v>
      </c>
      <c r="C40" s="51" t="s">
        <v>254</v>
      </c>
      <c r="D40" s="52" t="s">
        <v>255</v>
      </c>
      <c r="E40" s="53" t="s">
        <v>315</v>
      </c>
      <c r="F40" s="4">
        <v>14</v>
      </c>
      <c r="G40" s="4">
        <v>18</v>
      </c>
      <c r="H40" s="27">
        <v>13</v>
      </c>
      <c r="I40" s="54">
        <f t="shared" si="0"/>
        <v>14.600000000000001</v>
      </c>
      <c r="J40" s="4">
        <v>6</v>
      </c>
      <c r="K40" s="93">
        <v>14</v>
      </c>
      <c r="L40" s="93">
        <v>16</v>
      </c>
      <c r="M40" s="104">
        <v>5</v>
      </c>
      <c r="N40" s="94">
        <f t="shared" si="1"/>
        <v>11.1</v>
      </c>
      <c r="O40" s="114">
        <v>2</v>
      </c>
      <c r="P40" s="24">
        <v>3</v>
      </c>
      <c r="Q40" s="24">
        <v>1</v>
      </c>
      <c r="R40" s="24">
        <v>2</v>
      </c>
      <c r="S40" s="24">
        <v>2</v>
      </c>
      <c r="T40" s="24">
        <v>2</v>
      </c>
      <c r="U40" s="24">
        <v>2</v>
      </c>
    </row>
    <row r="41" spans="2:21" ht="16.5" customHeight="1" thickTop="1" thickBot="1" x14ac:dyDescent="0.3">
      <c r="B41" s="12">
        <v>38</v>
      </c>
      <c r="C41" s="51" t="s">
        <v>256</v>
      </c>
      <c r="D41" s="52" t="s">
        <v>257</v>
      </c>
      <c r="E41" s="53"/>
      <c r="F41" s="4">
        <v>7</v>
      </c>
      <c r="G41" s="4">
        <v>17</v>
      </c>
      <c r="H41" s="27">
        <v>4</v>
      </c>
      <c r="I41" s="54">
        <f t="shared" si="0"/>
        <v>7.2000000000000011</v>
      </c>
      <c r="J41" s="4">
        <v>12</v>
      </c>
      <c r="K41" s="93">
        <v>16</v>
      </c>
      <c r="L41" s="93">
        <v>16</v>
      </c>
      <c r="M41" s="104">
        <v>2</v>
      </c>
      <c r="N41" s="94">
        <f t="shared" si="1"/>
        <v>10.199999999999999</v>
      </c>
      <c r="O41" s="114"/>
      <c r="P41" s="24"/>
      <c r="Q41" s="24"/>
      <c r="R41" s="24"/>
      <c r="S41" s="24"/>
      <c r="T41" s="24"/>
      <c r="U41" s="24"/>
    </row>
    <row r="42" spans="2:21" ht="16.5" customHeight="1" thickTop="1" thickBot="1" x14ac:dyDescent="0.3">
      <c r="B42" s="12">
        <v>39</v>
      </c>
      <c r="C42" s="51" t="s">
        <v>258</v>
      </c>
      <c r="D42" s="52" t="s">
        <v>259</v>
      </c>
      <c r="E42" s="53" t="s">
        <v>315</v>
      </c>
      <c r="F42" s="4">
        <v>20</v>
      </c>
      <c r="G42" s="4">
        <v>16</v>
      </c>
      <c r="H42" s="27">
        <v>9</v>
      </c>
      <c r="I42" s="54">
        <f t="shared" si="0"/>
        <v>13</v>
      </c>
      <c r="J42" s="4">
        <v>18</v>
      </c>
      <c r="K42" s="93">
        <v>17</v>
      </c>
      <c r="L42" s="93">
        <v>16</v>
      </c>
      <c r="M42" s="104">
        <v>3.5</v>
      </c>
      <c r="N42" s="94">
        <f t="shared" si="1"/>
        <v>11.850000000000001</v>
      </c>
      <c r="O42" s="114">
        <v>0</v>
      </c>
      <c r="P42" s="24">
        <v>3</v>
      </c>
      <c r="Q42" s="24">
        <v>3</v>
      </c>
      <c r="R42" s="24">
        <v>2</v>
      </c>
      <c r="S42" s="24">
        <v>2</v>
      </c>
      <c r="T42" s="24">
        <v>1</v>
      </c>
      <c r="U42" s="24">
        <v>2</v>
      </c>
    </row>
    <row r="43" spans="2:21" ht="16.5" customHeight="1" thickTop="1" thickBot="1" x14ac:dyDescent="0.3">
      <c r="B43" s="12">
        <v>40</v>
      </c>
      <c r="C43" s="51" t="s">
        <v>260</v>
      </c>
      <c r="D43" s="52" t="s">
        <v>261</v>
      </c>
      <c r="E43" s="53"/>
      <c r="F43" s="4">
        <v>0</v>
      </c>
      <c r="G43" s="4"/>
      <c r="H43" s="27"/>
      <c r="I43" s="54">
        <f t="shared" si="0"/>
        <v>0</v>
      </c>
      <c r="J43" s="4">
        <v>0</v>
      </c>
      <c r="K43" s="93"/>
      <c r="L43" s="93"/>
      <c r="M43" s="104"/>
      <c r="N43" s="94"/>
      <c r="O43" s="114"/>
      <c r="P43" s="24"/>
      <c r="Q43" s="24"/>
      <c r="R43" s="24"/>
      <c r="S43" s="24"/>
      <c r="T43" s="24"/>
      <c r="U43" s="24"/>
    </row>
    <row r="44" spans="2:21" ht="16.5" customHeight="1" thickTop="1" thickBot="1" x14ac:dyDescent="0.3">
      <c r="B44" s="12">
        <v>41</v>
      </c>
      <c r="C44" s="51" t="s">
        <v>262</v>
      </c>
      <c r="D44" s="52" t="s">
        <v>263</v>
      </c>
      <c r="E44" s="53" t="s">
        <v>315</v>
      </c>
      <c r="F44" s="4">
        <v>20</v>
      </c>
      <c r="G44" s="4">
        <v>16</v>
      </c>
      <c r="H44" s="27">
        <v>6</v>
      </c>
      <c r="I44" s="54">
        <f t="shared" si="0"/>
        <v>11.2</v>
      </c>
      <c r="J44" s="4">
        <v>6</v>
      </c>
      <c r="K44" s="93">
        <v>16</v>
      </c>
      <c r="L44" s="93">
        <v>16</v>
      </c>
      <c r="M44" s="104">
        <v>5</v>
      </c>
      <c r="N44" s="94">
        <f t="shared" si="1"/>
        <v>11.4</v>
      </c>
      <c r="O44" s="114"/>
      <c r="P44" s="24"/>
      <c r="Q44" s="24"/>
      <c r="R44" s="24"/>
      <c r="S44" s="24"/>
      <c r="T44" s="24"/>
      <c r="U44" s="24"/>
    </row>
    <row r="45" spans="2:21" ht="16.5" customHeight="1" thickTop="1" thickBot="1" x14ac:dyDescent="0.3">
      <c r="B45" s="12">
        <v>42</v>
      </c>
      <c r="C45" s="51" t="s">
        <v>264</v>
      </c>
      <c r="D45" s="52" t="s">
        <v>265</v>
      </c>
      <c r="E45" s="53" t="s">
        <v>315</v>
      </c>
      <c r="F45" s="4">
        <v>0</v>
      </c>
      <c r="G45" s="4"/>
      <c r="H45" s="27">
        <v>4</v>
      </c>
      <c r="I45" s="54">
        <f t="shared" si="0"/>
        <v>2.8</v>
      </c>
      <c r="J45" s="4">
        <v>0</v>
      </c>
      <c r="K45" s="93">
        <v>13</v>
      </c>
      <c r="L45" s="93">
        <v>13</v>
      </c>
      <c r="M45" s="104">
        <v>0</v>
      </c>
      <c r="N45" s="94">
        <f t="shared" si="1"/>
        <v>6.9</v>
      </c>
      <c r="O45" s="114"/>
      <c r="P45" s="24"/>
      <c r="Q45" s="24"/>
      <c r="R45" s="24"/>
      <c r="S45" s="24"/>
      <c r="T45" s="24"/>
      <c r="U45" s="24"/>
    </row>
    <row r="46" spans="2:21" ht="15.75" thickTop="1" x14ac:dyDescent="0.25">
      <c r="G46" t="s">
        <v>316</v>
      </c>
      <c r="H46" s="34">
        <f>MAX(H4:H45)</f>
        <v>13.5</v>
      </c>
      <c r="I46" s="34">
        <f>MAX(I4:I45)</f>
        <v>15.7</v>
      </c>
      <c r="L46" t="s">
        <v>316</v>
      </c>
      <c r="M46" s="34">
        <f>MAX(M4:M45)</f>
        <v>10</v>
      </c>
      <c r="N46" s="34">
        <f>MAX(N4:N45)</f>
        <v>15.6</v>
      </c>
    </row>
    <row r="47" spans="2:21" x14ac:dyDescent="0.25">
      <c r="G47" t="s">
        <v>317</v>
      </c>
      <c r="H47" s="34">
        <f>MIN(H4:H45)</f>
        <v>4</v>
      </c>
      <c r="I47" s="34">
        <f>MIN(I4:I45)</f>
        <v>0</v>
      </c>
      <c r="L47" t="s">
        <v>317</v>
      </c>
      <c r="M47" s="34">
        <f>MIN(M4:M45)</f>
        <v>0</v>
      </c>
      <c r="N47" s="34">
        <f>MIN(N4:N45)</f>
        <v>4.8</v>
      </c>
    </row>
    <row r="48" spans="2:21" x14ac:dyDescent="0.25">
      <c r="G48" t="s">
        <v>84</v>
      </c>
      <c r="H48" s="34">
        <f>AVERAGE(H4:H45)</f>
        <v>8.0526315789473681</v>
      </c>
      <c r="I48" s="34">
        <f>AVERAGE(I4:I45)</f>
        <v>9.9761904761904781</v>
      </c>
      <c r="L48" t="s">
        <v>84</v>
      </c>
      <c r="M48" s="34">
        <f>AVERAGE(M4:M45)</f>
        <v>6.256756756756757</v>
      </c>
      <c r="N48" s="34">
        <f>AVERAGE(N4:N45)</f>
        <v>12.369230769230768</v>
      </c>
    </row>
  </sheetData>
  <mergeCells count="1">
    <mergeCell ref="O2:U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topLeftCell="B1" workbookViewId="0">
      <selection activeCell="N4" sqref="N4"/>
    </sheetView>
  </sheetViews>
  <sheetFormatPr baseColWidth="10" defaultRowHeight="15" x14ac:dyDescent="0.25"/>
  <cols>
    <col min="1" max="1" width="4.28515625" customWidth="1"/>
    <col min="2" max="2" width="5.7109375" customWidth="1"/>
    <col min="4" max="4" width="44" bestFit="1" customWidth="1"/>
    <col min="5" max="6" width="3.85546875" bestFit="1" customWidth="1"/>
    <col min="7" max="7" width="5.85546875" bestFit="1" customWidth="1"/>
    <col min="8" max="8" width="6.42578125" style="36" bestFit="1" customWidth="1"/>
    <col min="9" max="9" width="6.28515625" customWidth="1"/>
    <col min="10" max="10" width="4.42578125" customWidth="1"/>
    <col min="11" max="11" width="4" customWidth="1"/>
    <col min="12" max="12" width="5.140625" customWidth="1"/>
    <col min="13" max="13" width="5.85546875" bestFit="1" customWidth="1"/>
    <col min="14" max="14" width="7.42578125" style="36" customWidth="1"/>
  </cols>
  <sheetData>
    <row r="1" spans="2:17" ht="15.75" thickTop="1" x14ac:dyDescent="0.25">
      <c r="B1" s="15" t="s">
        <v>266</v>
      </c>
      <c r="D1" s="10" t="s">
        <v>186</v>
      </c>
      <c r="E1">
        <v>20</v>
      </c>
      <c r="F1">
        <v>20</v>
      </c>
      <c r="G1">
        <v>60</v>
      </c>
    </row>
    <row r="2" spans="2:17" x14ac:dyDescent="0.25">
      <c r="B2" s="99" t="s">
        <v>0</v>
      </c>
      <c r="C2" s="56" t="s">
        <v>1</v>
      </c>
      <c r="D2" s="56" t="s">
        <v>22</v>
      </c>
      <c r="E2" s="3" t="s">
        <v>319</v>
      </c>
      <c r="F2" s="3" t="s">
        <v>320</v>
      </c>
      <c r="G2" s="3" t="s">
        <v>318</v>
      </c>
      <c r="H2" s="68" t="s">
        <v>84</v>
      </c>
      <c r="I2" s="3" t="s">
        <v>272</v>
      </c>
      <c r="J2" s="4" t="s">
        <v>330</v>
      </c>
      <c r="K2" s="4" t="s">
        <v>331</v>
      </c>
      <c r="L2" s="4" t="s">
        <v>339</v>
      </c>
      <c r="M2" s="4" t="s">
        <v>340</v>
      </c>
      <c r="N2" s="79" t="s">
        <v>84</v>
      </c>
      <c r="O2" s="100" t="s">
        <v>376</v>
      </c>
      <c r="P2" s="4"/>
      <c r="Q2" s="4"/>
    </row>
    <row r="3" spans="2:17" ht="16.5" customHeight="1" x14ac:dyDescent="0.25">
      <c r="B3" s="101">
        <v>1</v>
      </c>
      <c r="C3" s="58" t="s">
        <v>190</v>
      </c>
      <c r="D3" s="58" t="s">
        <v>191</v>
      </c>
      <c r="E3" s="4">
        <v>16</v>
      </c>
      <c r="F3" s="4">
        <v>14</v>
      </c>
      <c r="G3" s="4">
        <v>16</v>
      </c>
      <c r="H3" s="59">
        <f>+G3*0.6+F3*0.2+E3*0.2</f>
        <v>15.600000000000001</v>
      </c>
      <c r="I3" s="4">
        <v>20</v>
      </c>
      <c r="J3" s="4">
        <v>15</v>
      </c>
      <c r="K3" s="4">
        <v>17</v>
      </c>
      <c r="L3" s="4">
        <v>15</v>
      </c>
      <c r="M3" s="4">
        <v>14</v>
      </c>
      <c r="N3" s="54">
        <f>+(M3*3+L3+K3+J3+I3*2)/8</f>
        <v>16.125</v>
      </c>
      <c r="O3" s="4"/>
      <c r="P3" s="4"/>
      <c r="Q3" s="4"/>
    </row>
    <row r="4" spans="2:17" ht="16.5" customHeight="1" x14ac:dyDescent="0.25">
      <c r="B4" s="101">
        <v>2</v>
      </c>
      <c r="C4" s="58" t="s">
        <v>192</v>
      </c>
      <c r="D4" s="58" t="s">
        <v>193</v>
      </c>
      <c r="E4" s="4">
        <v>15</v>
      </c>
      <c r="F4" s="4">
        <v>14</v>
      </c>
      <c r="G4" s="4">
        <v>15</v>
      </c>
      <c r="H4" s="59">
        <f t="shared" ref="H4:H22" si="0">+G4*0.6+F4*0.2+E4*0.2</f>
        <v>14.8</v>
      </c>
      <c r="I4" s="4">
        <v>15</v>
      </c>
      <c r="J4" s="4">
        <v>15</v>
      </c>
      <c r="K4" s="4">
        <v>17</v>
      </c>
      <c r="L4" s="4">
        <v>14</v>
      </c>
      <c r="M4" s="4">
        <v>13</v>
      </c>
      <c r="N4" s="54">
        <f t="shared" ref="N4:N23" si="1">+(M4*3+L4+K4+J4+I4*2)/8</f>
        <v>14.375</v>
      </c>
      <c r="O4" s="4"/>
      <c r="P4" s="4"/>
      <c r="Q4" s="4"/>
    </row>
    <row r="5" spans="2:17" ht="16.5" customHeight="1" x14ac:dyDescent="0.25">
      <c r="B5" s="101">
        <v>3</v>
      </c>
      <c r="C5" s="58" t="s">
        <v>196</v>
      </c>
      <c r="D5" s="58" t="s">
        <v>197</v>
      </c>
      <c r="E5" s="4">
        <v>15</v>
      </c>
      <c r="F5" s="4">
        <v>12</v>
      </c>
      <c r="G5" s="4">
        <v>10</v>
      </c>
      <c r="H5" s="59">
        <f t="shared" si="0"/>
        <v>11.4</v>
      </c>
      <c r="I5" s="4">
        <v>20</v>
      </c>
      <c r="J5" s="4">
        <v>15</v>
      </c>
      <c r="K5" s="4">
        <v>17</v>
      </c>
      <c r="L5" s="4">
        <v>9</v>
      </c>
      <c r="M5" s="4">
        <v>13</v>
      </c>
      <c r="N5" s="54">
        <f t="shared" si="1"/>
        <v>15</v>
      </c>
      <c r="O5" s="4"/>
      <c r="P5" s="4"/>
      <c r="Q5" s="4"/>
    </row>
    <row r="6" spans="2:17" ht="16.5" customHeight="1" x14ac:dyDescent="0.25">
      <c r="B6" s="101">
        <v>4</v>
      </c>
      <c r="C6" s="58" t="s">
        <v>198</v>
      </c>
      <c r="D6" s="58" t="s">
        <v>199</v>
      </c>
      <c r="E6" s="4">
        <v>15</v>
      </c>
      <c r="F6" s="4">
        <v>13</v>
      </c>
      <c r="G6" s="4">
        <v>13</v>
      </c>
      <c r="H6" s="59">
        <f t="shared" si="0"/>
        <v>13.4</v>
      </c>
      <c r="I6" s="4">
        <v>20</v>
      </c>
      <c r="J6" s="4">
        <v>15</v>
      </c>
      <c r="K6" s="4">
        <v>17</v>
      </c>
      <c r="L6" s="4">
        <v>12</v>
      </c>
      <c r="M6" s="4">
        <v>15</v>
      </c>
      <c r="N6" s="54">
        <f t="shared" si="1"/>
        <v>16.125</v>
      </c>
      <c r="O6" s="4"/>
      <c r="P6" s="4"/>
      <c r="Q6" s="4"/>
    </row>
    <row r="7" spans="2:17" ht="16.5" customHeight="1" x14ac:dyDescent="0.25">
      <c r="B7" s="101">
        <v>5</v>
      </c>
      <c r="C7" s="58" t="s">
        <v>202</v>
      </c>
      <c r="D7" s="58" t="s">
        <v>203</v>
      </c>
      <c r="E7" s="4">
        <v>13</v>
      </c>
      <c r="F7" s="4"/>
      <c r="G7" s="4"/>
      <c r="H7" s="59">
        <f t="shared" si="0"/>
        <v>2.6</v>
      </c>
      <c r="I7" s="4">
        <v>15</v>
      </c>
      <c r="J7" s="4">
        <v>13</v>
      </c>
      <c r="K7" s="4">
        <v>16</v>
      </c>
      <c r="L7" s="4"/>
      <c r="M7" s="4">
        <v>12</v>
      </c>
      <c r="N7" s="54">
        <f t="shared" si="1"/>
        <v>11.875</v>
      </c>
      <c r="O7" s="4"/>
      <c r="P7" s="4"/>
      <c r="Q7" s="4"/>
    </row>
    <row r="8" spans="2:17" ht="16.5" customHeight="1" x14ac:dyDescent="0.25">
      <c r="B8" s="101">
        <v>6</v>
      </c>
      <c r="C8" s="58" t="s">
        <v>204</v>
      </c>
      <c r="D8" s="58" t="s">
        <v>205</v>
      </c>
      <c r="E8" s="4"/>
      <c r="F8" s="4"/>
      <c r="G8" s="4"/>
      <c r="H8" s="59">
        <f t="shared" si="0"/>
        <v>0</v>
      </c>
      <c r="I8" s="4">
        <v>0</v>
      </c>
      <c r="J8" s="4"/>
      <c r="K8" s="4"/>
      <c r="L8" s="4"/>
      <c r="M8" s="4"/>
      <c r="N8" s="54">
        <f t="shared" si="1"/>
        <v>0</v>
      </c>
      <c r="O8" s="4"/>
      <c r="P8" s="4"/>
      <c r="Q8" s="4"/>
    </row>
    <row r="9" spans="2:17" ht="16.5" customHeight="1" x14ac:dyDescent="0.25">
      <c r="B9" s="101">
        <v>7</v>
      </c>
      <c r="C9" s="58" t="s">
        <v>206</v>
      </c>
      <c r="D9" s="58" t="s">
        <v>207</v>
      </c>
      <c r="E9" s="4">
        <v>15</v>
      </c>
      <c r="F9" s="4">
        <v>13</v>
      </c>
      <c r="G9" s="4">
        <v>13</v>
      </c>
      <c r="H9" s="59">
        <f t="shared" si="0"/>
        <v>13.4</v>
      </c>
      <c r="I9" s="4">
        <v>20</v>
      </c>
      <c r="J9" s="4">
        <v>17</v>
      </c>
      <c r="K9" s="4">
        <v>16</v>
      </c>
      <c r="L9" s="4">
        <v>14</v>
      </c>
      <c r="M9" s="4">
        <v>15</v>
      </c>
      <c r="N9" s="54">
        <f t="shared" si="1"/>
        <v>16.5</v>
      </c>
      <c r="O9" s="4"/>
      <c r="P9" s="4"/>
      <c r="Q9" s="4"/>
    </row>
    <row r="10" spans="2:17" ht="16.5" customHeight="1" x14ac:dyDescent="0.25">
      <c r="B10" s="101">
        <v>8</v>
      </c>
      <c r="C10" s="58" t="s">
        <v>208</v>
      </c>
      <c r="D10" s="58" t="s">
        <v>209</v>
      </c>
      <c r="E10" s="4">
        <v>16</v>
      </c>
      <c r="F10" s="4">
        <v>15</v>
      </c>
      <c r="G10" s="4">
        <v>16</v>
      </c>
      <c r="H10" s="59">
        <f t="shared" si="0"/>
        <v>15.8</v>
      </c>
      <c r="I10" s="4">
        <v>15</v>
      </c>
      <c r="J10" s="4">
        <v>15</v>
      </c>
      <c r="K10" s="4">
        <v>15</v>
      </c>
      <c r="L10" s="4">
        <v>12</v>
      </c>
      <c r="M10" s="4">
        <v>14</v>
      </c>
      <c r="N10" s="54">
        <f t="shared" si="1"/>
        <v>14.25</v>
      </c>
      <c r="O10" s="4"/>
      <c r="P10" s="4"/>
      <c r="Q10" s="4"/>
    </row>
    <row r="11" spans="2:17" ht="16.5" customHeight="1" x14ac:dyDescent="0.25">
      <c r="B11" s="101">
        <v>9</v>
      </c>
      <c r="C11" s="58" t="s">
        <v>210</v>
      </c>
      <c r="D11" s="58" t="s">
        <v>211</v>
      </c>
      <c r="E11" s="4">
        <v>15</v>
      </c>
      <c r="F11" s="4">
        <v>14</v>
      </c>
      <c r="G11" s="4">
        <v>14</v>
      </c>
      <c r="H11" s="54">
        <f t="shared" si="0"/>
        <v>14.200000000000001</v>
      </c>
      <c r="I11" s="4">
        <v>20</v>
      </c>
      <c r="J11" s="4">
        <v>15</v>
      </c>
      <c r="K11" s="4">
        <v>17</v>
      </c>
      <c r="L11" s="4">
        <v>13</v>
      </c>
      <c r="M11" s="4">
        <v>12</v>
      </c>
      <c r="N11" s="54">
        <f t="shared" si="1"/>
        <v>15.125</v>
      </c>
      <c r="O11" s="4"/>
      <c r="P11" s="4"/>
      <c r="Q11" s="4"/>
    </row>
    <row r="12" spans="2:17" ht="16.5" customHeight="1" x14ac:dyDescent="0.25">
      <c r="B12" s="101">
        <v>10</v>
      </c>
      <c r="C12" s="58" t="s">
        <v>125</v>
      </c>
      <c r="D12" s="58" t="s">
        <v>126</v>
      </c>
      <c r="E12" s="4">
        <v>7</v>
      </c>
      <c r="F12" s="4">
        <v>6</v>
      </c>
      <c r="G12" s="4">
        <v>13</v>
      </c>
      <c r="H12" s="59">
        <f t="shared" si="0"/>
        <v>10.4</v>
      </c>
      <c r="I12" s="4">
        <v>5</v>
      </c>
      <c r="J12" s="4">
        <v>10</v>
      </c>
      <c r="K12" s="4">
        <v>16</v>
      </c>
      <c r="L12" s="4">
        <v>14</v>
      </c>
      <c r="M12" s="4">
        <v>12</v>
      </c>
      <c r="N12" s="54">
        <f t="shared" si="1"/>
        <v>10.75</v>
      </c>
      <c r="O12" s="4"/>
      <c r="P12" s="4"/>
      <c r="Q12" s="4"/>
    </row>
    <row r="13" spans="2:17" ht="16.5" customHeight="1" x14ac:dyDescent="0.25">
      <c r="B13" s="101">
        <v>11</v>
      </c>
      <c r="C13" s="58" t="s">
        <v>216</v>
      </c>
      <c r="D13" s="58" t="s">
        <v>217</v>
      </c>
      <c r="E13" s="4">
        <v>16</v>
      </c>
      <c r="F13" s="4">
        <v>14</v>
      </c>
      <c r="G13" s="4">
        <v>14</v>
      </c>
      <c r="H13" s="59">
        <f t="shared" si="0"/>
        <v>14.400000000000002</v>
      </c>
      <c r="I13" s="4">
        <v>20</v>
      </c>
      <c r="J13" s="4">
        <v>17</v>
      </c>
      <c r="K13" s="4">
        <v>16</v>
      </c>
      <c r="L13" s="4">
        <v>14</v>
      </c>
      <c r="M13" s="4">
        <v>11</v>
      </c>
      <c r="N13" s="54">
        <f t="shared" si="1"/>
        <v>15</v>
      </c>
      <c r="O13" s="4"/>
      <c r="P13" s="4"/>
      <c r="Q13" s="4"/>
    </row>
    <row r="14" spans="2:17" ht="16.5" customHeight="1" x14ac:dyDescent="0.25">
      <c r="B14" s="101">
        <v>12</v>
      </c>
      <c r="C14" s="58" t="s">
        <v>222</v>
      </c>
      <c r="D14" s="58" t="s">
        <v>223</v>
      </c>
      <c r="E14" s="4">
        <v>13</v>
      </c>
      <c r="F14" s="4">
        <v>11</v>
      </c>
      <c r="G14" s="4">
        <v>8</v>
      </c>
      <c r="H14" s="59">
        <f t="shared" si="0"/>
        <v>9.6</v>
      </c>
      <c r="I14" s="4">
        <v>15</v>
      </c>
      <c r="J14" s="4">
        <v>15</v>
      </c>
      <c r="K14" s="4">
        <v>14</v>
      </c>
      <c r="L14" s="4">
        <v>14</v>
      </c>
      <c r="M14" s="4">
        <v>14</v>
      </c>
      <c r="N14" s="54">
        <f t="shared" si="1"/>
        <v>14.375</v>
      </c>
      <c r="O14" s="4"/>
      <c r="P14" s="4"/>
      <c r="Q14" s="4"/>
    </row>
    <row r="15" spans="2:17" ht="16.5" customHeight="1" x14ac:dyDescent="0.25">
      <c r="B15" s="101">
        <v>13</v>
      </c>
      <c r="C15" s="58" t="s">
        <v>228</v>
      </c>
      <c r="D15" s="58" t="s">
        <v>229</v>
      </c>
      <c r="E15" s="4">
        <v>16</v>
      </c>
      <c r="F15" s="4">
        <v>14</v>
      </c>
      <c r="G15" s="4">
        <v>16</v>
      </c>
      <c r="H15" s="59">
        <f t="shared" si="0"/>
        <v>15.600000000000001</v>
      </c>
      <c r="I15" s="4">
        <v>20</v>
      </c>
      <c r="J15" s="4">
        <v>15</v>
      </c>
      <c r="K15" s="4">
        <v>17</v>
      </c>
      <c r="L15" s="4">
        <v>13</v>
      </c>
      <c r="M15" s="4">
        <v>13</v>
      </c>
      <c r="N15" s="54">
        <f t="shared" si="1"/>
        <v>15.5</v>
      </c>
      <c r="O15" s="4"/>
      <c r="P15" s="4"/>
      <c r="Q15" s="4"/>
    </row>
    <row r="16" spans="2:17" ht="16.5" customHeight="1" x14ac:dyDescent="0.25">
      <c r="B16" s="101">
        <v>14</v>
      </c>
      <c r="C16" s="58" t="s">
        <v>141</v>
      </c>
      <c r="D16" s="58" t="s">
        <v>142</v>
      </c>
      <c r="E16" s="4">
        <v>13</v>
      </c>
      <c r="F16" s="4">
        <v>12</v>
      </c>
      <c r="G16" s="4">
        <v>10</v>
      </c>
      <c r="H16" s="59">
        <f t="shared" si="0"/>
        <v>11</v>
      </c>
      <c r="I16" s="4">
        <v>20</v>
      </c>
      <c r="J16" s="4">
        <v>15</v>
      </c>
      <c r="K16" s="4">
        <v>16</v>
      </c>
      <c r="L16" s="4">
        <v>12</v>
      </c>
      <c r="M16" s="4">
        <v>11</v>
      </c>
      <c r="N16" s="54">
        <f t="shared" si="1"/>
        <v>14.5</v>
      </c>
      <c r="O16" s="4"/>
      <c r="P16" s="4"/>
      <c r="Q16" s="4"/>
    </row>
    <row r="17" spans="2:17" ht="16.5" customHeight="1" x14ac:dyDescent="0.25">
      <c r="B17" s="101">
        <v>15</v>
      </c>
      <c r="C17" s="58" t="s">
        <v>236</v>
      </c>
      <c r="D17" s="58" t="s">
        <v>237</v>
      </c>
      <c r="E17" s="4">
        <v>17</v>
      </c>
      <c r="F17" s="4">
        <v>15</v>
      </c>
      <c r="G17" s="4">
        <v>16</v>
      </c>
      <c r="H17" s="59">
        <f t="shared" si="0"/>
        <v>16</v>
      </c>
      <c r="I17" s="4">
        <v>10</v>
      </c>
      <c r="J17" s="4">
        <v>14</v>
      </c>
      <c r="K17" s="4">
        <v>16</v>
      </c>
      <c r="L17" s="4">
        <v>13</v>
      </c>
      <c r="M17" s="4">
        <v>13</v>
      </c>
      <c r="N17" s="54">
        <f t="shared" si="1"/>
        <v>12.75</v>
      </c>
      <c r="O17" s="4"/>
      <c r="P17" s="4"/>
      <c r="Q17" s="4"/>
    </row>
    <row r="18" spans="2:17" ht="16.5" customHeight="1" x14ac:dyDescent="0.25">
      <c r="B18" s="101">
        <v>16</v>
      </c>
      <c r="C18" s="58" t="s">
        <v>244</v>
      </c>
      <c r="D18" s="58" t="s">
        <v>245</v>
      </c>
      <c r="E18" s="4">
        <v>16</v>
      </c>
      <c r="F18" s="4">
        <v>14</v>
      </c>
      <c r="G18" s="4">
        <v>14</v>
      </c>
      <c r="H18" s="59">
        <f t="shared" si="0"/>
        <v>14.400000000000002</v>
      </c>
      <c r="I18" s="4">
        <v>20</v>
      </c>
      <c r="J18" s="4">
        <v>15</v>
      </c>
      <c r="K18" s="4">
        <v>15</v>
      </c>
      <c r="L18" s="4">
        <v>15</v>
      </c>
      <c r="M18" s="4">
        <v>15</v>
      </c>
      <c r="N18" s="54">
        <f t="shared" si="1"/>
        <v>16.25</v>
      </c>
      <c r="O18" s="4"/>
      <c r="P18" s="4"/>
      <c r="Q18" s="4"/>
    </row>
    <row r="19" spans="2:17" ht="16.5" customHeight="1" x14ac:dyDescent="0.25">
      <c r="B19" s="101">
        <v>17</v>
      </c>
      <c r="C19" s="58" t="s">
        <v>248</v>
      </c>
      <c r="D19" s="58" t="s">
        <v>249</v>
      </c>
      <c r="E19" s="4">
        <v>16</v>
      </c>
      <c r="F19" s="4">
        <v>15</v>
      </c>
      <c r="G19" s="4">
        <v>17</v>
      </c>
      <c r="H19" s="59">
        <f t="shared" si="0"/>
        <v>16.399999999999999</v>
      </c>
      <c r="I19" s="4">
        <v>20</v>
      </c>
      <c r="J19" s="4">
        <v>15</v>
      </c>
      <c r="K19" s="4">
        <v>18</v>
      </c>
      <c r="L19" s="4">
        <v>15</v>
      </c>
      <c r="M19" s="4">
        <v>15</v>
      </c>
      <c r="N19" s="54">
        <f t="shared" si="1"/>
        <v>16.625</v>
      </c>
      <c r="O19" s="4"/>
      <c r="P19" s="4"/>
      <c r="Q19" s="4"/>
    </row>
    <row r="20" spans="2:17" ht="16.5" customHeight="1" x14ac:dyDescent="0.25">
      <c r="B20" s="101">
        <v>18</v>
      </c>
      <c r="C20" s="58" t="s">
        <v>252</v>
      </c>
      <c r="D20" s="58" t="s">
        <v>253</v>
      </c>
      <c r="E20" s="4">
        <v>14</v>
      </c>
      <c r="F20" s="4">
        <v>13</v>
      </c>
      <c r="G20" s="4">
        <v>12</v>
      </c>
      <c r="H20" s="59">
        <f t="shared" si="0"/>
        <v>12.6</v>
      </c>
      <c r="I20" s="4">
        <v>15</v>
      </c>
      <c r="J20" s="4">
        <v>15</v>
      </c>
      <c r="K20" s="4">
        <v>17</v>
      </c>
      <c r="L20" s="4">
        <v>14</v>
      </c>
      <c r="M20" s="4">
        <v>14</v>
      </c>
      <c r="N20" s="54">
        <f t="shared" si="1"/>
        <v>14.75</v>
      </c>
      <c r="O20" s="4"/>
      <c r="P20" s="4"/>
      <c r="Q20" s="4"/>
    </row>
    <row r="21" spans="2:17" ht="16.5" customHeight="1" x14ac:dyDescent="0.25">
      <c r="B21" s="101">
        <v>19</v>
      </c>
      <c r="C21" s="58" t="s">
        <v>258</v>
      </c>
      <c r="D21" s="58" t="s">
        <v>259</v>
      </c>
      <c r="E21" s="4">
        <v>16</v>
      </c>
      <c r="F21" s="4">
        <v>14</v>
      </c>
      <c r="G21" s="4">
        <v>14</v>
      </c>
      <c r="H21" s="59">
        <f t="shared" si="0"/>
        <v>14.400000000000002</v>
      </c>
      <c r="I21" s="4">
        <v>20</v>
      </c>
      <c r="J21" s="4">
        <v>15</v>
      </c>
      <c r="K21" s="4">
        <v>16</v>
      </c>
      <c r="L21" s="4">
        <v>14</v>
      </c>
      <c r="M21" s="4">
        <v>14</v>
      </c>
      <c r="N21" s="54">
        <f t="shared" si="1"/>
        <v>15.875</v>
      </c>
      <c r="O21" s="4"/>
      <c r="P21" s="4"/>
      <c r="Q21" s="4"/>
    </row>
    <row r="22" spans="2:17" ht="16.5" customHeight="1" x14ac:dyDescent="0.25">
      <c r="B22" s="101">
        <v>20</v>
      </c>
      <c r="C22" s="58" t="s">
        <v>260</v>
      </c>
      <c r="D22" s="58" t="s">
        <v>261</v>
      </c>
      <c r="E22" s="4">
        <v>14</v>
      </c>
      <c r="F22" s="4">
        <v>13</v>
      </c>
      <c r="G22" s="4"/>
      <c r="H22" s="59">
        <f t="shared" si="0"/>
        <v>5.4</v>
      </c>
      <c r="I22" s="4">
        <v>0</v>
      </c>
      <c r="J22" s="4"/>
      <c r="K22" s="4">
        <v>14</v>
      </c>
      <c r="L22" s="4"/>
      <c r="M22" s="4"/>
      <c r="N22" s="54">
        <f t="shared" si="1"/>
        <v>1.75</v>
      </c>
      <c r="O22" s="4"/>
      <c r="P22" s="4"/>
      <c r="Q22" s="4"/>
    </row>
    <row r="23" spans="2:17" x14ac:dyDescent="0.25">
      <c r="B23" s="4"/>
      <c r="C23" s="4"/>
      <c r="D23" s="52" t="s">
        <v>265</v>
      </c>
      <c r="E23" s="4"/>
      <c r="F23" s="4"/>
      <c r="G23" s="4">
        <v>9</v>
      </c>
      <c r="H23" s="54">
        <f>+G23*0.6+F23*0.2+E23*0.2</f>
        <v>5.3999999999999995</v>
      </c>
      <c r="I23" s="4">
        <v>0</v>
      </c>
      <c r="J23" s="4">
        <v>14</v>
      </c>
      <c r="K23" s="4">
        <v>16</v>
      </c>
      <c r="L23" s="4"/>
      <c r="M23" s="4">
        <v>15</v>
      </c>
      <c r="N23" s="54">
        <f t="shared" si="1"/>
        <v>9.375</v>
      </c>
      <c r="O23" s="4"/>
      <c r="P23" s="4"/>
      <c r="Q23" s="4"/>
    </row>
    <row r="24" spans="2:17" x14ac:dyDescent="0.25">
      <c r="N24" s="35"/>
    </row>
    <row r="25" spans="2:17" x14ac:dyDescent="0.25">
      <c r="N25" s="3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topLeftCell="A2" workbookViewId="0">
      <selection activeCell="O3" sqref="O3"/>
    </sheetView>
  </sheetViews>
  <sheetFormatPr baseColWidth="10" defaultRowHeight="15" x14ac:dyDescent="0.25"/>
  <cols>
    <col min="1" max="1" width="3.140625" customWidth="1"/>
    <col min="2" max="2" width="5.85546875" customWidth="1"/>
    <col min="4" max="4" width="39.42578125" bestFit="1" customWidth="1"/>
    <col min="5" max="6" width="3.85546875" bestFit="1" customWidth="1"/>
    <col min="7" max="7" width="5.85546875" bestFit="1" customWidth="1"/>
    <col min="8" max="8" width="6.42578125" style="35" bestFit="1" customWidth="1"/>
    <col min="9" max="9" width="8" customWidth="1"/>
    <col min="10" max="10" width="4.42578125" customWidth="1"/>
    <col min="11" max="11" width="4" customWidth="1"/>
    <col min="12" max="12" width="5.140625" customWidth="1"/>
    <col min="13" max="13" width="5.85546875" bestFit="1" customWidth="1"/>
    <col min="14" max="14" width="8.140625" style="35" customWidth="1"/>
  </cols>
  <sheetData>
    <row r="1" spans="2:17" ht="16.5" thickTop="1" thickBot="1" x14ac:dyDescent="0.3">
      <c r="B1" s="15" t="s">
        <v>266</v>
      </c>
      <c r="D1" s="10" t="s">
        <v>187</v>
      </c>
    </row>
    <row r="2" spans="2:17" ht="16.5" thickTop="1" thickBot="1" x14ac:dyDescent="0.3">
      <c r="B2" s="13" t="s">
        <v>0</v>
      </c>
      <c r="C2" s="55" t="s">
        <v>1</v>
      </c>
      <c r="D2" s="56" t="s">
        <v>22</v>
      </c>
      <c r="E2" s="3" t="s">
        <v>319</v>
      </c>
      <c r="F2" s="3" t="s">
        <v>320</v>
      </c>
      <c r="G2" s="3" t="s">
        <v>318</v>
      </c>
      <c r="H2" s="71" t="s">
        <v>84</v>
      </c>
      <c r="I2" s="3" t="s">
        <v>272</v>
      </c>
      <c r="J2" s="4" t="s">
        <v>330</v>
      </c>
      <c r="K2" s="4" t="s">
        <v>331</v>
      </c>
      <c r="L2" s="4" t="s">
        <v>339</v>
      </c>
      <c r="M2" s="4" t="s">
        <v>340</v>
      </c>
      <c r="N2" s="106" t="s">
        <v>84</v>
      </c>
      <c r="O2" s="90" t="s">
        <v>376</v>
      </c>
      <c r="P2" s="4"/>
      <c r="Q2" s="4"/>
    </row>
    <row r="3" spans="2:17" ht="16.5" customHeight="1" thickTop="1" thickBot="1" x14ac:dyDescent="0.3">
      <c r="B3" s="12">
        <v>1</v>
      </c>
      <c r="C3" s="51" t="s">
        <v>188</v>
      </c>
      <c r="D3" s="58" t="s">
        <v>189</v>
      </c>
      <c r="E3" s="4">
        <v>12</v>
      </c>
      <c r="F3" s="4">
        <v>14</v>
      </c>
      <c r="G3" s="4">
        <v>15</v>
      </c>
      <c r="H3" s="54">
        <f t="shared" ref="H3:H22" si="0">+G3*0.6+F3*0.2+E3*0.2</f>
        <v>14.200000000000001</v>
      </c>
      <c r="I3" s="4">
        <v>20</v>
      </c>
      <c r="J3" s="4">
        <v>15</v>
      </c>
      <c r="K3" s="4">
        <v>16</v>
      </c>
      <c r="L3" s="4">
        <v>17</v>
      </c>
      <c r="M3" s="4">
        <v>16</v>
      </c>
      <c r="N3" s="54">
        <f t="shared" ref="N3:N23" si="1">+(M3*3+L3+K3+J3+I3*2)/8</f>
        <v>17</v>
      </c>
      <c r="O3" s="4"/>
      <c r="P3" s="4"/>
      <c r="Q3" s="4"/>
    </row>
    <row r="4" spans="2:17" ht="16.5" customHeight="1" thickTop="1" thickBot="1" x14ac:dyDescent="0.3">
      <c r="B4" s="12">
        <v>2</v>
      </c>
      <c r="C4" s="51" t="s">
        <v>99</v>
      </c>
      <c r="D4" s="58" t="s">
        <v>100</v>
      </c>
      <c r="E4" s="4"/>
      <c r="F4" s="4"/>
      <c r="G4" s="4"/>
      <c r="H4" s="54">
        <f t="shared" si="0"/>
        <v>0</v>
      </c>
      <c r="I4" s="4">
        <v>0</v>
      </c>
      <c r="J4" s="4"/>
      <c r="K4" s="4"/>
      <c r="L4" s="4"/>
      <c r="M4" s="4"/>
      <c r="N4" s="54">
        <f t="shared" si="1"/>
        <v>0</v>
      </c>
      <c r="O4" s="4"/>
      <c r="P4" s="4"/>
      <c r="Q4" s="4"/>
    </row>
    <row r="5" spans="2:17" ht="16.5" customHeight="1" thickTop="1" thickBot="1" x14ac:dyDescent="0.3">
      <c r="B5" s="12">
        <v>3</v>
      </c>
      <c r="C5" s="51" t="s">
        <v>194</v>
      </c>
      <c r="D5" s="58" t="s">
        <v>195</v>
      </c>
      <c r="E5" s="4">
        <v>10</v>
      </c>
      <c r="F5" s="4">
        <v>14</v>
      </c>
      <c r="G5" s="4">
        <v>15</v>
      </c>
      <c r="H5" s="54">
        <f t="shared" si="0"/>
        <v>13.8</v>
      </c>
      <c r="I5" s="4">
        <v>20</v>
      </c>
      <c r="J5" s="4">
        <v>15</v>
      </c>
      <c r="K5" s="4">
        <v>15</v>
      </c>
      <c r="L5" s="4">
        <v>14</v>
      </c>
      <c r="M5" s="4">
        <v>12</v>
      </c>
      <c r="N5" s="54">
        <f t="shared" si="1"/>
        <v>15</v>
      </c>
      <c r="O5" s="4"/>
      <c r="P5" s="4"/>
      <c r="Q5" s="4"/>
    </row>
    <row r="6" spans="2:17" ht="16.5" customHeight="1" thickTop="1" thickBot="1" x14ac:dyDescent="0.3">
      <c r="B6" s="12">
        <v>4</v>
      </c>
      <c r="C6" s="51" t="s">
        <v>200</v>
      </c>
      <c r="D6" s="58" t="s">
        <v>201</v>
      </c>
      <c r="E6" s="4">
        <v>8</v>
      </c>
      <c r="F6" s="4">
        <v>6</v>
      </c>
      <c r="G6" s="4"/>
      <c r="H6" s="54">
        <f t="shared" si="0"/>
        <v>2.8000000000000003</v>
      </c>
      <c r="I6" s="4">
        <v>0</v>
      </c>
      <c r="J6" s="4">
        <v>15</v>
      </c>
      <c r="K6" s="4">
        <v>15</v>
      </c>
      <c r="L6" s="4">
        <v>15</v>
      </c>
      <c r="M6" s="4">
        <v>13</v>
      </c>
      <c r="N6" s="54">
        <f t="shared" si="1"/>
        <v>10.5</v>
      </c>
      <c r="O6" s="4"/>
      <c r="P6" s="4"/>
      <c r="Q6" s="4"/>
    </row>
    <row r="7" spans="2:17" ht="16.5" customHeight="1" thickTop="1" thickBot="1" x14ac:dyDescent="0.3">
      <c r="B7" s="12">
        <v>5</v>
      </c>
      <c r="C7" s="51" t="s">
        <v>212</v>
      </c>
      <c r="D7" s="58" t="s">
        <v>213</v>
      </c>
      <c r="E7" s="4">
        <v>15</v>
      </c>
      <c r="F7" s="4"/>
      <c r="G7" s="4">
        <v>16</v>
      </c>
      <c r="H7" s="54">
        <f t="shared" si="0"/>
        <v>12.6</v>
      </c>
      <c r="I7" s="4">
        <v>15</v>
      </c>
      <c r="J7" s="4">
        <v>15</v>
      </c>
      <c r="K7" s="4">
        <v>15</v>
      </c>
      <c r="L7" s="4">
        <v>12</v>
      </c>
      <c r="M7" s="4"/>
      <c r="N7" s="54">
        <f t="shared" si="1"/>
        <v>9</v>
      </c>
      <c r="O7" s="4"/>
      <c r="P7" s="4"/>
      <c r="Q7" s="4"/>
    </row>
    <row r="8" spans="2:17" ht="16.5" customHeight="1" thickTop="1" thickBot="1" x14ac:dyDescent="0.3">
      <c r="B8" s="12">
        <v>6</v>
      </c>
      <c r="C8" s="51" t="s">
        <v>218</v>
      </c>
      <c r="D8" s="58" t="s">
        <v>219</v>
      </c>
      <c r="E8" s="4">
        <v>12</v>
      </c>
      <c r="F8" s="4">
        <v>16</v>
      </c>
      <c r="G8" s="4">
        <v>16</v>
      </c>
      <c r="H8" s="54">
        <f t="shared" si="0"/>
        <v>15.200000000000001</v>
      </c>
      <c r="I8" s="4">
        <v>15</v>
      </c>
      <c r="J8" s="4">
        <v>15</v>
      </c>
      <c r="K8" s="4">
        <v>15</v>
      </c>
      <c r="L8" s="4">
        <v>13</v>
      </c>
      <c r="M8" s="4">
        <v>12</v>
      </c>
      <c r="N8" s="54">
        <f t="shared" si="1"/>
        <v>13.625</v>
      </c>
      <c r="O8" s="4"/>
      <c r="P8" s="4"/>
      <c r="Q8" s="4"/>
    </row>
    <row r="9" spans="2:17" ht="16.5" customHeight="1" thickTop="1" thickBot="1" x14ac:dyDescent="0.3">
      <c r="B9" s="12">
        <v>7</v>
      </c>
      <c r="C9" s="51" t="s">
        <v>220</v>
      </c>
      <c r="D9" s="58" t="s">
        <v>221</v>
      </c>
      <c r="E9" s="4">
        <v>12</v>
      </c>
      <c r="F9" s="4">
        <v>13</v>
      </c>
      <c r="G9" s="4">
        <v>11</v>
      </c>
      <c r="H9" s="54">
        <f t="shared" si="0"/>
        <v>11.6</v>
      </c>
      <c r="I9" s="4">
        <v>10</v>
      </c>
      <c r="J9" s="4">
        <v>15</v>
      </c>
      <c r="K9" s="4">
        <v>16</v>
      </c>
      <c r="L9" s="4">
        <v>11</v>
      </c>
      <c r="M9" s="4">
        <v>9</v>
      </c>
      <c r="N9" s="54">
        <f t="shared" si="1"/>
        <v>11.125</v>
      </c>
      <c r="O9" s="4"/>
      <c r="P9" s="4"/>
      <c r="Q9" s="4"/>
    </row>
    <row r="10" spans="2:17" ht="16.5" customHeight="1" thickTop="1" thickBot="1" x14ac:dyDescent="0.3">
      <c r="B10" s="12">
        <v>8</v>
      </c>
      <c r="C10" s="51" t="s">
        <v>224</v>
      </c>
      <c r="D10" s="58" t="s">
        <v>225</v>
      </c>
      <c r="E10" s="4">
        <v>16</v>
      </c>
      <c r="F10" s="4">
        <v>15</v>
      </c>
      <c r="G10" s="4">
        <v>17</v>
      </c>
      <c r="H10" s="54">
        <f t="shared" si="0"/>
        <v>16.399999999999999</v>
      </c>
      <c r="I10" s="4">
        <v>20</v>
      </c>
      <c r="J10" s="4">
        <v>14</v>
      </c>
      <c r="K10" s="4">
        <v>16</v>
      </c>
      <c r="L10" s="4">
        <v>14</v>
      </c>
      <c r="M10" s="4">
        <v>14</v>
      </c>
      <c r="N10" s="54">
        <f t="shared" si="1"/>
        <v>15.75</v>
      </c>
      <c r="O10" s="4"/>
      <c r="P10" s="4"/>
      <c r="Q10" s="4"/>
    </row>
    <row r="11" spans="2:17" ht="16.5" customHeight="1" thickTop="1" thickBot="1" x14ac:dyDescent="0.3">
      <c r="B11" s="12">
        <v>9</v>
      </c>
      <c r="C11" s="51" t="s">
        <v>226</v>
      </c>
      <c r="D11" s="58" t="s">
        <v>227</v>
      </c>
      <c r="E11" s="4"/>
      <c r="F11" s="4"/>
      <c r="G11" s="4">
        <v>9</v>
      </c>
      <c r="H11" s="54">
        <f t="shared" si="0"/>
        <v>5.3999999999999995</v>
      </c>
      <c r="I11" s="4">
        <v>0</v>
      </c>
      <c r="J11" s="4">
        <v>10</v>
      </c>
      <c r="K11" s="4"/>
      <c r="L11" s="4">
        <v>11</v>
      </c>
      <c r="M11" s="4">
        <v>7</v>
      </c>
      <c r="N11" s="54">
        <f t="shared" si="1"/>
        <v>5.25</v>
      </c>
      <c r="O11" s="4"/>
      <c r="P11" s="4"/>
      <c r="Q11" s="4"/>
    </row>
    <row r="12" spans="2:17" ht="16.5" customHeight="1" thickTop="1" thickBot="1" x14ac:dyDescent="0.3">
      <c r="B12" s="12">
        <v>10</v>
      </c>
      <c r="C12" s="51" t="s">
        <v>230</v>
      </c>
      <c r="D12" s="58" t="s">
        <v>231</v>
      </c>
      <c r="E12" s="4">
        <v>12</v>
      </c>
      <c r="F12" s="4">
        <v>15</v>
      </c>
      <c r="G12" s="4">
        <v>16</v>
      </c>
      <c r="H12" s="54">
        <f t="shared" si="0"/>
        <v>15</v>
      </c>
      <c r="I12" s="4">
        <v>15</v>
      </c>
      <c r="J12" s="4">
        <v>15</v>
      </c>
      <c r="K12" s="4">
        <v>16</v>
      </c>
      <c r="L12" s="4">
        <v>14</v>
      </c>
      <c r="M12" s="4">
        <v>13</v>
      </c>
      <c r="N12" s="54">
        <f t="shared" si="1"/>
        <v>14.25</v>
      </c>
      <c r="O12" s="4"/>
      <c r="P12" s="4"/>
      <c r="Q12" s="4"/>
    </row>
    <row r="13" spans="2:17" ht="16.5" customHeight="1" thickTop="1" thickBot="1" x14ac:dyDescent="0.3">
      <c r="B13" s="12">
        <v>11</v>
      </c>
      <c r="C13" s="51" t="s">
        <v>232</v>
      </c>
      <c r="D13" s="58" t="s">
        <v>233</v>
      </c>
      <c r="E13" s="4">
        <v>11</v>
      </c>
      <c r="F13" s="4">
        <v>12</v>
      </c>
      <c r="G13" s="4">
        <v>12</v>
      </c>
      <c r="H13" s="54">
        <f t="shared" si="0"/>
        <v>11.8</v>
      </c>
      <c r="I13" s="4">
        <v>15</v>
      </c>
      <c r="J13" s="4">
        <v>15</v>
      </c>
      <c r="K13" s="4">
        <v>16</v>
      </c>
      <c r="L13" s="4">
        <v>14</v>
      </c>
      <c r="M13" s="4">
        <v>14</v>
      </c>
      <c r="N13" s="54">
        <f t="shared" si="1"/>
        <v>14.625</v>
      </c>
      <c r="O13" s="4"/>
      <c r="P13" s="4"/>
      <c r="Q13" s="4"/>
    </row>
    <row r="14" spans="2:17" ht="16.5" customHeight="1" thickTop="1" thickBot="1" x14ac:dyDescent="0.3">
      <c r="B14" s="12">
        <v>12</v>
      </c>
      <c r="C14" s="51" t="s">
        <v>234</v>
      </c>
      <c r="D14" s="58" t="s">
        <v>235</v>
      </c>
      <c r="E14" s="4">
        <v>9</v>
      </c>
      <c r="F14" s="4">
        <v>14</v>
      </c>
      <c r="G14" s="4">
        <v>16</v>
      </c>
      <c r="H14" s="54">
        <f t="shared" si="0"/>
        <v>14.200000000000001</v>
      </c>
      <c r="I14" s="4">
        <v>10</v>
      </c>
      <c r="J14" s="4">
        <v>13</v>
      </c>
      <c r="K14" s="4">
        <v>16</v>
      </c>
      <c r="L14" s="4">
        <v>14</v>
      </c>
      <c r="M14" s="4">
        <v>15</v>
      </c>
      <c r="N14" s="54">
        <f t="shared" si="1"/>
        <v>13.5</v>
      </c>
      <c r="O14" s="4"/>
      <c r="P14" s="4"/>
      <c r="Q14" s="4"/>
    </row>
    <row r="15" spans="2:17" ht="16.5" customHeight="1" thickTop="1" thickBot="1" x14ac:dyDescent="0.3">
      <c r="B15" s="12">
        <v>13</v>
      </c>
      <c r="C15" s="51" t="s">
        <v>238</v>
      </c>
      <c r="D15" s="58" t="s">
        <v>239</v>
      </c>
      <c r="E15" s="4">
        <v>12</v>
      </c>
      <c r="F15" s="4">
        <v>11</v>
      </c>
      <c r="G15" s="4">
        <v>9</v>
      </c>
      <c r="H15" s="54">
        <f t="shared" si="0"/>
        <v>10</v>
      </c>
      <c r="I15" s="4">
        <v>20</v>
      </c>
      <c r="J15" s="4">
        <v>15</v>
      </c>
      <c r="K15" s="4">
        <v>15</v>
      </c>
      <c r="L15" s="4">
        <v>15</v>
      </c>
      <c r="M15" s="4">
        <v>15</v>
      </c>
      <c r="N15" s="54">
        <f t="shared" si="1"/>
        <v>16.25</v>
      </c>
      <c r="O15" s="4"/>
      <c r="P15" s="4"/>
      <c r="Q15" s="4"/>
    </row>
    <row r="16" spans="2:17" ht="16.5" customHeight="1" thickTop="1" thickBot="1" x14ac:dyDescent="0.3">
      <c r="B16" s="12">
        <v>14</v>
      </c>
      <c r="C16" s="51" t="s">
        <v>240</v>
      </c>
      <c r="D16" s="58" t="s">
        <v>241</v>
      </c>
      <c r="E16" s="4">
        <v>12</v>
      </c>
      <c r="F16" s="4">
        <v>14</v>
      </c>
      <c r="G16" s="4">
        <v>14</v>
      </c>
      <c r="H16" s="54">
        <f t="shared" si="0"/>
        <v>13.600000000000001</v>
      </c>
      <c r="I16" s="4">
        <v>10</v>
      </c>
      <c r="J16" s="4">
        <v>15</v>
      </c>
      <c r="K16" s="4">
        <v>17</v>
      </c>
      <c r="L16" s="4">
        <v>14</v>
      </c>
      <c r="M16" s="4">
        <v>13</v>
      </c>
      <c r="N16" s="54">
        <f t="shared" si="1"/>
        <v>13.125</v>
      </c>
      <c r="O16" s="4"/>
      <c r="P16" s="4"/>
      <c r="Q16" s="4"/>
    </row>
    <row r="17" spans="2:17" ht="16.5" customHeight="1" thickTop="1" thickBot="1" x14ac:dyDescent="0.3">
      <c r="B17" s="12">
        <v>15</v>
      </c>
      <c r="C17" s="51" t="s">
        <v>242</v>
      </c>
      <c r="D17" s="58" t="s">
        <v>243</v>
      </c>
      <c r="E17" s="4">
        <v>12</v>
      </c>
      <c r="F17" s="4">
        <v>15</v>
      </c>
      <c r="G17" s="4">
        <v>17</v>
      </c>
      <c r="H17" s="54">
        <f t="shared" si="0"/>
        <v>15.6</v>
      </c>
      <c r="I17" s="4">
        <v>20</v>
      </c>
      <c r="J17" s="4">
        <v>15</v>
      </c>
      <c r="K17" s="4">
        <v>17</v>
      </c>
      <c r="L17" s="4">
        <v>15</v>
      </c>
      <c r="M17" s="4">
        <v>15</v>
      </c>
      <c r="N17" s="54">
        <f t="shared" si="1"/>
        <v>16.5</v>
      </c>
      <c r="O17" s="4"/>
      <c r="P17" s="4"/>
      <c r="Q17" s="4"/>
    </row>
    <row r="18" spans="2:17" ht="16.5" customHeight="1" thickTop="1" thickBot="1" x14ac:dyDescent="0.3">
      <c r="B18" s="12">
        <v>16</v>
      </c>
      <c r="C18" s="51" t="s">
        <v>246</v>
      </c>
      <c r="D18" s="58" t="s">
        <v>247</v>
      </c>
      <c r="E18" s="4">
        <v>12</v>
      </c>
      <c r="F18" s="4">
        <v>17</v>
      </c>
      <c r="G18" s="4">
        <v>17</v>
      </c>
      <c r="H18" s="54">
        <f t="shared" si="0"/>
        <v>16</v>
      </c>
      <c r="I18" s="4">
        <v>20</v>
      </c>
      <c r="J18" s="4">
        <v>15</v>
      </c>
      <c r="K18" s="4">
        <v>17</v>
      </c>
      <c r="L18" s="4">
        <v>16</v>
      </c>
      <c r="M18" s="4">
        <v>16</v>
      </c>
      <c r="N18" s="54">
        <f t="shared" si="1"/>
        <v>17</v>
      </c>
      <c r="O18" s="4"/>
      <c r="P18" s="4"/>
      <c r="Q18" s="4"/>
    </row>
    <row r="19" spans="2:17" ht="16.5" customHeight="1" thickTop="1" thickBot="1" x14ac:dyDescent="0.3">
      <c r="B19" s="12">
        <v>17</v>
      </c>
      <c r="C19" s="51" t="s">
        <v>250</v>
      </c>
      <c r="D19" s="58" t="s">
        <v>251</v>
      </c>
      <c r="E19" s="4">
        <v>10</v>
      </c>
      <c r="F19" s="4">
        <v>15</v>
      </c>
      <c r="G19" s="4">
        <v>16</v>
      </c>
      <c r="H19" s="54">
        <f t="shared" si="0"/>
        <v>14.6</v>
      </c>
      <c r="I19" s="4">
        <v>20</v>
      </c>
      <c r="J19" s="4">
        <v>12</v>
      </c>
      <c r="K19" s="4">
        <v>11</v>
      </c>
      <c r="L19" s="4">
        <v>15</v>
      </c>
      <c r="M19" s="4">
        <v>15</v>
      </c>
      <c r="N19" s="54">
        <f t="shared" si="1"/>
        <v>15.375</v>
      </c>
      <c r="O19" s="4"/>
      <c r="P19" s="4"/>
      <c r="Q19" s="4"/>
    </row>
    <row r="20" spans="2:17" ht="16.5" customHeight="1" thickTop="1" thickBot="1" x14ac:dyDescent="0.3">
      <c r="B20" s="12">
        <v>18</v>
      </c>
      <c r="C20" s="51" t="s">
        <v>254</v>
      </c>
      <c r="D20" s="58" t="s">
        <v>255</v>
      </c>
      <c r="E20" s="4">
        <v>12</v>
      </c>
      <c r="F20" s="4">
        <v>8</v>
      </c>
      <c r="G20" s="4">
        <v>13</v>
      </c>
      <c r="H20" s="54">
        <f t="shared" si="0"/>
        <v>11.8</v>
      </c>
      <c r="I20" s="4">
        <v>10</v>
      </c>
      <c r="J20" s="4">
        <v>14</v>
      </c>
      <c r="K20" s="4">
        <v>16</v>
      </c>
      <c r="L20" s="4">
        <v>9</v>
      </c>
      <c r="M20" s="4">
        <v>14</v>
      </c>
      <c r="N20" s="54">
        <f t="shared" si="1"/>
        <v>12.625</v>
      </c>
      <c r="O20" s="4"/>
      <c r="P20" s="4"/>
      <c r="Q20" s="4"/>
    </row>
    <row r="21" spans="2:17" ht="16.5" customHeight="1" thickTop="1" thickBot="1" x14ac:dyDescent="0.3">
      <c r="B21" s="12">
        <v>19</v>
      </c>
      <c r="C21" s="51" t="s">
        <v>256</v>
      </c>
      <c r="D21" s="58" t="s">
        <v>257</v>
      </c>
      <c r="E21" s="4"/>
      <c r="F21" s="4">
        <v>8</v>
      </c>
      <c r="G21" s="4">
        <v>3</v>
      </c>
      <c r="H21" s="54">
        <f t="shared" si="0"/>
        <v>3.4</v>
      </c>
      <c r="I21" s="4">
        <v>0</v>
      </c>
      <c r="J21" s="4">
        <v>15</v>
      </c>
      <c r="K21" s="4">
        <v>16</v>
      </c>
      <c r="L21" s="4">
        <v>11</v>
      </c>
      <c r="M21" s="4">
        <v>10</v>
      </c>
      <c r="N21" s="54">
        <f t="shared" si="1"/>
        <v>9</v>
      </c>
      <c r="O21" s="4"/>
      <c r="P21" s="4"/>
      <c r="Q21" s="4"/>
    </row>
    <row r="22" spans="2:17" ht="16.5" customHeight="1" thickTop="1" thickBot="1" x14ac:dyDescent="0.3">
      <c r="B22" s="12">
        <v>20</v>
      </c>
      <c r="C22" s="51" t="s">
        <v>262</v>
      </c>
      <c r="D22" s="58" t="s">
        <v>263</v>
      </c>
      <c r="E22" s="4"/>
      <c r="F22" s="4">
        <v>14</v>
      </c>
      <c r="G22" s="4">
        <v>14</v>
      </c>
      <c r="H22" s="54">
        <f t="shared" si="0"/>
        <v>11.200000000000001</v>
      </c>
      <c r="I22" s="4">
        <v>10</v>
      </c>
      <c r="J22" s="4">
        <v>14</v>
      </c>
      <c r="K22" s="4">
        <v>16</v>
      </c>
      <c r="L22" s="4">
        <v>14</v>
      </c>
      <c r="M22" s="4">
        <v>14</v>
      </c>
      <c r="N22" s="54">
        <f t="shared" si="1"/>
        <v>13.25</v>
      </c>
      <c r="O22" s="4"/>
      <c r="P22" s="4"/>
      <c r="Q22" s="4"/>
    </row>
    <row r="23" spans="2:17" ht="15.75" thickTop="1" x14ac:dyDescent="0.25">
      <c r="E23" s="20">
        <v>20</v>
      </c>
      <c r="F23" s="20">
        <v>20</v>
      </c>
      <c r="G23" s="20">
        <v>20</v>
      </c>
      <c r="H23" s="77">
        <f>+G23*0.6+F23*0.2+E23*0.2</f>
        <v>20</v>
      </c>
      <c r="I23" s="20">
        <v>20</v>
      </c>
      <c r="J23" s="78">
        <v>20</v>
      </c>
      <c r="K23" s="78">
        <v>20</v>
      </c>
      <c r="L23" s="20">
        <v>20</v>
      </c>
      <c r="M23" s="20">
        <v>20</v>
      </c>
      <c r="N23" s="54">
        <f t="shared" si="1"/>
        <v>20</v>
      </c>
      <c r="O23" s="20"/>
      <c r="P23" s="20"/>
      <c r="Q23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topLeftCell="A3" workbookViewId="0">
      <selection activeCell="P21" sqref="P21"/>
    </sheetView>
  </sheetViews>
  <sheetFormatPr baseColWidth="10" defaultRowHeight="15" x14ac:dyDescent="0.25"/>
  <cols>
    <col min="1" max="1" width="1" customWidth="1"/>
    <col min="2" max="2" width="4.42578125" customWidth="1"/>
    <col min="3" max="3" width="4.28515625" style="33" customWidth="1"/>
    <col min="4" max="4" width="32.5703125" customWidth="1"/>
    <col min="5" max="9" width="8.42578125" style="24" bestFit="1" customWidth="1"/>
    <col min="10" max="10" width="7.85546875" customWidth="1"/>
    <col min="11" max="11" width="7.5703125" customWidth="1"/>
    <col min="12" max="12" width="7.140625" customWidth="1"/>
    <col min="13" max="13" width="6.140625" customWidth="1"/>
    <col min="14" max="14" width="7.85546875" customWidth="1"/>
    <col min="15" max="15" width="9.140625" style="39" customWidth="1"/>
    <col min="16" max="16" width="11.42578125" style="36"/>
  </cols>
  <sheetData>
    <row r="1" spans="2:17" ht="16.5" thickTop="1" thickBot="1" x14ac:dyDescent="0.3">
      <c r="B1" s="9" t="s">
        <v>21</v>
      </c>
      <c r="C1" s="9"/>
      <c r="J1" s="10" t="s">
        <v>86</v>
      </c>
    </row>
    <row r="2" spans="2:17" ht="16.5" thickTop="1" thickBot="1" x14ac:dyDescent="0.3">
      <c r="B2" s="11"/>
      <c r="C2" s="47"/>
      <c r="D2" s="19"/>
      <c r="E2" s="25"/>
      <c r="F2" s="25"/>
      <c r="G2" s="25"/>
      <c r="H2" s="25"/>
      <c r="I2" s="25"/>
      <c r="J2" s="20"/>
      <c r="K2" t="s">
        <v>81</v>
      </c>
      <c r="L2" t="s">
        <v>80</v>
      </c>
      <c r="M2" t="s">
        <v>82</v>
      </c>
      <c r="P2" s="36" t="s">
        <v>381</v>
      </c>
    </row>
    <row r="3" spans="2:17" ht="27" thickTop="1" thickBot="1" x14ac:dyDescent="0.3">
      <c r="B3" s="1" t="s">
        <v>0</v>
      </c>
      <c r="C3" s="48" t="s">
        <v>1</v>
      </c>
      <c r="D3" s="21" t="s">
        <v>22</v>
      </c>
      <c r="E3" s="31" t="s">
        <v>267</v>
      </c>
      <c r="F3" s="31" t="s">
        <v>268</v>
      </c>
      <c r="G3" s="31" t="s">
        <v>271</v>
      </c>
      <c r="H3" s="31" t="s">
        <v>269</v>
      </c>
      <c r="I3" s="31" t="s">
        <v>270</v>
      </c>
      <c r="J3" s="3" t="s">
        <v>281</v>
      </c>
      <c r="K3" s="3" t="s">
        <v>278</v>
      </c>
      <c r="L3" s="3" t="s">
        <v>279</v>
      </c>
      <c r="M3" s="3" t="s">
        <v>280</v>
      </c>
      <c r="N3" s="3" t="s">
        <v>83</v>
      </c>
      <c r="O3" s="37" t="s">
        <v>84</v>
      </c>
      <c r="P3" s="68" t="s">
        <v>84</v>
      </c>
      <c r="Q3" s="4"/>
    </row>
    <row r="4" spans="2:17" ht="17.25" customHeight="1" thickTop="1" thickBot="1" x14ac:dyDescent="0.3">
      <c r="B4" s="2">
        <v>1</v>
      </c>
      <c r="C4" s="49" t="s">
        <v>42</v>
      </c>
      <c r="D4" s="22" t="s">
        <v>43</v>
      </c>
      <c r="E4" s="29">
        <v>14</v>
      </c>
      <c r="F4" s="29"/>
      <c r="G4" s="29">
        <v>20</v>
      </c>
      <c r="H4" s="29">
        <v>20</v>
      </c>
      <c r="I4" s="29">
        <v>20</v>
      </c>
      <c r="J4" s="27">
        <v>3.5</v>
      </c>
      <c r="K4" s="27"/>
      <c r="L4" s="27">
        <v>6</v>
      </c>
      <c r="M4" s="27">
        <v>4</v>
      </c>
      <c r="N4" s="27">
        <v>15</v>
      </c>
      <c r="O4" s="38">
        <f>+(N4*3+M4*4+L4/6*20+K4*4+J4*4+I4+H4+G4+F4+E4)/12</f>
        <v>14.083333333333334</v>
      </c>
      <c r="P4" s="59">
        <v>12</v>
      </c>
      <c r="Q4" s="4"/>
    </row>
    <row r="5" spans="2:17" ht="17.25" customHeight="1" thickTop="1" thickBot="1" x14ac:dyDescent="0.3">
      <c r="B5" s="2">
        <v>2</v>
      </c>
      <c r="C5" s="49" t="s">
        <v>44</v>
      </c>
      <c r="D5" s="22" t="s">
        <v>45</v>
      </c>
      <c r="E5" s="30">
        <v>20</v>
      </c>
      <c r="F5" s="30">
        <v>20</v>
      </c>
      <c r="G5" s="30">
        <v>20</v>
      </c>
      <c r="H5" s="30">
        <v>20</v>
      </c>
      <c r="I5" s="30">
        <v>20</v>
      </c>
      <c r="J5" s="27">
        <v>5</v>
      </c>
      <c r="K5" s="27">
        <v>5</v>
      </c>
      <c r="L5" s="27">
        <v>6</v>
      </c>
      <c r="M5" s="27">
        <v>5</v>
      </c>
      <c r="N5" s="27">
        <v>20</v>
      </c>
      <c r="O5" s="38">
        <f t="shared" ref="O5:O22" si="0">+(N5*3+M5*4+L5/6*20+K5*4+J5*4+I5+H5+G5+F5+E5)/12</f>
        <v>20</v>
      </c>
      <c r="P5" s="59">
        <v>13</v>
      </c>
      <c r="Q5" s="4"/>
    </row>
    <row r="6" spans="2:17" ht="17.25" customHeight="1" thickTop="1" thickBot="1" x14ac:dyDescent="0.3">
      <c r="B6" s="2">
        <v>3</v>
      </c>
      <c r="C6" s="49" t="s">
        <v>46</v>
      </c>
      <c r="D6" s="22" t="s">
        <v>47</v>
      </c>
      <c r="E6" s="30">
        <v>20</v>
      </c>
      <c r="F6" s="30">
        <v>18</v>
      </c>
      <c r="G6" s="30">
        <v>19</v>
      </c>
      <c r="H6" s="30">
        <v>14</v>
      </c>
      <c r="I6" s="30">
        <v>20</v>
      </c>
      <c r="J6" s="27">
        <v>2.5</v>
      </c>
      <c r="K6" s="27">
        <v>5</v>
      </c>
      <c r="L6" s="27">
        <v>6</v>
      </c>
      <c r="M6" s="27">
        <v>4</v>
      </c>
      <c r="N6" s="27">
        <v>12.5</v>
      </c>
      <c r="O6" s="38">
        <f t="shared" si="0"/>
        <v>16.208333333333332</v>
      </c>
      <c r="P6" s="59">
        <v>13</v>
      </c>
      <c r="Q6" s="4"/>
    </row>
    <row r="7" spans="2:17" ht="17.25" customHeight="1" thickTop="1" thickBot="1" x14ac:dyDescent="0.3">
      <c r="B7" s="2">
        <v>4</v>
      </c>
      <c r="C7" s="49" t="s">
        <v>48</v>
      </c>
      <c r="D7" s="22" t="s">
        <v>49</v>
      </c>
      <c r="E7" s="30"/>
      <c r="F7" s="30"/>
      <c r="G7" s="30"/>
      <c r="H7" s="30"/>
      <c r="I7" s="30"/>
      <c r="J7" s="27"/>
      <c r="K7" s="27"/>
      <c r="L7" s="27"/>
      <c r="M7" s="27"/>
      <c r="N7" s="27">
        <v>0</v>
      </c>
      <c r="O7" s="38">
        <f t="shared" si="0"/>
        <v>0</v>
      </c>
      <c r="P7" s="59" t="s">
        <v>382</v>
      </c>
      <c r="Q7" s="4"/>
    </row>
    <row r="8" spans="2:17" ht="17.25" customHeight="1" thickTop="1" thickBot="1" x14ac:dyDescent="0.3">
      <c r="B8" s="2">
        <v>5</v>
      </c>
      <c r="C8" s="49" t="s">
        <v>50</v>
      </c>
      <c r="D8" s="22" t="s">
        <v>51</v>
      </c>
      <c r="E8" s="30"/>
      <c r="F8" s="30"/>
      <c r="G8" s="30"/>
      <c r="H8" s="30"/>
      <c r="I8" s="30"/>
      <c r="J8" s="27">
        <v>5</v>
      </c>
      <c r="K8" s="27"/>
      <c r="L8" s="27"/>
      <c r="M8" s="27"/>
      <c r="N8" s="27">
        <v>0</v>
      </c>
      <c r="O8" s="38">
        <f t="shared" si="0"/>
        <v>1.6666666666666667</v>
      </c>
      <c r="P8" s="59" t="s">
        <v>382</v>
      </c>
      <c r="Q8" s="4"/>
    </row>
    <row r="9" spans="2:17" ht="17.25" customHeight="1" thickTop="1" thickBot="1" x14ac:dyDescent="0.3">
      <c r="B9" s="2">
        <v>6</v>
      </c>
      <c r="C9" s="49" t="s">
        <v>52</v>
      </c>
      <c r="D9" s="22" t="s">
        <v>53</v>
      </c>
      <c r="E9" s="30">
        <v>20</v>
      </c>
      <c r="F9" s="30">
        <v>14</v>
      </c>
      <c r="G9" s="30">
        <v>20</v>
      </c>
      <c r="H9" s="30">
        <v>20</v>
      </c>
      <c r="I9" s="30">
        <v>20</v>
      </c>
      <c r="J9" s="27">
        <v>5</v>
      </c>
      <c r="K9" s="27">
        <v>5</v>
      </c>
      <c r="L9" s="27">
        <v>6</v>
      </c>
      <c r="M9" s="27">
        <v>5</v>
      </c>
      <c r="N9" s="27">
        <v>20</v>
      </c>
      <c r="O9" s="38">
        <f t="shared" si="0"/>
        <v>19.5</v>
      </c>
      <c r="P9" s="59">
        <v>12</v>
      </c>
      <c r="Q9" s="4"/>
    </row>
    <row r="10" spans="2:17" ht="17.25" customHeight="1" thickTop="1" thickBot="1" x14ac:dyDescent="0.3">
      <c r="B10" s="2">
        <v>7</v>
      </c>
      <c r="C10" s="49" t="s">
        <v>54</v>
      </c>
      <c r="D10" s="22" t="s">
        <v>55</v>
      </c>
      <c r="E10" s="30">
        <v>20</v>
      </c>
      <c r="F10" s="30"/>
      <c r="G10" s="30"/>
      <c r="H10" s="30"/>
      <c r="I10" s="30">
        <v>20</v>
      </c>
      <c r="J10" s="27">
        <v>5</v>
      </c>
      <c r="K10" s="27">
        <v>5</v>
      </c>
      <c r="L10" s="27">
        <v>6</v>
      </c>
      <c r="M10" s="27">
        <v>1</v>
      </c>
      <c r="N10" s="27">
        <v>15</v>
      </c>
      <c r="O10" s="38">
        <f t="shared" si="0"/>
        <v>12.416666666666666</v>
      </c>
      <c r="P10" s="59">
        <v>10</v>
      </c>
      <c r="Q10" s="4"/>
    </row>
    <row r="11" spans="2:17" ht="17.25" customHeight="1" thickTop="1" thickBot="1" x14ac:dyDescent="0.3">
      <c r="B11" s="2">
        <v>8</v>
      </c>
      <c r="C11" s="49" t="s">
        <v>56</v>
      </c>
      <c r="D11" s="22" t="s">
        <v>57</v>
      </c>
      <c r="E11" s="30"/>
      <c r="F11" s="30">
        <v>15</v>
      </c>
      <c r="G11" s="30"/>
      <c r="H11" s="30">
        <v>20</v>
      </c>
      <c r="I11" s="30">
        <v>20</v>
      </c>
      <c r="J11" s="27"/>
      <c r="K11" s="27"/>
      <c r="L11" s="27"/>
      <c r="M11" s="27">
        <v>3</v>
      </c>
      <c r="N11" s="27">
        <v>2.5</v>
      </c>
      <c r="O11" s="38">
        <f t="shared" si="0"/>
        <v>6.208333333333333</v>
      </c>
      <c r="P11" s="59">
        <v>12</v>
      </c>
      <c r="Q11" s="4"/>
    </row>
    <row r="12" spans="2:17" ht="17.25" customHeight="1" thickTop="1" thickBot="1" x14ac:dyDescent="0.3">
      <c r="B12" s="2">
        <v>9</v>
      </c>
      <c r="C12" s="49" t="s">
        <v>58</v>
      </c>
      <c r="D12" s="22" t="s">
        <v>59</v>
      </c>
      <c r="E12" s="30">
        <v>20</v>
      </c>
      <c r="F12" s="30">
        <v>19</v>
      </c>
      <c r="G12" s="30">
        <v>20</v>
      </c>
      <c r="H12" s="30">
        <v>20</v>
      </c>
      <c r="I12" s="30">
        <v>20</v>
      </c>
      <c r="J12" s="27">
        <v>5</v>
      </c>
      <c r="K12" s="27">
        <v>4.5</v>
      </c>
      <c r="L12" s="27">
        <v>6</v>
      </c>
      <c r="M12" s="27">
        <v>5</v>
      </c>
      <c r="N12" s="27">
        <v>15</v>
      </c>
      <c r="O12" s="38">
        <f t="shared" si="0"/>
        <v>18.5</v>
      </c>
      <c r="P12" s="59">
        <v>10</v>
      </c>
      <c r="Q12" s="4"/>
    </row>
    <row r="13" spans="2:17" ht="17.25" customHeight="1" thickTop="1" thickBot="1" x14ac:dyDescent="0.3">
      <c r="B13" s="2">
        <v>10</v>
      </c>
      <c r="C13" s="49" t="s">
        <v>60</v>
      </c>
      <c r="D13" s="22" t="s">
        <v>61</v>
      </c>
      <c r="E13" s="30">
        <v>20</v>
      </c>
      <c r="F13" s="30">
        <v>13</v>
      </c>
      <c r="G13" s="30">
        <v>20</v>
      </c>
      <c r="H13" s="30">
        <v>20</v>
      </c>
      <c r="I13" s="30">
        <v>20</v>
      </c>
      <c r="J13" s="27">
        <v>5</v>
      </c>
      <c r="K13" s="27">
        <v>5</v>
      </c>
      <c r="L13" s="27">
        <v>6</v>
      </c>
      <c r="M13" s="27">
        <v>5</v>
      </c>
      <c r="N13" s="27">
        <v>20</v>
      </c>
      <c r="O13" s="38">
        <f t="shared" si="0"/>
        <v>19.416666666666668</v>
      </c>
      <c r="P13" s="59">
        <v>15</v>
      </c>
      <c r="Q13" s="4"/>
    </row>
    <row r="14" spans="2:17" ht="17.25" customHeight="1" thickTop="1" thickBot="1" x14ac:dyDescent="0.3">
      <c r="B14" s="2">
        <v>11</v>
      </c>
      <c r="C14" s="49" t="s">
        <v>62</v>
      </c>
      <c r="D14" s="22" t="s">
        <v>63</v>
      </c>
      <c r="E14" s="30">
        <v>16</v>
      </c>
      <c r="F14" s="30"/>
      <c r="G14" s="30"/>
      <c r="H14" s="30">
        <v>18</v>
      </c>
      <c r="I14" s="30"/>
      <c r="J14" s="27"/>
      <c r="K14" s="27">
        <v>4</v>
      </c>
      <c r="L14" s="27">
        <v>5</v>
      </c>
      <c r="M14" s="27">
        <v>4</v>
      </c>
      <c r="N14" s="27">
        <v>7.5</v>
      </c>
      <c r="O14" s="38">
        <f t="shared" si="0"/>
        <v>8.7638888888888893</v>
      </c>
      <c r="P14" s="59">
        <v>10</v>
      </c>
      <c r="Q14" s="4"/>
    </row>
    <row r="15" spans="2:17" ht="17.25" customHeight="1" thickTop="1" thickBot="1" x14ac:dyDescent="0.3">
      <c r="B15" s="2">
        <v>12</v>
      </c>
      <c r="C15" s="49" t="s">
        <v>64</v>
      </c>
      <c r="D15" s="22" t="s">
        <v>65</v>
      </c>
      <c r="E15" s="30">
        <v>20</v>
      </c>
      <c r="F15" s="30">
        <v>15</v>
      </c>
      <c r="G15" s="30">
        <v>20</v>
      </c>
      <c r="H15" s="30">
        <v>20</v>
      </c>
      <c r="I15" s="30">
        <v>20</v>
      </c>
      <c r="J15" s="27">
        <v>5</v>
      </c>
      <c r="K15" s="27">
        <v>5</v>
      </c>
      <c r="L15" s="27">
        <v>6</v>
      </c>
      <c r="M15" s="27">
        <v>5</v>
      </c>
      <c r="N15" s="27">
        <v>15</v>
      </c>
      <c r="O15" s="38">
        <f t="shared" si="0"/>
        <v>18.333333333333332</v>
      </c>
      <c r="P15" s="59">
        <v>12</v>
      </c>
      <c r="Q15" s="4"/>
    </row>
    <row r="16" spans="2:17" ht="17.25" customHeight="1" thickTop="1" thickBot="1" x14ac:dyDescent="0.3">
      <c r="B16" s="2">
        <v>13</v>
      </c>
      <c r="C16" s="49" t="s">
        <v>66</v>
      </c>
      <c r="D16" s="22" t="s">
        <v>67</v>
      </c>
      <c r="E16" s="30">
        <v>20</v>
      </c>
      <c r="F16" s="30">
        <v>20</v>
      </c>
      <c r="G16" s="30">
        <v>20</v>
      </c>
      <c r="H16" s="30">
        <v>20</v>
      </c>
      <c r="I16" s="30">
        <v>20</v>
      </c>
      <c r="J16" s="27">
        <v>5</v>
      </c>
      <c r="K16" s="27">
        <v>5</v>
      </c>
      <c r="L16" s="27">
        <v>6</v>
      </c>
      <c r="M16" s="27">
        <v>5</v>
      </c>
      <c r="N16" s="27">
        <v>12.5</v>
      </c>
      <c r="O16" s="38">
        <f t="shared" si="0"/>
        <v>18.125</v>
      </c>
      <c r="P16" s="59">
        <v>12</v>
      </c>
      <c r="Q16" s="4"/>
    </row>
    <row r="17" spans="2:17" ht="17.25" customHeight="1" thickTop="1" thickBot="1" x14ac:dyDescent="0.3">
      <c r="B17" s="2">
        <v>14</v>
      </c>
      <c r="C17" s="49" t="s">
        <v>68</v>
      </c>
      <c r="D17" s="22" t="s">
        <v>69</v>
      </c>
      <c r="E17" s="29">
        <v>15</v>
      </c>
      <c r="F17" s="29">
        <v>15</v>
      </c>
      <c r="G17" s="29">
        <v>20</v>
      </c>
      <c r="H17" s="29"/>
      <c r="I17" s="29">
        <v>14</v>
      </c>
      <c r="J17" s="27">
        <v>5</v>
      </c>
      <c r="K17" s="27">
        <v>4.5</v>
      </c>
      <c r="L17" s="27">
        <v>6</v>
      </c>
      <c r="M17" s="27">
        <v>4</v>
      </c>
      <c r="N17" s="27">
        <v>5</v>
      </c>
      <c r="O17" s="38">
        <f t="shared" si="0"/>
        <v>12.75</v>
      </c>
      <c r="P17" s="59">
        <v>12</v>
      </c>
      <c r="Q17" s="4"/>
    </row>
    <row r="18" spans="2:17" ht="17.25" customHeight="1" thickTop="1" thickBot="1" x14ac:dyDescent="0.3">
      <c r="B18" s="2">
        <v>15</v>
      </c>
      <c r="C18" s="49" t="s">
        <v>70</v>
      </c>
      <c r="D18" s="22" t="s">
        <v>71</v>
      </c>
      <c r="E18" s="30"/>
      <c r="F18" s="30">
        <v>14</v>
      </c>
      <c r="G18" s="30"/>
      <c r="H18" s="30"/>
      <c r="I18" s="30"/>
      <c r="J18" s="27"/>
      <c r="K18" s="27"/>
      <c r="L18" s="27"/>
      <c r="M18" s="27"/>
      <c r="N18" s="27">
        <v>0</v>
      </c>
      <c r="O18" s="38">
        <f t="shared" si="0"/>
        <v>1.1666666666666667</v>
      </c>
      <c r="P18" s="59" t="s">
        <v>382</v>
      </c>
      <c r="Q18" s="4"/>
    </row>
    <row r="19" spans="2:17" ht="17.25" customHeight="1" thickTop="1" thickBot="1" x14ac:dyDescent="0.3">
      <c r="B19" s="2">
        <v>16</v>
      </c>
      <c r="C19" s="49" t="s">
        <v>72</v>
      </c>
      <c r="D19" s="22" t="s">
        <v>73</v>
      </c>
      <c r="E19" s="30">
        <v>20</v>
      </c>
      <c r="F19" s="30">
        <v>20</v>
      </c>
      <c r="G19" s="30">
        <v>20</v>
      </c>
      <c r="H19" s="30">
        <v>20</v>
      </c>
      <c r="I19" s="30">
        <v>20</v>
      </c>
      <c r="J19" s="27">
        <v>5</v>
      </c>
      <c r="K19" s="27">
        <v>4</v>
      </c>
      <c r="L19" s="27">
        <v>6</v>
      </c>
      <c r="M19" s="27">
        <v>5</v>
      </c>
      <c r="N19" s="27">
        <v>15</v>
      </c>
      <c r="O19" s="38">
        <f t="shared" si="0"/>
        <v>18.416666666666668</v>
      </c>
      <c r="P19" s="59">
        <v>12</v>
      </c>
      <c r="Q19" s="4"/>
    </row>
    <row r="20" spans="2:17" ht="17.25" customHeight="1" thickTop="1" thickBot="1" x14ac:dyDescent="0.3">
      <c r="B20" s="2">
        <v>17</v>
      </c>
      <c r="C20" s="49" t="s">
        <v>74</v>
      </c>
      <c r="D20" s="22" t="s">
        <v>75</v>
      </c>
      <c r="E20" s="30">
        <v>19</v>
      </c>
      <c r="F20" s="30">
        <v>13</v>
      </c>
      <c r="G20" s="30">
        <v>20</v>
      </c>
      <c r="H20" s="30">
        <v>20</v>
      </c>
      <c r="I20" s="30">
        <v>20</v>
      </c>
      <c r="J20" s="27">
        <v>5</v>
      </c>
      <c r="K20" s="27">
        <v>3.5</v>
      </c>
      <c r="L20" s="27">
        <v>6</v>
      </c>
      <c r="M20" s="27">
        <v>5</v>
      </c>
      <c r="N20" s="27">
        <v>20</v>
      </c>
      <c r="O20" s="38">
        <f t="shared" si="0"/>
        <v>18.833333333333332</v>
      </c>
      <c r="P20" s="59">
        <v>12</v>
      </c>
      <c r="Q20" s="4"/>
    </row>
    <row r="21" spans="2:17" ht="17.25" customHeight="1" thickTop="1" thickBot="1" x14ac:dyDescent="0.3">
      <c r="B21" s="2">
        <v>18</v>
      </c>
      <c r="C21" s="49" t="s">
        <v>76</v>
      </c>
      <c r="D21" s="22" t="s">
        <v>77</v>
      </c>
      <c r="E21" s="30">
        <v>20</v>
      </c>
      <c r="F21" s="30">
        <v>17</v>
      </c>
      <c r="G21" s="30">
        <v>20</v>
      </c>
      <c r="H21" s="30">
        <v>14</v>
      </c>
      <c r="I21" s="30">
        <v>14</v>
      </c>
      <c r="J21" s="27">
        <v>5</v>
      </c>
      <c r="K21" s="27">
        <v>5</v>
      </c>
      <c r="L21" s="27">
        <v>1</v>
      </c>
      <c r="M21" s="27">
        <v>4</v>
      </c>
      <c r="N21" s="27">
        <v>5</v>
      </c>
      <c r="O21" s="38">
        <f t="shared" si="0"/>
        <v>13.277777777777779</v>
      </c>
      <c r="P21" s="59">
        <v>12</v>
      </c>
      <c r="Q21" s="4"/>
    </row>
    <row r="22" spans="2:17" ht="17.25" customHeight="1" thickTop="1" thickBot="1" x14ac:dyDescent="0.3">
      <c r="B22" s="2">
        <v>19</v>
      </c>
      <c r="C22" s="49" t="s">
        <v>78</v>
      </c>
      <c r="D22" s="22" t="s">
        <v>79</v>
      </c>
      <c r="E22" s="30">
        <v>20</v>
      </c>
      <c r="F22" s="30">
        <v>20</v>
      </c>
      <c r="G22" s="30">
        <v>20</v>
      </c>
      <c r="H22" s="30">
        <v>20</v>
      </c>
      <c r="I22" s="30">
        <v>20</v>
      </c>
      <c r="J22" s="27">
        <v>5</v>
      </c>
      <c r="K22" s="27">
        <v>4.5</v>
      </c>
      <c r="L22" s="27">
        <v>6</v>
      </c>
      <c r="M22" s="27">
        <v>5</v>
      </c>
      <c r="N22" s="27">
        <v>15</v>
      </c>
      <c r="O22" s="38">
        <f t="shared" si="0"/>
        <v>18.583333333333332</v>
      </c>
      <c r="P22" s="59">
        <v>10</v>
      </c>
      <c r="Q22" s="4"/>
    </row>
    <row r="23" spans="2:17" ht="17.25" customHeight="1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zoomScale="110" zoomScaleNormal="110" workbookViewId="0">
      <selection activeCell="J1" sqref="J1:J1048576"/>
    </sheetView>
  </sheetViews>
  <sheetFormatPr baseColWidth="10" defaultRowHeight="15" x14ac:dyDescent="0.25"/>
  <cols>
    <col min="1" max="1" width="2.28515625" customWidth="1"/>
    <col min="2" max="2" width="5.28515625" customWidth="1"/>
    <col min="3" max="3" width="32.28515625" customWidth="1"/>
    <col min="4" max="9" width="2.5703125" customWidth="1"/>
    <col min="10" max="10" width="8.7109375" customWidth="1"/>
    <col min="11" max="14" width="8.42578125" bestFit="1" customWidth="1"/>
    <col min="15" max="15" width="8.42578125" customWidth="1"/>
    <col min="16" max="16" width="6.7109375" customWidth="1"/>
    <col min="17" max="17" width="9.85546875" style="36" customWidth="1"/>
  </cols>
  <sheetData>
    <row r="1" spans="2:17" ht="16.5" customHeight="1" thickTop="1" thickBot="1" x14ac:dyDescent="0.3">
      <c r="B1" s="9" t="s">
        <v>21</v>
      </c>
      <c r="O1" s="10" t="s">
        <v>299</v>
      </c>
    </row>
    <row r="2" spans="2:17" ht="16.5" customHeight="1" thickTop="1" thickBot="1" x14ac:dyDescent="0.3">
      <c r="B2" s="7"/>
      <c r="C2" s="8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7" ht="29.25" customHeight="1" thickTop="1" thickBot="1" x14ac:dyDescent="0.3">
      <c r="B3" s="6" t="s">
        <v>0</v>
      </c>
      <c r="C3" s="17" t="s">
        <v>22</v>
      </c>
      <c r="D3" s="17"/>
      <c r="E3" s="17"/>
      <c r="F3" s="17"/>
      <c r="G3" s="17"/>
      <c r="H3" s="17"/>
      <c r="I3" s="17"/>
      <c r="J3" s="31" t="s">
        <v>267</v>
      </c>
      <c r="K3" s="65" t="s">
        <v>328</v>
      </c>
      <c r="L3" s="65" t="s">
        <v>329</v>
      </c>
      <c r="M3" s="31" t="s">
        <v>269</v>
      </c>
      <c r="N3" s="31" t="s">
        <v>270</v>
      </c>
      <c r="O3" s="65" t="s">
        <v>325</v>
      </c>
      <c r="P3" s="3" t="s">
        <v>83</v>
      </c>
      <c r="Q3" s="37" t="s">
        <v>84</v>
      </c>
    </row>
    <row r="4" spans="2:17" ht="16.5" thickTop="1" thickBot="1" x14ac:dyDescent="0.3">
      <c r="B4" s="5">
        <v>1</v>
      </c>
      <c r="C4" s="41" t="s">
        <v>287</v>
      </c>
      <c r="D4" s="41" t="s">
        <v>322</v>
      </c>
      <c r="E4" s="41" t="s">
        <v>322</v>
      </c>
      <c r="F4" s="41" t="s">
        <v>322</v>
      </c>
      <c r="G4" s="41" t="s">
        <v>322</v>
      </c>
      <c r="H4" s="67" t="s">
        <v>322</v>
      </c>
      <c r="I4" s="67" t="s">
        <v>322</v>
      </c>
      <c r="J4" s="26">
        <v>20</v>
      </c>
      <c r="K4" s="26">
        <v>19</v>
      </c>
      <c r="L4" s="26">
        <v>20</v>
      </c>
      <c r="M4" s="26">
        <v>18</v>
      </c>
      <c r="N4" s="28">
        <v>18</v>
      </c>
      <c r="O4" s="26">
        <v>3</v>
      </c>
      <c r="P4" s="27">
        <v>18</v>
      </c>
      <c r="Q4" s="38">
        <f>+(P4*3+O4/3*20*2+N4+M4+L4+K4+J4)/10</f>
        <v>18.899999999999999</v>
      </c>
    </row>
    <row r="5" spans="2:17" ht="16.5" thickTop="1" thickBot="1" x14ac:dyDescent="0.3">
      <c r="B5" s="5">
        <v>2</v>
      </c>
      <c r="C5" s="41" t="s">
        <v>296</v>
      </c>
      <c r="D5" s="41" t="s">
        <v>322</v>
      </c>
      <c r="E5" s="41" t="s">
        <v>322</v>
      </c>
      <c r="F5" s="41" t="s">
        <v>322</v>
      </c>
      <c r="G5" s="41" t="s">
        <v>322</v>
      </c>
      <c r="H5" s="67" t="s">
        <v>322</v>
      </c>
      <c r="I5" s="67" t="s">
        <v>322</v>
      </c>
      <c r="J5" s="28">
        <v>20</v>
      </c>
      <c r="K5" s="28">
        <v>17</v>
      </c>
      <c r="L5" s="28">
        <v>17</v>
      </c>
      <c r="M5" s="28">
        <v>20</v>
      </c>
      <c r="N5" s="28">
        <v>20</v>
      </c>
      <c r="O5" s="28">
        <v>3</v>
      </c>
      <c r="P5" s="27">
        <v>18</v>
      </c>
      <c r="Q5" s="38">
        <f t="shared" ref="Q5:Q21" si="0">+(P5*3+O5/3*20*2+N5+M5+L5+K5+J5)/10</f>
        <v>18.8</v>
      </c>
    </row>
    <row r="6" spans="2:17" ht="16.5" thickTop="1" thickBot="1" x14ac:dyDescent="0.3">
      <c r="B6" s="5">
        <v>3</v>
      </c>
      <c r="C6" s="41" t="s">
        <v>291</v>
      </c>
      <c r="D6" s="41" t="s">
        <v>322</v>
      </c>
      <c r="E6" s="41" t="s">
        <v>322</v>
      </c>
      <c r="F6" s="41" t="s">
        <v>322</v>
      </c>
      <c r="G6" s="41" t="s">
        <v>322</v>
      </c>
      <c r="H6" s="67" t="s">
        <v>322</v>
      </c>
      <c r="I6" s="67" t="s">
        <v>322</v>
      </c>
      <c r="J6" s="28">
        <v>20</v>
      </c>
      <c r="K6" s="28">
        <v>19</v>
      </c>
      <c r="L6" s="28">
        <v>0</v>
      </c>
      <c r="M6" s="28">
        <v>18</v>
      </c>
      <c r="N6" s="28">
        <v>20</v>
      </c>
      <c r="O6" s="66">
        <v>3</v>
      </c>
      <c r="P6" s="27">
        <v>16</v>
      </c>
      <c r="Q6" s="38">
        <f t="shared" si="0"/>
        <v>16.5</v>
      </c>
    </row>
    <row r="7" spans="2:17" ht="16.5" thickTop="1" thickBot="1" x14ac:dyDescent="0.3">
      <c r="B7" s="5">
        <v>4</v>
      </c>
      <c r="C7" s="41" t="s">
        <v>294</v>
      </c>
      <c r="D7" s="41" t="s">
        <v>322</v>
      </c>
      <c r="E7" s="41"/>
      <c r="F7" s="41" t="s">
        <v>322</v>
      </c>
      <c r="G7" s="41" t="s">
        <v>322</v>
      </c>
      <c r="H7" s="67" t="s">
        <v>322</v>
      </c>
      <c r="I7" s="67" t="s">
        <v>322</v>
      </c>
      <c r="J7" s="28">
        <v>0</v>
      </c>
      <c r="K7" s="28">
        <v>20</v>
      </c>
      <c r="L7" s="28">
        <v>18</v>
      </c>
      <c r="M7" s="28">
        <v>14</v>
      </c>
      <c r="N7" s="28">
        <v>20</v>
      </c>
      <c r="O7" s="28"/>
      <c r="P7" s="27">
        <v>20</v>
      </c>
      <c r="Q7" s="38">
        <f t="shared" si="0"/>
        <v>13.2</v>
      </c>
    </row>
    <row r="8" spans="2:17" ht="16.5" thickTop="1" thickBot="1" x14ac:dyDescent="0.3">
      <c r="B8" s="5">
        <v>5</v>
      </c>
      <c r="C8" s="41" t="s">
        <v>300</v>
      </c>
      <c r="D8" s="41" t="s">
        <v>322</v>
      </c>
      <c r="E8" s="41" t="s">
        <v>322</v>
      </c>
      <c r="F8" s="41" t="s">
        <v>322</v>
      </c>
      <c r="G8" s="41" t="s">
        <v>322</v>
      </c>
      <c r="H8" s="67" t="s">
        <v>322</v>
      </c>
      <c r="I8" s="67" t="s">
        <v>322</v>
      </c>
      <c r="J8" s="28">
        <v>20</v>
      </c>
      <c r="K8" s="28">
        <v>20</v>
      </c>
      <c r="L8" s="28">
        <v>20</v>
      </c>
      <c r="M8" s="28">
        <v>20</v>
      </c>
      <c r="N8" s="28">
        <v>20</v>
      </c>
      <c r="O8" s="28">
        <v>3</v>
      </c>
      <c r="P8" s="27">
        <v>20</v>
      </c>
      <c r="Q8" s="38">
        <f t="shared" si="0"/>
        <v>20</v>
      </c>
    </row>
    <row r="9" spans="2:17" ht="16.5" thickTop="1" thickBot="1" x14ac:dyDescent="0.3">
      <c r="B9" s="5">
        <v>6</v>
      </c>
      <c r="C9" s="41" t="s">
        <v>292</v>
      </c>
      <c r="D9" s="41" t="s">
        <v>322</v>
      </c>
      <c r="E9" s="41" t="s">
        <v>322</v>
      </c>
      <c r="F9" s="41" t="s">
        <v>322</v>
      </c>
      <c r="G9" s="41" t="s">
        <v>322</v>
      </c>
      <c r="H9" s="67" t="s">
        <v>322</v>
      </c>
      <c r="I9" s="67" t="s">
        <v>322</v>
      </c>
      <c r="J9" s="28">
        <v>8</v>
      </c>
      <c r="K9" s="28">
        <v>20</v>
      </c>
      <c r="L9" s="28">
        <v>20</v>
      </c>
      <c r="M9" s="28">
        <v>18</v>
      </c>
      <c r="N9" s="28">
        <v>20</v>
      </c>
      <c r="O9" s="28">
        <v>3</v>
      </c>
      <c r="P9" s="27">
        <v>20</v>
      </c>
      <c r="Q9" s="38">
        <f t="shared" si="0"/>
        <v>18.600000000000001</v>
      </c>
    </row>
    <row r="10" spans="2:17" ht="16.5" thickTop="1" thickBot="1" x14ac:dyDescent="0.3">
      <c r="B10" s="5">
        <v>7</v>
      </c>
      <c r="C10" s="41" t="s">
        <v>293</v>
      </c>
      <c r="D10" s="41" t="s">
        <v>322</v>
      </c>
      <c r="E10" s="41" t="s">
        <v>322</v>
      </c>
      <c r="F10" s="41" t="s">
        <v>322</v>
      </c>
      <c r="G10" s="41" t="s">
        <v>322</v>
      </c>
      <c r="H10" s="67" t="s">
        <v>322</v>
      </c>
      <c r="I10" s="67" t="s">
        <v>322</v>
      </c>
      <c r="J10" s="28">
        <v>19</v>
      </c>
      <c r="K10" s="28">
        <v>20</v>
      </c>
      <c r="L10" s="28">
        <v>20</v>
      </c>
      <c r="M10" s="28">
        <v>18</v>
      </c>
      <c r="N10" s="28">
        <v>20</v>
      </c>
      <c r="O10" s="28">
        <v>3</v>
      </c>
      <c r="P10" s="27">
        <v>20</v>
      </c>
      <c r="Q10" s="38">
        <f t="shared" si="0"/>
        <v>19.7</v>
      </c>
    </row>
    <row r="11" spans="2:17" ht="16.5" thickTop="1" thickBot="1" x14ac:dyDescent="0.3">
      <c r="B11" s="5">
        <v>8</v>
      </c>
      <c r="C11" s="41" t="s">
        <v>282</v>
      </c>
      <c r="D11" s="41" t="s">
        <v>322</v>
      </c>
      <c r="E11" s="41" t="s">
        <v>322</v>
      </c>
      <c r="F11" s="41" t="s">
        <v>322</v>
      </c>
      <c r="G11" s="41" t="s">
        <v>322</v>
      </c>
      <c r="H11" s="67" t="s">
        <v>322</v>
      </c>
      <c r="I11" s="67" t="s">
        <v>322</v>
      </c>
      <c r="J11" s="28">
        <v>19</v>
      </c>
      <c r="K11" s="28">
        <v>14</v>
      </c>
      <c r="L11" s="28">
        <v>20</v>
      </c>
      <c r="M11" s="28">
        <v>0</v>
      </c>
      <c r="N11" s="28">
        <v>18</v>
      </c>
      <c r="O11" s="28">
        <v>3</v>
      </c>
      <c r="P11" s="27">
        <v>16</v>
      </c>
      <c r="Q11" s="38">
        <f t="shared" si="0"/>
        <v>15.9</v>
      </c>
    </row>
    <row r="12" spans="2:17" ht="16.5" thickTop="1" thickBot="1" x14ac:dyDescent="0.3">
      <c r="B12" s="5">
        <v>9</v>
      </c>
      <c r="C12" s="41" t="s">
        <v>286</v>
      </c>
      <c r="D12" s="41" t="s">
        <v>322</v>
      </c>
      <c r="E12" s="41" t="s">
        <v>322</v>
      </c>
      <c r="F12" s="41" t="s">
        <v>322</v>
      </c>
      <c r="G12" s="41" t="s">
        <v>322</v>
      </c>
      <c r="H12" s="67" t="s">
        <v>322</v>
      </c>
      <c r="I12" s="67" t="s">
        <v>322</v>
      </c>
      <c r="J12" s="28">
        <v>20</v>
      </c>
      <c r="K12" s="28">
        <v>19</v>
      </c>
      <c r="L12" s="28">
        <v>20</v>
      </c>
      <c r="M12" s="28">
        <v>18</v>
      </c>
      <c r="N12" s="28">
        <v>20</v>
      </c>
      <c r="O12" s="28">
        <v>3</v>
      </c>
      <c r="P12" s="27">
        <v>18</v>
      </c>
      <c r="Q12" s="38">
        <f t="shared" si="0"/>
        <v>19.100000000000001</v>
      </c>
    </row>
    <row r="13" spans="2:17" ht="16.5" thickTop="1" thickBot="1" x14ac:dyDescent="0.3">
      <c r="B13" s="5">
        <v>10</v>
      </c>
      <c r="C13" s="41" t="s">
        <v>284</v>
      </c>
      <c r="D13" s="41"/>
      <c r="E13" s="41"/>
      <c r="F13" s="41" t="s">
        <v>322</v>
      </c>
      <c r="G13" s="41" t="s">
        <v>322</v>
      </c>
      <c r="H13" s="67" t="s">
        <v>322</v>
      </c>
      <c r="I13" s="67" t="s">
        <v>322</v>
      </c>
      <c r="J13" s="28">
        <v>0</v>
      </c>
      <c r="K13" s="28">
        <v>20</v>
      </c>
      <c r="L13" s="28">
        <v>20</v>
      </c>
      <c r="M13" s="28">
        <v>0</v>
      </c>
      <c r="N13" s="28">
        <v>20</v>
      </c>
      <c r="O13" s="28"/>
      <c r="P13" s="27">
        <v>20</v>
      </c>
      <c r="Q13" s="38">
        <f t="shared" si="0"/>
        <v>12</v>
      </c>
    </row>
    <row r="14" spans="2:17" ht="16.5" thickTop="1" thickBot="1" x14ac:dyDescent="0.3">
      <c r="B14" s="5">
        <v>11</v>
      </c>
      <c r="C14" s="41" t="s">
        <v>295</v>
      </c>
      <c r="D14" s="41" t="s">
        <v>322</v>
      </c>
      <c r="E14" s="41"/>
      <c r="F14" s="41"/>
      <c r="G14" s="41" t="s">
        <v>322</v>
      </c>
      <c r="H14" s="67" t="s">
        <v>322</v>
      </c>
      <c r="I14" s="67" t="s">
        <v>322</v>
      </c>
      <c r="J14" s="28">
        <v>19</v>
      </c>
      <c r="K14" s="28">
        <v>19</v>
      </c>
      <c r="L14" s="28">
        <v>20</v>
      </c>
      <c r="M14" s="28">
        <v>18</v>
      </c>
      <c r="N14" s="28">
        <v>20</v>
      </c>
      <c r="O14" s="28">
        <v>1.5</v>
      </c>
      <c r="P14" s="27">
        <v>20</v>
      </c>
      <c r="Q14" s="38">
        <f>+(P14*3+O14/3*20*2+N14+M14+L14+K14+J14)/10-1</f>
        <v>16.600000000000001</v>
      </c>
    </row>
    <row r="15" spans="2:17" ht="16.5" thickTop="1" thickBot="1" x14ac:dyDescent="0.3">
      <c r="B15" s="5">
        <v>12</v>
      </c>
      <c r="C15" s="41" t="s">
        <v>288</v>
      </c>
      <c r="D15" s="41" t="s">
        <v>322</v>
      </c>
      <c r="E15" s="41" t="s">
        <v>322</v>
      </c>
      <c r="F15" s="41" t="s">
        <v>322</v>
      </c>
      <c r="G15" s="41" t="s">
        <v>322</v>
      </c>
      <c r="H15" s="67"/>
      <c r="I15" s="67" t="s">
        <v>322</v>
      </c>
      <c r="J15" s="28">
        <v>20</v>
      </c>
      <c r="K15" s="28">
        <v>19</v>
      </c>
      <c r="L15" s="28">
        <v>20</v>
      </c>
      <c r="M15" s="28">
        <v>0</v>
      </c>
      <c r="N15" s="28">
        <v>18</v>
      </c>
      <c r="O15" s="28">
        <v>2.5</v>
      </c>
      <c r="P15" s="27">
        <v>20</v>
      </c>
      <c r="Q15" s="38">
        <f t="shared" si="0"/>
        <v>17.033333333333335</v>
      </c>
    </row>
    <row r="16" spans="2:17" ht="16.5" thickTop="1" thickBot="1" x14ac:dyDescent="0.3">
      <c r="B16" s="5">
        <v>13</v>
      </c>
      <c r="C16" s="41" t="s">
        <v>290</v>
      </c>
      <c r="D16" s="41" t="s">
        <v>322</v>
      </c>
      <c r="E16" s="41" t="s">
        <v>322</v>
      </c>
      <c r="F16" s="41" t="s">
        <v>322</v>
      </c>
      <c r="G16" s="41" t="s">
        <v>322</v>
      </c>
      <c r="H16" s="67" t="s">
        <v>322</v>
      </c>
      <c r="I16" s="67" t="s">
        <v>322</v>
      </c>
      <c r="J16" s="28">
        <v>20</v>
      </c>
      <c r="K16" s="28">
        <v>19</v>
      </c>
      <c r="L16" s="28">
        <v>0</v>
      </c>
      <c r="M16" s="28">
        <v>0</v>
      </c>
      <c r="N16" s="28">
        <v>20</v>
      </c>
      <c r="O16" s="28">
        <v>3</v>
      </c>
      <c r="P16" s="27">
        <v>16</v>
      </c>
      <c r="Q16" s="38">
        <f t="shared" si="0"/>
        <v>14.7</v>
      </c>
    </row>
    <row r="17" spans="2:17" ht="16.5" thickTop="1" thickBot="1" x14ac:dyDescent="0.3">
      <c r="B17" s="5">
        <v>14</v>
      </c>
      <c r="C17" s="41" t="s">
        <v>298</v>
      </c>
      <c r="D17" s="41"/>
      <c r="E17" s="41" t="s">
        <v>322</v>
      </c>
      <c r="F17" s="41"/>
      <c r="G17" s="41" t="s">
        <v>322</v>
      </c>
      <c r="H17" s="67" t="s">
        <v>322</v>
      </c>
      <c r="I17" s="67" t="s">
        <v>322</v>
      </c>
      <c r="J17" s="28">
        <v>0</v>
      </c>
      <c r="K17" s="28">
        <v>0</v>
      </c>
      <c r="L17" s="28">
        <v>20</v>
      </c>
      <c r="M17" s="28">
        <v>18</v>
      </c>
      <c r="N17" s="28">
        <v>18</v>
      </c>
      <c r="O17" s="28">
        <v>3</v>
      </c>
      <c r="P17" s="27">
        <v>18</v>
      </c>
      <c r="Q17" s="38">
        <f t="shared" si="0"/>
        <v>15</v>
      </c>
    </row>
    <row r="18" spans="2:17" ht="16.5" thickTop="1" thickBot="1" x14ac:dyDescent="0.3">
      <c r="B18" s="5">
        <v>15</v>
      </c>
      <c r="C18" s="41" t="s">
        <v>297</v>
      </c>
      <c r="D18" s="41" t="s">
        <v>322</v>
      </c>
      <c r="E18" s="41" t="s">
        <v>322</v>
      </c>
      <c r="F18" s="41" t="s">
        <v>322</v>
      </c>
      <c r="G18" s="41" t="s">
        <v>322</v>
      </c>
      <c r="H18" s="67" t="s">
        <v>322</v>
      </c>
      <c r="I18" s="67" t="s">
        <v>322</v>
      </c>
      <c r="J18" s="28">
        <v>19</v>
      </c>
      <c r="K18" s="28">
        <v>19</v>
      </c>
      <c r="L18" s="28">
        <v>19</v>
      </c>
      <c r="M18" s="28">
        <v>0</v>
      </c>
      <c r="N18" s="28">
        <v>18</v>
      </c>
      <c r="O18" s="28"/>
      <c r="P18" s="27">
        <v>20</v>
      </c>
      <c r="Q18" s="38">
        <f t="shared" si="0"/>
        <v>13.5</v>
      </c>
    </row>
    <row r="19" spans="2:17" ht="16.5" thickTop="1" thickBot="1" x14ac:dyDescent="0.3">
      <c r="B19" s="5">
        <v>16</v>
      </c>
      <c r="C19" s="41" t="s">
        <v>285</v>
      </c>
      <c r="D19" s="41"/>
      <c r="E19" s="41"/>
      <c r="F19" s="41" t="s">
        <v>322</v>
      </c>
      <c r="G19" s="41" t="s">
        <v>322</v>
      </c>
      <c r="H19" s="67" t="s">
        <v>322</v>
      </c>
      <c r="I19" s="67"/>
      <c r="J19" s="26">
        <v>0</v>
      </c>
      <c r="K19" s="26">
        <v>20</v>
      </c>
      <c r="L19" s="26">
        <v>0</v>
      </c>
      <c r="M19" s="26">
        <v>0</v>
      </c>
      <c r="N19" s="26"/>
      <c r="O19" s="26"/>
      <c r="P19" s="27"/>
      <c r="Q19" s="38">
        <f t="shared" si="0"/>
        <v>2</v>
      </c>
    </row>
    <row r="20" spans="2:17" ht="16.5" thickTop="1" thickBot="1" x14ac:dyDescent="0.3">
      <c r="B20" s="5">
        <v>17</v>
      </c>
      <c r="C20" s="41" t="s">
        <v>283</v>
      </c>
      <c r="D20" s="41" t="s">
        <v>322</v>
      </c>
      <c r="E20" s="41" t="s">
        <v>322</v>
      </c>
      <c r="F20" s="41" t="s">
        <v>322</v>
      </c>
      <c r="G20" s="41" t="s">
        <v>322</v>
      </c>
      <c r="H20" s="67" t="s">
        <v>322</v>
      </c>
      <c r="I20" s="67" t="s">
        <v>322</v>
      </c>
      <c r="J20" s="28">
        <v>20</v>
      </c>
      <c r="K20" s="28">
        <v>19</v>
      </c>
      <c r="L20" s="28">
        <v>0</v>
      </c>
      <c r="M20" s="28">
        <v>18</v>
      </c>
      <c r="N20" s="28">
        <v>19</v>
      </c>
      <c r="O20" s="28">
        <v>3</v>
      </c>
      <c r="P20" s="27">
        <v>18</v>
      </c>
      <c r="Q20" s="38">
        <f t="shared" si="0"/>
        <v>17</v>
      </c>
    </row>
    <row r="21" spans="2:17" ht="16.5" thickTop="1" thickBot="1" x14ac:dyDescent="0.3">
      <c r="B21" s="5">
        <v>18</v>
      </c>
      <c r="C21" s="41" t="s">
        <v>289</v>
      </c>
      <c r="D21" s="41" t="s">
        <v>322</v>
      </c>
      <c r="E21" s="41" t="s">
        <v>322</v>
      </c>
      <c r="F21" s="41" t="s">
        <v>322</v>
      </c>
      <c r="G21" s="41" t="s">
        <v>322</v>
      </c>
      <c r="H21" s="67" t="s">
        <v>322</v>
      </c>
      <c r="I21" s="67" t="s">
        <v>322</v>
      </c>
      <c r="J21" s="28">
        <v>20</v>
      </c>
      <c r="K21" s="28">
        <v>19</v>
      </c>
      <c r="L21" s="28">
        <v>20</v>
      </c>
      <c r="M21" s="28">
        <v>18</v>
      </c>
      <c r="N21" s="28">
        <v>20</v>
      </c>
      <c r="O21" s="28">
        <v>3</v>
      </c>
      <c r="P21" s="27">
        <v>18</v>
      </c>
      <c r="Q21" s="38">
        <f t="shared" si="0"/>
        <v>19.100000000000001</v>
      </c>
    </row>
    <row r="22" spans="2:17" ht="16.5" thickTop="1" thickBot="1" x14ac:dyDescent="0.3">
      <c r="B22" s="5"/>
      <c r="C22" s="18"/>
      <c r="D22" s="18"/>
      <c r="E22" s="18"/>
      <c r="F22" s="18"/>
      <c r="G22" s="18"/>
      <c r="H22" s="18"/>
      <c r="I22" s="18"/>
      <c r="J22" s="28"/>
      <c r="K22" s="28"/>
      <c r="L22" s="28"/>
      <c r="M22" s="28"/>
      <c r="N22" s="28"/>
      <c r="O22" s="28"/>
      <c r="P22" s="27"/>
      <c r="Q22" s="38"/>
    </row>
    <row r="23" spans="2:17" ht="15.75" thickTop="1" x14ac:dyDescent="0.25"/>
  </sheetData>
  <sortState ref="C4:D21">
    <sortCondition ref="C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topLeftCell="C3" zoomScale="120" zoomScaleNormal="120" workbookViewId="0">
      <selection activeCell="Q3" sqref="Q3"/>
    </sheetView>
  </sheetViews>
  <sheetFormatPr baseColWidth="10" defaultRowHeight="15" x14ac:dyDescent="0.25"/>
  <cols>
    <col min="1" max="1" width="2.28515625" customWidth="1"/>
    <col min="2" max="2" width="5.28515625" customWidth="1"/>
    <col min="3" max="3" width="35" customWidth="1"/>
    <col min="4" max="9" width="2.140625" bestFit="1" customWidth="1"/>
    <col min="10" max="10" width="8.7109375" customWidth="1"/>
    <col min="11" max="14" width="8.42578125" bestFit="1" customWidth="1"/>
    <col min="15" max="15" width="8.42578125" customWidth="1"/>
    <col min="16" max="16" width="6.7109375" customWidth="1"/>
    <col min="17" max="17" width="9.85546875" style="36" customWidth="1"/>
  </cols>
  <sheetData>
    <row r="1" spans="2:17" ht="16.5" customHeight="1" thickTop="1" thickBot="1" x14ac:dyDescent="0.3">
      <c r="B1" s="9" t="s">
        <v>21</v>
      </c>
    </row>
    <row r="2" spans="2:17" ht="16.5" customHeight="1" thickTop="1" thickBot="1" x14ac:dyDescent="0.3">
      <c r="B2" s="7"/>
      <c r="C2" s="8"/>
      <c r="D2" s="16"/>
      <c r="E2" s="16"/>
      <c r="F2" s="16"/>
      <c r="G2" s="16"/>
      <c r="H2" s="16"/>
      <c r="I2" s="16"/>
      <c r="J2" s="89" t="s">
        <v>358</v>
      </c>
      <c r="K2" s="16"/>
      <c r="L2" s="16"/>
      <c r="M2" s="16"/>
      <c r="N2" s="16"/>
      <c r="O2" s="16"/>
    </row>
    <row r="3" spans="2:17" ht="29.25" customHeight="1" thickTop="1" thickBot="1" x14ac:dyDescent="0.3">
      <c r="B3" s="6" t="s">
        <v>0</v>
      </c>
      <c r="C3" s="17" t="s">
        <v>22</v>
      </c>
      <c r="D3" s="17"/>
      <c r="E3" s="17"/>
      <c r="F3" s="17"/>
      <c r="G3" s="17"/>
      <c r="H3" s="17"/>
      <c r="I3" s="17"/>
      <c r="J3" s="31" t="s">
        <v>267</v>
      </c>
      <c r="K3" s="65" t="s">
        <v>328</v>
      </c>
      <c r="L3" s="65" t="s">
        <v>329</v>
      </c>
      <c r="M3" s="31" t="s">
        <v>269</v>
      </c>
      <c r="N3" s="31" t="s">
        <v>270</v>
      </c>
      <c r="O3" s="65" t="s">
        <v>325</v>
      </c>
      <c r="P3" s="3" t="s">
        <v>83</v>
      </c>
      <c r="Q3" s="37" t="s">
        <v>84</v>
      </c>
    </row>
    <row r="4" spans="2:17" ht="16.5" thickTop="1" thickBot="1" x14ac:dyDescent="0.3">
      <c r="B4" s="5">
        <v>1</v>
      </c>
      <c r="C4" s="41" t="s">
        <v>307</v>
      </c>
      <c r="D4" s="41" t="s">
        <v>322</v>
      </c>
      <c r="E4" s="41" t="s">
        <v>322</v>
      </c>
      <c r="F4" s="41" t="s">
        <v>322</v>
      </c>
      <c r="G4" s="41" t="s">
        <v>322</v>
      </c>
      <c r="H4" s="41" t="s">
        <v>322</v>
      </c>
      <c r="I4" s="41" t="s">
        <v>322</v>
      </c>
      <c r="J4" s="26">
        <v>20</v>
      </c>
      <c r="K4" s="26">
        <v>20</v>
      </c>
      <c r="L4" s="26">
        <v>17</v>
      </c>
      <c r="M4" s="26">
        <v>18</v>
      </c>
      <c r="N4" s="28">
        <v>20</v>
      </c>
      <c r="O4" s="26">
        <v>3</v>
      </c>
      <c r="P4" s="27">
        <v>18</v>
      </c>
      <c r="Q4" s="38">
        <f>+(P4*3+O4/3*20*2+N4+M4+L4+K4+J4)/10</f>
        <v>18.899999999999999</v>
      </c>
    </row>
    <row r="5" spans="2:17" ht="16.5" thickTop="1" thickBot="1" x14ac:dyDescent="0.3">
      <c r="B5" s="5">
        <v>2</v>
      </c>
      <c r="C5" s="41" t="s">
        <v>309</v>
      </c>
      <c r="D5" s="41" t="s">
        <v>322</v>
      </c>
      <c r="E5" s="41" t="s">
        <v>322</v>
      </c>
      <c r="F5" s="41" t="s">
        <v>322</v>
      </c>
      <c r="G5" s="41" t="s">
        <v>322</v>
      </c>
      <c r="H5" s="41" t="s">
        <v>322</v>
      </c>
      <c r="I5" s="41" t="s">
        <v>322</v>
      </c>
      <c r="J5" s="28">
        <v>19</v>
      </c>
      <c r="K5" s="28">
        <v>18</v>
      </c>
      <c r="L5" s="28">
        <v>0</v>
      </c>
      <c r="M5" s="28">
        <v>0</v>
      </c>
      <c r="N5" s="28">
        <v>20</v>
      </c>
      <c r="O5" s="28">
        <v>3</v>
      </c>
      <c r="P5" s="27">
        <v>15</v>
      </c>
      <c r="Q5" s="38">
        <f t="shared" ref="Q5:Q18" si="0">+(P5*3+O5/3*20*2+N5+M5+L5+K5+J5)/10</f>
        <v>14.2</v>
      </c>
    </row>
    <row r="6" spans="2:17" ht="16.5" thickTop="1" thickBot="1" x14ac:dyDescent="0.3">
      <c r="B6" s="5">
        <v>3</v>
      </c>
      <c r="C6" s="41" t="s">
        <v>301</v>
      </c>
      <c r="D6" s="41" t="s">
        <v>322</v>
      </c>
      <c r="E6" s="41" t="s">
        <v>322</v>
      </c>
      <c r="F6" s="41" t="s">
        <v>322</v>
      </c>
      <c r="G6" s="41" t="s">
        <v>322</v>
      </c>
      <c r="H6" s="41" t="s">
        <v>322</v>
      </c>
      <c r="I6" s="41" t="s">
        <v>322</v>
      </c>
      <c r="J6" s="28">
        <v>20</v>
      </c>
      <c r="K6" s="28">
        <v>18</v>
      </c>
      <c r="L6" s="28">
        <v>17</v>
      </c>
      <c r="M6" s="28">
        <v>18</v>
      </c>
      <c r="N6" s="28">
        <v>20</v>
      </c>
      <c r="O6" s="28">
        <v>3</v>
      </c>
      <c r="P6" s="27">
        <v>18</v>
      </c>
      <c r="Q6" s="38">
        <f t="shared" si="0"/>
        <v>18.7</v>
      </c>
    </row>
    <row r="7" spans="2:17" ht="16.5" thickTop="1" thickBot="1" x14ac:dyDescent="0.3">
      <c r="B7" s="5">
        <v>4</v>
      </c>
      <c r="C7" s="41" t="s">
        <v>49</v>
      </c>
      <c r="D7" s="41" t="s">
        <v>322</v>
      </c>
      <c r="E7" s="41" t="s">
        <v>322</v>
      </c>
      <c r="F7" s="41" t="s">
        <v>322</v>
      </c>
      <c r="G7" s="41" t="s">
        <v>322</v>
      </c>
      <c r="H7" s="41" t="s">
        <v>322</v>
      </c>
      <c r="I7" s="41" t="s">
        <v>322</v>
      </c>
      <c r="J7" s="28">
        <v>20</v>
      </c>
      <c r="K7" s="28">
        <v>18</v>
      </c>
      <c r="L7" s="28">
        <v>20</v>
      </c>
      <c r="M7" s="28">
        <v>18</v>
      </c>
      <c r="N7" s="28">
        <v>20</v>
      </c>
      <c r="O7" s="28">
        <v>3</v>
      </c>
      <c r="P7" s="27">
        <v>20</v>
      </c>
      <c r="Q7" s="38">
        <f t="shared" si="0"/>
        <v>19.600000000000001</v>
      </c>
    </row>
    <row r="8" spans="2:17" ht="16.5" thickTop="1" thickBot="1" x14ac:dyDescent="0.3">
      <c r="B8" s="5">
        <v>5</v>
      </c>
      <c r="C8" s="41" t="s">
        <v>304</v>
      </c>
      <c r="D8" s="41"/>
      <c r="E8" s="41"/>
      <c r="F8" s="41"/>
      <c r="G8" s="41" t="s">
        <v>322</v>
      </c>
      <c r="H8" s="41" t="s">
        <v>322</v>
      </c>
      <c r="I8" s="41" t="s">
        <v>322</v>
      </c>
      <c r="J8" s="28">
        <v>15</v>
      </c>
      <c r="K8" s="28">
        <v>0</v>
      </c>
      <c r="L8" s="28">
        <v>20</v>
      </c>
      <c r="M8" s="28">
        <v>19</v>
      </c>
      <c r="N8" s="28">
        <v>18</v>
      </c>
      <c r="O8" s="28"/>
      <c r="P8" s="27">
        <v>20</v>
      </c>
      <c r="Q8" s="38">
        <f t="shared" si="0"/>
        <v>13.2</v>
      </c>
    </row>
    <row r="9" spans="2:17" ht="16.5" thickTop="1" thickBot="1" x14ac:dyDescent="0.3">
      <c r="B9" s="5">
        <v>6</v>
      </c>
      <c r="C9" s="41" t="s">
        <v>311</v>
      </c>
      <c r="D9" s="41" t="s">
        <v>322</v>
      </c>
      <c r="E9" s="41" t="s">
        <v>322</v>
      </c>
      <c r="F9" s="41" t="s">
        <v>322</v>
      </c>
      <c r="G9" s="41" t="s">
        <v>322</v>
      </c>
      <c r="H9" s="41" t="s">
        <v>322</v>
      </c>
      <c r="I9" s="41" t="s">
        <v>322</v>
      </c>
      <c r="J9" s="28">
        <v>18</v>
      </c>
      <c r="K9" s="28">
        <v>20</v>
      </c>
      <c r="L9" s="28">
        <v>20</v>
      </c>
      <c r="M9" s="28">
        <v>19</v>
      </c>
      <c r="N9" s="28">
        <v>20</v>
      </c>
      <c r="O9" s="28">
        <v>2.8</v>
      </c>
      <c r="P9" s="27">
        <v>19</v>
      </c>
      <c r="Q9" s="38">
        <f t="shared" si="0"/>
        <v>19.133333333333333</v>
      </c>
    </row>
    <row r="10" spans="2:17" ht="16.5" thickTop="1" thickBot="1" x14ac:dyDescent="0.3">
      <c r="B10" s="5">
        <v>7</v>
      </c>
      <c r="C10" s="41" t="s">
        <v>312</v>
      </c>
      <c r="D10" s="41" t="s">
        <v>322</v>
      </c>
      <c r="E10" s="41" t="s">
        <v>322</v>
      </c>
      <c r="F10" s="41" t="s">
        <v>322</v>
      </c>
      <c r="G10" s="41" t="s">
        <v>322</v>
      </c>
      <c r="H10" s="41"/>
      <c r="I10" s="41" t="s">
        <v>322</v>
      </c>
      <c r="J10" s="28">
        <v>15</v>
      </c>
      <c r="K10" s="28">
        <v>17</v>
      </c>
      <c r="L10" s="28">
        <v>19</v>
      </c>
      <c r="M10" s="28">
        <v>19</v>
      </c>
      <c r="N10" s="28">
        <v>20</v>
      </c>
      <c r="O10" s="28">
        <v>2</v>
      </c>
      <c r="P10" s="27">
        <v>18</v>
      </c>
      <c r="Q10" s="38">
        <f t="shared" si="0"/>
        <v>17.066666666666666</v>
      </c>
    </row>
    <row r="11" spans="2:17" ht="16.5" thickTop="1" thickBot="1" x14ac:dyDescent="0.3">
      <c r="B11" s="5">
        <v>8</v>
      </c>
      <c r="C11" s="41" t="s">
        <v>308</v>
      </c>
      <c r="D11" s="41" t="s">
        <v>322</v>
      </c>
      <c r="E11" s="41" t="s">
        <v>322</v>
      </c>
      <c r="F11" s="41" t="s">
        <v>322</v>
      </c>
      <c r="G11" s="41" t="s">
        <v>322</v>
      </c>
      <c r="H11" s="41" t="s">
        <v>322</v>
      </c>
      <c r="I11" s="41" t="s">
        <v>322</v>
      </c>
      <c r="J11" s="28">
        <v>17</v>
      </c>
      <c r="K11" s="28">
        <v>20</v>
      </c>
      <c r="L11" s="28">
        <v>20</v>
      </c>
      <c r="M11" s="28">
        <v>18</v>
      </c>
      <c r="N11" s="28">
        <v>20</v>
      </c>
      <c r="O11" s="28">
        <v>3</v>
      </c>
      <c r="P11" s="27">
        <v>17</v>
      </c>
      <c r="Q11" s="38">
        <f t="shared" si="0"/>
        <v>18.600000000000001</v>
      </c>
    </row>
    <row r="12" spans="2:17" ht="16.5" thickTop="1" thickBot="1" x14ac:dyDescent="0.3">
      <c r="B12" s="5">
        <v>9</v>
      </c>
      <c r="C12" s="41" t="s">
        <v>305</v>
      </c>
      <c r="D12" s="41" t="s">
        <v>322</v>
      </c>
      <c r="E12" s="41" t="s">
        <v>322</v>
      </c>
      <c r="F12" s="41" t="s">
        <v>322</v>
      </c>
      <c r="G12" s="41" t="s">
        <v>322</v>
      </c>
      <c r="H12" s="41" t="s">
        <v>322</v>
      </c>
      <c r="I12" s="41" t="s">
        <v>322</v>
      </c>
      <c r="J12" s="28">
        <v>18</v>
      </c>
      <c r="K12" s="28">
        <v>20</v>
      </c>
      <c r="L12" s="28">
        <v>15</v>
      </c>
      <c r="M12" s="28">
        <v>18</v>
      </c>
      <c r="N12" s="28">
        <v>18</v>
      </c>
      <c r="O12" s="28">
        <v>3</v>
      </c>
      <c r="P12" s="27">
        <v>17</v>
      </c>
      <c r="Q12" s="38">
        <f t="shared" si="0"/>
        <v>18</v>
      </c>
    </row>
    <row r="13" spans="2:17" ht="16.5" thickTop="1" thickBot="1" x14ac:dyDescent="0.3">
      <c r="B13" s="5">
        <v>10</v>
      </c>
      <c r="C13" s="41" t="s">
        <v>310</v>
      </c>
      <c r="D13" s="41" t="s">
        <v>322</v>
      </c>
      <c r="E13" s="41" t="s">
        <v>322</v>
      </c>
      <c r="F13" s="41" t="s">
        <v>322</v>
      </c>
      <c r="G13" s="41" t="s">
        <v>322</v>
      </c>
      <c r="H13" s="41" t="s">
        <v>322</v>
      </c>
      <c r="I13" s="41" t="s">
        <v>322</v>
      </c>
      <c r="J13" s="28">
        <v>20</v>
      </c>
      <c r="K13" s="28">
        <v>20</v>
      </c>
      <c r="L13" s="28">
        <v>20</v>
      </c>
      <c r="M13" s="28">
        <v>18</v>
      </c>
      <c r="N13" s="28">
        <v>20</v>
      </c>
      <c r="O13" s="28">
        <v>3</v>
      </c>
      <c r="P13" s="27">
        <v>19</v>
      </c>
      <c r="Q13" s="38">
        <f t="shared" si="0"/>
        <v>19.5</v>
      </c>
    </row>
    <row r="14" spans="2:17" ht="16.5" thickTop="1" thickBot="1" x14ac:dyDescent="0.3">
      <c r="B14" s="5">
        <v>11</v>
      </c>
      <c r="C14" s="41" t="s">
        <v>326</v>
      </c>
      <c r="D14" s="41"/>
      <c r="E14" s="41"/>
      <c r="F14" s="41"/>
      <c r="G14" s="41"/>
      <c r="H14" s="41"/>
      <c r="I14" s="41" t="s">
        <v>322</v>
      </c>
      <c r="J14" s="28">
        <v>11</v>
      </c>
      <c r="K14" s="28">
        <v>0</v>
      </c>
      <c r="L14" s="28">
        <v>0</v>
      </c>
      <c r="M14" s="28">
        <v>0</v>
      </c>
      <c r="N14" s="28">
        <v>20</v>
      </c>
      <c r="O14" s="28"/>
      <c r="P14" s="27">
        <v>15</v>
      </c>
      <c r="Q14" s="38">
        <f t="shared" si="0"/>
        <v>7.6</v>
      </c>
    </row>
    <row r="15" spans="2:17" ht="16.5" thickTop="1" thickBot="1" x14ac:dyDescent="0.3">
      <c r="B15" s="5">
        <v>12</v>
      </c>
      <c r="C15" s="41" t="s">
        <v>302</v>
      </c>
      <c r="D15" s="41" t="s">
        <v>322</v>
      </c>
      <c r="E15" s="41" t="s">
        <v>322</v>
      </c>
      <c r="F15" s="41" t="s">
        <v>322</v>
      </c>
      <c r="G15" s="41" t="s">
        <v>322</v>
      </c>
      <c r="H15" s="41" t="s">
        <v>322</v>
      </c>
      <c r="I15" s="41" t="s">
        <v>322</v>
      </c>
      <c r="J15" s="28">
        <v>20</v>
      </c>
      <c r="K15" s="28">
        <v>17</v>
      </c>
      <c r="L15" s="28">
        <v>20</v>
      </c>
      <c r="M15" s="28">
        <v>18</v>
      </c>
      <c r="N15" s="28">
        <v>17</v>
      </c>
      <c r="O15" s="28">
        <v>3</v>
      </c>
      <c r="P15" s="27">
        <v>19</v>
      </c>
      <c r="Q15" s="38">
        <f t="shared" si="0"/>
        <v>18.899999999999999</v>
      </c>
    </row>
    <row r="16" spans="2:17" ht="16.5" thickTop="1" thickBot="1" x14ac:dyDescent="0.3">
      <c r="B16" s="5">
        <v>13</v>
      </c>
      <c r="C16" s="41" t="s">
        <v>303</v>
      </c>
      <c r="D16" s="41" t="s">
        <v>322</v>
      </c>
      <c r="E16" s="41"/>
      <c r="F16" s="41"/>
      <c r="G16" s="41"/>
      <c r="H16" s="41"/>
      <c r="I16" s="41" t="s">
        <v>322</v>
      </c>
      <c r="J16" s="28">
        <v>20</v>
      </c>
      <c r="K16" s="28">
        <v>0</v>
      </c>
      <c r="L16" s="28">
        <v>20</v>
      </c>
      <c r="M16" s="28">
        <v>18</v>
      </c>
      <c r="N16" s="28">
        <v>20</v>
      </c>
      <c r="O16" s="28"/>
      <c r="P16" s="27">
        <v>16</v>
      </c>
      <c r="Q16" s="38">
        <f>+(P16*3+O16/3*20*2+N16+M16+L16+K16+J16)/10-1</f>
        <v>11.6</v>
      </c>
    </row>
    <row r="17" spans="2:17" ht="16.5" thickTop="1" thickBot="1" x14ac:dyDescent="0.3">
      <c r="B17" s="5">
        <v>14</v>
      </c>
      <c r="C17" s="41" t="s">
        <v>306</v>
      </c>
      <c r="D17" s="41"/>
      <c r="E17" s="41" t="s">
        <v>324</v>
      </c>
      <c r="F17" s="41"/>
      <c r="G17" s="41" t="s">
        <v>322</v>
      </c>
      <c r="H17" s="41" t="s">
        <v>322</v>
      </c>
      <c r="I17" s="41" t="s">
        <v>322</v>
      </c>
      <c r="J17" s="28">
        <v>20</v>
      </c>
      <c r="K17" s="28">
        <v>15</v>
      </c>
      <c r="L17" s="28">
        <v>20</v>
      </c>
      <c r="M17" s="28">
        <v>18</v>
      </c>
      <c r="N17" s="28">
        <v>20</v>
      </c>
      <c r="O17" s="28">
        <v>3</v>
      </c>
      <c r="P17" s="27">
        <v>18</v>
      </c>
      <c r="Q17" s="38">
        <f>+(P17*3+O17/3*20*2+N17+M17+L17+K17+J17)/10-1</f>
        <v>17.7</v>
      </c>
    </row>
    <row r="18" spans="2:17" ht="16.5" thickTop="1" thickBot="1" x14ac:dyDescent="0.3">
      <c r="B18" s="5">
        <v>15</v>
      </c>
      <c r="C18" s="41" t="s">
        <v>323</v>
      </c>
      <c r="D18" s="41" t="s">
        <v>322</v>
      </c>
      <c r="E18" s="41" t="s">
        <v>322</v>
      </c>
      <c r="F18" s="41" t="s">
        <v>322</v>
      </c>
      <c r="G18" s="41"/>
      <c r="H18" s="41" t="s">
        <v>322</v>
      </c>
      <c r="I18" s="41"/>
      <c r="J18" s="28">
        <v>19</v>
      </c>
      <c r="K18" s="28">
        <v>20</v>
      </c>
      <c r="L18" s="28">
        <v>0</v>
      </c>
      <c r="M18" s="28">
        <v>0</v>
      </c>
      <c r="N18" s="28">
        <v>20</v>
      </c>
      <c r="O18" s="28">
        <v>3</v>
      </c>
      <c r="P18" s="27">
        <v>18</v>
      </c>
      <c r="Q18" s="38">
        <f t="shared" si="0"/>
        <v>15.3</v>
      </c>
    </row>
    <row r="19" spans="2:17" ht="16.5" thickTop="1" thickBot="1" x14ac:dyDescent="0.3">
      <c r="B19" s="5">
        <v>16</v>
      </c>
      <c r="C19" s="41"/>
      <c r="D19" s="41"/>
      <c r="E19" s="41"/>
      <c r="F19" s="41"/>
      <c r="G19" s="41"/>
      <c r="H19" s="41"/>
      <c r="I19" s="41"/>
      <c r="J19" s="26"/>
      <c r="K19" s="26"/>
      <c r="L19" s="26"/>
      <c r="M19" s="26"/>
      <c r="N19" s="26"/>
      <c r="O19" s="26"/>
      <c r="P19" s="27"/>
      <c r="Q19" s="38"/>
    </row>
    <row r="20" spans="2:17" ht="16.5" thickTop="1" thickBot="1" x14ac:dyDescent="0.3">
      <c r="B20" s="5"/>
      <c r="C20" s="41"/>
      <c r="D20" s="41"/>
      <c r="E20" s="41"/>
      <c r="F20" s="41"/>
      <c r="G20" s="41"/>
      <c r="H20" s="41"/>
      <c r="I20" s="41"/>
      <c r="J20" s="28"/>
      <c r="K20" s="28"/>
      <c r="L20" s="28"/>
      <c r="M20" s="28"/>
      <c r="N20" s="28"/>
      <c r="O20" s="28"/>
      <c r="P20" s="27"/>
      <c r="Q20" s="38"/>
    </row>
    <row r="21" spans="2:17" ht="16.5" thickTop="1" thickBot="1" x14ac:dyDescent="0.3">
      <c r="B21" s="5"/>
      <c r="C21" s="18"/>
      <c r="D21" s="18"/>
      <c r="E21" s="18"/>
      <c r="F21" s="18"/>
      <c r="G21" s="18"/>
      <c r="H21" s="18"/>
      <c r="I21" s="18"/>
      <c r="J21" s="28"/>
      <c r="K21" s="28"/>
      <c r="L21" s="28"/>
      <c r="M21" s="28"/>
      <c r="N21" s="28"/>
      <c r="O21" s="28"/>
      <c r="P21" s="27"/>
      <c r="Q21" s="38"/>
    </row>
    <row r="22" spans="2:17" ht="16.5" thickTop="1" thickBot="1" x14ac:dyDescent="0.3">
      <c r="B22" s="5"/>
      <c r="C22" s="18"/>
      <c r="D22" s="18"/>
      <c r="E22" s="18"/>
      <c r="F22" s="18"/>
      <c r="G22" s="18"/>
      <c r="H22" s="18"/>
      <c r="I22" s="18"/>
      <c r="J22" s="28"/>
      <c r="K22" s="28"/>
      <c r="L22" s="28"/>
      <c r="M22" s="28"/>
      <c r="N22" s="28"/>
      <c r="O22" s="28"/>
      <c r="P22" s="27"/>
      <c r="Q22" s="38"/>
    </row>
    <row r="23" spans="2:17" ht="15.75" thickTop="1" x14ac:dyDescent="0.25"/>
  </sheetData>
  <sortState ref="C4:O18">
    <sortCondition ref="C4:C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9" workbookViewId="0">
      <selection sqref="A1:B39"/>
    </sheetView>
  </sheetViews>
  <sheetFormatPr baseColWidth="10" defaultRowHeight="15" x14ac:dyDescent="0.25"/>
  <cols>
    <col min="1" max="1" width="38" bestFit="1" customWidth="1"/>
  </cols>
  <sheetData>
    <row r="1" spans="1:2" x14ac:dyDescent="0.25">
      <c r="A1" t="s">
        <v>380</v>
      </c>
    </row>
    <row r="3" spans="1:2" x14ac:dyDescent="0.25">
      <c r="A3" t="s">
        <v>299</v>
      </c>
    </row>
    <row r="4" spans="1:2" x14ac:dyDescent="0.25">
      <c r="A4" s="41" t="s">
        <v>287</v>
      </c>
      <c r="B4" s="4">
        <v>19</v>
      </c>
    </row>
    <row r="5" spans="1:2" x14ac:dyDescent="0.25">
      <c r="A5" s="41" t="s">
        <v>296</v>
      </c>
      <c r="B5" s="4">
        <v>19</v>
      </c>
    </row>
    <row r="6" spans="1:2" x14ac:dyDescent="0.25">
      <c r="A6" s="41" t="s">
        <v>291</v>
      </c>
      <c r="B6" s="4">
        <v>17</v>
      </c>
    </row>
    <row r="7" spans="1:2" x14ac:dyDescent="0.25">
      <c r="A7" s="41" t="s">
        <v>294</v>
      </c>
      <c r="B7" s="4">
        <v>13</v>
      </c>
    </row>
    <row r="8" spans="1:2" x14ac:dyDescent="0.25">
      <c r="A8" s="41" t="s">
        <v>300</v>
      </c>
      <c r="B8" s="4">
        <v>20</v>
      </c>
    </row>
    <row r="9" spans="1:2" x14ac:dyDescent="0.25">
      <c r="A9" s="41" t="s">
        <v>292</v>
      </c>
      <c r="B9" s="4">
        <v>19</v>
      </c>
    </row>
    <row r="10" spans="1:2" x14ac:dyDescent="0.25">
      <c r="A10" s="41" t="s">
        <v>293</v>
      </c>
      <c r="B10" s="4">
        <v>20</v>
      </c>
    </row>
    <row r="11" spans="1:2" x14ac:dyDescent="0.25">
      <c r="A11" s="41" t="s">
        <v>282</v>
      </c>
      <c r="B11" s="4">
        <v>16</v>
      </c>
    </row>
    <row r="12" spans="1:2" x14ac:dyDescent="0.25">
      <c r="A12" s="41" t="s">
        <v>286</v>
      </c>
      <c r="B12" s="4">
        <v>19</v>
      </c>
    </row>
    <row r="13" spans="1:2" x14ac:dyDescent="0.25">
      <c r="A13" s="41" t="s">
        <v>284</v>
      </c>
      <c r="B13" s="4">
        <v>12</v>
      </c>
    </row>
    <row r="14" spans="1:2" x14ac:dyDescent="0.25">
      <c r="A14" s="41" t="s">
        <v>295</v>
      </c>
      <c r="B14" s="4">
        <v>17</v>
      </c>
    </row>
    <row r="15" spans="1:2" x14ac:dyDescent="0.25">
      <c r="A15" s="41" t="s">
        <v>288</v>
      </c>
      <c r="B15" s="4">
        <v>17</v>
      </c>
    </row>
    <row r="16" spans="1:2" x14ac:dyDescent="0.25">
      <c r="A16" s="41" t="s">
        <v>290</v>
      </c>
      <c r="B16" s="4">
        <v>15</v>
      </c>
    </row>
    <row r="17" spans="1:2" x14ac:dyDescent="0.25">
      <c r="A17" s="41" t="s">
        <v>298</v>
      </c>
      <c r="B17" s="4">
        <v>15</v>
      </c>
    </row>
    <row r="18" spans="1:2" x14ac:dyDescent="0.25">
      <c r="A18" s="41" t="s">
        <v>297</v>
      </c>
      <c r="B18" s="4">
        <v>14</v>
      </c>
    </row>
    <row r="19" spans="1:2" x14ac:dyDescent="0.25">
      <c r="A19" s="41" t="s">
        <v>285</v>
      </c>
      <c r="B19" s="4">
        <v>2</v>
      </c>
    </row>
    <row r="20" spans="1:2" x14ac:dyDescent="0.25">
      <c r="A20" s="41" t="s">
        <v>283</v>
      </c>
      <c r="B20" s="4">
        <v>17</v>
      </c>
    </row>
    <row r="21" spans="1:2" x14ac:dyDescent="0.25">
      <c r="A21" s="41" t="s">
        <v>289</v>
      </c>
      <c r="B21" s="4">
        <v>19</v>
      </c>
    </row>
    <row r="23" spans="1:2" x14ac:dyDescent="0.25">
      <c r="A23" s="103" t="s">
        <v>358</v>
      </c>
    </row>
    <row r="24" spans="1:2" x14ac:dyDescent="0.25">
      <c r="A24" s="41" t="s">
        <v>307</v>
      </c>
      <c r="B24" s="4">
        <v>19</v>
      </c>
    </row>
    <row r="25" spans="1:2" x14ac:dyDescent="0.25">
      <c r="A25" s="41" t="s">
        <v>309</v>
      </c>
      <c r="B25" s="4">
        <v>14</v>
      </c>
    </row>
    <row r="26" spans="1:2" x14ac:dyDescent="0.25">
      <c r="A26" s="41" t="s">
        <v>301</v>
      </c>
      <c r="B26" s="4">
        <v>19</v>
      </c>
    </row>
    <row r="27" spans="1:2" x14ac:dyDescent="0.25">
      <c r="A27" s="41" t="s">
        <v>49</v>
      </c>
      <c r="B27" s="4">
        <v>20</v>
      </c>
    </row>
    <row r="28" spans="1:2" x14ac:dyDescent="0.25">
      <c r="A28" s="41" t="s">
        <v>304</v>
      </c>
      <c r="B28" s="4">
        <v>13</v>
      </c>
    </row>
    <row r="29" spans="1:2" x14ac:dyDescent="0.25">
      <c r="A29" s="41" t="s">
        <v>311</v>
      </c>
      <c r="B29" s="4">
        <v>19</v>
      </c>
    </row>
    <row r="30" spans="1:2" x14ac:dyDescent="0.25">
      <c r="A30" s="41" t="s">
        <v>312</v>
      </c>
      <c r="B30" s="4">
        <v>17</v>
      </c>
    </row>
    <row r="31" spans="1:2" x14ac:dyDescent="0.25">
      <c r="A31" s="41" t="s">
        <v>308</v>
      </c>
      <c r="B31" s="4">
        <v>19</v>
      </c>
    </row>
    <row r="32" spans="1:2" x14ac:dyDescent="0.25">
      <c r="A32" s="41" t="s">
        <v>305</v>
      </c>
      <c r="B32" s="4">
        <v>18</v>
      </c>
    </row>
    <row r="33" spans="1:2" x14ac:dyDescent="0.25">
      <c r="A33" s="41" t="s">
        <v>310</v>
      </c>
      <c r="B33" s="4">
        <v>20</v>
      </c>
    </row>
    <row r="34" spans="1:2" x14ac:dyDescent="0.25">
      <c r="A34" s="41" t="s">
        <v>326</v>
      </c>
      <c r="B34" s="4">
        <v>8</v>
      </c>
    </row>
    <row r="35" spans="1:2" x14ac:dyDescent="0.25">
      <c r="A35" s="41" t="s">
        <v>302</v>
      </c>
      <c r="B35" s="4">
        <v>19</v>
      </c>
    </row>
    <row r="36" spans="1:2" x14ac:dyDescent="0.25">
      <c r="A36" s="41" t="s">
        <v>303</v>
      </c>
      <c r="B36" s="4">
        <v>12</v>
      </c>
    </row>
    <row r="37" spans="1:2" x14ac:dyDescent="0.25">
      <c r="A37" s="41" t="s">
        <v>306</v>
      </c>
      <c r="B37" s="4">
        <v>18</v>
      </c>
    </row>
    <row r="38" spans="1:2" x14ac:dyDescent="0.25">
      <c r="A38" s="41" t="s">
        <v>323</v>
      </c>
      <c r="B38" s="4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topLeftCell="A2" workbookViewId="0">
      <selection activeCell="G7" sqref="G7"/>
    </sheetView>
  </sheetViews>
  <sheetFormatPr baseColWidth="10" defaultRowHeight="15" x14ac:dyDescent="0.25"/>
  <cols>
    <col min="1" max="1" width="1" customWidth="1"/>
    <col min="2" max="2" width="4.42578125" customWidth="1"/>
    <col min="3" max="3" width="4.28515625" style="33" customWidth="1"/>
    <col min="4" max="4" width="37.7109375" customWidth="1"/>
    <col min="5" max="7" width="2.7109375" customWidth="1"/>
    <col min="8" max="12" width="8.42578125" style="24" bestFit="1" customWidth="1"/>
    <col min="13" max="13" width="7.85546875" customWidth="1"/>
    <col min="14" max="14" width="7.5703125" customWidth="1"/>
    <col min="15" max="15" width="7.140625" customWidth="1"/>
    <col min="16" max="16" width="6.140625" customWidth="1"/>
    <col min="17" max="17" width="7.85546875" customWidth="1"/>
    <col min="18" max="18" width="9.140625" style="39" customWidth="1"/>
  </cols>
  <sheetData>
    <row r="1" spans="2:19" ht="16.5" thickTop="1" thickBot="1" x14ac:dyDescent="0.3">
      <c r="B1" s="9" t="s">
        <v>21</v>
      </c>
      <c r="C1" s="9"/>
      <c r="M1" s="88" t="s">
        <v>186</v>
      </c>
    </row>
    <row r="2" spans="2:19" ht="16.5" thickTop="1" thickBot="1" x14ac:dyDescent="0.3">
      <c r="B2" s="11"/>
      <c r="C2" s="47"/>
      <c r="D2" s="19"/>
      <c r="E2" s="107"/>
      <c r="F2" s="107"/>
      <c r="G2" s="107"/>
      <c r="H2" s="25"/>
      <c r="I2" s="25"/>
      <c r="J2" s="25"/>
      <c r="K2" s="25"/>
      <c r="L2" s="25"/>
      <c r="M2" s="20"/>
      <c r="N2" t="s">
        <v>81</v>
      </c>
      <c r="O2" t="s">
        <v>80</v>
      </c>
      <c r="P2" t="s">
        <v>82</v>
      </c>
    </row>
    <row r="3" spans="2:19" ht="27" thickTop="1" thickBot="1" x14ac:dyDescent="0.3">
      <c r="B3" s="1" t="s">
        <v>0</v>
      </c>
      <c r="C3" s="82" t="s">
        <v>1</v>
      </c>
      <c r="D3" s="83" t="s">
        <v>22</v>
      </c>
      <c r="E3" s="83"/>
      <c r="F3" s="83"/>
      <c r="G3" s="83"/>
      <c r="H3" s="84" t="s">
        <v>267</v>
      </c>
      <c r="I3" s="31" t="s">
        <v>268</v>
      </c>
      <c r="J3" s="31" t="s">
        <v>271</v>
      </c>
      <c r="K3" s="31" t="s">
        <v>269</v>
      </c>
      <c r="L3" s="31" t="s">
        <v>270</v>
      </c>
      <c r="M3" s="3" t="s">
        <v>281</v>
      </c>
      <c r="N3" s="3" t="s">
        <v>278</v>
      </c>
      <c r="O3" s="3" t="s">
        <v>279</v>
      </c>
      <c r="P3" s="3" t="s">
        <v>280</v>
      </c>
      <c r="Q3" s="3" t="s">
        <v>83</v>
      </c>
      <c r="R3" s="37" t="s">
        <v>84</v>
      </c>
    </row>
    <row r="4" spans="2:19" ht="17.25" customHeight="1" thickTop="1" thickBot="1" x14ac:dyDescent="0.3">
      <c r="B4" s="81">
        <v>1</v>
      </c>
      <c r="C4" s="22"/>
      <c r="D4" s="108" t="s">
        <v>393</v>
      </c>
      <c r="E4" s="112"/>
      <c r="F4" s="87" t="s">
        <v>322</v>
      </c>
      <c r="G4" s="87"/>
      <c r="H4" s="29"/>
      <c r="I4" s="29"/>
      <c r="J4" s="29"/>
      <c r="K4" s="29"/>
      <c r="L4" s="29"/>
      <c r="M4" s="27"/>
      <c r="N4" s="27"/>
      <c r="O4" s="27"/>
      <c r="P4" s="27"/>
      <c r="Q4" s="27"/>
      <c r="R4" s="38"/>
      <c r="S4" s="23"/>
    </row>
    <row r="5" spans="2:19" ht="17.25" customHeight="1" thickTop="1" thickBot="1" x14ac:dyDescent="0.3">
      <c r="B5" s="81">
        <v>2</v>
      </c>
      <c r="C5" s="22"/>
      <c r="D5" s="87" t="s">
        <v>347</v>
      </c>
      <c r="E5" s="87" t="s">
        <v>322</v>
      </c>
      <c r="F5" s="87" t="s">
        <v>322</v>
      </c>
      <c r="G5" s="87" t="s">
        <v>322</v>
      </c>
      <c r="H5" s="30"/>
      <c r="I5" s="30"/>
      <c r="J5" s="30"/>
      <c r="K5" s="30"/>
      <c r="L5" s="30"/>
      <c r="M5" s="27"/>
      <c r="N5" s="27"/>
      <c r="O5" s="27"/>
      <c r="P5" s="27"/>
      <c r="Q5" s="27"/>
      <c r="R5" s="38"/>
    </row>
    <row r="6" spans="2:19" ht="17.25" customHeight="1" thickTop="1" thickBot="1" x14ac:dyDescent="0.3">
      <c r="B6" s="81">
        <v>3</v>
      </c>
      <c r="C6" s="22"/>
      <c r="D6" s="87" t="s">
        <v>357</v>
      </c>
      <c r="E6" s="87" t="s">
        <v>322</v>
      </c>
      <c r="F6" s="87" t="s">
        <v>322</v>
      </c>
      <c r="G6" s="87" t="s">
        <v>322</v>
      </c>
      <c r="H6" s="30"/>
      <c r="I6" s="30"/>
      <c r="J6" s="30"/>
      <c r="K6" s="30"/>
      <c r="L6" s="30"/>
      <c r="M6" s="27"/>
      <c r="N6" s="27"/>
      <c r="O6" s="27"/>
      <c r="P6" s="27"/>
      <c r="Q6" s="27"/>
      <c r="R6" s="38"/>
    </row>
    <row r="7" spans="2:19" ht="17.25" customHeight="1" thickTop="1" thickBot="1" x14ac:dyDescent="0.3">
      <c r="B7" s="81">
        <v>4</v>
      </c>
      <c r="C7" s="22"/>
      <c r="D7" s="87" t="s">
        <v>352</v>
      </c>
      <c r="E7" s="87" t="s">
        <v>322</v>
      </c>
      <c r="F7" s="87" t="s">
        <v>322</v>
      </c>
      <c r="G7" s="87" t="s">
        <v>322</v>
      </c>
      <c r="H7" s="30"/>
      <c r="I7" s="30"/>
      <c r="J7" s="30"/>
      <c r="K7" s="30"/>
      <c r="L7" s="30"/>
      <c r="M7" s="27"/>
      <c r="N7" s="27"/>
      <c r="O7" s="27"/>
      <c r="P7" s="27"/>
      <c r="Q7" s="27"/>
      <c r="R7" s="38"/>
    </row>
    <row r="8" spans="2:19" ht="17.25" customHeight="1" thickTop="1" thickBot="1" x14ac:dyDescent="0.3">
      <c r="B8" s="81">
        <v>5</v>
      </c>
      <c r="C8" s="22"/>
      <c r="D8" s="87" t="s">
        <v>356</v>
      </c>
      <c r="E8" s="87" t="s">
        <v>322</v>
      </c>
      <c r="F8" s="87" t="s">
        <v>322</v>
      </c>
      <c r="G8" s="87"/>
      <c r="H8" s="30"/>
      <c r="I8" s="30"/>
      <c r="J8" s="30"/>
      <c r="K8" s="30"/>
      <c r="L8" s="30"/>
      <c r="M8" s="27"/>
      <c r="N8" s="27"/>
      <c r="O8" s="27"/>
      <c r="P8" s="27"/>
      <c r="Q8" s="27"/>
      <c r="R8" s="38"/>
    </row>
    <row r="9" spans="2:19" ht="17.25" customHeight="1" thickTop="1" thickBot="1" x14ac:dyDescent="0.3">
      <c r="B9" s="81">
        <v>6</v>
      </c>
      <c r="C9" s="22"/>
      <c r="D9" s="87" t="s">
        <v>349</v>
      </c>
      <c r="E9" s="87" t="s">
        <v>322</v>
      </c>
      <c r="F9" s="87" t="s">
        <v>322</v>
      </c>
      <c r="G9" s="87" t="s">
        <v>322</v>
      </c>
      <c r="H9" s="30"/>
      <c r="I9" s="30"/>
      <c r="J9" s="30"/>
      <c r="K9" s="30"/>
      <c r="L9" s="30"/>
      <c r="M9" s="27"/>
      <c r="N9" s="27"/>
      <c r="O9" s="27"/>
      <c r="P9" s="27"/>
      <c r="Q9" s="27"/>
      <c r="R9" s="38"/>
    </row>
    <row r="10" spans="2:19" ht="17.25" customHeight="1" thickTop="1" thickBot="1" x14ac:dyDescent="0.3">
      <c r="B10" s="81">
        <v>7</v>
      </c>
      <c r="C10" s="22"/>
      <c r="D10" s="87" t="s">
        <v>391</v>
      </c>
      <c r="E10" s="87" t="s">
        <v>322</v>
      </c>
      <c r="F10" s="87" t="s">
        <v>322</v>
      </c>
      <c r="G10" s="87" t="s">
        <v>322</v>
      </c>
      <c r="H10" s="30"/>
      <c r="I10" s="30"/>
      <c r="J10" s="30"/>
      <c r="K10" s="30"/>
      <c r="L10" s="30"/>
      <c r="M10" s="27"/>
      <c r="N10" s="27"/>
      <c r="O10" s="27"/>
      <c r="P10" s="27"/>
      <c r="Q10" s="27"/>
      <c r="R10" s="38"/>
    </row>
    <row r="11" spans="2:19" ht="17.25" customHeight="1" thickTop="1" thickBot="1" x14ac:dyDescent="0.3">
      <c r="B11" s="81">
        <v>8</v>
      </c>
      <c r="C11" s="22"/>
      <c r="D11" s="87" t="s">
        <v>344</v>
      </c>
      <c r="E11" s="87" t="s">
        <v>322</v>
      </c>
      <c r="F11" s="87" t="s">
        <v>322</v>
      </c>
      <c r="G11" s="87" t="s">
        <v>322</v>
      </c>
      <c r="H11" s="30"/>
      <c r="I11" s="30"/>
      <c r="J11" s="30"/>
      <c r="K11" s="30"/>
      <c r="L11" s="30"/>
      <c r="M11" s="27"/>
      <c r="N11" s="27"/>
      <c r="O11" s="27"/>
      <c r="P11" s="27"/>
      <c r="Q11" s="27"/>
      <c r="R11" s="38"/>
    </row>
    <row r="12" spans="2:19" ht="17.25" customHeight="1" thickTop="1" thickBot="1" x14ac:dyDescent="0.3">
      <c r="B12" s="81">
        <v>9</v>
      </c>
      <c r="C12" s="22"/>
      <c r="D12" s="87" t="s">
        <v>351</v>
      </c>
      <c r="E12" s="87" t="s">
        <v>322</v>
      </c>
      <c r="F12" s="87" t="s">
        <v>322</v>
      </c>
      <c r="G12" s="87" t="s">
        <v>322</v>
      </c>
      <c r="H12" s="30"/>
      <c r="I12" s="30"/>
      <c r="J12" s="30"/>
      <c r="K12" s="30"/>
      <c r="L12" s="30"/>
      <c r="M12" s="27"/>
      <c r="N12" s="27"/>
      <c r="O12" s="27"/>
      <c r="P12" s="27"/>
      <c r="Q12" s="27"/>
      <c r="R12" s="38"/>
    </row>
    <row r="13" spans="2:19" ht="17.25" customHeight="1" thickTop="1" thickBot="1" x14ac:dyDescent="0.3">
      <c r="B13" s="81">
        <v>10</v>
      </c>
      <c r="C13" s="22"/>
      <c r="D13" s="87" t="s">
        <v>346</v>
      </c>
      <c r="E13" s="87" t="s">
        <v>322</v>
      </c>
      <c r="F13" s="87" t="s">
        <v>322</v>
      </c>
      <c r="G13" s="87" t="s">
        <v>322</v>
      </c>
      <c r="H13" s="30"/>
      <c r="I13" s="30"/>
      <c r="J13" s="30"/>
      <c r="K13" s="30"/>
      <c r="L13" s="30"/>
      <c r="M13" s="27"/>
      <c r="N13" s="27"/>
      <c r="O13" s="27"/>
      <c r="P13" s="27"/>
      <c r="Q13" s="27"/>
      <c r="R13" s="38"/>
      <c r="S13" s="4"/>
    </row>
    <row r="14" spans="2:19" ht="17.25" customHeight="1" thickTop="1" thickBot="1" x14ac:dyDescent="0.3">
      <c r="B14" s="81">
        <v>11</v>
      </c>
      <c r="C14" s="22"/>
      <c r="D14" s="87" t="s">
        <v>350</v>
      </c>
      <c r="E14" s="87" t="s">
        <v>322</v>
      </c>
      <c r="F14" s="87" t="s">
        <v>322</v>
      </c>
      <c r="G14" s="87" t="s">
        <v>322</v>
      </c>
      <c r="H14" s="30"/>
      <c r="I14" s="30"/>
      <c r="J14" s="30"/>
      <c r="K14" s="30"/>
      <c r="L14" s="30"/>
      <c r="M14" s="27"/>
      <c r="N14" s="27"/>
      <c r="O14" s="27"/>
      <c r="P14" s="27"/>
      <c r="Q14" s="27"/>
      <c r="R14" s="38"/>
    </row>
    <row r="15" spans="2:19" ht="17.25" customHeight="1" thickTop="1" thickBot="1" x14ac:dyDescent="0.3">
      <c r="B15" s="81">
        <v>12</v>
      </c>
      <c r="C15" s="22"/>
      <c r="D15" s="108" t="s">
        <v>392</v>
      </c>
      <c r="E15" s="112"/>
      <c r="F15" s="87"/>
      <c r="G15" s="87"/>
      <c r="H15" s="30"/>
      <c r="I15" s="30"/>
      <c r="J15" s="30"/>
      <c r="K15" s="30"/>
      <c r="L15" s="30"/>
      <c r="M15" s="27"/>
      <c r="N15" s="27"/>
      <c r="O15" s="27"/>
      <c r="P15" s="27"/>
      <c r="Q15" s="27"/>
      <c r="R15" s="38"/>
    </row>
    <row r="16" spans="2:19" ht="17.25" customHeight="1" thickTop="1" thickBot="1" x14ac:dyDescent="0.3">
      <c r="B16" s="81">
        <v>13</v>
      </c>
      <c r="C16" s="22"/>
      <c r="D16" s="87" t="s">
        <v>348</v>
      </c>
      <c r="E16" s="87" t="s">
        <v>322</v>
      </c>
      <c r="F16" s="87" t="s">
        <v>322</v>
      </c>
      <c r="G16" s="87" t="s">
        <v>322</v>
      </c>
      <c r="H16" s="30"/>
      <c r="I16" s="30"/>
      <c r="J16" s="30"/>
      <c r="K16" s="30"/>
      <c r="L16" s="30"/>
      <c r="M16" s="27"/>
      <c r="N16" s="27"/>
      <c r="O16" s="27"/>
      <c r="P16" s="27"/>
      <c r="Q16" s="27"/>
      <c r="R16" s="38"/>
    </row>
    <row r="17" spans="2:18" ht="17.25" customHeight="1" thickTop="1" thickBot="1" x14ac:dyDescent="0.3">
      <c r="B17" s="81">
        <v>14</v>
      </c>
      <c r="C17" s="22"/>
      <c r="D17" s="87" t="s">
        <v>345</v>
      </c>
      <c r="E17" s="87" t="s">
        <v>322</v>
      </c>
      <c r="F17" s="87" t="s">
        <v>322</v>
      </c>
      <c r="G17" s="87" t="s">
        <v>322</v>
      </c>
      <c r="H17" s="29"/>
      <c r="I17" s="29"/>
      <c r="J17" s="29"/>
      <c r="K17" s="29"/>
      <c r="L17" s="29"/>
      <c r="M17" s="27"/>
      <c r="N17" s="27"/>
      <c r="O17" s="27"/>
      <c r="P17" s="27"/>
      <c r="Q17" s="27"/>
      <c r="R17" s="38"/>
    </row>
    <row r="18" spans="2:18" ht="17.25" customHeight="1" thickTop="1" thickBot="1" x14ac:dyDescent="0.3">
      <c r="B18" s="81">
        <v>15</v>
      </c>
      <c r="C18" s="22"/>
      <c r="D18" s="87" t="s">
        <v>354</v>
      </c>
      <c r="E18" s="87" t="s">
        <v>322</v>
      </c>
      <c r="F18" s="87" t="s">
        <v>322</v>
      </c>
      <c r="G18" s="87"/>
      <c r="H18" s="30"/>
      <c r="I18" s="30"/>
      <c r="J18" s="30"/>
      <c r="K18" s="30"/>
      <c r="L18" s="30"/>
      <c r="M18" s="27"/>
      <c r="N18" s="27"/>
      <c r="O18" s="27"/>
      <c r="P18" s="27"/>
      <c r="Q18" s="27"/>
      <c r="R18" s="38"/>
    </row>
    <row r="19" spans="2:18" ht="17.25" customHeight="1" thickTop="1" thickBot="1" x14ac:dyDescent="0.3">
      <c r="B19" s="81">
        <v>16</v>
      </c>
      <c r="C19" s="22"/>
      <c r="D19" s="87" t="s">
        <v>355</v>
      </c>
      <c r="E19" s="87" t="s">
        <v>322</v>
      </c>
      <c r="F19" s="112" t="s">
        <v>322</v>
      </c>
      <c r="G19" s="112"/>
      <c r="H19" s="30"/>
      <c r="I19" s="30"/>
      <c r="J19" s="30"/>
      <c r="K19" s="30"/>
      <c r="L19" s="30"/>
      <c r="M19" s="27"/>
      <c r="N19" s="27"/>
      <c r="O19" s="27"/>
      <c r="P19" s="27"/>
      <c r="Q19" s="27"/>
      <c r="R19" s="38"/>
    </row>
    <row r="20" spans="2:18" ht="17.25" customHeight="1" thickTop="1" thickBot="1" x14ac:dyDescent="0.3">
      <c r="B20" s="81">
        <v>17</v>
      </c>
      <c r="C20" s="22"/>
      <c r="D20" s="87" t="s">
        <v>353</v>
      </c>
      <c r="E20" s="87" t="s">
        <v>322</v>
      </c>
      <c r="F20" s="112" t="s">
        <v>322</v>
      </c>
      <c r="G20" s="112" t="s">
        <v>322</v>
      </c>
      <c r="H20" s="30"/>
      <c r="I20" s="30"/>
      <c r="J20" s="30"/>
      <c r="K20" s="30"/>
      <c r="L20" s="30"/>
      <c r="M20" s="27"/>
      <c r="N20" s="27"/>
      <c r="O20" s="27"/>
      <c r="P20" s="27"/>
      <c r="Q20" s="27"/>
      <c r="R20" s="38"/>
    </row>
    <row r="21" spans="2:18" ht="17.25" customHeight="1" thickTop="1" thickBot="1" x14ac:dyDescent="0.3">
      <c r="B21" s="2">
        <v>18</v>
      </c>
      <c r="C21" s="49"/>
      <c r="D21" s="85"/>
      <c r="E21" s="113"/>
      <c r="F21" s="113"/>
      <c r="G21" s="113"/>
      <c r="H21" s="86"/>
      <c r="I21" s="30"/>
      <c r="J21" s="30"/>
      <c r="K21" s="30"/>
      <c r="L21" s="30"/>
      <c r="M21" s="27"/>
      <c r="N21" s="27"/>
      <c r="O21" s="27"/>
      <c r="P21" s="27"/>
      <c r="Q21" s="27"/>
      <c r="R21" s="38"/>
    </row>
    <row r="22" spans="2:18" ht="17.25" customHeight="1" thickTop="1" thickBot="1" x14ac:dyDescent="0.3">
      <c r="B22" s="2">
        <v>19</v>
      </c>
      <c r="C22" s="49"/>
      <c r="D22" s="22"/>
      <c r="E22" s="22"/>
      <c r="F22" s="22"/>
      <c r="G22" s="22"/>
      <c r="H22" s="30"/>
      <c r="I22" s="30"/>
      <c r="J22" s="30"/>
      <c r="K22" s="30"/>
      <c r="L22" s="30"/>
      <c r="M22" s="27"/>
      <c r="N22" s="27"/>
      <c r="O22" s="27"/>
      <c r="P22" s="27"/>
      <c r="Q22" s="27"/>
      <c r="R22" s="38"/>
    </row>
    <row r="23" spans="2:18" ht="17.25" customHeight="1" thickTop="1" x14ac:dyDescent="0.25"/>
  </sheetData>
  <sortState ref="D4:E20">
    <sortCondition ref="D4:D2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workbookViewId="0">
      <selection activeCell="G4" sqref="G4"/>
    </sheetView>
  </sheetViews>
  <sheetFormatPr baseColWidth="10" defaultRowHeight="15" x14ac:dyDescent="0.25"/>
  <cols>
    <col min="1" max="1" width="1" customWidth="1"/>
    <col min="2" max="2" width="4.42578125" customWidth="1"/>
    <col min="3" max="3" width="4.28515625" style="33" customWidth="1"/>
    <col min="4" max="4" width="36.140625" customWidth="1"/>
    <col min="5" max="7" width="2.7109375" customWidth="1"/>
    <col min="8" max="12" width="8.42578125" style="24" bestFit="1" customWidth="1"/>
    <col min="13" max="13" width="7.85546875" customWidth="1"/>
    <col min="14" max="14" width="7.5703125" customWidth="1"/>
    <col min="15" max="15" width="7.140625" customWidth="1"/>
    <col min="16" max="16" width="6.140625" customWidth="1"/>
    <col min="17" max="17" width="7.85546875" customWidth="1"/>
    <col min="18" max="18" width="9.140625" style="39" customWidth="1"/>
  </cols>
  <sheetData>
    <row r="1" spans="2:19" ht="16.5" thickTop="1" thickBot="1" x14ac:dyDescent="0.3">
      <c r="B1" s="9" t="s">
        <v>21</v>
      </c>
      <c r="C1" s="9"/>
      <c r="M1" s="88" t="s">
        <v>187</v>
      </c>
    </row>
    <row r="2" spans="2:19" ht="16.5" thickTop="1" thickBot="1" x14ac:dyDescent="0.3">
      <c r="B2" s="11"/>
      <c r="C2" s="47"/>
      <c r="D2" s="19"/>
      <c r="E2" s="107"/>
      <c r="F2" s="107"/>
      <c r="G2" s="107"/>
      <c r="H2" s="25"/>
      <c r="I2" s="25"/>
      <c r="J2" s="25"/>
      <c r="K2" s="25"/>
      <c r="L2" s="25"/>
      <c r="M2" s="20"/>
      <c r="N2" t="s">
        <v>81</v>
      </c>
      <c r="O2" t="s">
        <v>80</v>
      </c>
      <c r="P2" t="s">
        <v>82</v>
      </c>
    </row>
    <row r="3" spans="2:19" ht="27" thickTop="1" thickBot="1" x14ac:dyDescent="0.3">
      <c r="B3" s="1" t="s">
        <v>0</v>
      </c>
      <c r="C3" s="48" t="s">
        <v>1</v>
      </c>
      <c r="D3" s="21" t="s">
        <v>22</v>
      </c>
      <c r="E3" s="83"/>
      <c r="F3" s="83"/>
      <c r="G3" s="83"/>
      <c r="H3" s="31" t="s">
        <v>267</v>
      </c>
      <c r="I3" s="31" t="s">
        <v>268</v>
      </c>
      <c r="J3" s="31" t="s">
        <v>271</v>
      </c>
      <c r="K3" s="31" t="s">
        <v>269</v>
      </c>
      <c r="L3" s="31" t="s">
        <v>270</v>
      </c>
      <c r="M3" s="3" t="s">
        <v>281</v>
      </c>
      <c r="N3" s="3" t="s">
        <v>278</v>
      </c>
      <c r="O3" s="3" t="s">
        <v>279</v>
      </c>
      <c r="P3" s="3" t="s">
        <v>280</v>
      </c>
      <c r="Q3" s="3" t="s">
        <v>83</v>
      </c>
      <c r="R3" s="37" t="s">
        <v>84</v>
      </c>
    </row>
    <row r="4" spans="2:19" ht="17.25" customHeight="1" thickTop="1" thickBot="1" x14ac:dyDescent="0.3">
      <c r="B4" s="2">
        <v>1</v>
      </c>
      <c r="C4" s="49"/>
      <c r="D4" s="87" t="s">
        <v>359</v>
      </c>
      <c r="E4" s="87" t="s">
        <v>322</v>
      </c>
      <c r="F4" s="87"/>
      <c r="G4" s="87" t="s">
        <v>322</v>
      </c>
      <c r="H4" s="109"/>
      <c r="I4" s="109"/>
      <c r="J4" s="109"/>
      <c r="K4" s="109"/>
      <c r="L4" s="109"/>
      <c r="M4" s="110"/>
      <c r="N4" s="110"/>
      <c r="O4" s="110"/>
      <c r="P4" s="110"/>
      <c r="Q4" s="110"/>
      <c r="R4" s="38"/>
      <c r="S4" s="23"/>
    </row>
    <row r="5" spans="2:19" ht="17.25" customHeight="1" thickTop="1" thickBot="1" x14ac:dyDescent="0.3">
      <c r="B5" s="2">
        <v>2</v>
      </c>
      <c r="C5" s="49"/>
      <c r="D5" s="87" t="s">
        <v>361</v>
      </c>
      <c r="E5" s="87"/>
      <c r="F5" s="87"/>
      <c r="G5" s="87"/>
      <c r="H5" s="109"/>
      <c r="I5" s="109"/>
      <c r="J5" s="109"/>
      <c r="K5" s="109"/>
      <c r="L5" s="109"/>
      <c r="M5" s="110"/>
      <c r="N5" s="110"/>
      <c r="O5" s="110"/>
      <c r="P5" s="110"/>
      <c r="Q5" s="110"/>
      <c r="R5" s="38"/>
    </row>
    <row r="6" spans="2:19" ht="17.25" customHeight="1" thickTop="1" thickBot="1" x14ac:dyDescent="0.3">
      <c r="B6" s="2">
        <v>3</v>
      </c>
      <c r="C6" s="49"/>
      <c r="D6" s="87" t="s">
        <v>369</v>
      </c>
      <c r="E6" s="87"/>
      <c r="F6" s="87" t="s">
        <v>322</v>
      </c>
      <c r="G6" s="87"/>
      <c r="H6" s="109"/>
      <c r="I6" s="109"/>
      <c r="J6" s="109"/>
      <c r="K6" s="109"/>
      <c r="L6" s="109"/>
      <c r="M6" s="110"/>
      <c r="N6" s="110"/>
      <c r="O6" s="110"/>
      <c r="P6" s="110"/>
      <c r="Q6" s="110"/>
      <c r="R6" s="38"/>
    </row>
    <row r="7" spans="2:19" ht="17.25" customHeight="1" thickTop="1" thickBot="1" x14ac:dyDescent="0.3">
      <c r="B7" s="2">
        <v>4</v>
      </c>
      <c r="C7" s="49"/>
      <c r="D7" s="87" t="s">
        <v>370</v>
      </c>
      <c r="E7" s="87" t="s">
        <v>322</v>
      </c>
      <c r="F7" s="87" t="s">
        <v>322</v>
      </c>
      <c r="G7" s="87"/>
      <c r="H7" s="109"/>
      <c r="I7" s="109"/>
      <c r="J7" s="109"/>
      <c r="K7" s="109"/>
      <c r="L7" s="109"/>
      <c r="M7" s="110"/>
      <c r="N7" s="110"/>
      <c r="O7" s="110"/>
      <c r="P7" s="110"/>
      <c r="Q7" s="110"/>
      <c r="R7" s="38"/>
    </row>
    <row r="8" spans="2:19" ht="17.25" customHeight="1" thickTop="1" thickBot="1" x14ac:dyDescent="0.3">
      <c r="B8" s="2">
        <v>5</v>
      </c>
      <c r="C8" s="49"/>
      <c r="D8" s="87" t="s">
        <v>365</v>
      </c>
      <c r="E8" s="87" t="s">
        <v>322</v>
      </c>
      <c r="F8" s="87" t="s">
        <v>322</v>
      </c>
      <c r="G8" s="87" t="s">
        <v>322</v>
      </c>
      <c r="H8" s="109"/>
      <c r="I8" s="109"/>
      <c r="J8" s="109"/>
      <c r="K8" s="109"/>
      <c r="L8" s="109"/>
      <c r="M8" s="110"/>
      <c r="N8" s="110"/>
      <c r="O8" s="110"/>
      <c r="P8" s="110"/>
      <c r="Q8" s="110"/>
      <c r="R8" s="38"/>
    </row>
    <row r="9" spans="2:19" ht="17.25" customHeight="1" thickTop="1" thickBot="1" x14ac:dyDescent="0.3">
      <c r="B9" s="2">
        <v>6</v>
      </c>
      <c r="C9" s="49"/>
      <c r="D9" s="87" t="s">
        <v>371</v>
      </c>
      <c r="E9" s="87" t="s">
        <v>322</v>
      </c>
      <c r="F9" s="87" t="s">
        <v>322</v>
      </c>
      <c r="G9" s="87"/>
      <c r="H9" s="109"/>
      <c r="I9" s="109"/>
      <c r="J9" s="109"/>
      <c r="K9" s="109"/>
      <c r="L9" s="109"/>
      <c r="M9" s="110"/>
      <c r="N9" s="110"/>
      <c r="O9" s="110"/>
      <c r="P9" s="110"/>
      <c r="Q9" s="110"/>
      <c r="R9" s="38"/>
    </row>
    <row r="10" spans="2:19" ht="17.25" customHeight="1" thickTop="1" thickBot="1" x14ac:dyDescent="0.3">
      <c r="B10" s="2">
        <v>7</v>
      </c>
      <c r="C10" s="49"/>
      <c r="D10" s="87" t="s">
        <v>362</v>
      </c>
      <c r="E10" s="87" t="s">
        <v>322</v>
      </c>
      <c r="F10" s="87" t="s">
        <v>322</v>
      </c>
      <c r="G10" s="87" t="s">
        <v>322</v>
      </c>
      <c r="H10" s="109"/>
      <c r="I10" s="109"/>
      <c r="J10" s="109"/>
      <c r="K10" s="109"/>
      <c r="L10" s="109"/>
      <c r="M10" s="110"/>
      <c r="N10" s="110"/>
      <c r="O10" s="110"/>
      <c r="P10" s="110"/>
      <c r="Q10" s="110"/>
      <c r="R10" s="38"/>
    </row>
    <row r="11" spans="2:19" ht="17.25" customHeight="1" thickTop="1" thickBot="1" x14ac:dyDescent="0.3">
      <c r="B11" s="2">
        <v>8</v>
      </c>
      <c r="C11" s="49"/>
      <c r="D11" s="87" t="s">
        <v>368</v>
      </c>
      <c r="E11" s="87" t="s">
        <v>322</v>
      </c>
      <c r="F11" s="87" t="s">
        <v>322</v>
      </c>
      <c r="G11" s="87"/>
      <c r="H11" s="109"/>
      <c r="I11" s="109"/>
      <c r="J11" s="109"/>
      <c r="K11" s="109"/>
      <c r="L11" s="109"/>
      <c r="M11" s="110"/>
      <c r="N11" s="110"/>
      <c r="O11" s="110"/>
      <c r="P11" s="110"/>
      <c r="Q11" s="110"/>
      <c r="R11" s="38"/>
    </row>
    <row r="12" spans="2:19" ht="17.25" customHeight="1" thickTop="1" thickBot="1" x14ac:dyDescent="0.3">
      <c r="B12" s="2">
        <v>9</v>
      </c>
      <c r="C12" s="49"/>
      <c r="D12" s="87" t="s">
        <v>366</v>
      </c>
      <c r="E12" s="87"/>
      <c r="F12" s="87" t="s">
        <v>322</v>
      </c>
      <c r="G12" s="87"/>
      <c r="H12" s="109"/>
      <c r="I12" s="109"/>
      <c r="J12" s="109"/>
      <c r="K12" s="109"/>
      <c r="L12" s="109"/>
      <c r="M12" s="110"/>
      <c r="N12" s="110"/>
      <c r="O12" s="110"/>
      <c r="P12" s="110"/>
      <c r="Q12" s="110"/>
      <c r="R12" s="38"/>
    </row>
    <row r="13" spans="2:19" ht="17.25" customHeight="1" thickTop="1" thickBot="1" x14ac:dyDescent="0.3">
      <c r="B13" s="2">
        <v>10</v>
      </c>
      <c r="C13" s="49"/>
      <c r="D13" s="87" t="s">
        <v>363</v>
      </c>
      <c r="E13" s="87" t="s">
        <v>322</v>
      </c>
      <c r="F13" s="87" t="s">
        <v>322</v>
      </c>
      <c r="G13" s="87"/>
      <c r="H13" s="109"/>
      <c r="I13" s="109"/>
      <c r="J13" s="109"/>
      <c r="K13" s="109"/>
      <c r="L13" s="109"/>
      <c r="M13" s="110"/>
      <c r="N13" s="110"/>
      <c r="O13" s="110"/>
      <c r="P13" s="110"/>
      <c r="Q13" s="110"/>
      <c r="R13" s="38"/>
      <c r="S13" s="4"/>
    </row>
    <row r="14" spans="2:19" ht="17.25" customHeight="1" thickTop="1" thickBot="1" x14ac:dyDescent="0.3">
      <c r="B14" s="2">
        <v>11</v>
      </c>
      <c r="C14" s="49"/>
      <c r="D14" s="87" t="s">
        <v>373</v>
      </c>
      <c r="E14" s="87" t="s">
        <v>322</v>
      </c>
      <c r="F14" s="87" t="s">
        <v>322</v>
      </c>
      <c r="G14" s="87"/>
      <c r="H14" s="109"/>
      <c r="I14" s="109"/>
      <c r="J14" s="109"/>
      <c r="K14" s="109"/>
      <c r="L14" s="109"/>
      <c r="M14" s="110"/>
      <c r="N14" s="110"/>
      <c r="O14" s="110"/>
      <c r="P14" s="110"/>
      <c r="Q14" s="110"/>
      <c r="R14" s="38"/>
    </row>
    <row r="15" spans="2:19" ht="17.25" customHeight="1" thickTop="1" thickBot="1" x14ac:dyDescent="0.3">
      <c r="B15" s="2">
        <v>12</v>
      </c>
      <c r="C15" s="49"/>
      <c r="D15" s="87" t="s">
        <v>367</v>
      </c>
      <c r="E15" s="87" t="s">
        <v>322</v>
      </c>
      <c r="F15" s="87" t="s">
        <v>322</v>
      </c>
      <c r="G15" s="87"/>
      <c r="H15" s="109"/>
      <c r="I15" s="109"/>
      <c r="J15" s="109"/>
      <c r="K15" s="109"/>
      <c r="L15" s="109"/>
      <c r="M15" s="110"/>
      <c r="N15" s="110"/>
      <c r="O15" s="110"/>
      <c r="P15" s="110"/>
      <c r="Q15" s="110"/>
      <c r="R15" s="38"/>
    </row>
    <row r="16" spans="2:19" ht="17.25" customHeight="1" thickTop="1" thickBot="1" x14ac:dyDescent="0.3">
      <c r="B16" s="2">
        <v>13</v>
      </c>
      <c r="C16" s="49"/>
      <c r="D16" s="87" t="s">
        <v>360</v>
      </c>
      <c r="E16" s="87" t="s">
        <v>322</v>
      </c>
      <c r="F16" s="87" t="s">
        <v>322</v>
      </c>
      <c r="G16" s="87"/>
      <c r="H16" s="109"/>
      <c r="I16" s="109"/>
      <c r="J16" s="109"/>
      <c r="K16" s="109"/>
      <c r="L16" s="109"/>
      <c r="M16" s="110"/>
      <c r="N16" s="110"/>
      <c r="O16" s="110"/>
      <c r="P16" s="110"/>
      <c r="Q16" s="110"/>
      <c r="R16" s="38"/>
    </row>
    <row r="17" spans="2:18" ht="17.25" customHeight="1" thickTop="1" thickBot="1" x14ac:dyDescent="0.3">
      <c r="B17" s="2">
        <v>14</v>
      </c>
      <c r="C17" s="49"/>
      <c r="D17" s="87" t="s">
        <v>374</v>
      </c>
      <c r="E17" s="87" t="s">
        <v>322</v>
      </c>
      <c r="F17" s="87" t="s">
        <v>322</v>
      </c>
      <c r="G17" s="87"/>
      <c r="H17" s="109"/>
      <c r="I17" s="109"/>
      <c r="J17" s="109"/>
      <c r="K17" s="109"/>
      <c r="L17" s="109"/>
      <c r="M17" s="110"/>
      <c r="N17" s="110"/>
      <c r="O17" s="110"/>
      <c r="P17" s="110"/>
      <c r="Q17" s="110"/>
      <c r="R17" s="38"/>
    </row>
    <row r="18" spans="2:18" ht="17.25" customHeight="1" thickTop="1" thickBot="1" x14ac:dyDescent="0.3">
      <c r="B18" s="2">
        <v>15</v>
      </c>
      <c r="C18" s="49"/>
      <c r="D18" s="87" t="s">
        <v>372</v>
      </c>
      <c r="E18" s="87" t="s">
        <v>322</v>
      </c>
      <c r="F18" s="87"/>
      <c r="G18" s="87" t="s">
        <v>322</v>
      </c>
      <c r="H18" s="109"/>
      <c r="I18" s="109"/>
      <c r="J18" s="109"/>
      <c r="K18" s="109"/>
      <c r="L18" s="109"/>
      <c r="M18" s="110"/>
      <c r="N18" s="110"/>
      <c r="O18" s="110"/>
      <c r="P18" s="110"/>
      <c r="Q18" s="110"/>
      <c r="R18" s="38"/>
    </row>
    <row r="19" spans="2:18" ht="17.25" customHeight="1" thickTop="1" thickBot="1" x14ac:dyDescent="0.3">
      <c r="B19" s="2">
        <v>16</v>
      </c>
      <c r="C19" s="49"/>
      <c r="D19" s="87" t="s">
        <v>364</v>
      </c>
      <c r="E19" s="108" t="s">
        <v>322</v>
      </c>
      <c r="F19" s="108" t="s">
        <v>322</v>
      </c>
      <c r="G19" s="108" t="s">
        <v>322</v>
      </c>
      <c r="H19" s="109"/>
      <c r="I19" s="109"/>
      <c r="J19" s="109"/>
      <c r="K19" s="109"/>
      <c r="L19" s="109"/>
      <c r="M19" s="110"/>
      <c r="N19" s="110"/>
      <c r="O19" s="110"/>
      <c r="P19" s="110"/>
      <c r="Q19" s="110"/>
      <c r="R19" s="38"/>
    </row>
    <row r="20" spans="2:18" ht="17.25" customHeight="1" thickTop="1" thickBot="1" x14ac:dyDescent="0.3">
      <c r="B20" s="2">
        <v>17</v>
      </c>
      <c r="C20" s="49"/>
      <c r="D20" s="108"/>
      <c r="E20" s="108"/>
      <c r="F20" s="108"/>
      <c r="G20" s="108"/>
      <c r="H20" s="109"/>
      <c r="I20" s="109"/>
      <c r="J20" s="109"/>
      <c r="K20" s="109"/>
      <c r="L20" s="109"/>
      <c r="M20" s="110"/>
      <c r="N20" s="110"/>
      <c r="O20" s="110"/>
      <c r="P20" s="110"/>
      <c r="Q20" s="110"/>
      <c r="R20" s="38"/>
    </row>
    <row r="21" spans="2:18" ht="17.25" customHeight="1" thickTop="1" thickBot="1" x14ac:dyDescent="0.3">
      <c r="B21" s="2">
        <v>18</v>
      </c>
      <c r="C21" s="49"/>
      <c r="D21" s="108"/>
      <c r="E21" s="111"/>
      <c r="F21" s="111"/>
      <c r="G21" s="111"/>
      <c r="H21" s="109"/>
      <c r="I21" s="109"/>
      <c r="J21" s="109"/>
      <c r="K21" s="109"/>
      <c r="L21" s="109"/>
      <c r="M21" s="110"/>
      <c r="N21" s="110"/>
      <c r="O21" s="110"/>
      <c r="P21" s="110"/>
      <c r="Q21" s="110"/>
      <c r="R21" s="38"/>
    </row>
    <row r="22" spans="2:18" ht="17.25" customHeight="1" thickTop="1" thickBot="1" x14ac:dyDescent="0.3">
      <c r="B22" s="2">
        <v>19</v>
      </c>
      <c r="C22" s="49"/>
      <c r="D22" s="22"/>
      <c r="E22" s="22"/>
      <c r="F22" s="22"/>
      <c r="G22" s="22"/>
      <c r="H22" s="30"/>
      <c r="I22" s="30"/>
      <c r="J22" s="30"/>
      <c r="K22" s="30"/>
      <c r="L22" s="30"/>
      <c r="M22" s="27"/>
      <c r="N22" s="27"/>
      <c r="O22" s="27"/>
      <c r="P22" s="27"/>
      <c r="Q22" s="27"/>
      <c r="R22" s="38"/>
    </row>
    <row r="23" spans="2:18" ht="17.25" customHeight="1" thickTop="1" x14ac:dyDescent="0.25"/>
  </sheetData>
  <sortState ref="D4:D19">
    <sortCondition ref="D4:D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5"/>
  <sheetViews>
    <sheetView topLeftCell="E44" zoomScale="110" zoomScaleNormal="110" workbookViewId="0">
      <selection activeCell="P45" sqref="P45"/>
    </sheetView>
  </sheetViews>
  <sheetFormatPr baseColWidth="10" defaultRowHeight="15" x14ac:dyDescent="0.25"/>
  <cols>
    <col min="1" max="1" width="6.28515625" customWidth="1"/>
    <col min="2" max="2" width="6.42578125" customWidth="1"/>
    <col min="4" max="4" width="33.7109375" style="33" customWidth="1"/>
    <col min="5" max="5" width="8.5703125" style="43" customWidth="1"/>
    <col min="6" max="6" width="5.28515625" bestFit="1" customWidth="1"/>
    <col min="7" max="8" width="5.85546875" bestFit="1" customWidth="1"/>
    <col min="9" max="9" width="5.85546875" customWidth="1"/>
    <col min="10" max="10" width="7" customWidth="1"/>
    <col min="11" max="11" width="8.85546875" style="35" customWidth="1"/>
    <col min="12" max="12" width="5.85546875" bestFit="1" customWidth="1"/>
    <col min="13" max="14" width="8.85546875" customWidth="1"/>
    <col min="15" max="15" width="5.28515625" bestFit="1" customWidth="1"/>
    <col min="16" max="16" width="6.7109375" style="34" bestFit="1" customWidth="1"/>
    <col min="17" max="17" width="6.5703125" style="35" bestFit="1" customWidth="1"/>
  </cols>
  <sheetData>
    <row r="1" spans="2:18" ht="15.75" customHeight="1" thickTop="1" x14ac:dyDescent="0.25">
      <c r="B1" s="15" t="s">
        <v>185</v>
      </c>
      <c r="C1" s="14"/>
      <c r="D1" s="15"/>
      <c r="E1" s="42"/>
      <c r="F1" s="14"/>
      <c r="G1" s="14"/>
      <c r="H1" s="14"/>
      <c r="I1" s="14"/>
      <c r="J1" s="14"/>
      <c r="K1" s="40"/>
      <c r="L1" s="72" t="s">
        <v>383</v>
      </c>
      <c r="M1" s="95"/>
      <c r="N1" s="95"/>
    </row>
    <row r="2" spans="2:18" ht="15.75" thickBot="1" x14ac:dyDescent="0.3">
      <c r="E2" s="43" t="s">
        <v>313</v>
      </c>
      <c r="F2">
        <v>10</v>
      </c>
      <c r="G2">
        <v>10</v>
      </c>
      <c r="H2">
        <v>10</v>
      </c>
      <c r="I2">
        <v>10</v>
      </c>
      <c r="J2">
        <v>60</v>
      </c>
      <c r="L2">
        <v>20</v>
      </c>
      <c r="M2">
        <v>10</v>
      </c>
      <c r="N2">
        <v>10</v>
      </c>
      <c r="O2">
        <v>10</v>
      </c>
      <c r="P2" s="34">
        <v>50</v>
      </c>
    </row>
    <row r="3" spans="2:18" ht="65.25" customHeight="1" thickTop="1" thickBot="1" x14ac:dyDescent="0.3">
      <c r="B3" s="13" t="s">
        <v>0</v>
      </c>
      <c r="C3" s="55" t="s">
        <v>1</v>
      </c>
      <c r="D3" s="61" t="s">
        <v>22</v>
      </c>
      <c r="E3" s="62" t="s">
        <v>314</v>
      </c>
      <c r="F3" s="3" t="s">
        <v>272</v>
      </c>
      <c r="G3" s="3" t="s">
        <v>273</v>
      </c>
      <c r="H3" s="3" t="s">
        <v>274</v>
      </c>
      <c r="I3" s="3" t="s">
        <v>277</v>
      </c>
      <c r="J3" s="3" t="s">
        <v>275</v>
      </c>
      <c r="K3" s="63" t="s">
        <v>84</v>
      </c>
      <c r="L3" s="32" t="s">
        <v>273</v>
      </c>
      <c r="M3" s="96" t="s">
        <v>377</v>
      </c>
      <c r="N3" s="96" t="s">
        <v>378</v>
      </c>
      <c r="O3" s="3" t="s">
        <v>272</v>
      </c>
      <c r="P3" s="60" t="s">
        <v>327</v>
      </c>
      <c r="Q3" s="63" t="s">
        <v>84</v>
      </c>
      <c r="R3" s="4"/>
    </row>
    <row r="4" spans="2:18" ht="15.75" customHeight="1" thickTop="1" thickBot="1" x14ac:dyDescent="0.3">
      <c r="B4" s="12">
        <v>1</v>
      </c>
      <c r="C4" s="51" t="s">
        <v>87</v>
      </c>
      <c r="D4" s="52" t="s">
        <v>88</v>
      </c>
      <c r="E4" s="53" t="s">
        <v>315</v>
      </c>
      <c r="F4" s="4">
        <v>20</v>
      </c>
      <c r="G4" s="4">
        <v>17</v>
      </c>
      <c r="H4" s="4">
        <v>15</v>
      </c>
      <c r="I4" s="4">
        <v>18</v>
      </c>
      <c r="J4" s="4">
        <v>16</v>
      </c>
      <c r="K4" s="54">
        <f t="shared" ref="K4:K14" si="0">+J4*0.6+H4*0.1+(G4+E4)*0.1++I4*0.1+F4*0.1</f>
        <v>16.8</v>
      </c>
      <c r="L4" s="4">
        <v>10</v>
      </c>
      <c r="M4" s="4">
        <v>13</v>
      </c>
      <c r="N4" s="4">
        <v>13</v>
      </c>
      <c r="O4" s="4">
        <v>20</v>
      </c>
      <c r="P4" s="27">
        <v>12.5</v>
      </c>
      <c r="Q4" s="54">
        <f>+P4*0.5+O4*0.1+L4/10*20*0.2+N4*0.1+M4*0.1</f>
        <v>14.850000000000001</v>
      </c>
      <c r="R4" s="4"/>
    </row>
    <row r="5" spans="2:18" ht="16.5" customHeight="1" thickTop="1" thickBot="1" x14ac:dyDescent="0.3">
      <c r="B5" s="12">
        <v>2</v>
      </c>
      <c r="C5" s="51" t="s">
        <v>89</v>
      </c>
      <c r="D5" s="52" t="s">
        <v>90</v>
      </c>
      <c r="E5" s="53" t="s">
        <v>315</v>
      </c>
      <c r="F5" s="4">
        <v>20</v>
      </c>
      <c r="G5" s="4">
        <v>15</v>
      </c>
      <c r="H5" s="4">
        <v>15</v>
      </c>
      <c r="I5" s="4">
        <v>14</v>
      </c>
      <c r="J5" s="4">
        <v>3</v>
      </c>
      <c r="K5" s="54">
        <f t="shared" si="0"/>
        <v>8.4</v>
      </c>
      <c r="L5" s="4">
        <v>2</v>
      </c>
      <c r="M5" s="4"/>
      <c r="N5" s="4"/>
      <c r="O5" s="4">
        <v>20</v>
      </c>
      <c r="P5" s="27">
        <v>7</v>
      </c>
      <c r="Q5" s="54">
        <f t="shared" ref="Q5:Q13" si="1">+P5*0.5+O5*0.1+L5/10*20*0.2+N5*0.1+M5*0.1</f>
        <v>6.3</v>
      </c>
      <c r="R5" s="4"/>
    </row>
    <row r="6" spans="2:18" ht="16.5" customHeight="1" thickTop="1" thickBot="1" x14ac:dyDescent="0.3">
      <c r="B6" s="12">
        <v>3</v>
      </c>
      <c r="C6" s="51" t="s">
        <v>91</v>
      </c>
      <c r="D6" s="52" t="s">
        <v>92</v>
      </c>
      <c r="E6" s="53" t="s">
        <v>315</v>
      </c>
      <c r="F6" s="4">
        <v>20</v>
      </c>
      <c r="G6" s="4"/>
      <c r="H6" s="4">
        <v>15</v>
      </c>
      <c r="I6" s="4">
        <v>15</v>
      </c>
      <c r="J6" s="4">
        <v>12</v>
      </c>
      <c r="K6" s="54">
        <f t="shared" si="0"/>
        <v>12.399999999999999</v>
      </c>
      <c r="L6" s="4">
        <v>7</v>
      </c>
      <c r="M6" s="4">
        <v>14</v>
      </c>
      <c r="N6" s="4"/>
      <c r="O6" s="4">
        <v>20</v>
      </c>
      <c r="P6" s="27">
        <v>3</v>
      </c>
      <c r="Q6" s="54">
        <f t="shared" si="1"/>
        <v>7.7000000000000011</v>
      </c>
      <c r="R6" s="4"/>
    </row>
    <row r="7" spans="2:18" ht="16.5" customHeight="1" thickTop="1" thickBot="1" x14ac:dyDescent="0.3">
      <c r="B7" s="12">
        <v>4</v>
      </c>
      <c r="C7" s="51" t="s">
        <v>93</v>
      </c>
      <c r="D7" s="52" t="s">
        <v>94</v>
      </c>
      <c r="E7" s="53" t="s">
        <v>315</v>
      </c>
      <c r="F7" s="4">
        <v>20</v>
      </c>
      <c r="G7" s="4">
        <v>16</v>
      </c>
      <c r="H7" s="4">
        <v>15</v>
      </c>
      <c r="I7" s="4">
        <v>14</v>
      </c>
      <c r="J7" s="4">
        <v>13</v>
      </c>
      <c r="K7" s="54">
        <f t="shared" si="0"/>
        <v>14.500000000000002</v>
      </c>
      <c r="L7" s="4">
        <v>9</v>
      </c>
      <c r="M7" s="4">
        <v>11</v>
      </c>
      <c r="N7" s="4">
        <v>15</v>
      </c>
      <c r="O7" s="4">
        <v>20</v>
      </c>
      <c r="P7" s="27">
        <v>5.5</v>
      </c>
      <c r="Q7" s="54">
        <f t="shared" si="1"/>
        <v>10.95</v>
      </c>
      <c r="R7" s="4"/>
    </row>
    <row r="8" spans="2:18" ht="16.5" customHeight="1" thickTop="1" thickBot="1" x14ac:dyDescent="0.3">
      <c r="B8" s="12">
        <v>5</v>
      </c>
      <c r="C8" s="51" t="s">
        <v>95</v>
      </c>
      <c r="D8" s="52" t="s">
        <v>96</v>
      </c>
      <c r="E8" s="53" t="s">
        <v>315</v>
      </c>
      <c r="F8" s="4">
        <v>20</v>
      </c>
      <c r="G8" s="4">
        <v>16</v>
      </c>
      <c r="H8" s="4">
        <v>16</v>
      </c>
      <c r="I8" s="4"/>
      <c r="J8" s="4">
        <v>11</v>
      </c>
      <c r="K8" s="54">
        <f t="shared" si="0"/>
        <v>12</v>
      </c>
      <c r="L8" s="4">
        <v>7</v>
      </c>
      <c r="M8" s="4">
        <v>18</v>
      </c>
      <c r="N8" s="4">
        <v>16</v>
      </c>
      <c r="O8" s="4">
        <v>20</v>
      </c>
      <c r="P8" s="27">
        <v>13.5</v>
      </c>
      <c r="Q8" s="54">
        <f t="shared" si="1"/>
        <v>14.950000000000001</v>
      </c>
      <c r="R8" s="4"/>
    </row>
    <row r="9" spans="2:18" ht="16.5" customHeight="1" thickTop="1" thickBot="1" x14ac:dyDescent="0.3">
      <c r="B9" s="12">
        <v>6</v>
      </c>
      <c r="C9" s="51" t="s">
        <v>97</v>
      </c>
      <c r="D9" s="52" t="s">
        <v>98</v>
      </c>
      <c r="E9" s="53" t="s">
        <v>315</v>
      </c>
      <c r="F9" s="4">
        <v>20</v>
      </c>
      <c r="G9" s="4">
        <v>15</v>
      </c>
      <c r="H9" s="4">
        <v>15</v>
      </c>
      <c r="I9" s="4"/>
      <c r="J9" s="4">
        <v>14</v>
      </c>
      <c r="K9" s="54">
        <f t="shared" si="0"/>
        <v>13.600000000000001</v>
      </c>
      <c r="L9" s="4">
        <v>8</v>
      </c>
      <c r="M9" s="4">
        <v>9</v>
      </c>
      <c r="N9" s="4">
        <v>16</v>
      </c>
      <c r="O9" s="4">
        <v>20</v>
      </c>
      <c r="P9" s="27">
        <v>14.5</v>
      </c>
      <c r="Q9" s="54">
        <f t="shared" si="1"/>
        <v>14.95</v>
      </c>
      <c r="R9" s="4"/>
    </row>
    <row r="10" spans="2:18" ht="16.5" customHeight="1" thickTop="1" thickBot="1" x14ac:dyDescent="0.3">
      <c r="B10" s="12">
        <v>7</v>
      </c>
      <c r="C10" s="51" t="s">
        <v>99</v>
      </c>
      <c r="D10" s="52" t="s">
        <v>100</v>
      </c>
      <c r="E10" s="53" t="s">
        <v>315</v>
      </c>
      <c r="F10" s="4">
        <v>10</v>
      </c>
      <c r="G10" s="4"/>
      <c r="H10" s="4"/>
      <c r="I10" s="4"/>
      <c r="J10" s="4"/>
      <c r="K10" s="54">
        <f t="shared" si="0"/>
        <v>1.2</v>
      </c>
      <c r="L10" s="4">
        <v>1</v>
      </c>
      <c r="M10" s="4"/>
      <c r="N10" s="4"/>
      <c r="O10" s="4">
        <f>2/5*20</f>
        <v>8</v>
      </c>
      <c r="P10" s="27"/>
      <c r="Q10" s="54"/>
      <c r="R10" s="4"/>
    </row>
    <row r="11" spans="2:18" ht="16.5" customHeight="1" thickTop="1" thickBot="1" x14ac:dyDescent="0.3">
      <c r="B11" s="12">
        <v>8</v>
      </c>
      <c r="C11" s="51" t="s">
        <v>101</v>
      </c>
      <c r="D11" s="52" t="s">
        <v>102</v>
      </c>
      <c r="E11" s="53"/>
      <c r="F11" s="4">
        <v>15</v>
      </c>
      <c r="G11" s="4">
        <v>18</v>
      </c>
      <c r="H11" s="4">
        <v>15</v>
      </c>
      <c r="I11" s="4"/>
      <c r="J11" s="4">
        <v>10</v>
      </c>
      <c r="K11" s="54">
        <f t="shared" si="0"/>
        <v>10.8</v>
      </c>
      <c r="L11" s="4">
        <v>8</v>
      </c>
      <c r="M11" s="4">
        <v>12</v>
      </c>
      <c r="N11" s="4"/>
      <c r="O11" s="4">
        <v>16</v>
      </c>
      <c r="P11" s="27">
        <v>8.5</v>
      </c>
      <c r="Q11" s="54">
        <f t="shared" si="1"/>
        <v>10.25</v>
      </c>
      <c r="R11" s="4"/>
    </row>
    <row r="12" spans="2:18" ht="16.5" customHeight="1" thickTop="1" thickBot="1" x14ac:dyDescent="0.3">
      <c r="B12" s="12">
        <v>9</v>
      </c>
      <c r="C12" s="51" t="s">
        <v>103</v>
      </c>
      <c r="D12" s="52" t="s">
        <v>104</v>
      </c>
      <c r="E12" s="53" t="s">
        <v>315</v>
      </c>
      <c r="F12" s="4">
        <v>5</v>
      </c>
      <c r="G12" s="4"/>
      <c r="H12" s="4"/>
      <c r="I12" s="4"/>
      <c r="J12" s="4"/>
      <c r="K12" s="54">
        <f t="shared" si="0"/>
        <v>0.7</v>
      </c>
      <c r="L12" s="4"/>
      <c r="M12" s="4"/>
      <c r="N12" s="4"/>
      <c r="O12" s="4">
        <f>1/5*20</f>
        <v>4</v>
      </c>
      <c r="P12" s="27"/>
      <c r="Q12" s="54"/>
      <c r="R12" s="4"/>
    </row>
    <row r="13" spans="2:18" ht="16.5" customHeight="1" thickTop="1" thickBot="1" x14ac:dyDescent="0.3">
      <c r="B13" s="12">
        <v>10</v>
      </c>
      <c r="C13" s="51" t="s">
        <v>105</v>
      </c>
      <c r="D13" s="52" t="s">
        <v>106</v>
      </c>
      <c r="E13" s="53" t="s">
        <v>315</v>
      </c>
      <c r="F13" s="4">
        <v>15</v>
      </c>
      <c r="G13" s="4"/>
      <c r="H13" s="4"/>
      <c r="I13" s="4"/>
      <c r="J13" s="4">
        <v>6</v>
      </c>
      <c r="K13" s="54">
        <f t="shared" si="0"/>
        <v>5.3</v>
      </c>
      <c r="L13" s="4">
        <v>3</v>
      </c>
      <c r="M13" s="4"/>
      <c r="N13" s="4"/>
      <c r="O13" s="4">
        <v>16</v>
      </c>
      <c r="P13" s="27">
        <v>3</v>
      </c>
      <c r="Q13" s="54">
        <f t="shared" si="1"/>
        <v>4.3000000000000007</v>
      </c>
      <c r="R13" s="4"/>
    </row>
    <row r="14" spans="2:18" ht="16.5" customHeight="1" thickTop="1" thickBot="1" x14ac:dyDescent="0.3">
      <c r="B14" s="12">
        <v>11</v>
      </c>
      <c r="C14" s="51" t="s">
        <v>107</v>
      </c>
      <c r="D14" s="52" t="s">
        <v>108</v>
      </c>
      <c r="E14" s="53" t="s">
        <v>315</v>
      </c>
      <c r="F14" s="4">
        <v>20</v>
      </c>
      <c r="G14" s="4">
        <v>16</v>
      </c>
      <c r="H14" s="4">
        <v>16</v>
      </c>
      <c r="I14" s="4"/>
      <c r="J14" s="4">
        <v>11</v>
      </c>
      <c r="K14" s="54">
        <f t="shared" si="0"/>
        <v>12</v>
      </c>
      <c r="L14" s="4">
        <v>7</v>
      </c>
      <c r="M14" s="4">
        <v>15</v>
      </c>
      <c r="N14" s="4">
        <v>15</v>
      </c>
      <c r="O14" s="4">
        <v>20</v>
      </c>
      <c r="P14" s="27">
        <v>8.5</v>
      </c>
      <c r="Q14" s="73">
        <f>+P14*0.5+O14*0.1+L14/10*20*0.2+N14*0.1+M14*0.1+1</f>
        <v>13.05</v>
      </c>
      <c r="R14" s="4"/>
    </row>
    <row r="15" spans="2:18" ht="16.5" customHeight="1" thickTop="1" thickBot="1" x14ac:dyDescent="0.3">
      <c r="B15" s="12">
        <v>12</v>
      </c>
      <c r="C15" s="51" t="s">
        <v>109</v>
      </c>
      <c r="D15" s="52" t="s">
        <v>110</v>
      </c>
      <c r="E15" s="53" t="s">
        <v>315</v>
      </c>
      <c r="F15" s="4">
        <v>20</v>
      </c>
      <c r="G15" s="4">
        <v>16</v>
      </c>
      <c r="H15" s="4">
        <v>15</v>
      </c>
      <c r="I15" s="4"/>
      <c r="J15" s="4">
        <v>11</v>
      </c>
      <c r="K15" s="54">
        <f>+J15*0.6+H15*0.1+(G15+E15)*0.1++I15*0.1+F15*0.1</f>
        <v>11.9</v>
      </c>
      <c r="L15" s="4">
        <v>5</v>
      </c>
      <c r="M15" s="4"/>
      <c r="N15" s="4"/>
      <c r="O15" s="4">
        <v>20</v>
      </c>
      <c r="P15" s="27">
        <v>11</v>
      </c>
      <c r="Q15" s="54">
        <f t="shared" ref="Q15:Q19" si="2">+P15*0.5+O15*0.1+L15/10*20*0.2+N15*0.1+M15*0.1</f>
        <v>9.5</v>
      </c>
      <c r="R15" s="4"/>
    </row>
    <row r="16" spans="2:18" ht="16.5" customHeight="1" thickTop="1" thickBot="1" x14ac:dyDescent="0.3">
      <c r="B16" s="12">
        <v>13</v>
      </c>
      <c r="C16" s="51" t="s">
        <v>111</v>
      </c>
      <c r="D16" s="52" t="s">
        <v>112</v>
      </c>
      <c r="E16" s="53" t="s">
        <v>315</v>
      </c>
      <c r="F16" s="4">
        <v>20</v>
      </c>
      <c r="G16" s="4"/>
      <c r="H16" s="4">
        <v>15</v>
      </c>
      <c r="I16" s="4"/>
      <c r="J16" s="4">
        <v>12</v>
      </c>
      <c r="K16" s="54">
        <f t="shared" ref="K16:K52" si="3">+J16*0.6+H16*0.1+(G16+E16)*0.1++I16*0.1+F16*0.1</f>
        <v>10.899999999999999</v>
      </c>
      <c r="L16" s="4">
        <v>7</v>
      </c>
      <c r="M16" s="4"/>
      <c r="N16" s="4"/>
      <c r="O16" s="4">
        <v>20</v>
      </c>
      <c r="P16" s="27">
        <v>6</v>
      </c>
      <c r="Q16" s="54">
        <f t="shared" si="2"/>
        <v>7.8000000000000007</v>
      </c>
      <c r="R16" s="4"/>
    </row>
    <row r="17" spans="2:18" ht="16.5" customHeight="1" thickTop="1" thickBot="1" x14ac:dyDescent="0.3">
      <c r="B17" s="12">
        <v>14</v>
      </c>
      <c r="C17" s="51" t="s">
        <v>113</v>
      </c>
      <c r="D17" s="52" t="s">
        <v>114</v>
      </c>
      <c r="E17" s="53"/>
      <c r="F17" s="4">
        <v>15</v>
      </c>
      <c r="G17" s="4"/>
      <c r="H17" s="4">
        <v>15</v>
      </c>
      <c r="I17" s="4">
        <v>14</v>
      </c>
      <c r="J17" s="4">
        <v>7</v>
      </c>
      <c r="K17" s="54">
        <f t="shared" si="3"/>
        <v>8.6000000000000014</v>
      </c>
      <c r="L17" s="4">
        <v>8</v>
      </c>
      <c r="M17" s="4">
        <v>13</v>
      </c>
      <c r="N17" s="4">
        <v>16</v>
      </c>
      <c r="O17" s="4">
        <v>16</v>
      </c>
      <c r="P17" s="27">
        <v>13.5</v>
      </c>
      <c r="Q17" s="54">
        <f t="shared" si="2"/>
        <v>14.450000000000001</v>
      </c>
      <c r="R17" s="4"/>
    </row>
    <row r="18" spans="2:18" ht="16.5" customHeight="1" thickTop="1" thickBot="1" x14ac:dyDescent="0.3">
      <c r="B18" s="12">
        <v>15</v>
      </c>
      <c r="C18" s="51" t="s">
        <v>115</v>
      </c>
      <c r="D18" s="52" t="s">
        <v>116</v>
      </c>
      <c r="E18" s="53"/>
      <c r="F18" s="4">
        <v>15</v>
      </c>
      <c r="G18" s="4">
        <v>15</v>
      </c>
      <c r="H18" s="4">
        <v>15</v>
      </c>
      <c r="I18" s="4"/>
      <c r="J18" s="4">
        <v>14</v>
      </c>
      <c r="K18" s="54">
        <f t="shared" si="3"/>
        <v>12.9</v>
      </c>
      <c r="L18" s="4">
        <v>7</v>
      </c>
      <c r="M18" s="4">
        <v>13</v>
      </c>
      <c r="N18" s="4">
        <v>14</v>
      </c>
      <c r="O18" s="4">
        <v>16</v>
      </c>
      <c r="P18" s="27">
        <v>12.5</v>
      </c>
      <c r="Q18" s="54">
        <f t="shared" si="2"/>
        <v>13.350000000000001</v>
      </c>
      <c r="R18" s="4"/>
    </row>
    <row r="19" spans="2:18" ht="16.5" customHeight="1" thickTop="1" thickBot="1" x14ac:dyDescent="0.3">
      <c r="B19" s="12">
        <v>16</v>
      </c>
      <c r="C19" s="51" t="s">
        <v>117</v>
      </c>
      <c r="D19" s="52" t="s">
        <v>118</v>
      </c>
      <c r="E19" s="53" t="s">
        <v>315</v>
      </c>
      <c r="F19" s="4">
        <v>20</v>
      </c>
      <c r="G19" s="4">
        <v>18</v>
      </c>
      <c r="H19" s="4">
        <v>15</v>
      </c>
      <c r="I19" s="4">
        <v>15</v>
      </c>
      <c r="J19" s="4">
        <v>10</v>
      </c>
      <c r="K19" s="54">
        <f t="shared" si="3"/>
        <v>13</v>
      </c>
      <c r="L19" s="4">
        <v>9</v>
      </c>
      <c r="M19" s="4">
        <v>13</v>
      </c>
      <c r="N19" s="4">
        <v>16</v>
      </c>
      <c r="O19" s="4">
        <v>20</v>
      </c>
      <c r="P19" s="27">
        <v>10</v>
      </c>
      <c r="Q19" s="54">
        <f t="shared" si="2"/>
        <v>13.5</v>
      </c>
      <c r="R19" s="4"/>
    </row>
    <row r="20" spans="2:18" ht="16.5" customHeight="1" thickTop="1" thickBot="1" x14ac:dyDescent="0.3">
      <c r="B20" s="12">
        <v>17</v>
      </c>
      <c r="C20" s="51" t="s">
        <v>119</v>
      </c>
      <c r="D20" s="52" t="s">
        <v>120</v>
      </c>
      <c r="E20" s="53" t="s">
        <v>315</v>
      </c>
      <c r="F20" s="4">
        <v>15</v>
      </c>
      <c r="G20" s="4">
        <v>15</v>
      </c>
      <c r="H20" s="4"/>
      <c r="I20" s="4"/>
      <c r="J20" s="4">
        <v>8</v>
      </c>
      <c r="K20" s="54">
        <f t="shared" si="3"/>
        <v>8</v>
      </c>
      <c r="L20" s="4">
        <v>6</v>
      </c>
      <c r="M20" s="4">
        <v>9</v>
      </c>
      <c r="N20" s="4">
        <v>16</v>
      </c>
      <c r="O20" s="4">
        <v>16</v>
      </c>
      <c r="P20" s="27">
        <v>3.5</v>
      </c>
      <c r="Q20" s="73">
        <f t="shared" ref="Q20:Q21" si="4">+P20*0.5+O20*0.1+L20/10*20*0.2+N20*0.1+M20*0.1+1</f>
        <v>9.25</v>
      </c>
      <c r="R20" s="4"/>
    </row>
    <row r="21" spans="2:18" ht="16.5" customHeight="1" thickTop="1" thickBot="1" x14ac:dyDescent="0.3">
      <c r="B21" s="12">
        <v>18</v>
      </c>
      <c r="C21" s="51" t="s">
        <v>121</v>
      </c>
      <c r="D21" s="52" t="s">
        <v>122</v>
      </c>
      <c r="E21" s="53" t="s">
        <v>315</v>
      </c>
      <c r="F21" s="4">
        <v>20</v>
      </c>
      <c r="G21" s="4">
        <v>14</v>
      </c>
      <c r="H21" s="4">
        <v>15</v>
      </c>
      <c r="I21" s="4">
        <v>15</v>
      </c>
      <c r="J21" s="4">
        <v>14</v>
      </c>
      <c r="K21" s="54">
        <f t="shared" si="3"/>
        <v>15</v>
      </c>
      <c r="L21" s="4">
        <v>9</v>
      </c>
      <c r="M21" s="4">
        <v>15</v>
      </c>
      <c r="N21" s="4">
        <v>17</v>
      </c>
      <c r="O21" s="4">
        <v>20</v>
      </c>
      <c r="P21" s="27">
        <v>18</v>
      </c>
      <c r="Q21" s="73">
        <f t="shared" si="4"/>
        <v>18.8</v>
      </c>
      <c r="R21" s="4"/>
    </row>
    <row r="22" spans="2:18" ht="16.5" customHeight="1" thickTop="1" thickBot="1" x14ac:dyDescent="0.3">
      <c r="B22" s="12">
        <v>19</v>
      </c>
      <c r="C22" s="51" t="s">
        <v>123</v>
      </c>
      <c r="D22" s="52" t="s">
        <v>124</v>
      </c>
      <c r="E22" s="53" t="s">
        <v>315</v>
      </c>
      <c r="F22" s="4">
        <v>20</v>
      </c>
      <c r="G22" s="4">
        <v>17</v>
      </c>
      <c r="H22" s="4">
        <v>18</v>
      </c>
      <c r="I22" s="4"/>
      <c r="J22" s="4">
        <v>14</v>
      </c>
      <c r="K22" s="54">
        <f t="shared" si="3"/>
        <v>14.100000000000001</v>
      </c>
      <c r="L22" s="4">
        <v>6</v>
      </c>
      <c r="M22" s="4">
        <v>13</v>
      </c>
      <c r="N22" s="4">
        <v>16</v>
      </c>
      <c r="O22" s="4">
        <v>20</v>
      </c>
      <c r="P22" s="27">
        <v>15</v>
      </c>
      <c r="Q22" s="54">
        <f t="shared" ref="Q22:Q23" si="5">+P22*0.5+O22*0.1+L22/10*20*0.2+N22*0.1+M22*0.1</f>
        <v>14.8</v>
      </c>
      <c r="R22" s="4"/>
    </row>
    <row r="23" spans="2:18" ht="16.5" customHeight="1" thickTop="1" thickBot="1" x14ac:dyDescent="0.3">
      <c r="B23" s="12">
        <v>20</v>
      </c>
      <c r="C23" s="51" t="s">
        <v>125</v>
      </c>
      <c r="D23" s="52" t="s">
        <v>126</v>
      </c>
      <c r="E23" s="53"/>
      <c r="F23" s="4">
        <v>0</v>
      </c>
      <c r="G23" s="4">
        <v>15</v>
      </c>
      <c r="H23" s="4">
        <v>15</v>
      </c>
      <c r="I23" s="4"/>
      <c r="J23" s="4">
        <v>6</v>
      </c>
      <c r="K23" s="54">
        <f t="shared" si="3"/>
        <v>6.6</v>
      </c>
      <c r="L23" s="4">
        <v>7</v>
      </c>
      <c r="M23" s="4">
        <v>16</v>
      </c>
      <c r="N23" s="4">
        <v>17</v>
      </c>
      <c r="O23" s="4">
        <v>0</v>
      </c>
      <c r="P23" s="27">
        <v>9</v>
      </c>
      <c r="Q23" s="54">
        <f t="shared" si="5"/>
        <v>10.6</v>
      </c>
      <c r="R23" s="4"/>
    </row>
    <row r="24" spans="2:18" ht="16.5" customHeight="1" thickTop="1" thickBot="1" x14ac:dyDescent="0.3">
      <c r="B24" s="12">
        <v>21</v>
      </c>
      <c r="C24" s="51" t="s">
        <v>127</v>
      </c>
      <c r="D24" s="52" t="s">
        <v>128</v>
      </c>
      <c r="E24" s="53" t="s">
        <v>315</v>
      </c>
      <c r="F24" s="4">
        <v>15</v>
      </c>
      <c r="G24" s="4"/>
      <c r="H24" s="4"/>
      <c r="I24" s="4"/>
      <c r="J24" s="4">
        <v>11</v>
      </c>
      <c r="K24" s="54">
        <f t="shared" si="3"/>
        <v>8.3000000000000007</v>
      </c>
      <c r="L24" s="4">
        <v>9</v>
      </c>
      <c r="M24" s="4">
        <v>16</v>
      </c>
      <c r="N24" s="4"/>
      <c r="O24" s="4">
        <v>16</v>
      </c>
      <c r="P24" s="27">
        <v>5</v>
      </c>
      <c r="Q24" s="73">
        <f>+P24*0.5+O24*0.1+L24/10*20*0.2+N24*0.1+M24*0.1+1</f>
        <v>10.299999999999999</v>
      </c>
      <c r="R24" s="4"/>
    </row>
    <row r="25" spans="2:18" ht="16.5" customHeight="1" thickTop="1" thickBot="1" x14ac:dyDescent="0.3">
      <c r="B25" s="12">
        <v>22</v>
      </c>
      <c r="C25" s="51" t="s">
        <v>129</v>
      </c>
      <c r="D25" s="52" t="s">
        <v>130</v>
      </c>
      <c r="E25" s="53" t="s">
        <v>315</v>
      </c>
      <c r="F25" s="4">
        <v>20</v>
      </c>
      <c r="G25" s="4">
        <v>18</v>
      </c>
      <c r="H25" s="4">
        <v>15</v>
      </c>
      <c r="I25" s="4">
        <v>14</v>
      </c>
      <c r="J25" s="4">
        <v>13</v>
      </c>
      <c r="K25" s="54">
        <f t="shared" si="3"/>
        <v>14.700000000000001</v>
      </c>
      <c r="L25" s="4">
        <v>9</v>
      </c>
      <c r="M25" s="4">
        <v>13</v>
      </c>
      <c r="N25" s="4">
        <v>16</v>
      </c>
      <c r="O25" s="4">
        <v>20</v>
      </c>
      <c r="P25" s="27">
        <v>10.5</v>
      </c>
      <c r="Q25" s="54">
        <f t="shared" ref="Q25:Q31" si="6">+P25*0.5+O25*0.1+L25/10*20*0.2+N25*0.1+M25*0.1</f>
        <v>13.75</v>
      </c>
      <c r="R25" s="4"/>
    </row>
    <row r="26" spans="2:18" ht="16.5" customHeight="1" thickTop="1" thickBot="1" x14ac:dyDescent="0.3">
      <c r="B26" s="12">
        <v>23</v>
      </c>
      <c r="C26" s="51" t="s">
        <v>131</v>
      </c>
      <c r="D26" s="52" t="s">
        <v>132</v>
      </c>
      <c r="E26" s="53" t="s">
        <v>315</v>
      </c>
      <c r="F26" s="4">
        <v>20</v>
      </c>
      <c r="G26" s="4">
        <v>15</v>
      </c>
      <c r="H26" s="4">
        <v>15</v>
      </c>
      <c r="I26" s="4">
        <v>17</v>
      </c>
      <c r="J26" s="4">
        <v>4</v>
      </c>
      <c r="K26" s="54">
        <f t="shared" si="3"/>
        <v>9.3000000000000007</v>
      </c>
      <c r="L26" s="4">
        <v>7</v>
      </c>
      <c r="M26" s="4">
        <v>12</v>
      </c>
      <c r="N26" s="4">
        <v>16</v>
      </c>
      <c r="O26" s="4">
        <v>20</v>
      </c>
      <c r="P26" s="27">
        <v>6.5</v>
      </c>
      <c r="Q26" s="54">
        <f t="shared" si="6"/>
        <v>10.850000000000001</v>
      </c>
      <c r="R26" s="4"/>
    </row>
    <row r="27" spans="2:18" ht="16.5" customHeight="1" thickTop="1" thickBot="1" x14ac:dyDescent="0.3">
      <c r="B27" s="12">
        <v>24</v>
      </c>
      <c r="C27" s="51" t="s">
        <v>133</v>
      </c>
      <c r="D27" s="52" t="s">
        <v>134</v>
      </c>
      <c r="E27" s="53" t="s">
        <v>315</v>
      </c>
      <c r="F27" s="4">
        <v>20</v>
      </c>
      <c r="G27" s="4">
        <v>16</v>
      </c>
      <c r="H27" s="4">
        <v>15</v>
      </c>
      <c r="I27" s="4">
        <v>15</v>
      </c>
      <c r="J27" s="4">
        <v>6</v>
      </c>
      <c r="K27" s="54">
        <f t="shared" si="3"/>
        <v>10.399999999999999</v>
      </c>
      <c r="L27" s="4">
        <v>8</v>
      </c>
      <c r="M27" s="4">
        <v>16</v>
      </c>
      <c r="N27" s="4">
        <v>16</v>
      </c>
      <c r="O27" s="4">
        <v>20</v>
      </c>
      <c r="P27" s="27">
        <v>4.5</v>
      </c>
      <c r="Q27" s="54">
        <f t="shared" si="6"/>
        <v>10.65</v>
      </c>
      <c r="R27" s="4"/>
    </row>
    <row r="28" spans="2:18" ht="16.5" customHeight="1" thickTop="1" thickBot="1" x14ac:dyDescent="0.3">
      <c r="B28" s="12">
        <v>25</v>
      </c>
      <c r="C28" s="51" t="s">
        <v>135</v>
      </c>
      <c r="D28" s="52" t="s">
        <v>136</v>
      </c>
      <c r="E28" s="53" t="s">
        <v>315</v>
      </c>
      <c r="F28" s="4">
        <v>20</v>
      </c>
      <c r="G28" s="4">
        <v>17</v>
      </c>
      <c r="H28" s="4">
        <v>15</v>
      </c>
      <c r="I28" s="4"/>
      <c r="J28" s="4">
        <v>12</v>
      </c>
      <c r="K28" s="54">
        <f t="shared" si="3"/>
        <v>12.6</v>
      </c>
      <c r="L28" s="4">
        <v>7</v>
      </c>
      <c r="M28" s="4">
        <v>13</v>
      </c>
      <c r="N28" s="4">
        <v>16</v>
      </c>
      <c r="O28" s="4">
        <v>20</v>
      </c>
      <c r="P28" s="27">
        <v>12.5</v>
      </c>
      <c r="Q28" s="54">
        <f t="shared" si="6"/>
        <v>13.950000000000001</v>
      </c>
      <c r="R28" s="4"/>
    </row>
    <row r="29" spans="2:18" ht="16.5" customHeight="1" thickTop="1" thickBot="1" x14ac:dyDescent="0.3">
      <c r="B29" s="12">
        <v>26</v>
      </c>
      <c r="C29" s="51" t="s">
        <v>137</v>
      </c>
      <c r="D29" s="52" t="s">
        <v>138</v>
      </c>
      <c r="E29" s="53" t="s">
        <v>315</v>
      </c>
      <c r="F29" s="4">
        <v>15</v>
      </c>
      <c r="G29" s="4">
        <v>17</v>
      </c>
      <c r="H29" s="4">
        <v>15</v>
      </c>
      <c r="I29" s="4"/>
      <c r="J29" s="4">
        <v>14</v>
      </c>
      <c r="K29" s="54">
        <f t="shared" si="3"/>
        <v>13.3</v>
      </c>
      <c r="L29" s="4">
        <v>8</v>
      </c>
      <c r="M29" s="4">
        <v>15</v>
      </c>
      <c r="N29" s="4">
        <v>15</v>
      </c>
      <c r="O29" s="4">
        <v>16</v>
      </c>
      <c r="P29" s="27">
        <v>7</v>
      </c>
      <c r="Q29" s="54">
        <f t="shared" si="6"/>
        <v>11.3</v>
      </c>
      <c r="R29" s="4"/>
    </row>
    <row r="30" spans="2:18" ht="16.5" customHeight="1" thickTop="1" thickBot="1" x14ac:dyDescent="0.3">
      <c r="B30" s="12">
        <v>27</v>
      </c>
      <c r="C30" s="51" t="s">
        <v>139</v>
      </c>
      <c r="D30" s="52" t="s">
        <v>140</v>
      </c>
      <c r="E30" s="53" t="s">
        <v>315</v>
      </c>
      <c r="F30" s="4">
        <v>20</v>
      </c>
      <c r="G30" s="4">
        <v>17</v>
      </c>
      <c r="H30" s="4">
        <v>15</v>
      </c>
      <c r="I30" s="4">
        <v>14</v>
      </c>
      <c r="J30" s="4">
        <v>8</v>
      </c>
      <c r="K30" s="54">
        <f t="shared" si="3"/>
        <v>11.6</v>
      </c>
      <c r="L30" s="4">
        <v>9</v>
      </c>
      <c r="M30" s="4">
        <v>13</v>
      </c>
      <c r="N30" s="4">
        <v>14</v>
      </c>
      <c r="O30" s="4">
        <v>20</v>
      </c>
      <c r="P30" s="27">
        <v>5</v>
      </c>
      <c r="Q30" s="54">
        <f t="shared" si="6"/>
        <v>10.8</v>
      </c>
      <c r="R30" s="4"/>
    </row>
    <row r="31" spans="2:18" ht="16.5" customHeight="1" thickTop="1" thickBot="1" x14ac:dyDescent="0.3">
      <c r="B31" s="12">
        <v>28</v>
      </c>
      <c r="C31" s="51" t="s">
        <v>141</v>
      </c>
      <c r="D31" s="52" t="s">
        <v>142</v>
      </c>
      <c r="E31" s="53" t="s">
        <v>315</v>
      </c>
      <c r="F31" s="4">
        <v>20</v>
      </c>
      <c r="G31" s="4">
        <v>15</v>
      </c>
      <c r="H31" s="4">
        <v>15</v>
      </c>
      <c r="I31" s="4"/>
      <c r="J31" s="4">
        <v>6</v>
      </c>
      <c r="K31" s="54">
        <f t="shared" si="3"/>
        <v>8.8000000000000007</v>
      </c>
      <c r="L31" s="4">
        <v>9</v>
      </c>
      <c r="M31" s="4">
        <v>16</v>
      </c>
      <c r="N31" s="4">
        <v>17</v>
      </c>
      <c r="O31" s="4">
        <v>20</v>
      </c>
      <c r="P31" s="27">
        <v>3.5</v>
      </c>
      <c r="Q31" s="54">
        <f t="shared" si="6"/>
        <v>10.65</v>
      </c>
      <c r="R31" s="4"/>
    </row>
    <row r="32" spans="2:18" ht="16.5" customHeight="1" thickTop="1" thickBot="1" x14ac:dyDescent="0.3">
      <c r="B32" s="12">
        <v>29</v>
      </c>
      <c r="C32" s="51" t="s">
        <v>143</v>
      </c>
      <c r="D32" s="52" t="s">
        <v>144</v>
      </c>
      <c r="E32" s="53" t="s">
        <v>315</v>
      </c>
      <c r="F32" s="4">
        <v>20</v>
      </c>
      <c r="G32" s="4">
        <v>16</v>
      </c>
      <c r="H32" s="4">
        <v>15</v>
      </c>
      <c r="I32" s="4">
        <v>14</v>
      </c>
      <c r="J32" s="4">
        <v>8</v>
      </c>
      <c r="K32" s="54">
        <f t="shared" si="3"/>
        <v>11.5</v>
      </c>
      <c r="L32" s="4">
        <v>9</v>
      </c>
      <c r="M32" s="4">
        <v>16</v>
      </c>
      <c r="N32" s="4">
        <v>16</v>
      </c>
      <c r="O32" s="4">
        <v>20</v>
      </c>
      <c r="P32" s="27">
        <v>5</v>
      </c>
      <c r="Q32" s="73">
        <f>+P32*0.5+O32*0.1+L32/10*20*0.2+N32*0.1+M32*0.1+1</f>
        <v>12.299999999999999</v>
      </c>
      <c r="R32" s="4"/>
    </row>
    <row r="33" spans="2:18" ht="16.5" customHeight="1" thickTop="1" thickBot="1" x14ac:dyDescent="0.3">
      <c r="B33" s="12">
        <v>30</v>
      </c>
      <c r="C33" s="51" t="s">
        <v>145</v>
      </c>
      <c r="D33" s="52" t="s">
        <v>146</v>
      </c>
      <c r="E33" s="53" t="s">
        <v>315</v>
      </c>
      <c r="F33" s="4">
        <v>15</v>
      </c>
      <c r="G33" s="4">
        <v>15</v>
      </c>
      <c r="H33" s="4">
        <v>15</v>
      </c>
      <c r="I33" s="4"/>
      <c r="J33" s="4">
        <v>7</v>
      </c>
      <c r="K33" s="54">
        <f t="shared" si="3"/>
        <v>8.9</v>
      </c>
      <c r="L33" s="4">
        <v>1</v>
      </c>
      <c r="M33" s="4"/>
      <c r="N33" s="4"/>
      <c r="O33" s="4">
        <v>16</v>
      </c>
      <c r="P33" s="27">
        <v>3.5</v>
      </c>
      <c r="Q33" s="54">
        <f t="shared" ref="Q33:Q35" si="7">+P33*0.5+O33*0.1+L33/10*20*0.2+N33*0.1+M33*0.1</f>
        <v>3.75</v>
      </c>
      <c r="R33" s="4"/>
    </row>
    <row r="34" spans="2:18" ht="16.5" customHeight="1" thickTop="1" thickBot="1" x14ac:dyDescent="0.3">
      <c r="B34" s="12">
        <v>31</v>
      </c>
      <c r="C34" s="51" t="s">
        <v>147</v>
      </c>
      <c r="D34" s="52" t="s">
        <v>148</v>
      </c>
      <c r="E34" s="53"/>
      <c r="F34" s="4">
        <v>10</v>
      </c>
      <c r="G34" s="4"/>
      <c r="H34" s="4">
        <v>15</v>
      </c>
      <c r="I34" s="4"/>
      <c r="J34" s="4"/>
      <c r="K34" s="54">
        <f t="shared" si="3"/>
        <v>2.5</v>
      </c>
      <c r="L34" s="4">
        <v>1</v>
      </c>
      <c r="M34" s="4"/>
      <c r="N34" s="4"/>
      <c r="O34" s="4">
        <v>8</v>
      </c>
      <c r="P34" s="27"/>
      <c r="Q34" s="54">
        <f t="shared" si="7"/>
        <v>1.2000000000000002</v>
      </c>
      <c r="R34" s="4"/>
    </row>
    <row r="35" spans="2:18" ht="16.5" customHeight="1" thickTop="1" thickBot="1" x14ac:dyDescent="0.3">
      <c r="B35" s="12">
        <v>32</v>
      </c>
      <c r="C35" s="51" t="s">
        <v>149</v>
      </c>
      <c r="D35" s="52" t="s">
        <v>150</v>
      </c>
      <c r="E35" s="53" t="s">
        <v>315</v>
      </c>
      <c r="F35" s="4">
        <v>20</v>
      </c>
      <c r="G35" s="4">
        <v>16</v>
      </c>
      <c r="H35" s="4">
        <v>16</v>
      </c>
      <c r="I35" s="4"/>
      <c r="J35" s="4">
        <v>10</v>
      </c>
      <c r="K35" s="54">
        <f t="shared" si="3"/>
        <v>11.4</v>
      </c>
      <c r="L35" s="4">
        <v>6</v>
      </c>
      <c r="M35" s="4">
        <v>14</v>
      </c>
      <c r="N35" s="4">
        <v>15</v>
      </c>
      <c r="O35" s="4">
        <v>20</v>
      </c>
      <c r="P35" s="27">
        <v>4.5</v>
      </c>
      <c r="Q35" s="54">
        <f t="shared" si="7"/>
        <v>9.5500000000000007</v>
      </c>
      <c r="R35" s="4"/>
    </row>
    <row r="36" spans="2:18" ht="16.5" customHeight="1" thickTop="1" thickBot="1" x14ac:dyDescent="0.3">
      <c r="B36" s="12">
        <v>33</v>
      </c>
      <c r="C36" s="51" t="s">
        <v>151</v>
      </c>
      <c r="D36" s="52" t="s">
        <v>152</v>
      </c>
      <c r="E36" s="53" t="s">
        <v>315</v>
      </c>
      <c r="F36" s="4">
        <v>20</v>
      </c>
      <c r="G36" s="4">
        <v>17</v>
      </c>
      <c r="H36" s="4">
        <v>15</v>
      </c>
      <c r="I36" s="4"/>
      <c r="J36" s="4">
        <v>15</v>
      </c>
      <c r="K36" s="54">
        <f t="shared" si="3"/>
        <v>14.4</v>
      </c>
      <c r="L36" s="4">
        <v>7</v>
      </c>
      <c r="M36" s="4">
        <v>13</v>
      </c>
      <c r="N36" s="4">
        <v>13</v>
      </c>
      <c r="O36" s="4">
        <v>20</v>
      </c>
      <c r="P36" s="27">
        <v>16.5</v>
      </c>
      <c r="Q36" s="73">
        <f>+P36*0.5+O36*0.1+L36/10*20*0.2+N36*0.1+M36*0.1+1</f>
        <v>16.650000000000002</v>
      </c>
      <c r="R36" s="4"/>
    </row>
    <row r="37" spans="2:18" ht="16.5" customHeight="1" thickTop="1" thickBot="1" x14ac:dyDescent="0.3">
      <c r="B37" s="12">
        <v>34</v>
      </c>
      <c r="C37" s="51" t="s">
        <v>153</v>
      </c>
      <c r="D37" s="52" t="s">
        <v>154</v>
      </c>
      <c r="E37" s="53" t="s">
        <v>315</v>
      </c>
      <c r="F37" s="4">
        <v>20</v>
      </c>
      <c r="G37" s="4">
        <v>18</v>
      </c>
      <c r="H37" s="4">
        <v>18</v>
      </c>
      <c r="I37" s="4"/>
      <c r="J37" s="4">
        <v>12</v>
      </c>
      <c r="K37" s="54">
        <f t="shared" si="3"/>
        <v>13</v>
      </c>
      <c r="L37" s="4">
        <v>9</v>
      </c>
      <c r="M37" s="4">
        <v>17</v>
      </c>
      <c r="N37" s="4">
        <v>17</v>
      </c>
      <c r="O37" s="4">
        <v>20</v>
      </c>
      <c r="P37" s="27">
        <v>13</v>
      </c>
      <c r="Q37" s="54">
        <f t="shared" ref="Q37:Q42" si="8">+P37*0.5+O37*0.1+L37/10*20*0.2+N37*0.1+M37*0.1</f>
        <v>15.5</v>
      </c>
      <c r="R37" s="4"/>
    </row>
    <row r="38" spans="2:18" ht="16.5" customHeight="1" thickTop="1" thickBot="1" x14ac:dyDescent="0.3">
      <c r="B38" s="12">
        <v>35</v>
      </c>
      <c r="C38" s="51" t="s">
        <v>155</v>
      </c>
      <c r="D38" s="52" t="s">
        <v>156</v>
      </c>
      <c r="E38" s="53"/>
      <c r="F38" s="4">
        <v>0</v>
      </c>
      <c r="G38" s="4">
        <v>10</v>
      </c>
      <c r="H38" s="4">
        <v>10</v>
      </c>
      <c r="I38" s="4">
        <v>10</v>
      </c>
      <c r="J38" s="4">
        <v>11</v>
      </c>
      <c r="K38" s="54">
        <f t="shared" si="3"/>
        <v>9.6</v>
      </c>
      <c r="L38" s="4"/>
      <c r="M38" s="4"/>
      <c r="N38" s="4"/>
      <c r="O38" s="4">
        <v>0</v>
      </c>
      <c r="P38" s="27">
        <v>15</v>
      </c>
      <c r="Q38" s="54">
        <f t="shared" si="8"/>
        <v>7.5</v>
      </c>
      <c r="R38" s="4"/>
    </row>
    <row r="39" spans="2:18" ht="16.5" customHeight="1" thickTop="1" thickBot="1" x14ac:dyDescent="0.3">
      <c r="B39" s="12">
        <v>36</v>
      </c>
      <c r="C39" s="51" t="s">
        <v>157</v>
      </c>
      <c r="D39" s="52" t="s">
        <v>158</v>
      </c>
      <c r="E39" s="53" t="s">
        <v>315</v>
      </c>
      <c r="F39" s="4">
        <v>15</v>
      </c>
      <c r="G39" s="4"/>
      <c r="H39" s="4"/>
      <c r="I39" s="4"/>
      <c r="J39" s="4">
        <v>9</v>
      </c>
      <c r="K39" s="54">
        <f t="shared" si="3"/>
        <v>7.1</v>
      </c>
      <c r="L39" s="4">
        <v>3</v>
      </c>
      <c r="M39" s="4"/>
      <c r="N39" s="4"/>
      <c r="O39" s="4">
        <v>16</v>
      </c>
      <c r="P39" s="27">
        <v>5.5</v>
      </c>
      <c r="Q39" s="54">
        <f t="shared" si="8"/>
        <v>5.55</v>
      </c>
      <c r="R39" s="4"/>
    </row>
    <row r="40" spans="2:18" ht="16.5" customHeight="1" thickTop="1" thickBot="1" x14ac:dyDescent="0.3">
      <c r="B40" s="12">
        <v>37</v>
      </c>
      <c r="C40" s="51" t="s">
        <v>159</v>
      </c>
      <c r="D40" s="52" t="s">
        <v>160</v>
      </c>
      <c r="E40" s="53" t="s">
        <v>315</v>
      </c>
      <c r="F40" s="4">
        <v>20</v>
      </c>
      <c r="G40" s="4">
        <v>18</v>
      </c>
      <c r="H40" s="4">
        <v>18</v>
      </c>
      <c r="I40" s="4">
        <v>16</v>
      </c>
      <c r="J40" s="4">
        <v>10</v>
      </c>
      <c r="K40" s="54">
        <f t="shared" si="3"/>
        <v>13.4</v>
      </c>
      <c r="L40" s="4">
        <v>9</v>
      </c>
      <c r="M40" s="4">
        <v>17</v>
      </c>
      <c r="N40" s="4">
        <v>17</v>
      </c>
      <c r="O40" s="4">
        <v>20</v>
      </c>
      <c r="P40" s="27">
        <v>17.5</v>
      </c>
      <c r="Q40" s="54">
        <f t="shared" si="8"/>
        <v>17.75</v>
      </c>
      <c r="R40" s="4"/>
    </row>
    <row r="41" spans="2:18" ht="16.5" customHeight="1" thickTop="1" thickBot="1" x14ac:dyDescent="0.3">
      <c r="B41" s="12">
        <v>38</v>
      </c>
      <c r="C41" s="51" t="s">
        <v>161</v>
      </c>
      <c r="D41" s="52" t="s">
        <v>162</v>
      </c>
      <c r="E41" s="53"/>
      <c r="F41" s="4">
        <v>15</v>
      </c>
      <c r="G41" s="4"/>
      <c r="H41" s="4">
        <v>15</v>
      </c>
      <c r="I41" s="4">
        <v>14</v>
      </c>
      <c r="J41" s="4">
        <v>6</v>
      </c>
      <c r="K41" s="54">
        <f t="shared" si="3"/>
        <v>8</v>
      </c>
      <c r="L41" s="4">
        <v>3</v>
      </c>
      <c r="M41" s="4"/>
      <c r="N41" s="4"/>
      <c r="O41" s="4">
        <v>16</v>
      </c>
      <c r="P41" s="27">
        <v>5</v>
      </c>
      <c r="Q41" s="54">
        <f t="shared" si="8"/>
        <v>5.3</v>
      </c>
      <c r="R41" s="4"/>
    </row>
    <row r="42" spans="2:18" ht="16.5" customHeight="1" thickTop="1" thickBot="1" x14ac:dyDescent="0.3">
      <c r="B42" s="12">
        <v>39</v>
      </c>
      <c r="C42" s="51" t="s">
        <v>163</v>
      </c>
      <c r="D42" s="52" t="s">
        <v>164</v>
      </c>
      <c r="E42" s="53" t="s">
        <v>315</v>
      </c>
      <c r="F42" s="4">
        <v>20</v>
      </c>
      <c r="G42" s="4">
        <v>17</v>
      </c>
      <c r="H42" s="4">
        <v>15</v>
      </c>
      <c r="I42" s="4">
        <v>15</v>
      </c>
      <c r="J42" s="4">
        <v>11</v>
      </c>
      <c r="K42" s="54">
        <f t="shared" si="3"/>
        <v>13.5</v>
      </c>
      <c r="L42" s="4">
        <v>9</v>
      </c>
      <c r="M42" s="4">
        <v>16</v>
      </c>
      <c r="N42" s="4">
        <v>17</v>
      </c>
      <c r="O42" s="4">
        <f>4/5*20</f>
        <v>16</v>
      </c>
      <c r="P42" s="27">
        <v>15.5</v>
      </c>
      <c r="Q42" s="54">
        <f t="shared" si="8"/>
        <v>16.25</v>
      </c>
      <c r="R42" s="4"/>
    </row>
    <row r="43" spans="2:18" ht="16.5" customHeight="1" thickTop="1" thickBot="1" x14ac:dyDescent="0.3">
      <c r="B43" s="12">
        <v>40</v>
      </c>
      <c r="C43" s="51" t="s">
        <v>165</v>
      </c>
      <c r="D43" s="52" t="s">
        <v>166</v>
      </c>
      <c r="E43" s="53" t="s">
        <v>315</v>
      </c>
      <c r="F43" s="4">
        <v>20</v>
      </c>
      <c r="G43" s="4">
        <v>20</v>
      </c>
      <c r="H43" s="4">
        <v>18</v>
      </c>
      <c r="I43" s="4"/>
      <c r="J43" s="4">
        <v>16</v>
      </c>
      <c r="K43" s="54">
        <f t="shared" si="3"/>
        <v>15.600000000000001</v>
      </c>
      <c r="L43" s="4">
        <v>8</v>
      </c>
      <c r="M43" s="4">
        <v>15</v>
      </c>
      <c r="N43" s="4">
        <v>16</v>
      </c>
      <c r="O43" s="4">
        <v>20</v>
      </c>
      <c r="P43" s="27">
        <v>15.5</v>
      </c>
      <c r="Q43" s="73">
        <f>+P43*0.5+O43*0.1+L43/10*20*0.2+N43*0.1+M43*0.1+1</f>
        <v>17.049999999999997</v>
      </c>
      <c r="R43" s="4"/>
    </row>
    <row r="44" spans="2:18" ht="16.5" customHeight="1" thickTop="1" thickBot="1" x14ac:dyDescent="0.3">
      <c r="B44" s="12">
        <v>41</v>
      </c>
      <c r="C44" s="51" t="s">
        <v>167</v>
      </c>
      <c r="D44" s="52" t="s">
        <v>168</v>
      </c>
      <c r="E44" s="53" t="s">
        <v>315</v>
      </c>
      <c r="F44" s="4">
        <v>10</v>
      </c>
      <c r="G44" s="4"/>
      <c r="H44" s="4"/>
      <c r="I44" s="4"/>
      <c r="J44" s="4"/>
      <c r="K44" s="54">
        <f t="shared" si="3"/>
        <v>1.2</v>
      </c>
      <c r="L44" s="4"/>
      <c r="M44" s="4"/>
      <c r="N44" s="4"/>
      <c r="O44" s="4"/>
      <c r="P44" s="27"/>
      <c r="Q44" s="54">
        <f>+P44*0.5+O44*0.1+L44/10*20*0.2+N44*0.1+M44*0.1</f>
        <v>0</v>
      </c>
      <c r="R44" s="4"/>
    </row>
    <row r="45" spans="2:18" ht="16.5" customHeight="1" thickTop="1" thickBot="1" x14ac:dyDescent="0.3">
      <c r="B45" s="12">
        <v>42</v>
      </c>
      <c r="C45" s="51" t="s">
        <v>169</v>
      </c>
      <c r="D45" s="52" t="s">
        <v>170</v>
      </c>
      <c r="E45" s="53" t="s">
        <v>315</v>
      </c>
      <c r="F45" s="4">
        <v>20</v>
      </c>
      <c r="G45" s="4">
        <v>16</v>
      </c>
      <c r="H45" s="4">
        <v>15</v>
      </c>
      <c r="I45" s="4"/>
      <c r="J45" s="4">
        <v>16</v>
      </c>
      <c r="K45" s="54">
        <f t="shared" si="3"/>
        <v>14.9</v>
      </c>
      <c r="L45" s="4">
        <v>8</v>
      </c>
      <c r="M45" s="4">
        <v>16</v>
      </c>
      <c r="N45" s="4">
        <v>17</v>
      </c>
      <c r="O45" s="4">
        <v>20</v>
      </c>
      <c r="P45" s="27">
        <v>18</v>
      </c>
      <c r="Q45" s="73">
        <f>+P45*0.5+O45*0.1+L45/10*20*0.2+N45*0.1+M45*0.1+1</f>
        <v>18.5</v>
      </c>
      <c r="R45" s="4"/>
    </row>
    <row r="46" spans="2:18" ht="16.5" customHeight="1" thickTop="1" thickBot="1" x14ac:dyDescent="0.3">
      <c r="B46" s="12">
        <v>43</v>
      </c>
      <c r="C46" s="51" t="s">
        <v>171</v>
      </c>
      <c r="D46" s="52" t="s">
        <v>172</v>
      </c>
      <c r="E46" s="53" t="s">
        <v>315</v>
      </c>
      <c r="F46" s="4">
        <v>20</v>
      </c>
      <c r="G46" s="4">
        <v>16</v>
      </c>
      <c r="H46" s="4">
        <v>15</v>
      </c>
      <c r="I46" s="4"/>
      <c r="J46" s="4">
        <v>11</v>
      </c>
      <c r="K46" s="54">
        <f t="shared" si="3"/>
        <v>11.9</v>
      </c>
      <c r="L46" s="4">
        <v>9</v>
      </c>
      <c r="M46" s="4">
        <v>16</v>
      </c>
      <c r="N46" s="4">
        <v>16</v>
      </c>
      <c r="O46" s="4">
        <v>20</v>
      </c>
      <c r="P46" s="27">
        <v>10.5</v>
      </c>
      <c r="Q46" s="54">
        <f>+P46*0.5+O46*0.1+L46/10*20*0.2+N46*0.1+M46*0.1</f>
        <v>14.049999999999999</v>
      </c>
      <c r="R46" s="4"/>
    </row>
    <row r="47" spans="2:18" ht="16.5" customHeight="1" thickTop="1" thickBot="1" x14ac:dyDescent="0.3">
      <c r="B47" s="12">
        <v>44</v>
      </c>
      <c r="C47" s="51" t="s">
        <v>173</v>
      </c>
      <c r="D47" s="52" t="s">
        <v>174</v>
      </c>
      <c r="E47" s="53" t="s">
        <v>315</v>
      </c>
      <c r="F47" s="4">
        <v>20</v>
      </c>
      <c r="G47" s="4">
        <v>15</v>
      </c>
      <c r="H47" s="4">
        <v>15</v>
      </c>
      <c r="I47" s="4"/>
      <c r="J47" s="4">
        <v>9</v>
      </c>
      <c r="K47" s="54">
        <f t="shared" si="3"/>
        <v>10.6</v>
      </c>
      <c r="L47" s="4">
        <v>9</v>
      </c>
      <c r="M47" s="4">
        <v>12</v>
      </c>
      <c r="N47" s="4">
        <v>16</v>
      </c>
      <c r="O47" s="4">
        <v>20</v>
      </c>
      <c r="P47" s="27">
        <v>15</v>
      </c>
      <c r="Q47" s="73">
        <f t="shared" ref="Q47:Q48" si="9">+P47*0.5+O47*0.1+L47/10*20*0.2+N47*0.1+M47*0.1+1</f>
        <v>16.899999999999999</v>
      </c>
      <c r="R47" s="4"/>
    </row>
    <row r="48" spans="2:18" ht="16.5" customHeight="1" thickTop="1" thickBot="1" x14ac:dyDescent="0.3">
      <c r="B48" s="12">
        <v>45</v>
      </c>
      <c r="C48" s="51" t="s">
        <v>175</v>
      </c>
      <c r="D48" s="52" t="s">
        <v>176</v>
      </c>
      <c r="E48" s="53" t="s">
        <v>315</v>
      </c>
      <c r="F48" s="4">
        <v>20</v>
      </c>
      <c r="G48" s="4">
        <v>20</v>
      </c>
      <c r="H48" s="4">
        <v>18</v>
      </c>
      <c r="I48" s="4"/>
      <c r="J48" s="4">
        <v>8</v>
      </c>
      <c r="K48" s="54">
        <f t="shared" si="3"/>
        <v>10.8</v>
      </c>
      <c r="L48" s="4">
        <v>8</v>
      </c>
      <c r="M48" s="4">
        <v>16</v>
      </c>
      <c r="N48" s="4">
        <v>16</v>
      </c>
      <c r="O48" s="4">
        <v>20</v>
      </c>
      <c r="P48" s="27">
        <v>13.5</v>
      </c>
      <c r="Q48" s="73">
        <f t="shared" si="9"/>
        <v>16.149999999999999</v>
      </c>
      <c r="R48" s="4"/>
    </row>
    <row r="49" spans="2:18" ht="16.5" customHeight="1" thickTop="1" thickBot="1" x14ac:dyDescent="0.3">
      <c r="B49" s="12">
        <v>46</v>
      </c>
      <c r="C49" s="51" t="s">
        <v>177</v>
      </c>
      <c r="D49" s="52" t="s">
        <v>178</v>
      </c>
      <c r="E49" s="53" t="s">
        <v>315</v>
      </c>
      <c r="F49" s="4">
        <v>20</v>
      </c>
      <c r="G49" s="4">
        <v>15</v>
      </c>
      <c r="H49" s="4">
        <v>15</v>
      </c>
      <c r="I49" s="4">
        <v>16</v>
      </c>
      <c r="J49" s="4">
        <v>3</v>
      </c>
      <c r="K49" s="54">
        <f t="shared" si="3"/>
        <v>8.6</v>
      </c>
      <c r="L49" s="4">
        <v>8</v>
      </c>
      <c r="M49" s="4">
        <v>12</v>
      </c>
      <c r="N49" s="4">
        <v>16</v>
      </c>
      <c r="O49" s="4">
        <v>20</v>
      </c>
      <c r="P49" s="27">
        <v>3</v>
      </c>
      <c r="Q49" s="54">
        <f>+P49*0.5+O49*0.1+L49/10*20*0.2+N49*0.1+M49*0.1</f>
        <v>9.5</v>
      </c>
      <c r="R49" s="4"/>
    </row>
    <row r="50" spans="2:18" ht="16.5" customHeight="1" thickTop="1" thickBot="1" x14ac:dyDescent="0.3">
      <c r="B50" s="12">
        <v>47</v>
      </c>
      <c r="C50" s="51" t="s">
        <v>179</v>
      </c>
      <c r="D50" s="52" t="s">
        <v>180</v>
      </c>
      <c r="E50" s="53" t="s">
        <v>315</v>
      </c>
      <c r="F50" s="4">
        <v>20</v>
      </c>
      <c r="G50" s="4">
        <v>15</v>
      </c>
      <c r="H50" s="4"/>
      <c r="I50" s="4">
        <v>14</v>
      </c>
      <c r="J50" s="4">
        <v>12</v>
      </c>
      <c r="K50" s="54">
        <f t="shared" si="3"/>
        <v>12.299999999999999</v>
      </c>
      <c r="L50" s="4">
        <v>9</v>
      </c>
      <c r="M50" s="4">
        <v>12</v>
      </c>
      <c r="N50" s="4">
        <v>16</v>
      </c>
      <c r="O50" s="4">
        <v>20</v>
      </c>
      <c r="P50" s="27">
        <v>16</v>
      </c>
      <c r="Q50" s="73">
        <f>+P50*0.5+O50*0.1+L50/10*20*0.2+N50*0.1+M50*0.1+1</f>
        <v>17.399999999999999</v>
      </c>
      <c r="R50" s="4"/>
    </row>
    <row r="51" spans="2:18" ht="16.5" customHeight="1" thickTop="1" thickBot="1" x14ac:dyDescent="0.3">
      <c r="B51" s="12">
        <v>48</v>
      </c>
      <c r="C51" s="51" t="s">
        <v>181</v>
      </c>
      <c r="D51" s="52" t="s">
        <v>182</v>
      </c>
      <c r="E51" s="53" t="s">
        <v>315</v>
      </c>
      <c r="F51" s="4">
        <v>20</v>
      </c>
      <c r="G51" s="4">
        <v>18</v>
      </c>
      <c r="H51" s="4">
        <v>15</v>
      </c>
      <c r="I51" s="4"/>
      <c r="J51" s="4">
        <v>15</v>
      </c>
      <c r="K51" s="54">
        <f t="shared" si="3"/>
        <v>14.5</v>
      </c>
      <c r="L51" s="4">
        <v>7</v>
      </c>
      <c r="M51" s="4">
        <v>14</v>
      </c>
      <c r="N51" s="4">
        <v>15</v>
      </c>
      <c r="O51" s="4">
        <v>20</v>
      </c>
      <c r="P51" s="27">
        <v>14.5</v>
      </c>
      <c r="Q51" s="54">
        <f t="shared" ref="Q51:Q52" si="10">+P51*0.5+O51*0.1+L51/10*20*0.2+N51*0.1+M51*0.1</f>
        <v>14.950000000000001</v>
      </c>
      <c r="R51" s="4"/>
    </row>
    <row r="52" spans="2:18" ht="16.5" customHeight="1" thickTop="1" thickBot="1" x14ac:dyDescent="0.3">
      <c r="B52" s="12">
        <v>49</v>
      </c>
      <c r="C52" s="51" t="s">
        <v>183</v>
      </c>
      <c r="D52" s="52" t="s">
        <v>184</v>
      </c>
      <c r="E52" s="53"/>
      <c r="F52" s="4">
        <v>10</v>
      </c>
      <c r="G52" s="4"/>
      <c r="H52" s="4">
        <v>15</v>
      </c>
      <c r="I52" s="4"/>
      <c r="J52" s="4"/>
      <c r="K52" s="54">
        <f t="shared" si="3"/>
        <v>2.5</v>
      </c>
      <c r="L52" s="4">
        <v>1</v>
      </c>
      <c r="M52" s="4"/>
      <c r="N52" s="4"/>
      <c r="O52" s="4">
        <f>2/5*20</f>
        <v>8</v>
      </c>
      <c r="P52" s="27"/>
      <c r="Q52" s="54">
        <f t="shared" si="10"/>
        <v>1.2000000000000002</v>
      </c>
      <c r="R52" s="4"/>
    </row>
    <row r="53" spans="2:18" ht="15.75" thickTop="1" x14ac:dyDescent="0.25">
      <c r="I53" t="s">
        <v>316</v>
      </c>
      <c r="J53" s="34">
        <f>MAX(J4:J52)</f>
        <v>16</v>
      </c>
      <c r="K53" s="34">
        <f>MAX(K4:K52)</f>
        <v>16.8</v>
      </c>
      <c r="L53" s="90">
        <v>10</v>
      </c>
      <c r="M53" s="90">
        <v>20</v>
      </c>
      <c r="N53" s="90">
        <v>20</v>
      </c>
      <c r="O53" s="90">
        <v>20</v>
      </c>
      <c r="P53" s="34">
        <f t="shared" ref="P53:Q53" si="11">MAX(P4:P52)</f>
        <v>18</v>
      </c>
      <c r="Q53" s="34">
        <f t="shared" si="11"/>
        <v>18.8</v>
      </c>
    </row>
    <row r="54" spans="2:18" x14ac:dyDescent="0.25">
      <c r="I54" t="s">
        <v>317</v>
      </c>
      <c r="J54" s="34">
        <f>MIN(J4:J52)</f>
        <v>3</v>
      </c>
      <c r="K54" s="34">
        <f>MIN(K4:K52)</f>
        <v>0.7</v>
      </c>
      <c r="P54" s="34">
        <f t="shared" ref="P54:Q54" si="12">MIN(P4:P52)</f>
        <v>3</v>
      </c>
      <c r="Q54" s="34">
        <f t="shared" si="12"/>
        <v>0</v>
      </c>
    </row>
    <row r="55" spans="2:18" x14ac:dyDescent="0.25">
      <c r="I55" t="s">
        <v>84</v>
      </c>
      <c r="J55" s="34">
        <f>AVERAGE(J4:J52)</f>
        <v>10.340909090909092</v>
      </c>
      <c r="K55" s="34">
        <f>AVERAGE(K4:K52)</f>
        <v>10.487755102040818</v>
      </c>
      <c r="P55" s="34">
        <f t="shared" ref="P55:Q55" si="13">AVERAGE(P4:P52)</f>
        <v>9.9090909090909083</v>
      </c>
      <c r="Q55" s="34">
        <f t="shared" si="13"/>
        <v>11.45957446808511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topLeftCell="C3" zoomScale="110" zoomScaleNormal="110" workbookViewId="0">
      <selection activeCell="Q20" sqref="Q20"/>
    </sheetView>
  </sheetViews>
  <sheetFormatPr baseColWidth="10" defaultRowHeight="15" x14ac:dyDescent="0.25"/>
  <cols>
    <col min="1" max="1" width="3.7109375" customWidth="1"/>
    <col min="2" max="2" width="5.7109375" customWidth="1"/>
    <col min="4" max="4" width="37.42578125" bestFit="1" customWidth="1"/>
    <col min="5" max="6" width="3.85546875" bestFit="1" customWidth="1"/>
    <col min="7" max="7" width="4.85546875" customWidth="1"/>
    <col min="8" max="8" width="5.85546875" bestFit="1" customWidth="1"/>
    <col min="9" max="9" width="7.7109375" customWidth="1"/>
    <col min="10" max="10" width="5.28515625" bestFit="1" customWidth="1"/>
    <col min="11" max="15" width="5.28515625" customWidth="1"/>
    <col min="16" max="16" width="8.42578125" customWidth="1"/>
    <col min="17" max="17" width="7.7109375" customWidth="1"/>
    <col min="18" max="18" width="9" style="35" customWidth="1"/>
  </cols>
  <sheetData>
    <row r="1" spans="2:21" ht="15.75" thickBot="1" x14ac:dyDescent="0.3"/>
    <row r="2" spans="2:21" ht="15.75" thickTop="1" x14ac:dyDescent="0.25">
      <c r="B2" s="15" t="s">
        <v>185</v>
      </c>
      <c r="D2" s="10" t="s">
        <v>186</v>
      </c>
      <c r="E2">
        <v>15</v>
      </c>
      <c r="F2">
        <v>15</v>
      </c>
      <c r="G2">
        <v>15</v>
      </c>
      <c r="H2">
        <v>55</v>
      </c>
    </row>
    <row r="3" spans="2:21" s="76" customFormat="1" ht="66" customHeight="1" x14ac:dyDescent="0.25">
      <c r="B3" s="99" t="s">
        <v>0</v>
      </c>
      <c r="C3" s="56" t="s">
        <v>1</v>
      </c>
      <c r="D3" s="56" t="s">
        <v>22</v>
      </c>
      <c r="E3" s="74" t="s">
        <v>319</v>
      </c>
      <c r="F3" s="74" t="s">
        <v>320</v>
      </c>
      <c r="G3" s="74" t="s">
        <v>321</v>
      </c>
      <c r="H3" s="74" t="s">
        <v>318</v>
      </c>
      <c r="I3" s="74" t="s">
        <v>84</v>
      </c>
      <c r="J3" s="74" t="s">
        <v>272</v>
      </c>
      <c r="K3" s="74" t="s">
        <v>330</v>
      </c>
      <c r="L3" s="74" t="s">
        <v>331</v>
      </c>
      <c r="M3" s="74" t="s">
        <v>341</v>
      </c>
      <c r="N3" s="74" t="s">
        <v>342</v>
      </c>
      <c r="O3" s="74" t="s">
        <v>343</v>
      </c>
      <c r="P3" s="75" t="s">
        <v>335</v>
      </c>
      <c r="Q3" s="75" t="s">
        <v>384</v>
      </c>
      <c r="R3" s="80" t="s">
        <v>84</v>
      </c>
      <c r="S3" s="97" t="s">
        <v>379</v>
      </c>
      <c r="T3" s="75"/>
      <c r="U3" s="75"/>
    </row>
    <row r="4" spans="2:21" ht="16.5" customHeight="1" x14ac:dyDescent="0.25">
      <c r="B4" s="101">
        <v>1</v>
      </c>
      <c r="C4" s="58" t="s">
        <v>87</v>
      </c>
      <c r="D4" s="58" t="s">
        <v>88</v>
      </c>
      <c r="E4" s="4">
        <v>14</v>
      </c>
      <c r="F4" s="4">
        <v>16</v>
      </c>
      <c r="G4" s="4">
        <v>16</v>
      </c>
      <c r="H4" s="4">
        <v>12</v>
      </c>
      <c r="I4" s="54">
        <f t="shared" ref="I4:I24" si="0">+H4*0.55+G4*0.15+F4*0.15+E4*0.15</f>
        <v>13.5</v>
      </c>
      <c r="J4" s="4">
        <v>20</v>
      </c>
      <c r="K4" s="4">
        <v>16</v>
      </c>
      <c r="L4" s="4">
        <v>17</v>
      </c>
      <c r="M4" s="4">
        <v>16</v>
      </c>
      <c r="N4" s="4">
        <v>16</v>
      </c>
      <c r="O4" s="4">
        <v>60</v>
      </c>
      <c r="P4" s="4">
        <v>70</v>
      </c>
      <c r="Q4" s="4">
        <v>20</v>
      </c>
      <c r="R4" s="54">
        <f>+(Q4*3+N4+M4+L4+K4+J4)/8</f>
        <v>18.125</v>
      </c>
      <c r="S4" s="4"/>
      <c r="T4" s="4"/>
      <c r="U4" s="4"/>
    </row>
    <row r="5" spans="2:21" ht="16.5" customHeight="1" x14ac:dyDescent="0.25">
      <c r="B5" s="101">
        <v>2</v>
      </c>
      <c r="C5" s="58" t="s">
        <v>89</v>
      </c>
      <c r="D5" s="58" t="s">
        <v>90</v>
      </c>
      <c r="E5" s="4">
        <v>13</v>
      </c>
      <c r="F5" s="4">
        <v>12</v>
      </c>
      <c r="G5" s="4">
        <v>11</v>
      </c>
      <c r="H5" s="4">
        <v>13</v>
      </c>
      <c r="I5" s="54">
        <f t="shared" si="0"/>
        <v>12.55</v>
      </c>
      <c r="J5" s="4">
        <v>20</v>
      </c>
      <c r="K5" s="4">
        <v>16</v>
      </c>
      <c r="L5" s="4">
        <v>11</v>
      </c>
      <c r="M5" s="4">
        <v>16</v>
      </c>
      <c r="N5" s="4">
        <v>11</v>
      </c>
      <c r="O5" s="4">
        <v>29</v>
      </c>
      <c r="P5" s="4">
        <v>29</v>
      </c>
      <c r="Q5" s="4">
        <v>15</v>
      </c>
      <c r="R5" s="54">
        <f t="shared" ref="R5:R23" si="1">+(Q5*3+N5+M5+L5+K5+J5)/8</f>
        <v>14.875</v>
      </c>
      <c r="S5" s="4" t="s">
        <v>386</v>
      </c>
      <c r="T5" s="4"/>
      <c r="U5" s="4"/>
    </row>
    <row r="6" spans="2:21" ht="16.5" customHeight="1" x14ac:dyDescent="0.25">
      <c r="B6" s="101">
        <v>3</v>
      </c>
      <c r="C6" s="58" t="s">
        <v>91</v>
      </c>
      <c r="D6" s="58" t="s">
        <v>92</v>
      </c>
      <c r="E6" s="4">
        <v>18</v>
      </c>
      <c r="F6" s="4">
        <v>16</v>
      </c>
      <c r="G6" s="4">
        <v>15</v>
      </c>
      <c r="H6" s="4">
        <v>14</v>
      </c>
      <c r="I6" s="54">
        <f t="shared" si="0"/>
        <v>15.05</v>
      </c>
      <c r="J6" s="4">
        <v>20</v>
      </c>
      <c r="K6" s="4">
        <v>16</v>
      </c>
      <c r="L6" s="4">
        <v>8</v>
      </c>
      <c r="M6" s="4">
        <v>15</v>
      </c>
      <c r="N6" s="4">
        <v>15</v>
      </c>
      <c r="O6" s="4">
        <v>10</v>
      </c>
      <c r="P6" s="4">
        <v>10</v>
      </c>
      <c r="Q6" s="4">
        <v>11</v>
      </c>
      <c r="R6" s="54">
        <f t="shared" si="1"/>
        <v>13.375</v>
      </c>
      <c r="S6" s="4" t="s">
        <v>385</v>
      </c>
      <c r="T6" s="4"/>
      <c r="U6" s="4"/>
    </row>
    <row r="7" spans="2:21" ht="16.5" customHeight="1" x14ac:dyDescent="0.25">
      <c r="B7" s="101">
        <v>4</v>
      </c>
      <c r="C7" s="58" t="s">
        <v>97</v>
      </c>
      <c r="D7" s="58" t="s">
        <v>98</v>
      </c>
      <c r="E7" s="4">
        <v>17</v>
      </c>
      <c r="F7" s="4">
        <v>15</v>
      </c>
      <c r="G7" s="4">
        <v>14</v>
      </c>
      <c r="H7" s="4">
        <v>15</v>
      </c>
      <c r="I7" s="54">
        <f t="shared" si="0"/>
        <v>15.149999999999999</v>
      </c>
      <c r="J7" s="4">
        <v>20</v>
      </c>
      <c r="K7" s="4">
        <v>13</v>
      </c>
      <c r="L7" s="4">
        <v>15</v>
      </c>
      <c r="M7" s="4">
        <v>15</v>
      </c>
      <c r="N7" s="4">
        <v>15</v>
      </c>
      <c r="O7" s="4">
        <v>10</v>
      </c>
      <c r="P7" s="4">
        <v>10</v>
      </c>
      <c r="Q7" s="4">
        <v>11</v>
      </c>
      <c r="R7" s="54">
        <f t="shared" si="1"/>
        <v>13.875</v>
      </c>
      <c r="S7" s="4" t="s">
        <v>336</v>
      </c>
      <c r="T7" s="4"/>
      <c r="U7" s="4"/>
    </row>
    <row r="8" spans="2:21" ht="16.5" customHeight="1" x14ac:dyDescent="0.25">
      <c r="B8" s="101">
        <v>5</v>
      </c>
      <c r="C8" s="58" t="s">
        <v>99</v>
      </c>
      <c r="D8" s="58" t="s">
        <v>100</v>
      </c>
      <c r="E8" s="4"/>
      <c r="F8" s="4"/>
      <c r="G8" s="4"/>
      <c r="H8" s="4"/>
      <c r="I8" s="54">
        <f t="shared" si="0"/>
        <v>0</v>
      </c>
      <c r="J8" s="4">
        <v>0</v>
      </c>
      <c r="K8" s="4"/>
      <c r="L8" s="4"/>
      <c r="M8" s="4"/>
      <c r="N8" s="4"/>
      <c r="O8" s="4"/>
      <c r="P8" s="4"/>
      <c r="Q8" s="4"/>
      <c r="R8" s="54"/>
      <c r="S8" s="4"/>
      <c r="T8" s="4"/>
      <c r="U8" s="4"/>
    </row>
    <row r="9" spans="2:21" ht="16.5" customHeight="1" x14ac:dyDescent="0.25">
      <c r="B9" s="101">
        <v>6</v>
      </c>
      <c r="C9" s="58" t="s">
        <v>105</v>
      </c>
      <c r="D9" s="58" t="s">
        <v>106</v>
      </c>
      <c r="E9" s="4">
        <v>16</v>
      </c>
      <c r="F9" s="4"/>
      <c r="G9" s="4"/>
      <c r="H9" s="4">
        <v>5</v>
      </c>
      <c r="I9" s="54">
        <f t="shared" si="0"/>
        <v>5.15</v>
      </c>
      <c r="J9" s="4">
        <v>15</v>
      </c>
      <c r="K9" s="4"/>
      <c r="L9" s="4"/>
      <c r="M9" s="4">
        <v>16</v>
      </c>
      <c r="N9" s="4">
        <v>11</v>
      </c>
      <c r="O9" s="4">
        <v>29</v>
      </c>
      <c r="P9" s="4">
        <v>29</v>
      </c>
      <c r="Q9" s="4">
        <v>15</v>
      </c>
      <c r="R9" s="54">
        <f t="shared" si="1"/>
        <v>10.875</v>
      </c>
      <c r="S9" s="4"/>
      <c r="T9" s="4"/>
      <c r="U9" s="4"/>
    </row>
    <row r="10" spans="2:21" ht="16.5" customHeight="1" x14ac:dyDescent="0.25">
      <c r="B10" s="101">
        <v>7</v>
      </c>
      <c r="C10" s="58" t="s">
        <v>111</v>
      </c>
      <c r="D10" s="58" t="s">
        <v>112</v>
      </c>
      <c r="E10" s="4">
        <v>13</v>
      </c>
      <c r="F10" s="4"/>
      <c r="G10" s="4">
        <v>12</v>
      </c>
      <c r="H10" s="4">
        <v>7</v>
      </c>
      <c r="I10" s="54">
        <f t="shared" si="0"/>
        <v>7.6000000000000005</v>
      </c>
      <c r="J10" s="4">
        <v>15</v>
      </c>
      <c r="K10" s="4">
        <v>16</v>
      </c>
      <c r="L10" s="4"/>
      <c r="M10" s="4">
        <v>16</v>
      </c>
      <c r="N10" s="4">
        <v>16</v>
      </c>
      <c r="O10" s="4">
        <v>60</v>
      </c>
      <c r="P10" s="4">
        <v>70</v>
      </c>
      <c r="Q10" s="4">
        <v>20</v>
      </c>
      <c r="R10" s="54">
        <f t="shared" si="1"/>
        <v>15.375</v>
      </c>
      <c r="S10" s="4"/>
      <c r="T10" s="4"/>
      <c r="U10" s="4"/>
    </row>
    <row r="11" spans="2:21" ht="16.5" customHeight="1" x14ac:dyDescent="0.25">
      <c r="B11" s="101">
        <v>8</v>
      </c>
      <c r="C11" s="58" t="s">
        <v>115</v>
      </c>
      <c r="D11" s="58" t="s">
        <v>116</v>
      </c>
      <c r="E11" s="4">
        <v>18</v>
      </c>
      <c r="F11" s="57"/>
      <c r="G11" s="57">
        <v>12</v>
      </c>
      <c r="H11" s="4">
        <v>8</v>
      </c>
      <c r="I11" s="54">
        <f t="shared" si="0"/>
        <v>8.9</v>
      </c>
      <c r="J11" s="4">
        <v>10</v>
      </c>
      <c r="K11" s="4">
        <v>8</v>
      </c>
      <c r="L11" s="4"/>
      <c r="M11" s="4">
        <v>16</v>
      </c>
      <c r="N11" s="4">
        <v>16</v>
      </c>
      <c r="O11" s="4">
        <v>60</v>
      </c>
      <c r="P11" s="4">
        <v>70</v>
      </c>
      <c r="Q11" s="4">
        <v>20</v>
      </c>
      <c r="R11" s="54">
        <f t="shared" si="1"/>
        <v>13.75</v>
      </c>
      <c r="S11" s="4"/>
      <c r="T11" s="4"/>
      <c r="U11" s="4"/>
    </row>
    <row r="12" spans="2:21" ht="16.5" customHeight="1" x14ac:dyDescent="0.25">
      <c r="B12" s="101">
        <v>9</v>
      </c>
      <c r="C12" s="58" t="s">
        <v>117</v>
      </c>
      <c r="D12" s="58" t="s">
        <v>118</v>
      </c>
      <c r="E12" s="4">
        <v>16</v>
      </c>
      <c r="F12" s="4">
        <v>14</v>
      </c>
      <c r="G12" s="4">
        <v>13</v>
      </c>
      <c r="H12" s="4">
        <v>16</v>
      </c>
      <c r="I12" s="54">
        <f t="shared" si="0"/>
        <v>15.25</v>
      </c>
      <c r="J12" s="4">
        <v>20</v>
      </c>
      <c r="K12" s="4">
        <v>15</v>
      </c>
      <c r="L12" s="4">
        <v>15</v>
      </c>
      <c r="M12" s="4">
        <v>15</v>
      </c>
      <c r="N12" s="4">
        <v>14</v>
      </c>
      <c r="O12" s="4">
        <v>5</v>
      </c>
      <c r="P12" s="4">
        <v>5</v>
      </c>
      <c r="Q12" s="4">
        <v>11</v>
      </c>
      <c r="R12" s="54">
        <f t="shared" si="1"/>
        <v>14</v>
      </c>
      <c r="S12" s="4"/>
      <c r="T12" s="4"/>
      <c r="U12" s="4"/>
    </row>
    <row r="13" spans="2:21" ht="16.5" customHeight="1" x14ac:dyDescent="0.25">
      <c r="B13" s="101">
        <v>10</v>
      </c>
      <c r="C13" s="58" t="s">
        <v>119</v>
      </c>
      <c r="D13" s="58" t="s">
        <v>120</v>
      </c>
      <c r="E13" s="4">
        <v>15</v>
      </c>
      <c r="F13" s="4">
        <v>13</v>
      </c>
      <c r="G13" s="4">
        <v>12</v>
      </c>
      <c r="H13" s="4">
        <v>7</v>
      </c>
      <c r="I13" s="54">
        <f t="shared" si="0"/>
        <v>9.8500000000000014</v>
      </c>
      <c r="J13" s="4">
        <v>20</v>
      </c>
      <c r="K13" s="4">
        <v>13</v>
      </c>
      <c r="L13" s="4">
        <v>12</v>
      </c>
      <c r="M13" s="4">
        <v>15</v>
      </c>
      <c r="N13" s="4">
        <v>15</v>
      </c>
      <c r="O13" s="4">
        <v>10</v>
      </c>
      <c r="P13" s="4">
        <v>10</v>
      </c>
      <c r="Q13" s="4">
        <v>11</v>
      </c>
      <c r="R13" s="54">
        <f t="shared" si="1"/>
        <v>13.5</v>
      </c>
      <c r="S13" s="4" t="s">
        <v>336</v>
      </c>
      <c r="T13" s="4"/>
      <c r="U13" s="4"/>
    </row>
    <row r="14" spans="2:21" ht="16.5" customHeight="1" x14ac:dyDescent="0.25">
      <c r="B14" s="101">
        <v>11</v>
      </c>
      <c r="C14" s="58" t="s">
        <v>123</v>
      </c>
      <c r="D14" s="58" t="s">
        <v>124</v>
      </c>
      <c r="E14" s="4">
        <v>14</v>
      </c>
      <c r="F14" s="4">
        <v>11</v>
      </c>
      <c r="G14" s="4">
        <v>12</v>
      </c>
      <c r="H14" s="4">
        <v>17</v>
      </c>
      <c r="I14" s="54">
        <f t="shared" si="0"/>
        <v>14.900000000000002</v>
      </c>
      <c r="J14" s="4">
        <v>20</v>
      </c>
      <c r="K14" s="4">
        <v>14</v>
      </c>
      <c r="L14" s="4">
        <v>14</v>
      </c>
      <c r="M14" s="4">
        <v>15</v>
      </c>
      <c r="N14" s="4">
        <v>14</v>
      </c>
      <c r="O14" s="4">
        <v>5</v>
      </c>
      <c r="P14" s="4">
        <v>5</v>
      </c>
      <c r="Q14" s="4">
        <v>11</v>
      </c>
      <c r="R14" s="54">
        <f t="shared" si="1"/>
        <v>13.75</v>
      </c>
      <c r="S14" s="4"/>
      <c r="T14" s="4"/>
      <c r="U14" s="4"/>
    </row>
    <row r="15" spans="2:21" ht="16.5" customHeight="1" x14ac:dyDescent="0.25">
      <c r="B15" s="101">
        <v>12</v>
      </c>
      <c r="C15" s="58" t="s">
        <v>133</v>
      </c>
      <c r="D15" s="58" t="s">
        <v>134</v>
      </c>
      <c r="E15" s="4">
        <v>16</v>
      </c>
      <c r="F15" s="4">
        <v>14</v>
      </c>
      <c r="G15" s="4">
        <v>13</v>
      </c>
      <c r="H15" s="4">
        <v>12</v>
      </c>
      <c r="I15" s="54">
        <f t="shared" si="0"/>
        <v>13.05</v>
      </c>
      <c r="J15" s="4">
        <v>20</v>
      </c>
      <c r="K15" s="4">
        <v>15</v>
      </c>
      <c r="L15" s="4">
        <v>15</v>
      </c>
      <c r="M15" s="4">
        <v>16</v>
      </c>
      <c r="N15" s="4">
        <v>16</v>
      </c>
      <c r="O15" s="4">
        <v>60</v>
      </c>
      <c r="P15" s="4">
        <v>70</v>
      </c>
      <c r="Q15" s="4">
        <v>20</v>
      </c>
      <c r="R15" s="54">
        <f t="shared" si="1"/>
        <v>17.75</v>
      </c>
      <c r="S15" s="4"/>
      <c r="T15" s="4"/>
      <c r="U15" s="4"/>
    </row>
    <row r="16" spans="2:21" ht="16.5" customHeight="1" x14ac:dyDescent="0.25">
      <c r="B16" s="101">
        <v>13</v>
      </c>
      <c r="C16" s="58" t="s">
        <v>135</v>
      </c>
      <c r="D16" s="58" t="s">
        <v>136</v>
      </c>
      <c r="E16" s="4">
        <v>16</v>
      </c>
      <c r="F16" s="4">
        <v>14</v>
      </c>
      <c r="G16" s="4">
        <v>13</v>
      </c>
      <c r="H16" s="4">
        <v>16</v>
      </c>
      <c r="I16" s="54">
        <f t="shared" si="0"/>
        <v>15.25</v>
      </c>
      <c r="J16" s="4">
        <v>15</v>
      </c>
      <c r="K16" s="4">
        <v>15</v>
      </c>
      <c r="L16" s="4">
        <v>14</v>
      </c>
      <c r="M16" s="4">
        <v>15</v>
      </c>
      <c r="N16" s="4">
        <v>14</v>
      </c>
      <c r="O16" s="4">
        <v>5</v>
      </c>
      <c r="P16" s="4">
        <v>5</v>
      </c>
      <c r="Q16" s="4">
        <v>11</v>
      </c>
      <c r="R16" s="54">
        <f t="shared" si="1"/>
        <v>13.25</v>
      </c>
      <c r="S16" s="4"/>
      <c r="T16" s="4"/>
      <c r="U16" s="4"/>
    </row>
    <row r="17" spans="2:21" ht="16.5" customHeight="1" x14ac:dyDescent="0.25">
      <c r="B17" s="101">
        <v>14</v>
      </c>
      <c r="C17" s="58" t="s">
        <v>139</v>
      </c>
      <c r="D17" s="58" t="s">
        <v>140</v>
      </c>
      <c r="E17" s="4">
        <v>16</v>
      </c>
      <c r="F17" s="4"/>
      <c r="G17" s="4"/>
      <c r="H17" s="4">
        <v>9</v>
      </c>
      <c r="I17" s="54">
        <f t="shared" si="0"/>
        <v>7.35</v>
      </c>
      <c r="J17" s="4">
        <v>20</v>
      </c>
      <c r="K17" s="4">
        <v>15</v>
      </c>
      <c r="L17" s="4">
        <v>8</v>
      </c>
      <c r="M17" s="4">
        <v>15</v>
      </c>
      <c r="N17" s="4">
        <v>14</v>
      </c>
      <c r="O17" s="4">
        <v>5</v>
      </c>
      <c r="P17" s="4">
        <v>5</v>
      </c>
      <c r="Q17" s="4">
        <v>11</v>
      </c>
      <c r="R17" s="54">
        <f t="shared" si="1"/>
        <v>13.125</v>
      </c>
      <c r="S17" s="4"/>
      <c r="T17" s="4"/>
      <c r="U17" s="4"/>
    </row>
    <row r="18" spans="2:21" ht="16.5" customHeight="1" x14ac:dyDescent="0.25">
      <c r="B18" s="101">
        <v>15</v>
      </c>
      <c r="C18" s="58" t="s">
        <v>161</v>
      </c>
      <c r="D18" s="58" t="s">
        <v>162</v>
      </c>
      <c r="E18" s="4"/>
      <c r="F18" s="4"/>
      <c r="G18" s="4"/>
      <c r="H18" s="4">
        <v>10</v>
      </c>
      <c r="I18" s="54">
        <f t="shared" si="0"/>
        <v>5.5</v>
      </c>
      <c r="J18" s="4">
        <v>10</v>
      </c>
      <c r="K18" s="4"/>
      <c r="L18" s="4"/>
      <c r="M18" s="4">
        <v>16</v>
      </c>
      <c r="N18" s="4">
        <v>11</v>
      </c>
      <c r="O18" s="4">
        <v>29</v>
      </c>
      <c r="P18" s="4">
        <v>29</v>
      </c>
      <c r="Q18" s="4">
        <v>15</v>
      </c>
      <c r="R18" s="54">
        <f t="shared" si="1"/>
        <v>10.25</v>
      </c>
      <c r="S18" s="4"/>
      <c r="T18" s="4"/>
      <c r="U18" s="4"/>
    </row>
    <row r="19" spans="2:21" ht="16.5" customHeight="1" x14ac:dyDescent="0.25">
      <c r="B19" s="101">
        <v>16</v>
      </c>
      <c r="C19" s="58" t="s">
        <v>163</v>
      </c>
      <c r="D19" s="58" t="s">
        <v>164</v>
      </c>
      <c r="E19" s="4">
        <v>17</v>
      </c>
      <c r="F19" s="4">
        <v>15</v>
      </c>
      <c r="G19" s="4">
        <v>14</v>
      </c>
      <c r="H19" s="4">
        <v>11</v>
      </c>
      <c r="I19" s="54">
        <f t="shared" si="0"/>
        <v>12.95</v>
      </c>
      <c r="J19" s="4">
        <v>15</v>
      </c>
      <c r="K19" s="4">
        <v>17</v>
      </c>
      <c r="L19" s="4">
        <v>17</v>
      </c>
      <c r="M19" s="4">
        <v>15</v>
      </c>
      <c r="N19" s="4">
        <v>14</v>
      </c>
      <c r="O19" s="4">
        <v>5</v>
      </c>
      <c r="P19" s="4">
        <v>5</v>
      </c>
      <c r="Q19" s="4">
        <v>11</v>
      </c>
      <c r="R19" s="54">
        <f t="shared" si="1"/>
        <v>13.875</v>
      </c>
      <c r="S19" s="4"/>
      <c r="T19" s="4"/>
      <c r="U19" s="4"/>
    </row>
    <row r="20" spans="2:21" ht="16.5" customHeight="1" x14ac:dyDescent="0.25">
      <c r="B20" s="101">
        <v>17</v>
      </c>
      <c r="C20" s="58" t="s">
        <v>165</v>
      </c>
      <c r="D20" s="58" t="s">
        <v>166</v>
      </c>
      <c r="E20" s="4">
        <v>16</v>
      </c>
      <c r="F20" s="4">
        <v>16</v>
      </c>
      <c r="G20" s="4">
        <v>14</v>
      </c>
      <c r="H20" s="4">
        <v>15</v>
      </c>
      <c r="I20" s="54">
        <f t="shared" si="0"/>
        <v>15.15</v>
      </c>
      <c r="J20" s="4">
        <v>20</v>
      </c>
      <c r="K20" s="4">
        <v>15</v>
      </c>
      <c r="L20" s="4">
        <v>16</v>
      </c>
      <c r="M20" s="4">
        <v>16</v>
      </c>
      <c r="N20" s="4">
        <v>16</v>
      </c>
      <c r="O20" s="4">
        <v>60</v>
      </c>
      <c r="P20" s="4">
        <v>70</v>
      </c>
      <c r="Q20" s="4">
        <v>20</v>
      </c>
      <c r="R20" s="54">
        <f t="shared" si="1"/>
        <v>17.875</v>
      </c>
      <c r="S20" s="4"/>
      <c r="T20" s="4"/>
      <c r="U20" s="4"/>
    </row>
    <row r="21" spans="2:21" ht="16.5" customHeight="1" x14ac:dyDescent="0.25">
      <c r="B21" s="101">
        <v>18</v>
      </c>
      <c r="C21" s="58" t="s">
        <v>167</v>
      </c>
      <c r="D21" s="58" t="s">
        <v>168</v>
      </c>
      <c r="E21" s="4"/>
      <c r="F21" s="4"/>
      <c r="G21" s="4"/>
      <c r="H21" s="4"/>
      <c r="I21" s="54">
        <f t="shared" si="0"/>
        <v>0</v>
      </c>
      <c r="J21" s="4"/>
      <c r="K21" s="4"/>
      <c r="L21" s="4"/>
      <c r="M21" s="4"/>
      <c r="N21" s="4"/>
      <c r="O21" s="4"/>
      <c r="P21" s="4"/>
      <c r="Q21" s="4"/>
      <c r="R21" s="54"/>
      <c r="S21" s="4"/>
      <c r="T21" s="4"/>
      <c r="U21" s="4"/>
    </row>
    <row r="22" spans="2:21" ht="16.5" customHeight="1" x14ac:dyDescent="0.25">
      <c r="B22" s="101">
        <v>19</v>
      </c>
      <c r="C22" s="58" t="s">
        <v>177</v>
      </c>
      <c r="D22" s="58" t="s">
        <v>178</v>
      </c>
      <c r="E22" s="4">
        <v>14</v>
      </c>
      <c r="F22" s="4">
        <v>12</v>
      </c>
      <c r="G22" s="4">
        <v>12</v>
      </c>
      <c r="H22" s="4">
        <v>16</v>
      </c>
      <c r="I22" s="54">
        <f t="shared" si="0"/>
        <v>14.500000000000002</v>
      </c>
      <c r="J22" s="4">
        <v>10</v>
      </c>
      <c r="K22" s="4">
        <v>15</v>
      </c>
      <c r="L22" s="4">
        <v>14</v>
      </c>
      <c r="M22" s="4">
        <v>15</v>
      </c>
      <c r="N22" s="4">
        <v>14</v>
      </c>
      <c r="O22" s="4">
        <v>5</v>
      </c>
      <c r="P22" s="4">
        <v>5</v>
      </c>
      <c r="Q22" s="4">
        <v>11</v>
      </c>
      <c r="R22" s="54">
        <f t="shared" si="1"/>
        <v>12.625</v>
      </c>
      <c r="S22" s="4" t="s">
        <v>390</v>
      </c>
      <c r="T22" s="4"/>
      <c r="U22" s="4"/>
    </row>
    <row r="23" spans="2:21" ht="16.5" customHeight="1" x14ac:dyDescent="0.25">
      <c r="B23" s="101">
        <v>20</v>
      </c>
      <c r="C23" s="58" t="s">
        <v>181</v>
      </c>
      <c r="D23" s="58" t="s">
        <v>182</v>
      </c>
      <c r="E23" s="4">
        <v>18</v>
      </c>
      <c r="F23" s="4">
        <v>16</v>
      </c>
      <c r="G23" s="4">
        <v>14</v>
      </c>
      <c r="H23" s="4">
        <v>16</v>
      </c>
      <c r="I23" s="54">
        <f t="shared" si="0"/>
        <v>16</v>
      </c>
      <c r="J23" s="4">
        <v>20</v>
      </c>
      <c r="K23" s="4">
        <v>15</v>
      </c>
      <c r="L23" s="4">
        <v>15</v>
      </c>
      <c r="M23" s="4">
        <v>15</v>
      </c>
      <c r="N23" s="4">
        <v>15</v>
      </c>
      <c r="O23" s="4">
        <v>10</v>
      </c>
      <c r="P23" s="4">
        <v>10</v>
      </c>
      <c r="Q23" s="4">
        <v>11</v>
      </c>
      <c r="R23" s="54">
        <f t="shared" si="1"/>
        <v>14.125</v>
      </c>
      <c r="S23" s="4" t="s">
        <v>336</v>
      </c>
      <c r="T23" s="4"/>
      <c r="U23" s="4"/>
    </row>
    <row r="24" spans="2:21" x14ac:dyDescent="0.25">
      <c r="E24" s="32">
        <v>20</v>
      </c>
      <c r="F24" s="32">
        <v>20</v>
      </c>
      <c r="G24" s="32">
        <v>20</v>
      </c>
      <c r="H24" s="32">
        <v>20</v>
      </c>
      <c r="I24" s="50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IIS03</vt:lpstr>
      <vt:lpstr>IIS04</vt:lpstr>
      <vt:lpstr>IIS05</vt:lpstr>
      <vt:lpstr>IISI06</vt:lpstr>
      <vt:lpstr>Notas</vt:lpstr>
      <vt:lpstr>IISI01</vt:lpstr>
      <vt:lpstr>IISI02</vt:lpstr>
      <vt:lpstr>Test</vt:lpstr>
      <vt:lpstr>Test01</vt:lpstr>
      <vt:lpstr>Test02</vt:lpstr>
      <vt:lpstr>Test03</vt:lpstr>
      <vt:lpstr>MetForm</vt:lpstr>
      <vt:lpstr>MetF01</vt:lpstr>
      <vt:lpstr>MetF02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EPIS</dc:creator>
  <cp:lastModifiedBy>Carlo Corrales</cp:lastModifiedBy>
  <dcterms:created xsi:type="dcterms:W3CDTF">2019-03-26T18:07:51Z</dcterms:created>
  <dcterms:modified xsi:type="dcterms:W3CDTF">2019-06-13T23:23:16Z</dcterms:modified>
</cp:coreProperties>
</file>