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corrales/Documents/UCSM/UCSMn/Notas UCSM/"/>
    </mc:Choice>
  </mc:AlternateContent>
  <xr:revisionPtr revIDLastSave="0" documentId="13_ncr:1_{73AD0721-5614-F64B-A8F7-13C2787F7F08}" xr6:coauthVersionLast="47" xr6:coauthVersionMax="47" xr10:uidLastSave="{00000000-0000-0000-0000-000000000000}"/>
  <bookViews>
    <workbookView xWindow="600" yWindow="1380" windowWidth="27200" windowHeight="15460" activeTab="1" xr2:uid="{00000000-000D-0000-FFFF-FFFF00000000}"/>
  </bookViews>
  <sheets>
    <sheet name="IISI_01" sheetId="1" r:id="rId1"/>
    <sheet name="IISI_02" sheetId="2" r:id="rId2"/>
    <sheet name="Programac Tim" sheetId="7" r:id="rId3"/>
    <sheet name="TIM" sheetId="3" r:id="rId4"/>
    <sheet name="TIM_01" sheetId="4" r:id="rId5"/>
    <sheet name="TIM_02" sheetId="5" r:id="rId6"/>
    <sheet name="TIM_03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" i="3" l="1"/>
  <c r="S70" i="3"/>
  <c r="S46" i="3"/>
  <c r="S43" i="3"/>
  <c r="S22" i="3"/>
  <c r="S67" i="3"/>
  <c r="S60" i="3"/>
  <c r="S52" i="3"/>
  <c r="S41" i="3"/>
  <c r="S35" i="3"/>
  <c r="S71" i="3"/>
  <c r="S7" i="3"/>
  <c r="S37" i="3"/>
  <c r="S48" i="3"/>
  <c r="S53" i="3"/>
  <c r="S4" i="3"/>
  <c r="S54" i="3"/>
  <c r="S42" i="3"/>
  <c r="S34" i="3"/>
  <c r="S30" i="3"/>
  <c r="S6" i="3"/>
  <c r="S59" i="3"/>
  <c r="S38" i="3"/>
  <c r="S31" i="3"/>
  <c r="S27" i="3"/>
  <c r="S26" i="3"/>
  <c r="S25" i="3"/>
  <c r="S19" i="3"/>
  <c r="S11" i="3"/>
  <c r="S5" i="3"/>
  <c r="S63" i="3"/>
  <c r="S32" i="3"/>
  <c r="S28" i="3"/>
  <c r="S15" i="3"/>
  <c r="K74" i="3"/>
  <c r="K73" i="3"/>
  <c r="K72" i="3"/>
  <c r="D74" i="3"/>
  <c r="D73" i="3"/>
  <c r="D72" i="3"/>
  <c r="W20" i="5"/>
  <c r="L4" i="3"/>
  <c r="W7" i="5"/>
  <c r="W23" i="5"/>
  <c r="W22" i="5"/>
  <c r="W14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9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6" i="3"/>
  <c r="L67" i="3"/>
  <c r="L68" i="3"/>
  <c r="L69" i="3"/>
  <c r="L70" i="3"/>
  <c r="L71" i="3"/>
  <c r="W4" i="6"/>
  <c r="W20" i="6"/>
  <c r="W19" i="6"/>
  <c r="W18" i="6"/>
  <c r="W17" i="6"/>
  <c r="W16" i="6"/>
  <c r="W15" i="6"/>
  <c r="W14" i="6"/>
  <c r="W12" i="6"/>
  <c r="W11" i="6"/>
  <c r="W10" i="6"/>
  <c r="W9" i="6"/>
  <c r="W8" i="6"/>
  <c r="W7" i="6"/>
  <c r="W6" i="6"/>
  <c r="W5" i="6"/>
  <c r="W24" i="5"/>
  <c r="W19" i="5"/>
  <c r="W18" i="5"/>
  <c r="W17" i="5"/>
  <c r="W16" i="5"/>
  <c r="W13" i="5"/>
  <c r="W12" i="5"/>
  <c r="W11" i="5"/>
  <c r="W10" i="5"/>
  <c r="W6" i="5"/>
  <c r="W5" i="5"/>
  <c r="W5" i="4"/>
  <c r="W6" i="4"/>
  <c r="W7" i="4"/>
  <c r="W8" i="4"/>
  <c r="W9" i="4"/>
  <c r="W10" i="4"/>
  <c r="W12" i="4"/>
  <c r="W13" i="4"/>
  <c r="W14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4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" i="2"/>
  <c r="AC8" i="2"/>
  <c r="AC7" i="2"/>
  <c r="AC6" i="2"/>
  <c r="AC5" i="2"/>
  <c r="AC4" i="2"/>
  <c r="AC37" i="1"/>
  <c r="S13" i="1"/>
  <c r="S9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2" i="1"/>
  <c r="S11" i="1"/>
  <c r="S10" i="1"/>
  <c r="S8" i="1"/>
  <c r="S7" i="1"/>
  <c r="S6" i="1"/>
  <c r="S5" i="1"/>
  <c r="S4" i="1"/>
  <c r="S37" i="1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2" i="2"/>
  <c r="AC2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4" i="1"/>
  <c r="L26" i="4" l="1"/>
  <c r="L14" i="6"/>
  <c r="K14" i="6"/>
  <c r="L21" i="6"/>
  <c r="L20" i="6"/>
  <c r="L19" i="6"/>
  <c r="L18" i="6"/>
  <c r="L17" i="6"/>
  <c r="L16" i="6"/>
  <c r="L15" i="6"/>
  <c r="L13" i="6"/>
  <c r="L12" i="6"/>
  <c r="L11" i="6"/>
  <c r="L10" i="6"/>
  <c r="L9" i="6"/>
  <c r="L8" i="6"/>
  <c r="L7" i="6"/>
  <c r="L6" i="6"/>
  <c r="L5" i="6"/>
  <c r="L4" i="6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4" i="5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7" i="4"/>
  <c r="L28" i="4"/>
  <c r="L29" i="4"/>
  <c r="L30" i="4"/>
  <c r="L31" i="4"/>
  <c r="L32" i="4"/>
  <c r="L33" i="4"/>
  <c r="L34" i="4"/>
  <c r="L4" i="4"/>
  <c r="O5" i="2"/>
  <c r="Q5" i="2" s="1"/>
  <c r="O6" i="2"/>
  <c r="O7" i="2"/>
  <c r="Q7" i="2" s="1"/>
  <c r="O8" i="2"/>
  <c r="Q8" i="2" s="1"/>
  <c r="O9" i="2"/>
  <c r="Q9" i="2" s="1"/>
  <c r="O10" i="2"/>
  <c r="O11" i="2"/>
  <c r="Q11" i="2" s="1"/>
  <c r="O12" i="2"/>
  <c r="Q12" i="2" s="1"/>
  <c r="O13" i="2"/>
  <c r="Q13" i="2" s="1"/>
  <c r="O14" i="2"/>
  <c r="O15" i="2"/>
  <c r="Q15" i="2" s="1"/>
  <c r="O16" i="2"/>
  <c r="Q16" i="2" s="1"/>
  <c r="O17" i="2"/>
  <c r="Q17" i="2" s="1"/>
  <c r="O18" i="2"/>
  <c r="O19" i="2"/>
  <c r="Q19" i="2" s="1"/>
  <c r="O20" i="2"/>
  <c r="Q20" i="2" s="1"/>
  <c r="O21" i="2"/>
  <c r="Q21" i="2" s="1"/>
  <c r="O22" i="2"/>
  <c r="O23" i="2"/>
  <c r="O24" i="2"/>
  <c r="O25" i="2"/>
  <c r="Q25" i="2" s="1"/>
  <c r="O26" i="2"/>
  <c r="O27" i="2"/>
  <c r="Q27" i="2" s="1"/>
  <c r="O28" i="2"/>
  <c r="Q28" i="2" s="1"/>
  <c r="O29" i="2"/>
  <c r="Q29" i="2" s="1"/>
  <c r="O30" i="2"/>
  <c r="O31" i="2"/>
  <c r="Q31" i="2" s="1"/>
  <c r="O32" i="2"/>
  <c r="Q32" i="2" s="1"/>
  <c r="O33" i="2"/>
  <c r="Q33" i="2" s="1"/>
  <c r="O34" i="2"/>
  <c r="O35" i="2"/>
  <c r="O36" i="2"/>
  <c r="Q36" i="2" s="1"/>
  <c r="O37" i="2"/>
  <c r="Q37" i="2" s="1"/>
  <c r="O38" i="2"/>
  <c r="O39" i="2"/>
  <c r="O40" i="2"/>
  <c r="Q40" i="2" s="1"/>
  <c r="O41" i="2"/>
  <c r="Q41" i="2" s="1"/>
  <c r="O42" i="2"/>
  <c r="O43" i="2"/>
  <c r="Q43" i="2" s="1"/>
  <c r="O44" i="2"/>
  <c r="Q44" i="2" s="1"/>
  <c r="O45" i="2"/>
  <c r="Q45" i="2" s="1"/>
  <c r="O46" i="2"/>
  <c r="O47" i="2"/>
  <c r="Q47" i="2" s="1"/>
  <c r="O48" i="2"/>
  <c r="Q48" i="2" s="1"/>
  <c r="O4" i="2"/>
  <c r="Q4" i="2" s="1"/>
  <c r="Q6" i="2"/>
  <c r="Q10" i="2"/>
  <c r="Q14" i="2"/>
  <c r="Q18" i="2"/>
  <c r="Q22" i="2"/>
  <c r="Q23" i="2"/>
  <c r="Q24" i="2"/>
  <c r="Q26" i="2"/>
  <c r="Q30" i="2"/>
  <c r="Q34" i="2"/>
  <c r="Q35" i="2"/>
  <c r="Q38" i="2"/>
  <c r="Q39" i="2"/>
  <c r="Q42" i="2"/>
  <c r="Q46" i="2"/>
  <c r="R6" i="1"/>
  <c r="R37" i="1"/>
  <c r="P5" i="1"/>
  <c r="R5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4" i="1"/>
  <c r="R4" i="1" s="1"/>
  <c r="K21" i="6"/>
  <c r="K20" i="6"/>
  <c r="K19" i="6"/>
  <c r="K18" i="6"/>
  <c r="K17" i="6"/>
  <c r="K16" i="6"/>
  <c r="K15" i="6"/>
  <c r="K13" i="6"/>
  <c r="K12" i="6"/>
  <c r="K11" i="6"/>
  <c r="K10" i="6"/>
  <c r="K9" i="6"/>
  <c r="K8" i="6"/>
  <c r="K7" i="6"/>
  <c r="K6" i="6"/>
  <c r="K5" i="6"/>
  <c r="K4" i="6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4" i="4"/>
  <c r="C2" i="4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<sst xmlns="http://schemas.openxmlformats.org/spreadsheetml/2006/main" count="658" uniqueCount="362">
  <si>
    <t>AGUIRRE QUISPE</t>
  </si>
  <si>
    <t>CHRISTIAN CESAR</t>
  </si>
  <si>
    <t>ALVAREZ APAZA</t>
  </si>
  <si>
    <t>ANGIE FLOR</t>
  </si>
  <si>
    <t>APAZA ALVAREZ</t>
  </si>
  <si>
    <t>CAMILA SANTOS</t>
  </si>
  <si>
    <t>APAZA PARICAHUA</t>
  </si>
  <si>
    <t>RUSMAN SNEYDER</t>
  </si>
  <si>
    <t>CARDENAS YTUZA</t>
  </si>
  <si>
    <t>FERNANDO LUIGUI</t>
  </si>
  <si>
    <t>CARDENAS ZAPATA</t>
  </si>
  <si>
    <t>SEBASTIAN ALEJANDRRO</t>
  </si>
  <si>
    <t>CHACON QUIROZ</t>
  </si>
  <si>
    <t>GABRIEL AQUILES</t>
  </si>
  <si>
    <t>CHALLA CCOSCCO</t>
  </si>
  <si>
    <t>JOSUE ABEL</t>
  </si>
  <si>
    <t>DEL AGUILA BRAVO</t>
  </si>
  <si>
    <t>GONZALO</t>
  </si>
  <si>
    <t>DIAZ CHIPANA</t>
  </si>
  <si>
    <t>FREDY JEANPIER</t>
  </si>
  <si>
    <t>ROBERT JOEL</t>
  </si>
  <si>
    <t>FLORES YANQUI</t>
  </si>
  <si>
    <t>JEANPIERO</t>
  </si>
  <si>
    <t>GUTIERREZ QUISPE</t>
  </si>
  <si>
    <t>JOSE LUIS</t>
  </si>
  <si>
    <t>INOFUENTE RAMOS</t>
  </si>
  <si>
    <t>KEVIN STHIP</t>
  </si>
  <si>
    <t>MAMANI APAZA</t>
  </si>
  <si>
    <t>JHOEL JESUS</t>
  </si>
  <si>
    <t>MAMANI ENRIQUEZ</t>
  </si>
  <si>
    <t>JORDY EFRAIN</t>
  </si>
  <si>
    <t>MANSILLA VARGAS</t>
  </si>
  <si>
    <t>CLAUDIA XIMENA</t>
  </si>
  <si>
    <t>MECHAN CARI</t>
  </si>
  <si>
    <t>RODRIGO ERIC</t>
  </si>
  <si>
    <t>JOAQUIN</t>
  </si>
  <si>
    <t>PALOMINO JARA</t>
  </si>
  <si>
    <t>BRAYTON ENRIQUE</t>
  </si>
  <si>
    <t>PAREDES OLANDA</t>
  </si>
  <si>
    <t>EMERSON JUAN</t>
  </si>
  <si>
    <t>PAREDES ZAMORA</t>
  </si>
  <si>
    <t>FRANCO SALVADOR</t>
  </si>
  <si>
    <t>PARRILLO MIRANDA</t>
  </si>
  <si>
    <t>JOHAN STEVE</t>
  </si>
  <si>
    <t>QUISPE ALVAREZ</t>
  </si>
  <si>
    <t>LUIS ENRIQUE</t>
  </si>
  <si>
    <t>RIVERA SALAS</t>
  </si>
  <si>
    <t>PAOLO MARCELO</t>
  </si>
  <si>
    <t>ROMAN PINTO</t>
  </si>
  <si>
    <t>LEROY RAUL</t>
  </si>
  <si>
    <t>ROQUE MONTERROSO</t>
  </si>
  <si>
    <t>GERALDYNE BEATRIZ</t>
  </si>
  <si>
    <t>SUMIRE MAMANI</t>
  </si>
  <si>
    <t>ALEX ROYER</t>
  </si>
  <si>
    <t>TITO LARICO</t>
  </si>
  <si>
    <t>JHON FERNANDO</t>
  </si>
  <si>
    <t>TURPO TITO</t>
  </si>
  <si>
    <t>ADEMIR JORDY</t>
  </si>
  <si>
    <t>VALENCIA FLORES</t>
  </si>
  <si>
    <t>CRISTHIAN HENRRY</t>
  </si>
  <si>
    <t>YUJRA LAURA</t>
  </si>
  <si>
    <t>ALVARO</t>
  </si>
  <si>
    <t>ZAPANA REQUENA</t>
  </si>
  <si>
    <t>FABRICIO DANIEL</t>
  </si>
  <si>
    <t>Apellido y Nombre</t>
  </si>
  <si>
    <t>Nombre</t>
  </si>
  <si>
    <t xml:space="preserve">Apellido </t>
  </si>
  <si>
    <t>SALAS ROJAS, CAMILA FERNANDA</t>
  </si>
  <si>
    <t>SALAZAR VARA, SEBASTIAN JESUS</t>
  </si>
  <si>
    <t>SALINAS SALAS, SANTIAGO ALONSO</t>
  </si>
  <si>
    <t>SOTELO MUÑANTE, SEBASTIAN GABRIEL</t>
  </si>
  <si>
    <t>TAIPE SAICO, ALEXANDER MILYAMIN</t>
  </si>
  <si>
    <t>TORRES FLORES, JOAQUIN ALFONSO</t>
  </si>
  <si>
    <t>TORRES MOGROVEJO, BRYAN FABIAN</t>
  </si>
  <si>
    <t>VALDIVIA GARCIA, JORDAN JEFFERSON JAMIL</t>
  </si>
  <si>
    <t>VELARDE TORRES, ERICK SANTHIAGO</t>
  </si>
  <si>
    <t>DIAZ TUPAYACHI, PERCY CARLOS</t>
  </si>
  <si>
    <t>DONGO CRUZ, FRANK YAMIR</t>
  </si>
  <si>
    <t>GARCIA ESPINOZA, ALEJANDRO JOSE</t>
  </si>
  <si>
    <t>GOMEZ ADUVIRE, CAMILA VALERIA</t>
  </si>
  <si>
    <t>GUIA HUAMANI, ARMANDO LEONIDAS</t>
  </si>
  <si>
    <t>GUZMAN CONDORI, LIZANDRO ALVARO</t>
  </si>
  <si>
    <t>HUAMANI PAUCARA, JOSE MANUEL</t>
  </si>
  <si>
    <t>INFANTES JUAREZ, DANIELA MICHELLE</t>
  </si>
  <si>
    <t>LAURENTE TICONA, JOSUE SANTIAGO</t>
  </si>
  <si>
    <t>LEÓN CRUZ, JESÚS ORLANDO DAVID</t>
  </si>
  <si>
    <t>LUNA MOLLOHUANCA, NIKOL ALEJANDRA</t>
  </si>
  <si>
    <t>MAMANI JARATA, JOHAN ISAC</t>
  </si>
  <si>
    <t>MANSILLA TITO, DANIEL FELIX</t>
  </si>
  <si>
    <t>MAQUERA ARCATA, FRANK LENNIN</t>
  </si>
  <si>
    <t>MEDINA MAQUERHUA, YESENIA ARACELY</t>
  </si>
  <si>
    <t>MEJIA GIRON, JOSE ALONSO</t>
  </si>
  <si>
    <t>NEYRA CACERES, DIEGO SEBASTIAN</t>
  </si>
  <si>
    <t>OCOLA GUILLEN, BERLI DENNIS</t>
  </si>
  <si>
    <t>PACHECO LUQUE, SERGIO</t>
  </si>
  <si>
    <t>PALOMINO CHAMBILLA, JUNIOR ANDERSON</t>
  </si>
  <si>
    <t>PEREZ RODRIGUEZ, PIERO ARNEL</t>
  </si>
  <si>
    <t>RODRIGUEZ BROWN VELARDE, CAMILA ALEJANDRA</t>
  </si>
  <si>
    <t>RODRIGUEZ VALDIVIESO, FABIAN ANDRES</t>
  </si>
  <si>
    <t>ALCOCER PARI, CARLOS ALONSO</t>
  </si>
  <si>
    <t>ALOSILLA SANCHEZ MORENO, GUILLERMO</t>
  </si>
  <si>
    <t>ALVAREZ AGUILAR, LUIS ALONSO</t>
  </si>
  <si>
    <t>ALVAREZ CRUZ, AAROM ENRIQUE</t>
  </si>
  <si>
    <t>ANCCO CALLOAPAZA, MARGARET ALEXIA</t>
  </si>
  <si>
    <t>APAZA MAMANI, EDSON WILMER</t>
  </si>
  <si>
    <t>ARANIBAR CASTILLO, AYRTON DAVID</t>
  </si>
  <si>
    <t>ARANIBAR DIAZ, CARLOS EDUARDO</t>
  </si>
  <si>
    <t>ARCE PINTO, JEAN PIERE</t>
  </si>
  <si>
    <t>ARPI ADCO, DANTE GUILLERMO</t>
  </si>
  <si>
    <t>BELIZARIO ORTIZ, FABIAN GUILLERMO</t>
  </si>
  <si>
    <t>CALCINA TICLLA, LUIS FERNANDO</t>
  </si>
  <si>
    <t>CALLA GAMBOA, ALEXANDER PAUL</t>
  </si>
  <si>
    <t>CANDIA BARRIGA, JOAQUIN ALONSO</t>
  </si>
  <si>
    <t>CARBAJAL LOZA, JAMES LIZARDO</t>
  </si>
  <si>
    <t>COANQUI QUISPE, KEVIN RONALD</t>
  </si>
  <si>
    <t>CORNEJO PEREZ, FABRICIO JAVIER</t>
  </si>
  <si>
    <t>CORNEJO TEJADA, DIEGO SEBASTIAN</t>
  </si>
  <si>
    <t>DEL CARPIO BERRIO, DANIEL SERAFIN</t>
  </si>
  <si>
    <t>DELGADO RIVERA, RICARDO MAURICIO</t>
  </si>
  <si>
    <t>DIAZ LOVON, DIEGO FERNANDO</t>
  </si>
  <si>
    <t>DIAZ ZEGARRA, PEDRO FRANCISCO</t>
  </si>
  <si>
    <t>GARIFA CCAPIRA, ROSARIO BEATRIZ</t>
  </si>
  <si>
    <t>GUEVARA FERIA, KEVIN JOEL</t>
  </si>
  <si>
    <t>IDME CALDERON, ROMEL DUDIKOFF</t>
  </si>
  <si>
    <t>LAZARTE DIAZ, CLAUDIA NIKOL</t>
  </si>
  <si>
    <t>LAZO ACUÑA, FRANCO ALFREDO</t>
  </si>
  <si>
    <t>LLERENA SARCCO, PAOLA ALEXANDRA</t>
  </si>
  <si>
    <t>MACHACA HILASACA, RONALD FABIANY</t>
  </si>
  <si>
    <t>MAMANI HOLGUINO, LUIS ANGEL</t>
  </si>
  <si>
    <t>MAMANI PACCORI, RAY JOSE ENRIQUE</t>
  </si>
  <si>
    <t>MANRIQUE CALLATA, DANNY MANUEL</t>
  </si>
  <si>
    <t>MANRIQUE TEJADA, MARIO JESUS</t>
  </si>
  <si>
    <t>MEJIA MAYTA, LUIS DANTE</t>
  </si>
  <si>
    <t>MEJIA VILCA, GISELLE SOLEDAD</t>
  </si>
  <si>
    <t>MENA RIVAS, ANDREE RAUL</t>
  </si>
  <si>
    <t>MEZA CARPIO, LUIS ANGEL</t>
  </si>
  <si>
    <t>MONJE BOLIVAR, RONALDO ALEJANDRO</t>
  </si>
  <si>
    <t>MONROY PAREDES, XTOBAL ALBERTO ANDROSS</t>
  </si>
  <si>
    <t>MONTENEGRO CRUZ, MARY CARMEN</t>
  </si>
  <si>
    <t>ORCOAPAZA DIANDERAS, GABRIEL CARLOS</t>
  </si>
  <si>
    <t>ORTEGA ALLCA, ESTRELLA PIERINA</t>
  </si>
  <si>
    <t>ORTIZ ANCCO, MILTON DAVID</t>
  </si>
  <si>
    <t>PRENTICE SARAYA, MARTIN HERNAN</t>
  </si>
  <si>
    <t>PUMACAYO GUTIERREZ, CRISTHIAN LUIS</t>
  </si>
  <si>
    <t>QUIÑONES GAMERO, JORGE MIGUEL</t>
  </si>
  <si>
    <t>QUISPE TACO, GIANCARLO</t>
  </si>
  <si>
    <t>REATEGUI ÑAUPAC, RICARDO BENJAMIN</t>
  </si>
  <si>
    <t>RENJIFO QUISPE, DANIEL MIGUEL</t>
  </si>
  <si>
    <t>RODRIGUEZ CARDEÑA, KELLY VERONICA</t>
  </si>
  <si>
    <t>RODRIGUEZ LOPEZ, PAOLO CALAYO</t>
  </si>
  <si>
    <t>RODRIGUEZ ZUÑIGA, JOSE CHRISTIAN</t>
  </si>
  <si>
    <t>SAICO QQUELLHUA, LUIS VICTOR</t>
  </si>
  <si>
    <t>SALAS TALAVERA, JASMIN ADRIANA</t>
  </si>
  <si>
    <t>SALAS ZEVALLOS, BRUNO RODRIGO</t>
  </si>
  <si>
    <t>SANCHEZ COILA, ARNOLD BRYAN</t>
  </si>
  <si>
    <t>SULLCAPUMA GONZALES, MAURICIO MARCELO</t>
  </si>
  <si>
    <t>TICONA ZEGARRA, JOSUE JUVEL</t>
  </si>
  <si>
    <t>VASQUEZ BALDARRAGO, BRANDON ANDRE</t>
  </si>
  <si>
    <t>VASQUEZ BLANCO, ALVARO HUGO</t>
  </si>
  <si>
    <t>VERA ALEGRE, ADOLFO ABINADI</t>
  </si>
  <si>
    <t>VERA CORDOVA, RENZO JESUS OMAR</t>
  </si>
  <si>
    <t>VILCA CARDENAS, SCOTH ANTHONY</t>
  </si>
  <si>
    <t>VILLAFUERTE PEREZ, ALAN JOSUE</t>
  </si>
  <si>
    <t>YAÑEZ SAAVEDRA, JHAIR STEVIE</t>
  </si>
  <si>
    <t>YLAQUITA ATENCIO, JORGE MAURICIO</t>
  </si>
  <si>
    <t>ZEGARRA DELGADO, ALONSO ROBERTO</t>
  </si>
  <si>
    <t>ZUÑIGA MAYTA, JOSE</t>
  </si>
  <si>
    <t>APAZA QUISPE, LUIS RODRIGO</t>
  </si>
  <si>
    <t>CAMA CACERES, DENNYS JIORDAN</t>
  </si>
  <si>
    <t>CARABALLO PEREZ, ALONSO RAFAEL</t>
  </si>
  <si>
    <t>CARBAJAL GOMEZ, ANDERSON DIEGO</t>
  </si>
  <si>
    <t>CARDENAS BECERRA, JOHAN EDU RICARDO</t>
  </si>
  <si>
    <t>CARPIO FIGUEROA, GRECIA SOFIA</t>
  </si>
  <si>
    <t>CCAMA PALOMINO, LEAO DARWIN</t>
  </si>
  <si>
    <t>CCASO MAMANI, ANDRES ISAIAS</t>
  </si>
  <si>
    <t>CHIRINOS COARITE, PIERO</t>
  </si>
  <si>
    <t>COLCA CALLATA, LUIS MIGUEL</t>
  </si>
  <si>
    <t>COYOCHE MAMANI, MARILUNA JEANETH</t>
  </si>
  <si>
    <t>Participación</t>
  </si>
  <si>
    <t>flipGrip TMM</t>
  </si>
  <si>
    <t>FlipGrip Hab Blandas</t>
  </si>
  <si>
    <t>buling y reciclaje</t>
  </si>
  <si>
    <t>Pensamiento Lateral</t>
  </si>
  <si>
    <t>10 principios</t>
  </si>
  <si>
    <t>VIVEROS GUZMAN</t>
  </si>
  <si>
    <t>DIEGO</t>
  </si>
  <si>
    <t>La Grieta</t>
  </si>
  <si>
    <t>Semana1</t>
  </si>
  <si>
    <t>Semana Santa</t>
  </si>
  <si>
    <t>Semana2</t>
  </si>
  <si>
    <t>Semana3</t>
  </si>
  <si>
    <t>Semana4</t>
  </si>
  <si>
    <t>Semana5</t>
  </si>
  <si>
    <t>Semana6</t>
  </si>
  <si>
    <t>Semana7</t>
  </si>
  <si>
    <t>Semana8</t>
  </si>
  <si>
    <t>Semana9</t>
  </si>
  <si>
    <t>Semana10</t>
  </si>
  <si>
    <t>Semana11</t>
  </si>
  <si>
    <t>Semana12</t>
  </si>
  <si>
    <t>Semana13</t>
  </si>
  <si>
    <t>Semana14</t>
  </si>
  <si>
    <t>Semana15</t>
  </si>
  <si>
    <t>Semana16</t>
  </si>
  <si>
    <t>Semana17</t>
  </si>
  <si>
    <t>Exam3</t>
  </si>
  <si>
    <t>Exam1</t>
  </si>
  <si>
    <t>Exam2</t>
  </si>
  <si>
    <t>Silabo y Examen Entrada e Introd</t>
  </si>
  <si>
    <t>Testing Caja Blanca</t>
  </si>
  <si>
    <t>Tester y modelo V</t>
  </si>
  <si>
    <t xml:space="preserve">Testing Manual/Automat, Unidad/Integracion/Testing, Sanity/Smoke, Regresion, </t>
  </si>
  <si>
    <t>Documentación</t>
  </si>
  <si>
    <t>Técnicas de testing</t>
  </si>
  <si>
    <t>Plan de pruebas</t>
  </si>
  <si>
    <t>Defectos</t>
  </si>
  <si>
    <t>Desarrollo Agil</t>
  </si>
  <si>
    <t>Expos1</t>
  </si>
  <si>
    <t>Testing de Performance, Prueba Escalabilidad, Prueba de resistencia</t>
  </si>
  <si>
    <t>Expos2</t>
  </si>
  <si>
    <t>3 y 4</t>
  </si>
  <si>
    <t>11 y 12</t>
  </si>
  <si>
    <t>13, 14</t>
  </si>
  <si>
    <t>y 15</t>
  </si>
  <si>
    <t>Kahoot T1.0</t>
  </si>
  <si>
    <t>Temas Exposición</t>
  </si>
  <si>
    <r>
      <t>●</t>
    </r>
    <r>
      <rPr>
        <sz val="20"/>
        <color rgb="FF000000"/>
        <rFont val="Rockwell"/>
        <family val="1"/>
      </rPr>
      <t>Métricas de Testing de Software</t>
    </r>
  </si>
  <si>
    <r>
      <t>●</t>
    </r>
    <r>
      <rPr>
        <sz val="20"/>
        <color rgb="FF000000"/>
        <rFont val="Rockwell"/>
        <family val="1"/>
      </rPr>
      <t>Testing de Mutación</t>
    </r>
  </si>
  <si>
    <r>
      <t>●</t>
    </r>
    <r>
      <rPr>
        <sz val="20"/>
        <color rgb="FF000000"/>
        <rFont val="Rockwell"/>
        <family val="1"/>
      </rPr>
      <t>Testing como Servicio (TaaS)</t>
    </r>
  </si>
  <si>
    <r>
      <t>●</t>
    </r>
    <r>
      <rPr>
        <sz val="20"/>
        <color rgb="FF000000"/>
        <rFont val="Rockwell"/>
        <family val="1"/>
      </rPr>
      <t>Modelo de Maduración de Test (TMM)</t>
    </r>
  </si>
  <si>
    <r>
      <t>●</t>
    </r>
    <r>
      <rPr>
        <sz val="20"/>
        <color rgb="FF000000"/>
        <rFont val="Rockwell"/>
        <family val="1"/>
      </rPr>
      <t>Alpha Testing vs. Beta Testing</t>
    </r>
  </si>
  <si>
    <r>
      <t>●</t>
    </r>
    <r>
      <rPr>
        <sz val="20"/>
        <color rgb="FF000000"/>
        <rFont val="Rockwell"/>
        <family val="1"/>
      </rPr>
      <t>Pruebas de aplicaciones web: Lista de verificación de pruebas de aplicaciones web</t>
    </r>
  </si>
  <si>
    <r>
      <t>●</t>
    </r>
    <r>
      <rPr>
        <sz val="20"/>
        <color rgb="FF000000"/>
        <rFont val="Rockwell"/>
        <family val="1"/>
      </rPr>
      <t>Pruebas de aplicaciones de dominio bancario y de comercio electrónico</t>
    </r>
  </si>
  <si>
    <r>
      <t>●</t>
    </r>
    <r>
      <rPr>
        <sz val="20"/>
        <color rgb="FF000000"/>
        <rFont val="Rockwell"/>
        <family val="1"/>
      </rPr>
      <t>Pruebas de pasarela de pago y de mainframe</t>
    </r>
  </si>
  <si>
    <r>
      <t>●</t>
    </r>
    <r>
      <rPr>
        <sz val="20"/>
        <color rgb="FF000000"/>
        <rFont val="Rockwell"/>
        <family val="1"/>
      </rPr>
      <t>Pruebas de sistemas de punto de venta minorista (POS)</t>
    </r>
  </si>
  <si>
    <r>
      <t>●</t>
    </r>
    <r>
      <rPr>
        <sz val="20"/>
        <color rgb="FF000000"/>
        <rFont val="Rockwell"/>
        <family val="1"/>
      </rPr>
      <t>Pruebas de dominio de Cuidados de salud y de aplicaciones de dominio de seguro</t>
    </r>
  </si>
  <si>
    <r>
      <t>●</t>
    </r>
    <r>
      <rPr>
        <sz val="20"/>
        <color rgb="FF000000"/>
        <rFont val="Rockwell"/>
        <family val="1"/>
      </rPr>
      <t>Pruebas de dominio de telecomunicaciones y de inteligencia empresarial</t>
    </r>
  </si>
  <si>
    <t>Grupo Expo</t>
  </si>
  <si>
    <t>Grupo</t>
  </si>
  <si>
    <t>OSI</t>
  </si>
  <si>
    <t>EC1</t>
  </si>
  <si>
    <t>PROM1</t>
  </si>
  <si>
    <t>DUEÑAS VASQUEZ</t>
  </si>
  <si>
    <t>ORTIZ DE ZEVALLOS NUÑEZ</t>
  </si>
  <si>
    <t>EXAM1</t>
  </si>
  <si>
    <t>PCal1</t>
  </si>
  <si>
    <t>Asist</t>
  </si>
  <si>
    <t>PROM</t>
  </si>
  <si>
    <t>Lab1</t>
  </si>
  <si>
    <t>ALCCA VIZCARRA, FERNANDO RENATO</t>
  </si>
  <si>
    <t>Lab2</t>
  </si>
  <si>
    <t>Act6</t>
  </si>
  <si>
    <t>Act5</t>
  </si>
  <si>
    <t>Act4</t>
  </si>
  <si>
    <t>Act3</t>
  </si>
  <si>
    <t>Act2</t>
  </si>
  <si>
    <t>Act1</t>
  </si>
  <si>
    <t>Prom1</t>
  </si>
  <si>
    <t>Lab3</t>
  </si>
  <si>
    <t>Lab4</t>
  </si>
  <si>
    <t>Kahoot T1.05</t>
  </si>
  <si>
    <t>Junit y otros</t>
  </si>
  <si>
    <t>Grupos Guerra Tester</t>
  </si>
  <si>
    <t>A</t>
  </si>
  <si>
    <t>B</t>
  </si>
  <si>
    <t>C</t>
  </si>
  <si>
    <t>D</t>
  </si>
  <si>
    <t>Inventario</t>
  </si>
  <si>
    <t>Compras</t>
  </si>
  <si>
    <t>Facturación</t>
  </si>
  <si>
    <t>A vs C</t>
  </si>
  <si>
    <t>B vs D</t>
  </si>
  <si>
    <t>PacketTracer</t>
  </si>
  <si>
    <t>Inventarios</t>
  </si>
  <si>
    <t>TinkerCad</t>
  </si>
  <si>
    <t>Facturacion</t>
  </si>
  <si>
    <t>Ventas</t>
  </si>
  <si>
    <t>Prog1</t>
  </si>
  <si>
    <t>Covid</t>
  </si>
  <si>
    <t>Kahoot 8.1</t>
  </si>
  <si>
    <t>Kahoot 8.2</t>
  </si>
  <si>
    <t>NSP</t>
  </si>
  <si>
    <t>DocReq</t>
  </si>
  <si>
    <t>internetCosas</t>
  </si>
  <si>
    <t>Codigo</t>
  </si>
  <si>
    <t xml:space="preserve">Testing1 </t>
  </si>
  <si>
    <t>69 errores</t>
  </si>
  <si>
    <t>4 errores</t>
  </si>
  <si>
    <t>Codigo2</t>
  </si>
  <si>
    <t>Testing2</t>
  </si>
  <si>
    <t>PROM2</t>
  </si>
  <si>
    <t xml:space="preserve">11 errores </t>
  </si>
  <si>
    <t>11 errores</t>
  </si>
  <si>
    <t>Mart</t>
  </si>
  <si>
    <t>Sabad</t>
  </si>
  <si>
    <t>Mierc</t>
  </si>
  <si>
    <t>Ventas?</t>
  </si>
  <si>
    <t>Kahoot 9 Agile</t>
  </si>
  <si>
    <t>ProyFinal</t>
  </si>
  <si>
    <t>BRICEÑO VERA, JESUS ALBERTO</t>
  </si>
  <si>
    <t>ProyBBoard y Teams</t>
  </si>
  <si>
    <t>PT Bboard</t>
  </si>
  <si>
    <t>PT Bb1</t>
  </si>
  <si>
    <t>Osi Bb</t>
  </si>
  <si>
    <t>Lab5,6</t>
  </si>
  <si>
    <t>EXAM2</t>
  </si>
  <si>
    <t>MAX</t>
  </si>
  <si>
    <t>MIN</t>
  </si>
  <si>
    <t>Scratch</t>
  </si>
  <si>
    <t xml:space="preserve">TDD </t>
  </si>
  <si>
    <t>6 Errores, luego 18 errores</t>
  </si>
  <si>
    <t>4 errores pero no es Web, luego 14 errores</t>
  </si>
  <si>
    <t>16 errores, luego 31 errores</t>
  </si>
  <si>
    <t>16 Errores, luego 68 errores</t>
  </si>
  <si>
    <t>20 errores, luego 27 erreres</t>
  </si>
  <si>
    <t>15 Errores pero no es Web, luego 81 errores y afirman que es un codigo copiado 100%</t>
  </si>
  <si>
    <t>7 errores, luuego 43 errores</t>
  </si>
  <si>
    <t>18 errores, luego 22 errores</t>
  </si>
  <si>
    <t>E</t>
  </si>
  <si>
    <t>Expo</t>
  </si>
  <si>
    <t>Puntual</t>
  </si>
  <si>
    <t>Docs (Ppt y Informe)</t>
  </si>
  <si>
    <t>Explicac</t>
  </si>
  <si>
    <t>Pregs</t>
  </si>
  <si>
    <t>Gral</t>
  </si>
  <si>
    <t>EXPO</t>
  </si>
  <si>
    <t>Aplicación</t>
  </si>
  <si>
    <t>Ligthbot</t>
  </si>
  <si>
    <t>prox viernes</t>
  </si>
  <si>
    <t>SistOperat</t>
  </si>
  <si>
    <t>Shooter en Unity2D</t>
  </si>
  <si>
    <t>F</t>
  </si>
  <si>
    <t>Avance 30 jun</t>
  </si>
  <si>
    <t>VideoJuego NightSky, Unity2D, C#, Presentarion prototipo jugable</t>
  </si>
  <si>
    <t>Perrito atrapahuesos en laberinto, presentaron prototipo movible</t>
  </si>
  <si>
    <t>Fruit Colector2D, presentó el Unity</t>
  </si>
  <si>
    <t>Super MarioBros, JavaScript, Sin Casos de prueba, Ojo primero han conseguido un juego y ahora usaran recien TDD</t>
  </si>
  <si>
    <t>Aun sin casos de prueba y sin prototipo, solo documentacion</t>
  </si>
  <si>
    <t>Android, Java, FireBase, Juego aplastaZombie</t>
  </si>
  <si>
    <t>Grupos</t>
  </si>
  <si>
    <t xml:space="preserve">Samp, Pawn, Git, Sothclaws, sobre motor gráfico de un juego, Juego de rol o abierto </t>
  </si>
  <si>
    <t>Eclipse</t>
  </si>
  <si>
    <t>Avance 7 jul</t>
  </si>
  <si>
    <t>29 TestCases, 52 TC desarrollados, han agregado funcionalidades</t>
  </si>
  <si>
    <t>48 TestCases implementados</t>
  </si>
  <si>
    <t>10 TestCases, quisieron cambiar a Unity</t>
  </si>
  <si>
    <t>No va. Este es un trabajo ya hecho que quieren ponerle TCs</t>
  </si>
  <si>
    <t>TC en Unity, TC en Python</t>
  </si>
  <si>
    <t>En Unity, primeros casos prueba, Juego Bomberman,  PixelGame</t>
  </si>
  <si>
    <t>10 CasosTest implementados</t>
  </si>
  <si>
    <t>8 Casos de Test implementados en Unity</t>
  </si>
  <si>
    <t>Avance 8 Jul</t>
  </si>
  <si>
    <t>14 Casos Test Aceptacion implementados manualmente, codigo implementado</t>
  </si>
  <si>
    <t>VisualStudio, Unity, C++, Juego FloppyBird, recoger gemas</t>
  </si>
  <si>
    <t>6 Casos Test manuales, codigo implementado</t>
  </si>
  <si>
    <t>No avanzaron mucho, llevaran un curso de TDD</t>
  </si>
  <si>
    <t>Unity2D, Sapito recogeFrutas</t>
  </si>
  <si>
    <t>5 Casos Prueba implementados, codigo generado</t>
  </si>
  <si>
    <t>Juego Snake, en python, Trello</t>
  </si>
  <si>
    <t>presentaron primero la aplicación, 8 Casos Test, implementados</t>
  </si>
  <si>
    <t>RollLike con masmorras (Celda), cambiaron a snake</t>
  </si>
  <si>
    <t>No hacen TDD, presentaron codigo sin presentar 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</si>
</sst>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icrosoft Sans Serif"/>
      <family val="2"/>
    </font>
    <font>
      <sz val="8"/>
      <name val="Calibri"/>
      <family val="2"/>
      <scheme val="minor"/>
    </font>
    <font>
      <sz val="12"/>
      <color theme="1"/>
      <name val="Microsoft Sans Serif"/>
      <family val="2"/>
    </font>
    <font>
      <sz val="5.4"/>
      <color rgb="FF000000"/>
      <name val="StarSymbol"/>
    </font>
    <font>
      <sz val="20"/>
      <color rgb="FF000000"/>
      <name val="Rockwell"/>
      <family val="1"/>
    </font>
    <font>
      <sz val="10"/>
      <color rgb="FF000000"/>
      <name val="Helvetica Neue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2FF"/>
        <bgColor indexed="64"/>
      </patternFill>
    </fill>
    <fill>
      <patternFill patternType="solid">
        <fgColor rgb="FF0FFF6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5">
    <xf numFmtId="0" fontId="0" fillId="0" borderId="0" xfId="0"/>
    <xf numFmtId="0" fontId="18" fillId="0" borderId="0" xfId="0" applyFont="1"/>
    <xf numFmtId="0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/>
    <xf numFmtId="14" fontId="18" fillId="0" borderId="10" xfId="0" applyNumberFormat="1" applyFont="1" applyBorder="1"/>
    <xf numFmtId="0" fontId="0" fillId="0" borderId="10" xfId="0" applyNumberFormat="1" applyBorder="1"/>
    <xf numFmtId="0" fontId="18" fillId="0" borderId="10" xfId="0" applyNumberFormat="1" applyFont="1" applyBorder="1"/>
    <xf numFmtId="0" fontId="0" fillId="0" borderId="10" xfId="0" applyFill="1" applyBorder="1"/>
    <xf numFmtId="1" fontId="0" fillId="0" borderId="10" xfId="0" applyNumberFormat="1" applyBorder="1"/>
    <xf numFmtId="1" fontId="18" fillId="0" borderId="10" xfId="0" applyNumberFormat="1" applyFont="1" applyBorder="1"/>
    <xf numFmtId="1" fontId="0" fillId="0" borderId="0" xfId="0" applyNumberFormat="1"/>
    <xf numFmtId="0" fontId="20" fillId="0" borderId="10" xfId="0" applyFont="1" applyBorder="1"/>
    <xf numFmtId="0" fontId="18" fillId="0" borderId="0" xfId="0" applyFont="1" applyFill="1" applyBorder="1"/>
    <xf numFmtId="0" fontId="21" fillId="0" borderId="0" xfId="0" applyFont="1" applyAlignment="1">
      <alignment horizontal="left" vertical="center" indent="1" readingOrder="1"/>
    </xf>
    <xf numFmtId="0" fontId="16" fillId="33" borderId="10" xfId="0" applyFont="1" applyFill="1" applyBorder="1"/>
    <xf numFmtId="0" fontId="0" fillId="33" borderId="0" xfId="0" applyFill="1"/>
    <xf numFmtId="0" fontId="16" fillId="0" borderId="0" xfId="0" applyFont="1"/>
    <xf numFmtId="1" fontId="18" fillId="0" borderId="0" xfId="0" applyNumberFormat="1" applyFont="1"/>
    <xf numFmtId="0" fontId="23" fillId="0" borderId="0" xfId="0" applyFont="1"/>
    <xf numFmtId="1" fontId="0" fillId="33" borderId="0" xfId="0" applyNumberFormat="1" applyFill="1"/>
    <xf numFmtId="1" fontId="0" fillId="0" borderId="11" xfId="0" applyNumberFormat="1" applyFill="1" applyBorder="1"/>
    <xf numFmtId="1" fontId="18" fillId="0" borderId="11" xfId="0" applyNumberFormat="1" applyFont="1" applyFill="1" applyBorder="1"/>
    <xf numFmtId="0" fontId="0" fillId="0" borderId="11" xfId="0" applyFill="1" applyBorder="1"/>
    <xf numFmtId="0" fontId="16" fillId="0" borderId="10" xfId="0" applyNumberFormat="1" applyFont="1" applyBorder="1"/>
    <xf numFmtId="0" fontId="20" fillId="0" borderId="11" xfId="0" applyFont="1" applyFill="1" applyBorder="1"/>
    <xf numFmtId="0" fontId="18" fillId="0" borderId="11" xfId="0" applyFont="1" applyFill="1" applyBorder="1"/>
    <xf numFmtId="1" fontId="18" fillId="0" borderId="0" xfId="0" applyNumberFormat="1" applyFont="1" applyFill="1" applyBorder="1"/>
    <xf numFmtId="0" fontId="0" fillId="0" borderId="0" xfId="0" applyFill="1" applyBorder="1"/>
    <xf numFmtId="164" fontId="0" fillId="33" borderId="10" xfId="0" applyNumberFormat="1" applyFill="1" applyBorder="1"/>
    <xf numFmtId="164" fontId="16" fillId="33" borderId="10" xfId="0" applyNumberFormat="1" applyFont="1" applyFill="1" applyBorder="1"/>
    <xf numFmtId="164" fontId="0" fillId="33" borderId="0" xfId="0" applyNumberFormat="1" applyFill="1"/>
    <xf numFmtId="9" fontId="0" fillId="0" borderId="0" xfId="0" applyNumberFormat="1"/>
    <xf numFmtId="9" fontId="0" fillId="0" borderId="10" xfId="0" applyNumberFormat="1" applyBorder="1"/>
    <xf numFmtId="0" fontId="18" fillId="34" borderId="10" xfId="0" applyFont="1" applyFill="1" applyBorder="1"/>
    <xf numFmtId="0" fontId="0" fillId="34" borderId="10" xfId="0" applyNumberFormat="1" applyFill="1" applyBorder="1"/>
    <xf numFmtId="0" fontId="0" fillId="34" borderId="10" xfId="0" applyFill="1" applyBorder="1"/>
    <xf numFmtId="1" fontId="18" fillId="34" borderId="10" xfId="0" applyNumberFormat="1" applyFont="1" applyFill="1" applyBorder="1"/>
    <xf numFmtId="0" fontId="23" fillId="34" borderId="0" xfId="0" applyFont="1" applyFill="1"/>
    <xf numFmtId="164" fontId="0" fillId="34" borderId="10" xfId="0" applyNumberFormat="1" applyFill="1" applyBorder="1"/>
    <xf numFmtId="9" fontId="0" fillId="34" borderId="10" xfId="0" applyNumberFormat="1" applyFill="1" applyBorder="1"/>
    <xf numFmtId="0" fontId="0" fillId="34" borderId="0" xfId="0" applyFill="1"/>
    <xf numFmtId="0" fontId="18" fillId="34" borderId="10" xfId="0" applyNumberFormat="1" applyFont="1" applyFill="1" applyBorder="1"/>
    <xf numFmtId="0" fontId="18" fillId="35" borderId="10" xfId="0" applyFont="1" applyFill="1" applyBorder="1"/>
    <xf numFmtId="0" fontId="18" fillId="35" borderId="10" xfId="0" applyNumberFormat="1" applyFont="1" applyFill="1" applyBorder="1"/>
    <xf numFmtId="0" fontId="0" fillId="35" borderId="10" xfId="0" applyFill="1" applyBorder="1"/>
    <xf numFmtId="1" fontId="18" fillId="35" borderId="10" xfId="0" applyNumberFormat="1" applyFont="1" applyFill="1" applyBorder="1"/>
    <xf numFmtId="0" fontId="23" fillId="35" borderId="0" xfId="0" applyFont="1" applyFill="1"/>
    <xf numFmtId="164" fontId="0" fillId="35" borderId="10" xfId="0" applyNumberFormat="1" applyFill="1" applyBorder="1"/>
    <xf numFmtId="9" fontId="0" fillId="35" borderId="10" xfId="0" applyNumberFormat="1" applyFill="1" applyBorder="1"/>
    <xf numFmtId="0" fontId="0" fillId="35" borderId="0" xfId="0" applyFill="1"/>
    <xf numFmtId="0" fontId="18" fillId="36" borderId="10" xfId="0" applyFont="1" applyFill="1" applyBorder="1"/>
    <xf numFmtId="0" fontId="0" fillId="36" borderId="10" xfId="0" applyNumberFormat="1" applyFill="1" applyBorder="1"/>
    <xf numFmtId="0" fontId="0" fillId="36" borderId="10" xfId="0" applyFill="1" applyBorder="1"/>
    <xf numFmtId="1" fontId="18" fillId="36" borderId="10" xfId="0" applyNumberFormat="1" applyFont="1" applyFill="1" applyBorder="1"/>
    <xf numFmtId="0" fontId="23" fillId="36" borderId="0" xfId="0" applyFont="1" applyFill="1"/>
    <xf numFmtId="164" fontId="0" fillId="36" borderId="10" xfId="0" applyNumberFormat="1" applyFill="1" applyBorder="1"/>
    <xf numFmtId="9" fontId="0" fillId="36" borderId="10" xfId="0" applyNumberFormat="1" applyFill="1" applyBorder="1"/>
    <xf numFmtId="0" fontId="0" fillId="36" borderId="0" xfId="0" applyFill="1"/>
    <xf numFmtId="0" fontId="18" fillId="36" borderId="10" xfId="0" applyNumberFormat="1" applyFont="1" applyFill="1" applyBorder="1"/>
    <xf numFmtId="0" fontId="18" fillId="37" borderId="10" xfId="0" applyFont="1" applyFill="1" applyBorder="1"/>
    <xf numFmtId="1" fontId="18" fillId="37" borderId="10" xfId="0" applyNumberFormat="1" applyFont="1" applyFill="1" applyBorder="1"/>
    <xf numFmtId="0" fontId="0" fillId="37" borderId="10" xfId="0" applyFill="1" applyBorder="1"/>
    <xf numFmtId="0" fontId="23" fillId="37" borderId="0" xfId="0" applyFont="1" applyFill="1"/>
    <xf numFmtId="164" fontId="0" fillId="37" borderId="10" xfId="0" applyNumberFormat="1" applyFill="1" applyBorder="1"/>
    <xf numFmtId="0" fontId="0" fillId="37" borderId="0" xfId="0" applyFill="1"/>
    <xf numFmtId="9" fontId="0" fillId="37" borderId="10" xfId="0" applyNumberFormat="1" applyFill="1" applyBorder="1"/>
    <xf numFmtId="0" fontId="18" fillId="38" borderId="10" xfId="0" applyFont="1" applyFill="1" applyBorder="1"/>
    <xf numFmtId="1" fontId="18" fillId="38" borderId="10" xfId="0" applyNumberFormat="1" applyFont="1" applyFill="1" applyBorder="1"/>
    <xf numFmtId="0" fontId="0" fillId="38" borderId="10" xfId="0" applyFill="1" applyBorder="1"/>
    <xf numFmtId="0" fontId="23" fillId="38" borderId="0" xfId="0" applyFont="1" applyFill="1"/>
    <xf numFmtId="164" fontId="0" fillId="38" borderId="10" xfId="0" applyNumberFormat="1" applyFill="1" applyBorder="1"/>
    <xf numFmtId="0" fontId="0" fillId="38" borderId="0" xfId="0" applyFill="1"/>
    <xf numFmtId="9" fontId="0" fillId="38" borderId="10" xfId="0" applyNumberFormat="1" applyFill="1" applyBorder="1"/>
    <xf numFmtId="1" fontId="0" fillId="38" borderId="10" xfId="0" applyNumberFormat="1" applyFill="1" applyBorder="1"/>
    <xf numFmtId="9" fontId="0" fillId="38" borderId="0" xfId="0" applyNumberFormat="1" applyFill="1"/>
    <xf numFmtId="0" fontId="18" fillId="39" borderId="10" xfId="0" applyFont="1" applyFill="1" applyBorder="1"/>
    <xf numFmtId="1" fontId="0" fillId="39" borderId="10" xfId="0" applyNumberFormat="1" applyFill="1" applyBorder="1"/>
    <xf numFmtId="1" fontId="18" fillId="39" borderId="10" xfId="0" applyNumberFormat="1" applyFont="1" applyFill="1" applyBorder="1"/>
    <xf numFmtId="0" fontId="23" fillId="39" borderId="0" xfId="0" applyFont="1" applyFill="1"/>
    <xf numFmtId="164" fontId="0" fillId="39" borderId="10" xfId="0" applyNumberFormat="1" applyFill="1" applyBorder="1"/>
    <xf numFmtId="0" fontId="0" fillId="39" borderId="0" xfId="0" applyFill="1"/>
    <xf numFmtId="9" fontId="0" fillId="39" borderId="0" xfId="0" applyNumberFormat="1" applyFill="1"/>
    <xf numFmtId="0" fontId="18" fillId="40" borderId="10" xfId="0" applyFont="1" applyFill="1" applyBorder="1"/>
    <xf numFmtId="1" fontId="0" fillId="40" borderId="10" xfId="0" applyNumberFormat="1" applyFill="1" applyBorder="1"/>
    <xf numFmtId="1" fontId="18" fillId="40" borderId="10" xfId="0" applyNumberFormat="1" applyFont="1" applyFill="1" applyBorder="1"/>
    <xf numFmtId="0" fontId="23" fillId="40" borderId="0" xfId="0" applyFont="1" applyFill="1"/>
    <xf numFmtId="164" fontId="0" fillId="40" borderId="10" xfId="0" applyNumberFormat="1" applyFill="1" applyBorder="1"/>
    <xf numFmtId="0" fontId="0" fillId="40" borderId="0" xfId="0" applyFill="1"/>
    <xf numFmtId="9" fontId="0" fillId="40" borderId="0" xfId="0" applyNumberFormat="1" applyFill="1"/>
    <xf numFmtId="0" fontId="16" fillId="33" borderId="0" xfId="0" applyFont="1" applyFill="1"/>
    <xf numFmtId="0" fontId="0" fillId="0" borderId="0" xfId="0" applyFill="1"/>
    <xf numFmtId="164" fontId="0" fillId="33" borderId="0" xfId="0" applyNumberFormat="1" applyFill="1" applyBorder="1"/>
    <xf numFmtId="164" fontId="0" fillId="0" borderId="0" xfId="0" applyNumberFormat="1" applyFill="1"/>
    <xf numFmtId="164" fontId="0" fillId="0" borderId="10" xfId="0" applyNumberFormat="1" applyFill="1" applyBorder="1"/>
    <xf numFmtId="164" fontId="16" fillId="0" borderId="10" xfId="0" applyNumberFormat="1" applyFont="1" applyFill="1" applyBorder="1"/>
    <xf numFmtId="164" fontId="0" fillId="0" borderId="0" xfId="0" applyNumberFormat="1" applyFill="1" applyBorder="1"/>
    <xf numFmtId="1" fontId="0" fillId="0" borderId="0" xfId="0" applyNumberFormat="1" applyFill="1"/>
    <xf numFmtId="1" fontId="0" fillId="0" borderId="10" xfId="0" applyNumberFormat="1" applyFill="1" applyBorder="1"/>
    <xf numFmtId="1" fontId="16" fillId="0" borderId="10" xfId="0" applyNumberFormat="1" applyFont="1" applyFill="1" applyBorder="1"/>
    <xf numFmtId="1" fontId="0" fillId="0" borderId="0" xfId="0" applyNumberFormat="1" applyFill="1" applyBorder="1"/>
    <xf numFmtId="164" fontId="16" fillId="33" borderId="0" xfId="0" applyNumberFormat="1" applyFont="1" applyFill="1"/>
    <xf numFmtId="1" fontId="0" fillId="40" borderId="11" xfId="0" applyNumberFormat="1" applyFill="1" applyBorder="1"/>
    <xf numFmtId="1" fontId="0" fillId="40" borderId="0" xfId="0" applyNumberFormat="1" applyFill="1" applyBorder="1"/>
    <xf numFmtId="1" fontId="24" fillId="33" borderId="10" xfId="0" applyNumberFormat="1" applyFont="1" applyFill="1" applyBorder="1"/>
    <xf numFmtId="0" fontId="24" fillId="33" borderId="0" xfId="0" applyFont="1" applyFill="1"/>
    <xf numFmtId="0" fontId="25" fillId="33" borderId="10" xfId="0" applyFont="1" applyFill="1" applyBorder="1"/>
    <xf numFmtId="1" fontId="24" fillId="33" borderId="0" xfId="0" applyNumberFormat="1" applyFont="1" applyFill="1"/>
    <xf numFmtId="0" fontId="18" fillId="0" borderId="0" xfId="0" applyFont="1" applyBorder="1"/>
    <xf numFmtId="1" fontId="18" fillId="0" borderId="0" xfId="0" applyNumberFormat="1" applyFont="1" applyBorder="1"/>
    <xf numFmtId="1" fontId="0" fillId="0" borderId="0" xfId="0" applyNumberFormat="1" applyBorder="1"/>
    <xf numFmtId="1" fontId="24" fillId="33" borderId="0" xfId="0" applyNumberFormat="1" applyFont="1" applyFill="1" applyBorder="1"/>
    <xf numFmtId="0" fontId="0" fillId="0" borderId="0" xfId="0" applyBorder="1"/>
    <xf numFmtId="0" fontId="16" fillId="0" borderId="0" xfId="0" applyFont="1" applyFill="1"/>
    <xf numFmtId="0" fontId="16" fillId="0" borderId="10" xfId="0" applyFont="1" applyFill="1" applyBorder="1"/>
    <xf numFmtId="0" fontId="0" fillId="0" borderId="12" xfId="0" applyFill="1" applyBorder="1"/>
    <xf numFmtId="0" fontId="0" fillId="41" borderId="10" xfId="0" applyFill="1" applyBorder="1"/>
    <xf numFmtId="0" fontId="0" fillId="41" borderId="0" xfId="0" applyFill="1"/>
    <xf numFmtId="0" fontId="0" fillId="42" borderId="10" xfId="0" applyFill="1" applyBorder="1"/>
    <xf numFmtId="0" fontId="0" fillId="42" borderId="0" xfId="0" applyFill="1"/>
    <xf numFmtId="0" fontId="0" fillId="43" borderId="10" xfId="0" applyFill="1" applyBorder="1"/>
    <xf numFmtId="0" fontId="0" fillId="43" borderId="0" xfId="0" applyFill="1"/>
    <xf numFmtId="0" fontId="0" fillId="44" borderId="10" xfId="0" applyFill="1" applyBorder="1"/>
    <xf numFmtId="0" fontId="0" fillId="44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FFF68"/>
      <color rgb="FFFF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37"/>
  <sheetViews>
    <sheetView zoomScaleNormal="100" workbookViewId="0">
      <selection activeCell="AG6" sqref="AG6"/>
    </sheetView>
  </sheetViews>
  <sheetFormatPr baseColWidth="10" defaultRowHeight="16"/>
  <cols>
    <col min="1" max="1" width="6" customWidth="1"/>
    <col min="2" max="2" width="19.5" customWidth="1"/>
    <col min="3" max="3" width="17" customWidth="1"/>
    <col min="4" max="17" width="4.83203125" customWidth="1"/>
    <col min="18" max="18" width="7.33203125" style="32" bestFit="1" customWidth="1"/>
    <col min="19" max="19" width="7.33203125" style="32" customWidth="1"/>
    <col min="20" max="28" width="4.83203125" customWidth="1"/>
    <col min="29" max="29" width="6.33203125" style="32" bestFit="1" customWidth="1"/>
    <col min="30" max="30" width="6.33203125" style="94" customWidth="1"/>
    <col min="31" max="55" width="4.83203125" customWidth="1"/>
  </cols>
  <sheetData>
    <row r="2" spans="1:46">
      <c r="P2">
        <v>85</v>
      </c>
      <c r="Q2">
        <v>15</v>
      </c>
      <c r="T2">
        <v>1</v>
      </c>
      <c r="U2">
        <v>1</v>
      </c>
      <c r="V2">
        <v>4</v>
      </c>
      <c r="W2">
        <v>2</v>
      </c>
      <c r="X2">
        <v>2</v>
      </c>
      <c r="Y2">
        <v>6</v>
      </c>
      <c r="Z2">
        <v>2</v>
      </c>
      <c r="AA2">
        <v>20</v>
      </c>
      <c r="AB2">
        <v>4</v>
      </c>
      <c r="AC2" s="30">
        <f>SUM(T2:AB2)/42*20</f>
        <v>20</v>
      </c>
      <c r="AD2" s="97"/>
    </row>
    <row r="3" spans="1:46">
      <c r="A3" s="3"/>
      <c r="B3" s="4" t="s">
        <v>66</v>
      </c>
      <c r="C3" s="4" t="s">
        <v>65</v>
      </c>
      <c r="D3" s="4" t="s">
        <v>178</v>
      </c>
      <c r="E3" s="4" t="s">
        <v>180</v>
      </c>
      <c r="F3" s="4" t="s">
        <v>181</v>
      </c>
      <c r="G3" s="4" t="s">
        <v>182</v>
      </c>
      <c r="H3" s="4" t="s">
        <v>183</v>
      </c>
      <c r="I3" s="4" t="s">
        <v>186</v>
      </c>
      <c r="J3" s="4" t="s">
        <v>256</v>
      </c>
      <c r="K3" s="4" t="s">
        <v>255</v>
      </c>
      <c r="L3" s="4" t="s">
        <v>254</v>
      </c>
      <c r="M3" s="4" t="s">
        <v>253</v>
      </c>
      <c r="N3" s="4" t="s">
        <v>252</v>
      </c>
      <c r="O3" s="4" t="s">
        <v>251</v>
      </c>
      <c r="P3" s="4" t="s">
        <v>240</v>
      </c>
      <c r="Q3" s="4" t="s">
        <v>246</v>
      </c>
      <c r="R3" s="31" t="s">
        <v>241</v>
      </c>
      <c r="S3" s="31" t="s">
        <v>257</v>
      </c>
      <c r="T3" s="4" t="s">
        <v>239</v>
      </c>
      <c r="U3" s="4" t="s">
        <v>303</v>
      </c>
      <c r="V3" s="4" t="s">
        <v>272</v>
      </c>
      <c r="W3" s="4" t="s">
        <v>302</v>
      </c>
      <c r="X3" s="4" t="s">
        <v>301</v>
      </c>
      <c r="Y3" s="4" t="s">
        <v>274</v>
      </c>
      <c r="Z3" s="4" t="s">
        <v>283</v>
      </c>
      <c r="AA3" s="4" t="s">
        <v>298</v>
      </c>
      <c r="AB3" s="3" t="s">
        <v>300</v>
      </c>
      <c r="AC3" s="31" t="s">
        <v>247</v>
      </c>
      <c r="AD3" s="96" t="s">
        <v>308</v>
      </c>
      <c r="AE3" s="4" t="s">
        <v>327</v>
      </c>
      <c r="AF3" s="4" t="s">
        <v>329</v>
      </c>
      <c r="AG3" s="4" t="s">
        <v>341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>
      <c r="A4" s="3">
        <v>1</v>
      </c>
      <c r="B4" s="3" t="s">
        <v>0</v>
      </c>
      <c r="C4" s="3" t="s">
        <v>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v>0</v>
      </c>
      <c r="P4" s="3">
        <f>SUM(D4:I4)*2</f>
        <v>0</v>
      </c>
      <c r="Q4" s="20">
        <v>18</v>
      </c>
      <c r="R4" s="30">
        <f>+Q4*0.15+P4*0.85</f>
        <v>2.6999999999999997</v>
      </c>
      <c r="S4" s="30">
        <f t="shared" ref="S4:S36" si="0">+Q4*0.15+((20-COUNTIF(J4:O4,0)*3)*0.35+(SUM(D4:I4)*2*0.5))</f>
        <v>8.6499999999999986</v>
      </c>
      <c r="T4" s="3">
        <v>1</v>
      </c>
      <c r="U4" s="3">
        <v>1</v>
      </c>
      <c r="V4" s="3"/>
      <c r="W4" s="3">
        <v>2</v>
      </c>
      <c r="X4" s="3">
        <v>0</v>
      </c>
      <c r="Y4" s="3">
        <v>4</v>
      </c>
      <c r="Z4" s="3">
        <v>2</v>
      </c>
      <c r="AA4" s="3">
        <v>20</v>
      </c>
      <c r="AB4" s="3">
        <v>4</v>
      </c>
      <c r="AC4" s="30">
        <f>SUM(T4:AB4)/42*20</f>
        <v>16.19047619047619</v>
      </c>
      <c r="AD4" s="95"/>
      <c r="AE4" s="3">
        <v>2</v>
      </c>
      <c r="AF4" s="3">
        <v>2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>
      <c r="A5" s="3">
        <v>2</v>
      </c>
      <c r="B5" s="3" t="s">
        <v>2</v>
      </c>
      <c r="C5" s="3" t="s">
        <v>3</v>
      </c>
      <c r="D5" s="3">
        <v>1</v>
      </c>
      <c r="E5" s="3"/>
      <c r="F5" s="3"/>
      <c r="G5" s="3"/>
      <c r="H5" s="3">
        <v>2</v>
      </c>
      <c r="I5" s="3"/>
      <c r="J5" s="3"/>
      <c r="K5" s="3"/>
      <c r="L5" s="3"/>
      <c r="M5" s="3">
        <v>0</v>
      </c>
      <c r="N5" s="3"/>
      <c r="O5" s="3"/>
      <c r="P5" s="3">
        <f>SUM(D5:I5)*2</f>
        <v>6</v>
      </c>
      <c r="Q5" s="20">
        <v>14</v>
      </c>
      <c r="R5" s="30">
        <f t="shared" ref="R5:R37" si="1">+Q5*0.15+P5*0.85</f>
        <v>7.1999999999999993</v>
      </c>
      <c r="S5" s="30">
        <f t="shared" si="0"/>
        <v>11.049999999999999</v>
      </c>
      <c r="T5" s="3"/>
      <c r="U5" s="3">
        <v>1</v>
      </c>
      <c r="V5" s="3">
        <v>3</v>
      </c>
      <c r="W5" s="3">
        <v>2</v>
      </c>
      <c r="X5" s="3">
        <v>2</v>
      </c>
      <c r="Y5" s="3">
        <v>4</v>
      </c>
      <c r="Z5" s="3"/>
      <c r="AA5" s="3">
        <v>19</v>
      </c>
      <c r="AB5" s="3">
        <v>4</v>
      </c>
      <c r="AC5" s="30">
        <f t="shared" ref="AC5:AC36" si="2">SUM(T5:AB5)/42*20</f>
        <v>16.666666666666668</v>
      </c>
      <c r="AD5" s="95"/>
      <c r="AE5" s="3">
        <v>2</v>
      </c>
      <c r="AF5" s="3">
        <v>2</v>
      </c>
      <c r="AG5" s="3">
        <v>1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>
      <c r="A6" s="3">
        <v>3</v>
      </c>
      <c r="B6" s="3" t="s">
        <v>4</v>
      </c>
      <c r="C6" s="3" t="s">
        <v>5</v>
      </c>
      <c r="D6" s="3">
        <v>1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/>
      <c r="K6" s="3">
        <v>0</v>
      </c>
      <c r="L6" s="3"/>
      <c r="M6" s="3"/>
      <c r="N6" s="3"/>
      <c r="O6" s="3"/>
      <c r="P6" s="3">
        <v>20</v>
      </c>
      <c r="Q6" s="20">
        <v>18</v>
      </c>
      <c r="R6" s="30">
        <f t="shared" si="1"/>
        <v>19.7</v>
      </c>
      <c r="S6" s="30">
        <f t="shared" si="0"/>
        <v>19.649999999999999</v>
      </c>
      <c r="T6" s="3">
        <v>1</v>
      </c>
      <c r="U6" s="3">
        <v>0.5</v>
      </c>
      <c r="V6" s="3"/>
      <c r="W6" s="3">
        <v>0</v>
      </c>
      <c r="X6" s="3">
        <v>0</v>
      </c>
      <c r="Y6" s="3"/>
      <c r="Z6" s="3"/>
      <c r="AA6" s="3">
        <v>16</v>
      </c>
      <c r="AB6" s="3">
        <v>0</v>
      </c>
      <c r="AC6" s="30">
        <f t="shared" si="2"/>
        <v>8.3333333333333339</v>
      </c>
      <c r="AD6" s="95"/>
      <c r="AE6" s="3"/>
      <c r="AF6" s="3">
        <v>2</v>
      </c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>
      <c r="A7" s="3">
        <v>4</v>
      </c>
      <c r="B7" s="3" t="s">
        <v>6</v>
      </c>
      <c r="C7" s="3" t="s">
        <v>7</v>
      </c>
      <c r="D7" s="3"/>
      <c r="E7" s="3"/>
      <c r="F7" s="3"/>
      <c r="G7" s="3"/>
      <c r="H7" s="3"/>
      <c r="I7" s="3"/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f t="shared" ref="P7:P36" si="3">SUM(D7:I7)*2</f>
        <v>0</v>
      </c>
      <c r="Q7" s="20">
        <v>0</v>
      </c>
      <c r="R7" s="30">
        <f t="shared" si="1"/>
        <v>0</v>
      </c>
      <c r="S7" s="30">
        <f t="shared" si="0"/>
        <v>0.7</v>
      </c>
      <c r="T7" s="3"/>
      <c r="U7" s="3">
        <v>0</v>
      </c>
      <c r="V7" s="3"/>
      <c r="W7" s="3">
        <v>0</v>
      </c>
      <c r="X7" s="3">
        <v>0</v>
      </c>
      <c r="Y7" s="3"/>
      <c r="Z7" s="3"/>
      <c r="AA7" s="3"/>
      <c r="AB7" s="3">
        <v>0</v>
      </c>
      <c r="AC7" s="30">
        <f t="shared" si="2"/>
        <v>0</v>
      </c>
      <c r="AD7" s="95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>
      <c r="A8" s="3">
        <v>5</v>
      </c>
      <c r="B8" s="3" t="s">
        <v>8</v>
      </c>
      <c r="C8" s="3" t="s">
        <v>9</v>
      </c>
      <c r="D8" s="3">
        <v>1</v>
      </c>
      <c r="E8" s="3">
        <v>2</v>
      </c>
      <c r="F8" s="3"/>
      <c r="G8" s="3"/>
      <c r="H8" s="3">
        <v>1</v>
      </c>
      <c r="I8" s="3">
        <v>2</v>
      </c>
      <c r="J8" s="3">
        <v>16</v>
      </c>
      <c r="K8" s="3"/>
      <c r="L8" s="3"/>
      <c r="M8" s="3"/>
      <c r="N8" s="3"/>
      <c r="O8" s="3"/>
      <c r="P8" s="3">
        <f t="shared" si="3"/>
        <v>12</v>
      </c>
      <c r="Q8" s="20">
        <v>20</v>
      </c>
      <c r="R8" s="30">
        <f t="shared" si="1"/>
        <v>13.2</v>
      </c>
      <c r="S8" s="30">
        <f t="shared" si="0"/>
        <v>16</v>
      </c>
      <c r="T8" s="3">
        <v>1</v>
      </c>
      <c r="U8" s="3">
        <v>1</v>
      </c>
      <c r="V8" s="3">
        <v>1</v>
      </c>
      <c r="W8" s="3">
        <v>2</v>
      </c>
      <c r="X8" s="3">
        <v>2</v>
      </c>
      <c r="Y8" s="3">
        <v>3</v>
      </c>
      <c r="Z8" s="3">
        <v>2</v>
      </c>
      <c r="AA8" s="3">
        <v>20</v>
      </c>
      <c r="AB8" s="3">
        <v>4</v>
      </c>
      <c r="AC8" s="30">
        <f t="shared" si="2"/>
        <v>17.142857142857142</v>
      </c>
      <c r="AD8" s="95"/>
      <c r="AE8" s="3">
        <v>1</v>
      </c>
      <c r="AF8" s="3">
        <v>2</v>
      </c>
      <c r="AG8" s="3">
        <v>1</v>
      </c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s="3">
        <v>6</v>
      </c>
      <c r="B9" s="3" t="s">
        <v>10</v>
      </c>
      <c r="C9" s="3" t="s">
        <v>11</v>
      </c>
      <c r="D9" s="3"/>
      <c r="E9" s="3"/>
      <c r="F9" s="3"/>
      <c r="G9" s="3"/>
      <c r="H9" s="3">
        <v>2</v>
      </c>
      <c r="I9" s="3">
        <v>2</v>
      </c>
      <c r="J9" s="3">
        <v>0</v>
      </c>
      <c r="K9" s="3">
        <v>0</v>
      </c>
      <c r="L9" s="3"/>
      <c r="M9" s="3"/>
      <c r="N9" s="3"/>
      <c r="O9" s="3"/>
      <c r="P9" s="3">
        <f t="shared" si="3"/>
        <v>8</v>
      </c>
      <c r="Q9" s="20">
        <v>12</v>
      </c>
      <c r="R9" s="30">
        <f t="shared" si="1"/>
        <v>8.6</v>
      </c>
      <c r="S9" s="30">
        <f>+Q9*0.15+((20-COUNTIF(J9:O9,0)*3)*0.35+(SUM(D9:I9)*2*0.5))</f>
        <v>10.7</v>
      </c>
      <c r="T9" s="3">
        <v>1</v>
      </c>
      <c r="U9" s="3">
        <v>1</v>
      </c>
      <c r="V9" s="3"/>
      <c r="W9" s="3">
        <v>0</v>
      </c>
      <c r="X9" s="3">
        <v>2</v>
      </c>
      <c r="Y9" s="3"/>
      <c r="Z9" s="3"/>
      <c r="AA9" s="3"/>
      <c r="AB9" s="3">
        <v>0</v>
      </c>
      <c r="AC9" s="30">
        <f t="shared" si="2"/>
        <v>1.9047619047619047</v>
      </c>
      <c r="AD9" s="95"/>
      <c r="AE9" s="3">
        <v>1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>
      <c r="A10" s="3">
        <v>7</v>
      </c>
      <c r="B10" s="3" t="s">
        <v>12</v>
      </c>
      <c r="C10" s="3" t="s">
        <v>13</v>
      </c>
      <c r="D10" s="3">
        <v>1</v>
      </c>
      <c r="E10" s="3"/>
      <c r="F10" s="3">
        <v>2</v>
      </c>
      <c r="G10" s="3"/>
      <c r="H10" s="3">
        <v>2</v>
      </c>
      <c r="I10" s="3">
        <v>2</v>
      </c>
      <c r="J10" s="3"/>
      <c r="K10" s="3">
        <v>0</v>
      </c>
      <c r="L10" s="3"/>
      <c r="M10" s="3"/>
      <c r="N10" s="3"/>
      <c r="O10" s="3"/>
      <c r="P10" s="3">
        <f t="shared" si="3"/>
        <v>14</v>
      </c>
      <c r="Q10" s="20">
        <v>14</v>
      </c>
      <c r="R10" s="30">
        <f t="shared" si="1"/>
        <v>14</v>
      </c>
      <c r="S10" s="30">
        <f t="shared" si="0"/>
        <v>15.049999999999999</v>
      </c>
      <c r="T10" s="3">
        <v>0</v>
      </c>
      <c r="U10" s="3">
        <v>0</v>
      </c>
      <c r="V10" s="3"/>
      <c r="W10" s="3">
        <v>0</v>
      </c>
      <c r="X10" s="3">
        <v>0</v>
      </c>
      <c r="Y10" s="3"/>
      <c r="Z10" s="3"/>
      <c r="AA10" s="3"/>
      <c r="AB10" s="3">
        <v>0</v>
      </c>
      <c r="AC10" s="30">
        <f t="shared" si="2"/>
        <v>0</v>
      </c>
      <c r="AD10" s="95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>
      <c r="A11" s="3">
        <v>8</v>
      </c>
      <c r="B11" s="3" t="s">
        <v>14</v>
      </c>
      <c r="C11" s="3" t="s">
        <v>15</v>
      </c>
      <c r="D11" s="3"/>
      <c r="E11" s="3">
        <v>2</v>
      </c>
      <c r="F11" s="3"/>
      <c r="G11" s="3">
        <v>2</v>
      </c>
      <c r="H11" s="3">
        <v>2</v>
      </c>
      <c r="I11" s="3"/>
      <c r="J11" s="3">
        <v>16</v>
      </c>
      <c r="K11" s="3"/>
      <c r="L11" s="3"/>
      <c r="M11" s="3"/>
      <c r="N11" s="3"/>
      <c r="O11" s="3"/>
      <c r="P11" s="3">
        <f t="shared" si="3"/>
        <v>12</v>
      </c>
      <c r="Q11" s="20">
        <v>20</v>
      </c>
      <c r="R11" s="30">
        <f t="shared" si="1"/>
        <v>13.2</v>
      </c>
      <c r="S11" s="30">
        <f t="shared" si="0"/>
        <v>16</v>
      </c>
      <c r="T11" s="3">
        <v>1</v>
      </c>
      <c r="U11" s="3">
        <v>1</v>
      </c>
      <c r="V11" s="3">
        <v>3</v>
      </c>
      <c r="W11" s="3">
        <v>2</v>
      </c>
      <c r="X11" s="3">
        <v>2</v>
      </c>
      <c r="Y11" s="3">
        <v>1</v>
      </c>
      <c r="Z11" s="3"/>
      <c r="AA11" s="3"/>
      <c r="AB11" s="3">
        <v>3</v>
      </c>
      <c r="AC11" s="30">
        <f t="shared" si="2"/>
        <v>6.1904761904761907</v>
      </c>
      <c r="AD11" s="95"/>
      <c r="AE11" s="3"/>
      <c r="AF11" s="3">
        <v>2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s="3">
        <v>9</v>
      </c>
      <c r="B12" s="3" t="s">
        <v>16</v>
      </c>
      <c r="C12" s="3" t="s">
        <v>17</v>
      </c>
      <c r="D12" s="3"/>
      <c r="E12" s="3">
        <v>2</v>
      </c>
      <c r="F12" s="3"/>
      <c r="G12" s="3">
        <v>2</v>
      </c>
      <c r="H12" s="3"/>
      <c r="I12" s="3"/>
      <c r="J12" s="3">
        <v>14</v>
      </c>
      <c r="K12" s="3"/>
      <c r="L12" s="3"/>
      <c r="M12" s="3"/>
      <c r="N12" s="3"/>
      <c r="O12" s="3"/>
      <c r="P12" s="3">
        <f t="shared" si="3"/>
        <v>8</v>
      </c>
      <c r="Q12" s="20">
        <v>20</v>
      </c>
      <c r="R12" s="30">
        <f t="shared" si="1"/>
        <v>9.8000000000000007</v>
      </c>
      <c r="S12" s="30">
        <f t="shared" si="0"/>
        <v>14</v>
      </c>
      <c r="T12" s="3">
        <v>1</v>
      </c>
      <c r="U12" s="3">
        <v>1</v>
      </c>
      <c r="V12" s="3">
        <v>2</v>
      </c>
      <c r="W12" s="3">
        <v>2</v>
      </c>
      <c r="X12" s="3">
        <v>2</v>
      </c>
      <c r="Y12" s="3">
        <v>3</v>
      </c>
      <c r="Z12" s="3">
        <v>2</v>
      </c>
      <c r="AA12" s="3">
        <v>19</v>
      </c>
      <c r="AB12" s="3">
        <v>4</v>
      </c>
      <c r="AC12" s="30">
        <f t="shared" si="2"/>
        <v>17.142857142857142</v>
      </c>
      <c r="AD12" s="95"/>
      <c r="AE12" s="3">
        <v>2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>
      <c r="A13" s="3">
        <v>10</v>
      </c>
      <c r="B13" s="3" t="s">
        <v>18</v>
      </c>
      <c r="C13" s="3" t="s">
        <v>19</v>
      </c>
      <c r="D13" s="3"/>
      <c r="E13" s="3"/>
      <c r="F13" s="3"/>
      <c r="G13" s="3"/>
      <c r="H13" s="3"/>
      <c r="I13" s="3"/>
      <c r="J13" s="3">
        <v>15</v>
      </c>
      <c r="K13" s="3">
        <v>15</v>
      </c>
      <c r="L13" s="3"/>
      <c r="M13" s="3"/>
      <c r="N13" s="3"/>
      <c r="O13" s="3"/>
      <c r="P13" s="3">
        <f t="shared" si="3"/>
        <v>0</v>
      </c>
      <c r="Q13" s="20">
        <v>16</v>
      </c>
      <c r="R13" s="30">
        <f t="shared" si="1"/>
        <v>2.4</v>
      </c>
      <c r="S13" s="30">
        <f>+Q13*0.15+((20-COUNTIF(J13:O13,0)*3)*0.35+(SUM(D13:I13)*2*0.5))</f>
        <v>9.4</v>
      </c>
      <c r="T13" s="3">
        <v>1</v>
      </c>
      <c r="U13" s="3">
        <v>1</v>
      </c>
      <c r="V13" s="3"/>
      <c r="W13" s="3">
        <v>0</v>
      </c>
      <c r="X13" s="3">
        <v>0</v>
      </c>
      <c r="Y13" s="3"/>
      <c r="Z13" s="3"/>
      <c r="AA13" s="3"/>
      <c r="AB13" s="3">
        <v>0</v>
      </c>
      <c r="AC13" s="30">
        <f t="shared" si="2"/>
        <v>0.95238095238095233</v>
      </c>
      <c r="AD13" s="95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s="3">
        <v>11</v>
      </c>
      <c r="B14" s="3" t="s">
        <v>242</v>
      </c>
      <c r="C14" s="3" t="s">
        <v>20</v>
      </c>
      <c r="D14" s="3"/>
      <c r="E14" s="3">
        <v>2</v>
      </c>
      <c r="F14" s="3">
        <v>2</v>
      </c>
      <c r="G14" s="3"/>
      <c r="H14" s="3">
        <v>2</v>
      </c>
      <c r="I14" s="3"/>
      <c r="J14" s="3">
        <v>16</v>
      </c>
      <c r="K14" s="3"/>
      <c r="L14" s="3"/>
      <c r="M14" s="3"/>
      <c r="N14" s="3"/>
      <c r="O14" s="3"/>
      <c r="P14" s="3">
        <f t="shared" si="3"/>
        <v>12</v>
      </c>
      <c r="Q14" s="20">
        <v>20</v>
      </c>
      <c r="R14" s="30">
        <f t="shared" si="1"/>
        <v>13.2</v>
      </c>
      <c r="S14" s="30">
        <f t="shared" si="0"/>
        <v>16</v>
      </c>
      <c r="T14" s="3">
        <v>1</v>
      </c>
      <c r="U14" s="3">
        <v>1</v>
      </c>
      <c r="V14" s="3">
        <v>4</v>
      </c>
      <c r="W14" s="3">
        <v>2</v>
      </c>
      <c r="X14" s="3">
        <v>2</v>
      </c>
      <c r="Y14" s="3">
        <v>3</v>
      </c>
      <c r="Z14" s="3">
        <v>3</v>
      </c>
      <c r="AA14" s="3">
        <v>20</v>
      </c>
      <c r="AB14" s="3">
        <v>4</v>
      </c>
      <c r="AC14" s="30">
        <f t="shared" si="2"/>
        <v>19.047619047619047</v>
      </c>
      <c r="AD14" s="95"/>
      <c r="AE14" s="3">
        <v>3</v>
      </c>
      <c r="AF14" s="3">
        <v>2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>
      <c r="A15" s="3">
        <v>12</v>
      </c>
      <c r="B15" s="3" t="s">
        <v>21</v>
      </c>
      <c r="C15" s="3" t="s">
        <v>22</v>
      </c>
      <c r="D15" s="3"/>
      <c r="E15" s="3"/>
      <c r="F15" s="3"/>
      <c r="G15" s="3"/>
      <c r="H15" s="3"/>
      <c r="I15" s="3"/>
      <c r="J15" s="3"/>
      <c r="K15" s="3"/>
      <c r="L15" s="3"/>
      <c r="M15" s="3">
        <v>0</v>
      </c>
      <c r="N15" s="3"/>
      <c r="O15" s="3"/>
      <c r="P15" s="3">
        <f t="shared" si="3"/>
        <v>0</v>
      </c>
      <c r="Q15" s="20">
        <v>18</v>
      </c>
      <c r="R15" s="30">
        <f t="shared" si="1"/>
        <v>2.6999999999999997</v>
      </c>
      <c r="S15" s="30">
        <f t="shared" si="0"/>
        <v>8.6499999999999986</v>
      </c>
      <c r="T15" s="3"/>
      <c r="U15" s="3">
        <v>1</v>
      </c>
      <c r="V15" s="3"/>
      <c r="W15" s="3">
        <v>0</v>
      </c>
      <c r="X15" s="3">
        <v>0</v>
      </c>
      <c r="Y15" s="3"/>
      <c r="Z15" s="3"/>
      <c r="AA15" s="3"/>
      <c r="AB15" s="3">
        <v>2</v>
      </c>
      <c r="AC15" s="30">
        <f t="shared" si="2"/>
        <v>1.4285714285714284</v>
      </c>
      <c r="AD15" s="95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>
      <c r="A16" s="3">
        <v>13</v>
      </c>
      <c r="B16" s="3" t="s">
        <v>23</v>
      </c>
      <c r="C16" s="3" t="s">
        <v>24</v>
      </c>
      <c r="D16" s="3"/>
      <c r="E16" s="3">
        <v>2</v>
      </c>
      <c r="F16" s="3"/>
      <c r="G16" s="3"/>
      <c r="H16" s="3">
        <v>2</v>
      </c>
      <c r="I16" s="3"/>
      <c r="J16" s="3">
        <v>14</v>
      </c>
      <c r="K16" s="3"/>
      <c r="L16" s="3"/>
      <c r="M16" s="3"/>
      <c r="N16" s="3"/>
      <c r="O16" s="3"/>
      <c r="P16" s="3">
        <f t="shared" si="3"/>
        <v>8</v>
      </c>
      <c r="Q16" s="20">
        <v>20</v>
      </c>
      <c r="R16" s="30">
        <f t="shared" si="1"/>
        <v>9.8000000000000007</v>
      </c>
      <c r="S16" s="30">
        <f t="shared" si="0"/>
        <v>14</v>
      </c>
      <c r="T16" s="3">
        <v>1</v>
      </c>
      <c r="U16" s="3">
        <v>1</v>
      </c>
      <c r="V16" s="3">
        <v>3</v>
      </c>
      <c r="W16" s="3">
        <v>2</v>
      </c>
      <c r="X16" s="3">
        <v>2</v>
      </c>
      <c r="Y16" s="3"/>
      <c r="Z16" s="3"/>
      <c r="AA16" s="3">
        <v>20</v>
      </c>
      <c r="AB16" s="3">
        <v>4</v>
      </c>
      <c r="AC16" s="30">
        <f t="shared" si="2"/>
        <v>15.714285714285714</v>
      </c>
      <c r="AD16" s="95"/>
      <c r="AE16" s="3">
        <v>2</v>
      </c>
      <c r="AF16" s="3"/>
      <c r="AG16" s="3">
        <v>-1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>
      <c r="A17" s="3">
        <v>14</v>
      </c>
      <c r="B17" s="3" t="s">
        <v>25</v>
      </c>
      <c r="C17" s="3" t="s">
        <v>26</v>
      </c>
      <c r="D17" s="3"/>
      <c r="E17" s="3">
        <v>2</v>
      </c>
      <c r="F17" s="3"/>
      <c r="G17" s="3"/>
      <c r="H17" s="3">
        <v>2</v>
      </c>
      <c r="I17" s="3">
        <v>2</v>
      </c>
      <c r="J17" s="3"/>
      <c r="K17" s="3"/>
      <c r="L17" s="3"/>
      <c r="M17" s="3">
        <v>0</v>
      </c>
      <c r="N17" s="3"/>
      <c r="O17" s="3"/>
      <c r="P17" s="3">
        <f t="shared" si="3"/>
        <v>12</v>
      </c>
      <c r="Q17" s="20">
        <v>20</v>
      </c>
      <c r="R17" s="30">
        <f t="shared" si="1"/>
        <v>13.2</v>
      </c>
      <c r="S17" s="30">
        <f t="shared" si="0"/>
        <v>14.95</v>
      </c>
      <c r="T17" s="3">
        <v>1</v>
      </c>
      <c r="U17" s="3">
        <v>1</v>
      </c>
      <c r="V17" s="3">
        <v>1</v>
      </c>
      <c r="W17" s="3">
        <v>2</v>
      </c>
      <c r="X17" s="3">
        <v>2</v>
      </c>
      <c r="Y17" s="3">
        <v>4</v>
      </c>
      <c r="Z17" s="3"/>
      <c r="AA17" s="3">
        <v>20</v>
      </c>
      <c r="AB17" s="3">
        <v>4</v>
      </c>
      <c r="AC17" s="30">
        <f t="shared" si="2"/>
        <v>16.666666666666668</v>
      </c>
      <c r="AD17" s="95"/>
      <c r="AE17" s="3">
        <v>1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>
      <c r="A18" s="3">
        <v>15</v>
      </c>
      <c r="B18" s="3" t="s">
        <v>27</v>
      </c>
      <c r="C18" s="3" t="s">
        <v>28</v>
      </c>
      <c r="D18" s="3"/>
      <c r="E18" s="3">
        <v>2</v>
      </c>
      <c r="F18" s="3"/>
      <c r="G18" s="3"/>
      <c r="H18" s="3">
        <v>2</v>
      </c>
      <c r="I18" s="3"/>
      <c r="J18" s="3">
        <v>14</v>
      </c>
      <c r="K18" s="3"/>
      <c r="L18" s="3"/>
      <c r="M18" s="3"/>
      <c r="N18" s="3"/>
      <c r="O18" s="3"/>
      <c r="P18" s="3">
        <f t="shared" si="3"/>
        <v>8</v>
      </c>
      <c r="Q18" s="20">
        <v>20</v>
      </c>
      <c r="R18" s="30">
        <f t="shared" si="1"/>
        <v>9.8000000000000007</v>
      </c>
      <c r="S18" s="30">
        <f t="shared" si="0"/>
        <v>14</v>
      </c>
      <c r="T18" s="3">
        <v>1</v>
      </c>
      <c r="U18" s="3">
        <v>1</v>
      </c>
      <c r="V18" s="3"/>
      <c r="W18" s="3">
        <v>2</v>
      </c>
      <c r="X18" s="3">
        <v>2</v>
      </c>
      <c r="Y18" s="3"/>
      <c r="Z18" s="3"/>
      <c r="AA18" s="3"/>
      <c r="AB18" s="3">
        <v>3</v>
      </c>
      <c r="AC18" s="30">
        <f t="shared" si="2"/>
        <v>4.2857142857142856</v>
      </c>
      <c r="AD18" s="95"/>
      <c r="AE18" s="3">
        <v>2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>
      <c r="A19" s="3">
        <v>16</v>
      </c>
      <c r="B19" s="3" t="s">
        <v>29</v>
      </c>
      <c r="C19" s="3" t="s">
        <v>30</v>
      </c>
      <c r="D19" s="3">
        <v>1</v>
      </c>
      <c r="E19" s="3">
        <v>2</v>
      </c>
      <c r="F19" s="3"/>
      <c r="G19" s="3"/>
      <c r="H19" s="3"/>
      <c r="I19" s="3"/>
      <c r="J19" s="3">
        <v>13</v>
      </c>
      <c r="K19" s="3"/>
      <c r="L19" s="3"/>
      <c r="M19" s="3"/>
      <c r="N19" s="3"/>
      <c r="O19" s="3"/>
      <c r="P19" s="3">
        <f t="shared" si="3"/>
        <v>6</v>
      </c>
      <c r="Q19" s="20">
        <v>18</v>
      </c>
      <c r="R19" s="30">
        <f t="shared" si="1"/>
        <v>7.7999999999999989</v>
      </c>
      <c r="S19" s="30">
        <f t="shared" si="0"/>
        <v>12.7</v>
      </c>
      <c r="T19" s="3">
        <v>1</v>
      </c>
      <c r="U19" s="3">
        <v>1</v>
      </c>
      <c r="V19" s="3">
        <v>2</v>
      </c>
      <c r="W19" s="3">
        <v>0</v>
      </c>
      <c r="X19" s="3">
        <v>0</v>
      </c>
      <c r="Y19" s="3"/>
      <c r="Z19" s="3"/>
      <c r="AA19" s="3">
        <v>20</v>
      </c>
      <c r="AB19" s="3">
        <v>3</v>
      </c>
      <c r="AC19" s="30">
        <f t="shared" si="2"/>
        <v>12.857142857142858</v>
      </c>
      <c r="AD19" s="95"/>
      <c r="AE19" s="3">
        <v>1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>
      <c r="A20" s="3">
        <v>17</v>
      </c>
      <c r="B20" s="3" t="s">
        <v>31</v>
      </c>
      <c r="C20" s="3" t="s">
        <v>32</v>
      </c>
      <c r="D20" s="3">
        <v>1</v>
      </c>
      <c r="E20" s="3">
        <v>2</v>
      </c>
      <c r="F20" s="3"/>
      <c r="G20" s="3"/>
      <c r="H20" s="3">
        <v>2</v>
      </c>
      <c r="I20" s="3">
        <v>2</v>
      </c>
      <c r="J20" s="3">
        <v>16</v>
      </c>
      <c r="K20" s="3"/>
      <c r="L20" s="3"/>
      <c r="M20" s="3"/>
      <c r="N20" s="3"/>
      <c r="O20" s="3"/>
      <c r="P20" s="3">
        <f t="shared" si="3"/>
        <v>14</v>
      </c>
      <c r="Q20" s="20">
        <v>18</v>
      </c>
      <c r="R20" s="30">
        <f t="shared" si="1"/>
        <v>14.6</v>
      </c>
      <c r="S20" s="30">
        <f t="shared" si="0"/>
        <v>16.7</v>
      </c>
      <c r="T20" s="3"/>
      <c r="U20" s="3">
        <v>1</v>
      </c>
      <c r="V20" s="3"/>
      <c r="W20" s="3">
        <v>0</v>
      </c>
      <c r="X20" s="3">
        <v>2</v>
      </c>
      <c r="Y20" s="3">
        <v>4</v>
      </c>
      <c r="Z20" s="3"/>
      <c r="AA20" s="3">
        <v>20</v>
      </c>
      <c r="AB20" s="3">
        <v>4</v>
      </c>
      <c r="AC20" s="30">
        <f t="shared" si="2"/>
        <v>14.761904761904763</v>
      </c>
      <c r="AD20" s="95"/>
      <c r="AE20" s="3">
        <v>1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>
      <c r="A21" s="3">
        <v>18</v>
      </c>
      <c r="B21" s="3" t="s">
        <v>33</v>
      </c>
      <c r="C21" s="3" t="s">
        <v>34</v>
      </c>
      <c r="D21" s="3">
        <v>1</v>
      </c>
      <c r="E21" s="3">
        <v>2</v>
      </c>
      <c r="F21" s="3">
        <v>2</v>
      </c>
      <c r="G21" s="3"/>
      <c r="H21" s="3"/>
      <c r="I21" s="3"/>
      <c r="J21" s="3">
        <v>14</v>
      </c>
      <c r="K21" s="3"/>
      <c r="L21" s="3"/>
      <c r="M21" s="3"/>
      <c r="N21" s="3"/>
      <c r="O21" s="3"/>
      <c r="P21" s="3">
        <f t="shared" si="3"/>
        <v>10</v>
      </c>
      <c r="Q21" s="20">
        <v>20</v>
      </c>
      <c r="R21" s="30">
        <f t="shared" si="1"/>
        <v>11.5</v>
      </c>
      <c r="S21" s="30">
        <f t="shared" si="0"/>
        <v>15</v>
      </c>
      <c r="T21" s="3">
        <v>1</v>
      </c>
      <c r="U21" s="3">
        <v>1</v>
      </c>
      <c r="V21" s="3">
        <v>4</v>
      </c>
      <c r="W21" s="3">
        <v>2</v>
      </c>
      <c r="X21" s="3">
        <v>2</v>
      </c>
      <c r="Y21" s="3">
        <v>3</v>
      </c>
      <c r="Z21" s="3"/>
      <c r="AA21" s="3">
        <v>18</v>
      </c>
      <c r="AB21" s="3">
        <v>4</v>
      </c>
      <c r="AC21" s="30">
        <f t="shared" si="2"/>
        <v>16.666666666666668</v>
      </c>
      <c r="AD21" s="95"/>
      <c r="AE21" s="3">
        <v>1</v>
      </c>
      <c r="AF21" s="3">
        <v>2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>
      <c r="A22" s="3">
        <v>19</v>
      </c>
      <c r="B22" s="3" t="s">
        <v>243</v>
      </c>
      <c r="C22" s="3" t="s">
        <v>35</v>
      </c>
      <c r="D22" s="3">
        <v>1</v>
      </c>
      <c r="E22" s="3">
        <v>2</v>
      </c>
      <c r="F22" s="3"/>
      <c r="G22" s="3"/>
      <c r="H22" s="3"/>
      <c r="I22" s="3">
        <v>2</v>
      </c>
      <c r="J22" s="3"/>
      <c r="K22" s="3">
        <v>0</v>
      </c>
      <c r="L22" s="3"/>
      <c r="M22" s="3"/>
      <c r="N22" s="3"/>
      <c r="O22" s="3"/>
      <c r="P22" s="3">
        <f t="shared" si="3"/>
        <v>10</v>
      </c>
      <c r="Q22" s="20">
        <v>20</v>
      </c>
      <c r="R22" s="30">
        <f t="shared" si="1"/>
        <v>11.5</v>
      </c>
      <c r="S22" s="30">
        <f t="shared" si="0"/>
        <v>13.95</v>
      </c>
      <c r="T22" s="3">
        <v>1</v>
      </c>
      <c r="U22" s="3">
        <v>0</v>
      </c>
      <c r="V22" s="3"/>
      <c r="W22" s="3">
        <v>0</v>
      </c>
      <c r="X22" s="3">
        <v>0</v>
      </c>
      <c r="Y22" s="3"/>
      <c r="Z22" s="3"/>
      <c r="AA22" s="3"/>
      <c r="AB22" s="3">
        <v>0</v>
      </c>
      <c r="AC22" s="30">
        <f t="shared" si="2"/>
        <v>0.47619047619047616</v>
      </c>
      <c r="AD22" s="95"/>
      <c r="AE22" s="3">
        <v>2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>
      <c r="A23" s="3">
        <v>20</v>
      </c>
      <c r="B23" s="3" t="s">
        <v>36</v>
      </c>
      <c r="C23" s="3" t="s">
        <v>37</v>
      </c>
      <c r="D23" s="3"/>
      <c r="E23" s="3">
        <v>2</v>
      </c>
      <c r="F23" s="3"/>
      <c r="G23" s="3">
        <v>2</v>
      </c>
      <c r="H23" s="3">
        <v>2</v>
      </c>
      <c r="I23" s="3"/>
      <c r="J23" s="3">
        <v>16</v>
      </c>
      <c r="K23" s="3"/>
      <c r="L23" s="3"/>
      <c r="M23" s="3"/>
      <c r="N23" s="3"/>
      <c r="O23" s="3"/>
      <c r="P23" s="3">
        <f t="shared" si="3"/>
        <v>12</v>
      </c>
      <c r="Q23" s="20">
        <v>20</v>
      </c>
      <c r="R23" s="30">
        <f t="shared" si="1"/>
        <v>13.2</v>
      </c>
      <c r="S23" s="30">
        <f t="shared" si="0"/>
        <v>16</v>
      </c>
      <c r="T23" s="3">
        <v>1</v>
      </c>
      <c r="U23" s="3">
        <v>1</v>
      </c>
      <c r="V23" s="3">
        <v>4</v>
      </c>
      <c r="W23" s="3">
        <v>2</v>
      </c>
      <c r="X23" s="3">
        <v>2</v>
      </c>
      <c r="Y23" s="3">
        <v>2</v>
      </c>
      <c r="Z23" s="3"/>
      <c r="AA23" s="3">
        <v>19</v>
      </c>
      <c r="AB23" s="3">
        <v>4</v>
      </c>
      <c r="AC23" s="30">
        <f t="shared" si="2"/>
        <v>16.666666666666668</v>
      </c>
      <c r="AD23" s="95"/>
      <c r="AE23" s="3">
        <v>2</v>
      </c>
      <c r="AF23" s="3">
        <v>2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>
      <c r="A24" s="3">
        <v>21</v>
      </c>
      <c r="B24" s="3" t="s">
        <v>38</v>
      </c>
      <c r="C24" s="3" t="s">
        <v>39</v>
      </c>
      <c r="D24" s="3"/>
      <c r="E24" s="3"/>
      <c r="F24" s="3"/>
      <c r="G24" s="3"/>
      <c r="H24" s="3">
        <v>2</v>
      </c>
      <c r="I24" s="3"/>
      <c r="J24" s="3"/>
      <c r="K24" s="3">
        <v>0</v>
      </c>
      <c r="L24" s="3"/>
      <c r="M24" s="3"/>
      <c r="N24" s="3"/>
      <c r="O24" s="3"/>
      <c r="P24" s="3">
        <f t="shared" si="3"/>
        <v>4</v>
      </c>
      <c r="Q24" s="20">
        <v>20</v>
      </c>
      <c r="R24" s="30">
        <f t="shared" si="1"/>
        <v>6.4</v>
      </c>
      <c r="S24" s="30">
        <f t="shared" si="0"/>
        <v>10.95</v>
      </c>
      <c r="T24" s="3">
        <v>1</v>
      </c>
      <c r="U24" s="3">
        <v>1</v>
      </c>
      <c r="V24" s="3"/>
      <c r="W24" s="3">
        <v>2</v>
      </c>
      <c r="X24" s="3">
        <v>2</v>
      </c>
      <c r="Y24" s="3"/>
      <c r="Z24" s="3"/>
      <c r="AA24" s="3">
        <v>16</v>
      </c>
      <c r="AB24" s="3">
        <v>4</v>
      </c>
      <c r="AC24" s="30">
        <f t="shared" si="2"/>
        <v>12.380952380952381</v>
      </c>
      <c r="AD24" s="95"/>
      <c r="AE24" s="3"/>
      <c r="AF24" s="3"/>
      <c r="AG24" s="3">
        <v>1</v>
      </c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>
      <c r="A25" s="3">
        <v>22</v>
      </c>
      <c r="B25" s="3" t="s">
        <v>40</v>
      </c>
      <c r="C25" s="3" t="s">
        <v>41</v>
      </c>
      <c r="D25" s="3"/>
      <c r="E25" s="3">
        <v>2</v>
      </c>
      <c r="F25" s="3"/>
      <c r="G25" s="3"/>
      <c r="H25" s="3"/>
      <c r="I25" s="3"/>
      <c r="J25" s="3">
        <v>18</v>
      </c>
      <c r="K25" s="3">
        <v>16</v>
      </c>
      <c r="L25" s="3"/>
      <c r="M25" s="3"/>
      <c r="N25" s="3"/>
      <c r="O25" s="3"/>
      <c r="P25" s="3">
        <f t="shared" si="3"/>
        <v>4</v>
      </c>
      <c r="Q25" s="20">
        <v>20</v>
      </c>
      <c r="R25" s="30">
        <f t="shared" si="1"/>
        <v>6.4</v>
      </c>
      <c r="S25" s="30">
        <f t="shared" si="0"/>
        <v>12</v>
      </c>
      <c r="T25" s="3">
        <v>1</v>
      </c>
      <c r="U25" s="3">
        <v>1</v>
      </c>
      <c r="V25" s="3">
        <v>2</v>
      </c>
      <c r="W25" s="3">
        <v>0</v>
      </c>
      <c r="X25" s="3">
        <v>2</v>
      </c>
      <c r="Y25" s="3"/>
      <c r="Z25" s="3"/>
      <c r="AA25" s="3">
        <v>18</v>
      </c>
      <c r="AB25" s="3">
        <v>4</v>
      </c>
      <c r="AC25" s="30">
        <f t="shared" si="2"/>
        <v>13.333333333333332</v>
      </c>
      <c r="AD25" s="95"/>
      <c r="AE25" s="3" t="s">
        <v>278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s="3">
        <v>23</v>
      </c>
      <c r="B26" s="3" t="s">
        <v>42</v>
      </c>
      <c r="C26" s="3" t="s">
        <v>43</v>
      </c>
      <c r="D26" s="3">
        <v>1</v>
      </c>
      <c r="E26" s="3">
        <v>2</v>
      </c>
      <c r="F26" s="3"/>
      <c r="G26" s="3"/>
      <c r="H26" s="3"/>
      <c r="I26" s="3"/>
      <c r="J26" s="3"/>
      <c r="K26" s="3"/>
      <c r="L26" s="3"/>
      <c r="M26" s="3"/>
      <c r="N26" s="3">
        <v>0</v>
      </c>
      <c r="O26" s="3"/>
      <c r="P26" s="3">
        <f t="shared" si="3"/>
        <v>6</v>
      </c>
      <c r="Q26" s="20">
        <v>16</v>
      </c>
      <c r="R26" s="30">
        <f t="shared" si="1"/>
        <v>7.5</v>
      </c>
      <c r="S26" s="30">
        <f t="shared" si="0"/>
        <v>11.35</v>
      </c>
      <c r="T26" s="3"/>
      <c r="U26" s="3">
        <v>1</v>
      </c>
      <c r="V26" s="3">
        <v>1</v>
      </c>
      <c r="W26" s="3">
        <v>0</v>
      </c>
      <c r="X26" s="3">
        <v>2</v>
      </c>
      <c r="Y26" s="3"/>
      <c r="Z26" s="3"/>
      <c r="AA26" s="3"/>
      <c r="AB26" s="3">
        <v>2</v>
      </c>
      <c r="AC26" s="30">
        <f t="shared" si="2"/>
        <v>2.8571428571428568</v>
      </c>
      <c r="AD26" s="95"/>
      <c r="AE26" s="3">
        <v>1</v>
      </c>
      <c r="AF26" s="3"/>
      <c r="AG26" s="3">
        <v>1</v>
      </c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>
      <c r="A27" s="3">
        <v>24</v>
      </c>
      <c r="B27" s="3" t="s">
        <v>44</v>
      </c>
      <c r="C27" s="3" t="s">
        <v>45</v>
      </c>
      <c r="D27" s="3">
        <v>1</v>
      </c>
      <c r="E27" s="3"/>
      <c r="F27" s="3"/>
      <c r="G27" s="3"/>
      <c r="H27" s="3">
        <v>2</v>
      </c>
      <c r="I27" s="3"/>
      <c r="J27" s="3">
        <v>13</v>
      </c>
      <c r="K27" s="3"/>
      <c r="L27" s="3"/>
      <c r="M27" s="3"/>
      <c r="N27" s="3"/>
      <c r="O27" s="3"/>
      <c r="P27" s="3">
        <f t="shared" si="3"/>
        <v>6</v>
      </c>
      <c r="Q27" s="20">
        <v>20</v>
      </c>
      <c r="R27" s="30">
        <f t="shared" si="1"/>
        <v>8.1</v>
      </c>
      <c r="S27" s="30">
        <f t="shared" si="0"/>
        <v>13</v>
      </c>
      <c r="T27" s="3">
        <v>1</v>
      </c>
      <c r="U27" s="3">
        <v>1</v>
      </c>
      <c r="V27" s="3">
        <v>4</v>
      </c>
      <c r="W27" s="3">
        <v>0</v>
      </c>
      <c r="X27" s="3">
        <v>2</v>
      </c>
      <c r="Y27" s="3">
        <v>4</v>
      </c>
      <c r="Z27" s="3"/>
      <c r="AA27" s="3">
        <v>18</v>
      </c>
      <c r="AB27" s="3">
        <v>4</v>
      </c>
      <c r="AC27" s="30">
        <f t="shared" si="2"/>
        <v>16.19047619047619</v>
      </c>
      <c r="AD27" s="95"/>
      <c r="AE27" s="3">
        <v>2</v>
      </c>
      <c r="AF27" s="3">
        <v>2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>
      <c r="A28" s="3">
        <v>25</v>
      </c>
      <c r="B28" s="3" t="s">
        <v>46</v>
      </c>
      <c r="C28" s="3" t="s">
        <v>47</v>
      </c>
      <c r="D28" s="3"/>
      <c r="E28" s="3">
        <v>2</v>
      </c>
      <c r="F28" s="3"/>
      <c r="G28" s="3">
        <v>2</v>
      </c>
      <c r="H28" s="3"/>
      <c r="I28" s="3"/>
      <c r="J28" s="3">
        <v>13</v>
      </c>
      <c r="K28" s="3"/>
      <c r="L28" s="3"/>
      <c r="M28" s="3"/>
      <c r="N28" s="3"/>
      <c r="O28" s="3"/>
      <c r="P28" s="3">
        <f t="shared" si="3"/>
        <v>8</v>
      </c>
      <c r="Q28" s="20">
        <v>20</v>
      </c>
      <c r="R28" s="30">
        <f t="shared" si="1"/>
        <v>9.8000000000000007</v>
      </c>
      <c r="S28" s="30">
        <f t="shared" si="0"/>
        <v>14</v>
      </c>
      <c r="T28" s="3">
        <v>1</v>
      </c>
      <c r="U28" s="3">
        <v>1</v>
      </c>
      <c r="V28" s="3"/>
      <c r="W28" s="3">
        <v>0</v>
      </c>
      <c r="X28" s="3">
        <v>2</v>
      </c>
      <c r="Y28" s="3"/>
      <c r="Z28" s="3"/>
      <c r="AA28" s="3">
        <v>20</v>
      </c>
      <c r="AB28" s="3">
        <v>4</v>
      </c>
      <c r="AC28" s="30">
        <f t="shared" si="2"/>
        <v>13.333333333333332</v>
      </c>
      <c r="AD28" s="95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>
      <c r="A29" s="3">
        <v>26</v>
      </c>
      <c r="B29" s="3" t="s">
        <v>48</v>
      </c>
      <c r="C29" s="3" t="s">
        <v>49</v>
      </c>
      <c r="D29" s="3"/>
      <c r="E29" s="3"/>
      <c r="F29" s="3"/>
      <c r="G29" s="3"/>
      <c r="H29" s="3"/>
      <c r="I29" s="3"/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f t="shared" si="3"/>
        <v>0</v>
      </c>
      <c r="Q29" s="20">
        <v>8</v>
      </c>
      <c r="R29" s="30">
        <f t="shared" si="1"/>
        <v>1.2</v>
      </c>
      <c r="S29" s="30">
        <f t="shared" si="0"/>
        <v>1.9</v>
      </c>
      <c r="T29" s="3"/>
      <c r="U29" s="3">
        <v>0</v>
      </c>
      <c r="V29" s="3"/>
      <c r="W29" s="3">
        <v>0</v>
      </c>
      <c r="X29" s="3">
        <v>0</v>
      </c>
      <c r="Y29" s="3"/>
      <c r="Z29" s="3"/>
      <c r="AA29" s="3"/>
      <c r="AB29" s="3">
        <v>0</v>
      </c>
      <c r="AC29" s="30">
        <f t="shared" si="2"/>
        <v>0</v>
      </c>
      <c r="AD29" s="95"/>
      <c r="AE29" s="3"/>
      <c r="AF29" s="3"/>
      <c r="AG29" s="3">
        <v>-1</v>
      </c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>
      <c r="A30" s="3">
        <v>27</v>
      </c>
      <c r="B30" s="3" t="s">
        <v>50</v>
      </c>
      <c r="C30" s="3" t="s">
        <v>51</v>
      </c>
      <c r="D30" s="3"/>
      <c r="E30" s="3">
        <v>2</v>
      </c>
      <c r="F30" s="3"/>
      <c r="G30" s="3"/>
      <c r="H30" s="3">
        <v>2</v>
      </c>
      <c r="I30" s="3">
        <v>2</v>
      </c>
      <c r="J30" s="3">
        <v>16</v>
      </c>
      <c r="K30" s="3"/>
      <c r="L30" s="3"/>
      <c r="M30" s="3"/>
      <c r="N30" s="3"/>
      <c r="O30" s="3"/>
      <c r="P30" s="3">
        <f t="shared" si="3"/>
        <v>12</v>
      </c>
      <c r="Q30" s="20">
        <v>18</v>
      </c>
      <c r="R30" s="30">
        <f t="shared" si="1"/>
        <v>12.899999999999999</v>
      </c>
      <c r="S30" s="30">
        <f t="shared" si="0"/>
        <v>15.7</v>
      </c>
      <c r="T30" s="3">
        <v>1</v>
      </c>
      <c r="U30" s="3">
        <v>1</v>
      </c>
      <c r="V30" s="3"/>
      <c r="W30" s="3">
        <v>2</v>
      </c>
      <c r="X30" s="3">
        <v>1</v>
      </c>
      <c r="Y30" s="3"/>
      <c r="Z30" s="3">
        <v>2</v>
      </c>
      <c r="AA30" s="3">
        <v>17</v>
      </c>
      <c r="AB30" s="3">
        <v>4</v>
      </c>
      <c r="AC30" s="30">
        <f t="shared" si="2"/>
        <v>13.333333333333332</v>
      </c>
      <c r="AD30" s="95"/>
      <c r="AE30" s="3">
        <v>2</v>
      </c>
      <c r="AF30" s="3">
        <v>2</v>
      </c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>
      <c r="A31" s="3">
        <v>28</v>
      </c>
      <c r="B31" s="3" t="s">
        <v>52</v>
      </c>
      <c r="C31" s="3" t="s">
        <v>53</v>
      </c>
      <c r="D31" s="3"/>
      <c r="E31" s="3"/>
      <c r="F31" s="3"/>
      <c r="G31" s="3">
        <v>2</v>
      </c>
      <c r="H31" s="3"/>
      <c r="I31" s="3">
        <v>2</v>
      </c>
      <c r="J31" s="3"/>
      <c r="K31" s="3">
        <v>0</v>
      </c>
      <c r="L31" s="3"/>
      <c r="M31" s="3">
        <v>0</v>
      </c>
      <c r="N31" s="3"/>
      <c r="O31" s="3"/>
      <c r="P31" s="3">
        <f t="shared" si="3"/>
        <v>8</v>
      </c>
      <c r="Q31" s="20">
        <v>20</v>
      </c>
      <c r="R31" s="30">
        <f t="shared" si="1"/>
        <v>9.8000000000000007</v>
      </c>
      <c r="S31" s="30">
        <f t="shared" si="0"/>
        <v>11.899999999999999</v>
      </c>
      <c r="T31" s="3">
        <v>1</v>
      </c>
      <c r="U31" s="3">
        <v>1</v>
      </c>
      <c r="V31" s="3">
        <v>2</v>
      </c>
      <c r="W31" s="3">
        <v>2</v>
      </c>
      <c r="X31" s="3">
        <v>1</v>
      </c>
      <c r="Y31" s="3"/>
      <c r="Z31" s="3"/>
      <c r="AA31" s="3">
        <v>14</v>
      </c>
      <c r="AB31" s="3">
        <v>4</v>
      </c>
      <c r="AC31" s="30">
        <f t="shared" si="2"/>
        <v>11.904761904761905</v>
      </c>
      <c r="AD31" s="95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s="3">
        <v>29</v>
      </c>
      <c r="B32" s="3" t="s">
        <v>54</v>
      </c>
      <c r="C32" s="3" t="s">
        <v>55</v>
      </c>
      <c r="D32" s="3"/>
      <c r="E32" s="3">
        <v>2</v>
      </c>
      <c r="F32" s="3"/>
      <c r="G32" s="3"/>
      <c r="H32" s="3"/>
      <c r="I32" s="3"/>
      <c r="J32" s="3"/>
      <c r="K32" s="3">
        <v>0</v>
      </c>
      <c r="L32" s="3">
        <v>0</v>
      </c>
      <c r="M32" s="3"/>
      <c r="N32" s="3"/>
      <c r="O32" s="3"/>
      <c r="P32" s="3">
        <f t="shared" si="3"/>
        <v>4</v>
      </c>
      <c r="Q32" s="20">
        <v>12</v>
      </c>
      <c r="R32" s="30">
        <f t="shared" si="1"/>
        <v>5.1999999999999993</v>
      </c>
      <c r="S32" s="30">
        <f t="shared" si="0"/>
        <v>8.6999999999999993</v>
      </c>
      <c r="T32" s="3">
        <v>0</v>
      </c>
      <c r="U32" s="3">
        <v>1</v>
      </c>
      <c r="V32" s="3"/>
      <c r="W32" s="3">
        <v>2</v>
      </c>
      <c r="X32" s="3">
        <v>0</v>
      </c>
      <c r="Y32" s="3"/>
      <c r="Z32" s="3"/>
      <c r="AA32" s="3"/>
      <c r="AB32" s="3">
        <v>0</v>
      </c>
      <c r="AC32" s="30">
        <f t="shared" si="2"/>
        <v>1.4285714285714284</v>
      </c>
      <c r="AD32" s="95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>
      <c r="A33" s="3">
        <v>30</v>
      </c>
      <c r="B33" s="3" t="s">
        <v>56</v>
      </c>
      <c r="C33" s="3" t="s">
        <v>57</v>
      </c>
      <c r="D33" s="3"/>
      <c r="E33" s="3">
        <v>2</v>
      </c>
      <c r="F33" s="3"/>
      <c r="G33" s="3">
        <v>2</v>
      </c>
      <c r="H33" s="3"/>
      <c r="I33" s="3"/>
      <c r="J33" s="3">
        <v>14</v>
      </c>
      <c r="K33" s="3"/>
      <c r="L33" s="3"/>
      <c r="M33" s="3"/>
      <c r="N33" s="3"/>
      <c r="O33" s="3"/>
      <c r="P33" s="3">
        <f t="shared" si="3"/>
        <v>8</v>
      </c>
      <c r="Q33" s="20">
        <v>20</v>
      </c>
      <c r="R33" s="30">
        <f t="shared" si="1"/>
        <v>9.8000000000000007</v>
      </c>
      <c r="S33" s="30">
        <f t="shared" si="0"/>
        <v>14</v>
      </c>
      <c r="T33" s="3">
        <v>1</v>
      </c>
      <c r="U33" s="3">
        <v>1</v>
      </c>
      <c r="V33" s="3"/>
      <c r="W33" s="3">
        <v>2</v>
      </c>
      <c r="X33" s="3">
        <v>2</v>
      </c>
      <c r="Y33" s="3"/>
      <c r="Z33" s="3"/>
      <c r="AA33" s="3">
        <v>16</v>
      </c>
      <c r="AB33" s="3">
        <v>4</v>
      </c>
      <c r="AC33" s="30">
        <f t="shared" si="2"/>
        <v>12.380952380952381</v>
      </c>
      <c r="AD33" s="95"/>
      <c r="AE33" s="3">
        <v>1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>
      <c r="A34" s="3">
        <v>31</v>
      </c>
      <c r="B34" s="3" t="s">
        <v>58</v>
      </c>
      <c r="C34" s="3" t="s">
        <v>59</v>
      </c>
      <c r="D34" s="3"/>
      <c r="E34" s="3"/>
      <c r="F34" s="3"/>
      <c r="G34" s="3"/>
      <c r="H34" s="3">
        <v>2</v>
      </c>
      <c r="I34" s="3">
        <v>2</v>
      </c>
      <c r="J34" s="3">
        <v>13</v>
      </c>
      <c r="K34" s="3"/>
      <c r="L34" s="3"/>
      <c r="M34" s="3"/>
      <c r="N34" s="3"/>
      <c r="O34" s="3"/>
      <c r="P34" s="3">
        <f t="shared" si="3"/>
        <v>8</v>
      </c>
      <c r="R34" s="30">
        <f t="shared" si="1"/>
        <v>6.8</v>
      </c>
      <c r="S34" s="30">
        <f t="shared" si="0"/>
        <v>11</v>
      </c>
      <c r="T34" s="3"/>
      <c r="U34" s="3"/>
      <c r="V34" s="3"/>
      <c r="W34" s="3"/>
      <c r="X34" s="3"/>
      <c r="Y34" s="3"/>
      <c r="Z34" s="3"/>
      <c r="AA34" s="3"/>
      <c r="AB34" s="3"/>
      <c r="AC34" s="30">
        <f t="shared" si="2"/>
        <v>0</v>
      </c>
      <c r="AD34" s="95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>
      <c r="A35" s="3">
        <v>32</v>
      </c>
      <c r="B35" s="9" t="s">
        <v>184</v>
      </c>
      <c r="C35" s="9" t="s">
        <v>185</v>
      </c>
      <c r="D35" s="3"/>
      <c r="E35" s="3"/>
      <c r="F35" s="3"/>
      <c r="G35" s="3"/>
      <c r="H35" s="3">
        <v>2</v>
      </c>
      <c r="I35" s="3"/>
      <c r="J35" s="3">
        <v>0</v>
      </c>
      <c r="K35" s="3">
        <v>0</v>
      </c>
      <c r="L35" s="3">
        <v>0</v>
      </c>
      <c r="M35" s="3"/>
      <c r="N35" s="3"/>
      <c r="O35" s="3"/>
      <c r="P35" s="3">
        <f t="shared" si="3"/>
        <v>4</v>
      </c>
      <c r="Q35" s="20">
        <v>12</v>
      </c>
      <c r="R35" s="30">
        <f t="shared" si="1"/>
        <v>5.1999999999999993</v>
      </c>
      <c r="S35" s="30">
        <f t="shared" si="0"/>
        <v>7.6499999999999995</v>
      </c>
      <c r="T35" s="3"/>
      <c r="U35" s="3">
        <v>1</v>
      </c>
      <c r="V35" s="3"/>
      <c r="W35" s="3">
        <v>2</v>
      </c>
      <c r="X35" s="3">
        <v>2</v>
      </c>
      <c r="Y35" s="3"/>
      <c r="Z35" s="3"/>
      <c r="AA35" s="3">
        <v>8</v>
      </c>
      <c r="AB35" s="3">
        <v>4</v>
      </c>
      <c r="AC35" s="30">
        <f t="shared" si="2"/>
        <v>8.0952380952380949</v>
      </c>
      <c r="AD35" s="95"/>
      <c r="AE35" s="3">
        <v>2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>
      <c r="A36" s="3">
        <v>33</v>
      </c>
      <c r="B36" s="3" t="s">
        <v>60</v>
      </c>
      <c r="C36" s="3" t="s">
        <v>61</v>
      </c>
      <c r="D36" s="3"/>
      <c r="E36" s="3">
        <v>2</v>
      </c>
      <c r="F36" s="3"/>
      <c r="G36" s="3"/>
      <c r="H36" s="3">
        <v>2</v>
      </c>
      <c r="I36" s="3"/>
      <c r="J36" s="3">
        <v>14</v>
      </c>
      <c r="K36" s="3"/>
      <c r="L36" s="3"/>
      <c r="M36" s="3"/>
      <c r="N36" s="3"/>
      <c r="O36" s="3"/>
      <c r="P36" s="3">
        <f t="shared" si="3"/>
        <v>8</v>
      </c>
      <c r="Q36" s="20">
        <v>18</v>
      </c>
      <c r="R36" s="30">
        <f t="shared" si="1"/>
        <v>9.5</v>
      </c>
      <c r="S36" s="30">
        <f t="shared" si="0"/>
        <v>13.7</v>
      </c>
      <c r="T36" s="3"/>
      <c r="U36" s="3">
        <v>0.5</v>
      </c>
      <c r="V36" s="3"/>
      <c r="W36" s="3">
        <v>0</v>
      </c>
      <c r="X36" s="3">
        <v>0</v>
      </c>
      <c r="Y36" s="3"/>
      <c r="Z36" s="3"/>
      <c r="AA36" s="3"/>
      <c r="AB36" s="3">
        <v>0</v>
      </c>
      <c r="AC36" s="30">
        <f t="shared" si="2"/>
        <v>0.23809523809523808</v>
      </c>
      <c r="AD36" s="95"/>
      <c r="AE36" s="3">
        <v>1</v>
      </c>
      <c r="AF36" s="3">
        <v>2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>
      <c r="A37" s="9">
        <v>34</v>
      </c>
      <c r="B37" s="3" t="s">
        <v>62</v>
      </c>
      <c r="C37" s="3" t="s">
        <v>63</v>
      </c>
      <c r="D37" s="3">
        <v>1</v>
      </c>
      <c r="E37" s="3">
        <v>2</v>
      </c>
      <c r="F37" s="3">
        <v>2</v>
      </c>
      <c r="G37" s="3">
        <v>2</v>
      </c>
      <c r="H37" s="3">
        <v>2</v>
      </c>
      <c r="I37" s="3">
        <v>2</v>
      </c>
      <c r="J37" s="3">
        <v>17</v>
      </c>
      <c r="K37" s="3"/>
      <c r="L37" s="3"/>
      <c r="M37" s="3"/>
      <c r="N37" s="3"/>
      <c r="O37" s="3"/>
      <c r="P37" s="3">
        <v>20</v>
      </c>
      <c r="Q37" s="20">
        <v>20</v>
      </c>
      <c r="R37" s="30">
        <f t="shared" si="1"/>
        <v>20</v>
      </c>
      <c r="S37" s="30">
        <f>+Q37*0.15+((20-COUNTIF(J37:O37,0)*3)*0.35+(SUM(D37:I37)*2*0.5))</f>
        <v>21</v>
      </c>
      <c r="T37" s="3">
        <v>1</v>
      </c>
      <c r="U37" s="3">
        <v>1</v>
      </c>
      <c r="V37" s="3"/>
      <c r="W37" s="3">
        <v>0</v>
      </c>
      <c r="X37" s="3">
        <v>0</v>
      </c>
      <c r="Y37" s="3"/>
      <c r="Z37" s="3"/>
      <c r="AA37" s="3"/>
      <c r="AB37" s="3">
        <v>0</v>
      </c>
      <c r="AC37" s="30">
        <f>SUM(T37:AB37)/42*20</f>
        <v>0.95238095238095233</v>
      </c>
      <c r="AD37" s="95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</sheetData>
  <sortState xmlns:xlrd2="http://schemas.microsoft.com/office/spreadsheetml/2017/richdata2" ref="B33:H37">
    <sortCondition ref="B33:B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O48"/>
  <sheetViews>
    <sheetView tabSelected="1" topLeftCell="A21" zoomScaleNormal="100" workbookViewId="0">
      <selection activeCell="AG25" sqref="AG25"/>
    </sheetView>
  </sheetViews>
  <sheetFormatPr baseColWidth="10" defaultRowHeight="16"/>
  <cols>
    <col min="1" max="1" width="7.33203125" customWidth="1"/>
    <col min="2" max="2" width="39.1640625" customWidth="1"/>
    <col min="3" max="3" width="5" customWidth="1"/>
    <col min="4" max="16" width="5.1640625" customWidth="1"/>
    <col min="17" max="17" width="7.33203125" style="32" bestFit="1" customWidth="1"/>
    <col min="18" max="18" width="7.33203125" style="32" customWidth="1"/>
    <col min="19" max="19" width="0.83203125" style="32" customWidth="1"/>
    <col min="20" max="28" width="5.1640625" customWidth="1"/>
    <col min="29" max="29" width="6.33203125" style="17" bestFit="1" customWidth="1"/>
    <col min="30" max="42" width="5.1640625" customWidth="1"/>
  </cols>
  <sheetData>
    <row r="2" spans="1:41">
      <c r="H2">
        <v>0</v>
      </c>
      <c r="O2">
        <v>85</v>
      </c>
      <c r="P2">
        <v>15</v>
      </c>
      <c r="T2">
        <v>1</v>
      </c>
      <c r="U2">
        <v>1</v>
      </c>
      <c r="V2">
        <v>4</v>
      </c>
      <c r="W2">
        <v>2</v>
      </c>
      <c r="X2">
        <v>2</v>
      </c>
      <c r="Y2">
        <v>6</v>
      </c>
      <c r="Z2">
        <v>2</v>
      </c>
      <c r="AA2">
        <v>20</v>
      </c>
      <c r="AB2">
        <v>4</v>
      </c>
      <c r="AC2" s="30">
        <f>SUM(T2:AB2)/42*20</f>
        <v>20</v>
      </c>
    </row>
    <row r="3" spans="1:41">
      <c r="A3" s="3"/>
      <c r="B3" s="4" t="s">
        <v>64</v>
      </c>
      <c r="C3" s="4" t="s">
        <v>178</v>
      </c>
      <c r="D3" s="4" t="s">
        <v>180</v>
      </c>
      <c r="E3" s="4" t="s">
        <v>181</v>
      </c>
      <c r="F3" s="4" t="s">
        <v>182</v>
      </c>
      <c r="G3" s="3" t="s">
        <v>183</v>
      </c>
      <c r="H3" s="4" t="s">
        <v>186</v>
      </c>
      <c r="I3" s="4" t="s">
        <v>256</v>
      </c>
      <c r="J3" s="4" t="s">
        <v>255</v>
      </c>
      <c r="K3" s="4" t="s">
        <v>254</v>
      </c>
      <c r="L3" s="4" t="s">
        <v>253</v>
      </c>
      <c r="M3" s="4" t="s">
        <v>252</v>
      </c>
      <c r="N3" s="4" t="s">
        <v>251</v>
      </c>
      <c r="O3" s="4" t="s">
        <v>240</v>
      </c>
      <c r="P3" s="4" t="s">
        <v>246</v>
      </c>
      <c r="Q3" s="31" t="s">
        <v>241</v>
      </c>
      <c r="R3" s="31" t="s">
        <v>257</v>
      </c>
      <c r="S3" s="31"/>
      <c r="T3" s="4" t="s">
        <v>239</v>
      </c>
      <c r="U3" s="4" t="s">
        <v>303</v>
      </c>
      <c r="V3" s="4" t="s">
        <v>272</v>
      </c>
      <c r="W3" s="4" t="s">
        <v>302</v>
      </c>
      <c r="X3" s="4" t="s">
        <v>301</v>
      </c>
      <c r="Y3" s="4" t="s">
        <v>274</v>
      </c>
      <c r="Z3" s="4" t="s">
        <v>283</v>
      </c>
      <c r="AA3" s="4" t="s">
        <v>298</v>
      </c>
      <c r="AB3" s="3" t="s">
        <v>300</v>
      </c>
      <c r="AC3" s="31" t="s">
        <v>247</v>
      </c>
      <c r="AD3" s="4" t="s">
        <v>308</v>
      </c>
      <c r="AE3" s="4" t="s">
        <v>327</v>
      </c>
      <c r="AF3" s="4" t="s">
        <v>329</v>
      </c>
      <c r="AG3" s="4" t="s">
        <v>341</v>
      </c>
      <c r="AH3" s="3"/>
      <c r="AI3" s="3"/>
      <c r="AJ3" s="3"/>
      <c r="AK3" s="3"/>
      <c r="AL3" s="3"/>
      <c r="AM3" s="3"/>
      <c r="AN3" s="3"/>
      <c r="AO3" s="3"/>
    </row>
    <row r="4" spans="1:41">
      <c r="A4" s="3">
        <v>1</v>
      </c>
      <c r="B4" s="13" t="s">
        <v>167</v>
      </c>
      <c r="C4" s="13">
        <v>1</v>
      </c>
      <c r="D4" s="13"/>
      <c r="E4" s="13">
        <v>1</v>
      </c>
      <c r="F4" s="13">
        <v>2</v>
      </c>
      <c r="G4" s="13"/>
      <c r="H4" s="3"/>
      <c r="I4" s="3">
        <v>14</v>
      </c>
      <c r="J4" s="3"/>
      <c r="K4" s="3"/>
      <c r="L4" s="3"/>
      <c r="M4" s="3"/>
      <c r="N4" s="3"/>
      <c r="O4" s="3">
        <f>SUM(C4:H4)*2+2</f>
        <v>10</v>
      </c>
      <c r="P4" s="20">
        <v>20</v>
      </c>
      <c r="Q4" s="30">
        <f>+P4*0.15+O4*0.85</f>
        <v>11.5</v>
      </c>
      <c r="R4" s="30">
        <f t="shared" ref="R4:R48" si="0">+P4*0.15+((20-COUNTIF(I4:N4,0)*3)*0.35+(SUM(C4:H4)*2*0.5))</f>
        <v>14</v>
      </c>
      <c r="S4" s="30"/>
      <c r="T4" s="3"/>
      <c r="U4" s="3">
        <v>0</v>
      </c>
      <c r="V4" s="13"/>
      <c r="W4" s="13">
        <v>0</v>
      </c>
      <c r="X4" s="13">
        <v>0</v>
      </c>
      <c r="Y4" s="13"/>
      <c r="Z4" s="13"/>
      <c r="AA4" s="13"/>
      <c r="AB4" s="3">
        <v>0</v>
      </c>
      <c r="AC4" s="30">
        <f>SUM(T4:AB4)/42*20</f>
        <v>0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>
      <c r="A5" s="3">
        <v>2</v>
      </c>
      <c r="B5" s="13" t="s">
        <v>299</v>
      </c>
      <c r="C5" s="13"/>
      <c r="D5" s="13">
        <v>2</v>
      </c>
      <c r="E5" s="13">
        <v>2</v>
      </c>
      <c r="F5" s="5">
        <v>2</v>
      </c>
      <c r="G5" s="13"/>
      <c r="H5" s="13"/>
      <c r="I5" s="13">
        <v>17</v>
      </c>
      <c r="J5" s="13"/>
      <c r="K5" s="13"/>
      <c r="L5" s="13"/>
      <c r="M5" s="13"/>
      <c r="N5" s="13"/>
      <c r="O5" s="3">
        <f t="shared" ref="O5:O48" si="1">SUM(C5:H5)*2+2</f>
        <v>14</v>
      </c>
      <c r="P5" s="20">
        <v>20</v>
      </c>
      <c r="Q5" s="30">
        <f t="shared" ref="Q5:Q48" si="2">+P5*0.15+O5*0.85</f>
        <v>14.9</v>
      </c>
      <c r="R5" s="30">
        <f t="shared" si="0"/>
        <v>16</v>
      </c>
      <c r="S5" s="30"/>
      <c r="T5" s="13"/>
      <c r="U5" s="13">
        <v>1</v>
      </c>
      <c r="V5" s="13"/>
      <c r="W5" s="13">
        <v>2</v>
      </c>
      <c r="X5" s="13">
        <v>2</v>
      </c>
      <c r="Y5" s="13"/>
      <c r="Z5" s="13"/>
      <c r="AA5" s="13">
        <v>15</v>
      </c>
      <c r="AB5" s="3">
        <v>4</v>
      </c>
      <c r="AC5" s="30">
        <f>SUM(T5:AB5)/42*20</f>
        <v>11.428571428571427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>
      <c r="A6" s="3">
        <v>3</v>
      </c>
      <c r="B6" s="13" t="s">
        <v>168</v>
      </c>
      <c r="C6" s="13"/>
      <c r="D6" s="13"/>
      <c r="E6" s="13"/>
      <c r="F6" s="13"/>
      <c r="G6" s="13"/>
      <c r="H6" s="13"/>
      <c r="I6" s="13">
        <v>0</v>
      </c>
      <c r="J6" s="13"/>
      <c r="K6" s="13"/>
      <c r="L6" s="13"/>
      <c r="M6" s="13"/>
      <c r="N6" s="13"/>
      <c r="O6" s="3">
        <f t="shared" si="1"/>
        <v>2</v>
      </c>
      <c r="P6" s="20">
        <v>18</v>
      </c>
      <c r="Q6" s="30">
        <f t="shared" si="2"/>
        <v>4.3999999999999995</v>
      </c>
      <c r="R6" s="30">
        <f t="shared" si="0"/>
        <v>8.6499999999999986</v>
      </c>
      <c r="S6" s="30"/>
      <c r="T6" s="13">
        <v>1</v>
      </c>
      <c r="U6" s="13">
        <v>1</v>
      </c>
      <c r="V6" s="13"/>
      <c r="W6" s="13">
        <v>2</v>
      </c>
      <c r="X6" s="13">
        <v>2</v>
      </c>
      <c r="Y6" s="13"/>
      <c r="Z6" s="13"/>
      <c r="AA6" s="13">
        <v>17</v>
      </c>
      <c r="AB6" s="3">
        <v>2</v>
      </c>
      <c r="AC6" s="30">
        <f>SUM(T6:AB6)/42*20</f>
        <v>11.904761904761905</v>
      </c>
      <c r="AD6" s="3"/>
      <c r="AE6" s="3">
        <v>1</v>
      </c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>
      <c r="A7" s="3">
        <v>4</v>
      </c>
      <c r="B7" s="13" t="s">
        <v>169</v>
      </c>
      <c r="C7" s="13"/>
      <c r="D7" s="13">
        <v>2</v>
      </c>
      <c r="E7" s="13">
        <v>2</v>
      </c>
      <c r="F7" s="13"/>
      <c r="G7" s="13">
        <v>2</v>
      </c>
      <c r="H7" s="13"/>
      <c r="I7" s="13">
        <v>17</v>
      </c>
      <c r="J7" s="13"/>
      <c r="K7" s="13"/>
      <c r="L7" s="13"/>
      <c r="M7" s="13"/>
      <c r="N7" s="13"/>
      <c r="O7" s="3">
        <f t="shared" si="1"/>
        <v>14</v>
      </c>
      <c r="P7" s="20">
        <v>18</v>
      </c>
      <c r="Q7" s="30">
        <f t="shared" si="2"/>
        <v>14.6</v>
      </c>
      <c r="R7" s="30">
        <f t="shared" si="0"/>
        <v>15.7</v>
      </c>
      <c r="S7" s="30"/>
      <c r="T7" s="13"/>
      <c r="U7" s="13">
        <v>0</v>
      </c>
      <c r="V7" s="13"/>
      <c r="W7" s="13">
        <v>0</v>
      </c>
      <c r="X7" s="13">
        <v>0</v>
      </c>
      <c r="Y7" s="13"/>
      <c r="Z7" s="13"/>
      <c r="AA7" s="13"/>
      <c r="AB7" s="3">
        <v>0</v>
      </c>
      <c r="AC7" s="30">
        <f>SUM(T7:AB7)/42*20</f>
        <v>0</v>
      </c>
      <c r="AD7" s="3"/>
      <c r="AE7" s="3"/>
      <c r="AF7" s="3"/>
      <c r="AG7" s="3">
        <v>-1</v>
      </c>
      <c r="AH7" s="3"/>
      <c r="AI7" s="3"/>
      <c r="AJ7" s="3"/>
      <c r="AK7" s="3"/>
      <c r="AL7" s="3"/>
      <c r="AM7" s="3"/>
      <c r="AN7" s="3"/>
      <c r="AO7" s="3"/>
    </row>
    <row r="8" spans="1:41">
      <c r="A8" s="3">
        <v>5</v>
      </c>
      <c r="B8" s="13" t="s">
        <v>170</v>
      </c>
      <c r="C8" s="13"/>
      <c r="D8" s="13">
        <v>2</v>
      </c>
      <c r="E8" s="13"/>
      <c r="F8" s="13"/>
      <c r="G8" s="13"/>
      <c r="H8" s="13"/>
      <c r="I8" s="13">
        <v>12</v>
      </c>
      <c r="J8" s="13"/>
      <c r="K8" s="13"/>
      <c r="L8" s="13"/>
      <c r="M8" s="13"/>
      <c r="N8" s="13"/>
      <c r="O8" s="3">
        <f t="shared" si="1"/>
        <v>6</v>
      </c>
      <c r="P8" s="20">
        <v>20</v>
      </c>
      <c r="Q8" s="30">
        <f t="shared" si="2"/>
        <v>8.1</v>
      </c>
      <c r="R8" s="30">
        <f t="shared" si="0"/>
        <v>12</v>
      </c>
      <c r="S8" s="30"/>
      <c r="T8" s="13"/>
      <c r="U8" s="13">
        <v>1</v>
      </c>
      <c r="V8" s="13"/>
      <c r="W8" s="13">
        <v>2</v>
      </c>
      <c r="X8" s="13">
        <v>2</v>
      </c>
      <c r="Y8" s="13"/>
      <c r="Z8" s="13"/>
      <c r="AA8" s="13"/>
      <c r="AB8" s="3">
        <v>2</v>
      </c>
      <c r="AC8" s="30">
        <f>SUM(T8:AB8)/42*20</f>
        <v>3.333333333333333</v>
      </c>
      <c r="AD8" s="3">
        <v>1</v>
      </c>
      <c r="AE8" s="3">
        <v>1</v>
      </c>
      <c r="AF8" s="3">
        <v>1</v>
      </c>
      <c r="AG8" s="3"/>
      <c r="AH8" s="3"/>
      <c r="AI8" s="3"/>
      <c r="AJ8" s="3"/>
      <c r="AK8" s="3"/>
      <c r="AL8" s="3"/>
      <c r="AM8" s="3"/>
      <c r="AN8" s="3"/>
      <c r="AO8" s="3"/>
    </row>
    <row r="9" spans="1:41">
      <c r="A9" s="3">
        <v>6</v>
      </c>
      <c r="B9" s="13" t="s">
        <v>171</v>
      </c>
      <c r="C9" s="13"/>
      <c r="D9" s="13">
        <v>2</v>
      </c>
      <c r="E9" s="13"/>
      <c r="F9" s="5">
        <v>2</v>
      </c>
      <c r="G9" s="13"/>
      <c r="H9" s="13"/>
      <c r="I9" s="13">
        <v>13</v>
      </c>
      <c r="J9" s="13"/>
      <c r="K9" s="13"/>
      <c r="L9" s="13"/>
      <c r="M9" s="13"/>
      <c r="N9" s="13"/>
      <c r="O9" s="3">
        <f t="shared" si="1"/>
        <v>10</v>
      </c>
      <c r="P9" s="20">
        <v>20</v>
      </c>
      <c r="Q9" s="30">
        <f t="shared" si="2"/>
        <v>11.5</v>
      </c>
      <c r="R9" s="30">
        <f t="shared" si="0"/>
        <v>14</v>
      </c>
      <c r="S9" s="30"/>
      <c r="T9" s="13">
        <v>1</v>
      </c>
      <c r="U9" s="13">
        <v>1</v>
      </c>
      <c r="V9" s="13"/>
      <c r="W9" s="13">
        <v>2</v>
      </c>
      <c r="X9" s="13">
        <v>0</v>
      </c>
      <c r="Y9" s="13"/>
      <c r="Z9" s="13"/>
      <c r="AA9" s="13">
        <v>17</v>
      </c>
      <c r="AB9" s="3">
        <v>4</v>
      </c>
      <c r="AC9" s="30">
        <f t="shared" ref="AC9:AC47" si="3">SUM(T9:AB9)/42*20</f>
        <v>11.904761904761905</v>
      </c>
      <c r="AD9" s="3"/>
      <c r="AE9" s="3"/>
      <c r="AF9" s="3">
        <v>1</v>
      </c>
      <c r="AG9" s="3"/>
      <c r="AH9" s="3"/>
      <c r="AI9" s="3"/>
      <c r="AJ9" s="3"/>
      <c r="AK9" s="3"/>
      <c r="AL9" s="3"/>
      <c r="AM9" s="3"/>
      <c r="AN9" s="3"/>
      <c r="AO9" s="3"/>
    </row>
    <row r="10" spans="1:41">
      <c r="A10" s="3">
        <v>7</v>
      </c>
      <c r="B10" s="13" t="s">
        <v>172</v>
      </c>
      <c r="C10" s="13"/>
      <c r="D10" s="13">
        <v>2</v>
      </c>
      <c r="E10" s="13"/>
      <c r="F10" s="5">
        <v>2</v>
      </c>
      <c r="G10" s="13">
        <v>2</v>
      </c>
      <c r="H10" s="13"/>
      <c r="I10" s="13">
        <v>17</v>
      </c>
      <c r="J10" s="13"/>
      <c r="K10" s="13"/>
      <c r="L10" s="13"/>
      <c r="M10" s="13"/>
      <c r="N10" s="13"/>
      <c r="O10" s="3">
        <f t="shared" si="1"/>
        <v>14</v>
      </c>
      <c r="P10" s="20">
        <v>20</v>
      </c>
      <c r="Q10" s="30">
        <f t="shared" si="2"/>
        <v>14.9</v>
      </c>
      <c r="R10" s="30">
        <f t="shared" si="0"/>
        <v>16</v>
      </c>
      <c r="S10" s="30"/>
      <c r="T10" s="13"/>
      <c r="U10" s="13">
        <v>1</v>
      </c>
      <c r="V10" s="13">
        <v>2</v>
      </c>
      <c r="W10" s="13">
        <v>2</v>
      </c>
      <c r="X10" s="13">
        <v>2</v>
      </c>
      <c r="Y10" s="13">
        <v>3</v>
      </c>
      <c r="Z10" s="13"/>
      <c r="AA10" s="13">
        <v>19</v>
      </c>
      <c r="AB10" s="3">
        <v>4</v>
      </c>
      <c r="AC10" s="30">
        <f t="shared" si="3"/>
        <v>15.714285714285714</v>
      </c>
      <c r="AD10" s="3"/>
      <c r="AE10" s="3">
        <v>2</v>
      </c>
      <c r="AF10" s="3">
        <v>2</v>
      </c>
      <c r="AG10" s="3"/>
      <c r="AH10" s="3"/>
      <c r="AI10" s="3"/>
      <c r="AJ10" s="3"/>
      <c r="AK10" s="3"/>
      <c r="AL10" s="3"/>
      <c r="AM10" s="3"/>
      <c r="AN10" s="3"/>
      <c r="AO10" s="3"/>
    </row>
    <row r="11" spans="1:41">
      <c r="A11" s="3">
        <v>8</v>
      </c>
      <c r="B11" s="13" t="s">
        <v>173</v>
      </c>
      <c r="C11" s="13"/>
      <c r="D11" s="13"/>
      <c r="E11" s="13"/>
      <c r="F11" s="13"/>
      <c r="G11" s="13"/>
      <c r="H11" s="13"/>
      <c r="I11" s="13">
        <v>0</v>
      </c>
      <c r="J11" s="13"/>
      <c r="K11" s="13"/>
      <c r="L11" s="13"/>
      <c r="M11" s="13">
        <v>0</v>
      </c>
      <c r="N11" s="13"/>
      <c r="O11" s="3">
        <f t="shared" si="1"/>
        <v>2</v>
      </c>
      <c r="P11" s="20">
        <v>16</v>
      </c>
      <c r="Q11" s="30">
        <f t="shared" si="2"/>
        <v>4.0999999999999996</v>
      </c>
      <c r="R11" s="30">
        <f t="shared" si="0"/>
        <v>7.2999999999999989</v>
      </c>
      <c r="S11" s="30"/>
      <c r="T11" s="13">
        <v>1</v>
      </c>
      <c r="U11" s="13">
        <v>1</v>
      </c>
      <c r="V11" s="13"/>
      <c r="W11" s="13">
        <v>2</v>
      </c>
      <c r="X11" s="13">
        <v>2</v>
      </c>
      <c r="Y11" s="13"/>
      <c r="Z11" s="13"/>
      <c r="AA11" s="13">
        <v>16</v>
      </c>
      <c r="AB11" s="3">
        <v>4</v>
      </c>
      <c r="AC11" s="30">
        <f t="shared" si="3"/>
        <v>12.380952380952381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>
      <c r="A12" s="3">
        <v>9</v>
      </c>
      <c r="B12" s="13" t="s">
        <v>174</v>
      </c>
      <c r="C12" s="13"/>
      <c r="D12" s="13"/>
      <c r="E12" s="13">
        <v>2</v>
      </c>
      <c r="F12" s="5">
        <v>2</v>
      </c>
      <c r="G12" s="13"/>
      <c r="H12" s="13"/>
      <c r="I12" s="13">
        <v>13</v>
      </c>
      <c r="J12" s="13"/>
      <c r="K12" s="13"/>
      <c r="L12" s="13"/>
      <c r="M12" s="13"/>
      <c r="N12" s="13"/>
      <c r="O12" s="3">
        <f t="shared" si="1"/>
        <v>10</v>
      </c>
      <c r="P12" s="20">
        <v>20</v>
      </c>
      <c r="Q12" s="30">
        <f t="shared" si="2"/>
        <v>11.5</v>
      </c>
      <c r="R12" s="30">
        <f t="shared" si="0"/>
        <v>14</v>
      </c>
      <c r="S12" s="30"/>
      <c r="T12" s="13">
        <v>1</v>
      </c>
      <c r="U12" s="13">
        <v>1</v>
      </c>
      <c r="V12" s="13"/>
      <c r="W12" s="13">
        <v>2</v>
      </c>
      <c r="X12" s="13">
        <v>2</v>
      </c>
      <c r="Y12" s="13">
        <v>3</v>
      </c>
      <c r="Z12" s="13"/>
      <c r="AA12" s="13">
        <v>19</v>
      </c>
      <c r="AB12" s="3">
        <v>4</v>
      </c>
      <c r="AC12" s="30">
        <f t="shared" si="3"/>
        <v>15.238095238095237</v>
      </c>
      <c r="AD12" s="3"/>
      <c r="AE12" s="3">
        <v>1</v>
      </c>
      <c r="AF12" s="3">
        <v>1</v>
      </c>
      <c r="AG12" s="3"/>
      <c r="AH12" s="3"/>
      <c r="AI12" s="3"/>
      <c r="AJ12" s="3"/>
      <c r="AK12" s="3"/>
      <c r="AL12" s="3"/>
      <c r="AM12" s="3"/>
      <c r="AN12" s="3"/>
      <c r="AO12" s="3"/>
    </row>
    <row r="13" spans="1:41">
      <c r="A13" s="3">
        <v>10</v>
      </c>
      <c r="B13" s="13" t="s">
        <v>175</v>
      </c>
      <c r="C13" s="13"/>
      <c r="D13" s="13">
        <v>2</v>
      </c>
      <c r="E13" s="13"/>
      <c r="F13" s="5">
        <v>2</v>
      </c>
      <c r="G13" s="13"/>
      <c r="H13" s="13"/>
      <c r="I13" s="13"/>
      <c r="J13" s="13">
        <v>0</v>
      </c>
      <c r="K13" s="13"/>
      <c r="L13" s="13"/>
      <c r="M13" s="13"/>
      <c r="N13" s="13"/>
      <c r="O13" s="3">
        <f t="shared" si="1"/>
        <v>10</v>
      </c>
      <c r="P13" s="20">
        <v>20</v>
      </c>
      <c r="Q13" s="30">
        <f t="shared" si="2"/>
        <v>11.5</v>
      </c>
      <c r="R13" s="30">
        <f t="shared" si="0"/>
        <v>12.95</v>
      </c>
      <c r="S13" s="30"/>
      <c r="T13" s="13"/>
      <c r="U13" s="13">
        <v>1</v>
      </c>
      <c r="V13" s="13"/>
      <c r="W13" s="13">
        <v>2</v>
      </c>
      <c r="X13" s="13">
        <v>2</v>
      </c>
      <c r="Y13" s="13"/>
      <c r="Z13" s="13"/>
      <c r="AA13" s="13">
        <v>12</v>
      </c>
      <c r="AB13" s="3">
        <v>4</v>
      </c>
      <c r="AC13" s="30">
        <f t="shared" si="3"/>
        <v>10</v>
      </c>
      <c r="AD13" s="3"/>
      <c r="AE13" s="3">
        <v>2</v>
      </c>
      <c r="AF13" s="3">
        <v>1.5</v>
      </c>
      <c r="AG13" s="3"/>
      <c r="AH13" s="3"/>
      <c r="AI13" s="3"/>
      <c r="AJ13" s="3"/>
      <c r="AK13" s="3"/>
      <c r="AL13" s="3"/>
      <c r="AM13" s="3"/>
      <c r="AN13" s="3"/>
      <c r="AO13" s="3"/>
    </row>
    <row r="14" spans="1:41">
      <c r="A14" s="3">
        <v>11</v>
      </c>
      <c r="B14" s="13" t="s">
        <v>176</v>
      </c>
      <c r="C14" s="13"/>
      <c r="D14" s="13"/>
      <c r="E14" s="13"/>
      <c r="F14" s="13"/>
      <c r="G14" s="13"/>
      <c r="H14" s="13"/>
      <c r="I14" s="13"/>
      <c r="J14" s="13">
        <v>0</v>
      </c>
      <c r="K14" s="13"/>
      <c r="L14" s="13"/>
      <c r="M14" s="13"/>
      <c r="N14" s="13"/>
      <c r="O14" s="3">
        <f t="shared" si="1"/>
        <v>2</v>
      </c>
      <c r="P14" s="20">
        <v>17</v>
      </c>
      <c r="Q14" s="30">
        <f t="shared" si="2"/>
        <v>4.25</v>
      </c>
      <c r="R14" s="30">
        <f t="shared" si="0"/>
        <v>8.5</v>
      </c>
      <c r="S14" s="30"/>
      <c r="T14" s="13"/>
      <c r="U14" s="13">
        <v>1</v>
      </c>
      <c r="V14" s="13"/>
      <c r="W14" s="13">
        <v>2</v>
      </c>
      <c r="X14" s="13">
        <v>0</v>
      </c>
      <c r="Y14" s="13"/>
      <c r="Z14" s="13"/>
      <c r="AA14" s="13">
        <v>15</v>
      </c>
      <c r="AB14" s="3">
        <v>2</v>
      </c>
      <c r="AC14" s="30">
        <f t="shared" si="3"/>
        <v>9.5238095238095237</v>
      </c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>
      <c r="A15" s="3">
        <v>12</v>
      </c>
      <c r="B15" s="13" t="s">
        <v>177</v>
      </c>
      <c r="C15" s="13"/>
      <c r="D15" s="13">
        <v>2</v>
      </c>
      <c r="E15" s="13">
        <v>2</v>
      </c>
      <c r="F15" s="13"/>
      <c r="G15" s="13"/>
      <c r="H15" s="13"/>
      <c r="I15" s="13">
        <v>13</v>
      </c>
      <c r="J15" s="13"/>
      <c r="K15" s="13"/>
      <c r="L15" s="13"/>
      <c r="M15" s="13"/>
      <c r="N15" s="13"/>
      <c r="O15" s="3">
        <f t="shared" si="1"/>
        <v>10</v>
      </c>
      <c r="P15" s="20">
        <v>20</v>
      </c>
      <c r="Q15" s="30">
        <f t="shared" si="2"/>
        <v>11.5</v>
      </c>
      <c r="R15" s="30">
        <f t="shared" si="0"/>
        <v>14</v>
      </c>
      <c r="S15" s="30"/>
      <c r="T15" s="13">
        <v>1</v>
      </c>
      <c r="U15" s="13">
        <v>1</v>
      </c>
      <c r="V15" s="13">
        <v>4</v>
      </c>
      <c r="W15" s="13">
        <v>2</v>
      </c>
      <c r="X15" s="13">
        <v>2</v>
      </c>
      <c r="Y15" s="13">
        <v>5</v>
      </c>
      <c r="Z15" s="13">
        <v>2</v>
      </c>
      <c r="AA15" s="13">
        <v>20</v>
      </c>
      <c r="AB15" s="3">
        <v>4</v>
      </c>
      <c r="AC15" s="30">
        <f t="shared" si="3"/>
        <v>19.523809523809522</v>
      </c>
      <c r="AD15" s="3"/>
      <c r="AE15" s="3">
        <v>3</v>
      </c>
      <c r="AF15" s="3">
        <v>2</v>
      </c>
      <c r="AG15" s="3"/>
      <c r="AH15" s="3"/>
      <c r="AI15" s="3"/>
      <c r="AJ15" s="3"/>
      <c r="AK15" s="3"/>
      <c r="AL15" s="3"/>
      <c r="AM15" s="3"/>
      <c r="AN15" s="3"/>
      <c r="AO15" s="3"/>
    </row>
    <row r="16" spans="1:41">
      <c r="A16" s="3">
        <v>13</v>
      </c>
      <c r="B16" s="5" t="s">
        <v>76</v>
      </c>
      <c r="C16" s="6"/>
      <c r="D16" s="13">
        <v>2</v>
      </c>
      <c r="E16" s="13"/>
      <c r="F16" s="5">
        <v>2</v>
      </c>
      <c r="G16" s="13">
        <v>2</v>
      </c>
      <c r="H16" s="13"/>
      <c r="I16" s="13">
        <v>17</v>
      </c>
      <c r="J16" s="13"/>
      <c r="K16" s="13"/>
      <c r="L16" s="13"/>
      <c r="M16" s="13"/>
      <c r="N16" s="13"/>
      <c r="O16" s="3">
        <f t="shared" si="1"/>
        <v>14</v>
      </c>
      <c r="P16" s="20">
        <v>20</v>
      </c>
      <c r="Q16" s="30">
        <f t="shared" si="2"/>
        <v>14.9</v>
      </c>
      <c r="R16" s="30">
        <f t="shared" si="0"/>
        <v>16</v>
      </c>
      <c r="S16" s="30"/>
      <c r="T16" s="13">
        <v>1</v>
      </c>
      <c r="U16" s="13">
        <v>1</v>
      </c>
      <c r="V16" s="13">
        <v>2</v>
      </c>
      <c r="W16" s="13">
        <v>2</v>
      </c>
      <c r="X16" s="13">
        <v>2</v>
      </c>
      <c r="Y16" s="13">
        <v>6</v>
      </c>
      <c r="Z16" s="13">
        <v>1</v>
      </c>
      <c r="AA16" s="13">
        <v>20</v>
      </c>
      <c r="AB16" s="3">
        <v>4</v>
      </c>
      <c r="AC16" s="30">
        <f t="shared" si="3"/>
        <v>18.571428571428573</v>
      </c>
      <c r="AD16" s="3"/>
      <c r="AE16" s="3">
        <v>2</v>
      </c>
      <c r="AF16" s="3">
        <v>2</v>
      </c>
      <c r="AG16" s="3">
        <v>1</v>
      </c>
      <c r="AH16" s="3"/>
      <c r="AI16" s="3"/>
      <c r="AJ16" s="3"/>
      <c r="AK16" s="3"/>
      <c r="AL16" s="3"/>
      <c r="AM16" s="3"/>
      <c r="AN16" s="3"/>
      <c r="AO16" s="3"/>
    </row>
    <row r="17" spans="1:41">
      <c r="A17" s="3">
        <v>14</v>
      </c>
      <c r="B17" s="5" t="s">
        <v>77</v>
      </c>
      <c r="C17" s="5"/>
      <c r="D17" s="5">
        <v>2</v>
      </c>
      <c r="E17" s="13"/>
      <c r="F17" s="5">
        <v>2</v>
      </c>
      <c r="G17" s="13"/>
      <c r="H17" s="13"/>
      <c r="I17" s="13">
        <v>13</v>
      </c>
      <c r="J17" s="13"/>
      <c r="K17" s="13"/>
      <c r="L17" s="13"/>
      <c r="M17" s="13"/>
      <c r="N17" s="13"/>
      <c r="O17" s="3">
        <f t="shared" si="1"/>
        <v>10</v>
      </c>
      <c r="P17" s="20">
        <v>20</v>
      </c>
      <c r="Q17" s="30">
        <f t="shared" si="2"/>
        <v>11.5</v>
      </c>
      <c r="R17" s="30">
        <f t="shared" si="0"/>
        <v>14</v>
      </c>
      <c r="S17" s="30"/>
      <c r="T17" s="13">
        <v>1</v>
      </c>
      <c r="U17" s="13">
        <v>0</v>
      </c>
      <c r="V17" s="13"/>
      <c r="W17" s="13">
        <v>0</v>
      </c>
      <c r="X17" s="13">
        <v>0</v>
      </c>
      <c r="Y17" s="13"/>
      <c r="Z17" s="13"/>
      <c r="AA17" s="13"/>
      <c r="AB17" s="3">
        <v>0</v>
      </c>
      <c r="AC17" s="30">
        <f t="shared" si="3"/>
        <v>0.47619047619047616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:41">
      <c r="A18" s="3">
        <v>15</v>
      </c>
      <c r="B18" s="5" t="s">
        <v>78</v>
      </c>
      <c r="C18" s="5"/>
      <c r="D18" s="5"/>
      <c r="E18" s="13"/>
      <c r="F18" s="6"/>
      <c r="G18" s="13"/>
      <c r="H18" s="13"/>
      <c r="I18" s="13"/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3">
        <f t="shared" si="1"/>
        <v>2</v>
      </c>
      <c r="P18" s="20">
        <v>16</v>
      </c>
      <c r="Q18" s="30">
        <f t="shared" si="2"/>
        <v>4.0999999999999996</v>
      </c>
      <c r="R18" s="30">
        <f t="shared" si="0"/>
        <v>4.1500000000000004</v>
      </c>
      <c r="S18" s="30"/>
      <c r="T18" s="13"/>
      <c r="U18" s="13">
        <v>0</v>
      </c>
      <c r="V18" s="13"/>
      <c r="W18" s="13">
        <v>0</v>
      </c>
      <c r="X18" s="13">
        <v>0</v>
      </c>
      <c r="Y18" s="13"/>
      <c r="Z18" s="13"/>
      <c r="AA18" s="13"/>
      <c r="AB18" s="3">
        <v>0</v>
      </c>
      <c r="AC18" s="30">
        <f t="shared" si="3"/>
        <v>0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:41">
      <c r="A19" s="3">
        <v>16</v>
      </c>
      <c r="B19" s="5" t="s">
        <v>79</v>
      </c>
      <c r="C19" s="5"/>
      <c r="D19" s="5"/>
      <c r="E19" s="13"/>
      <c r="F19" s="6"/>
      <c r="G19" s="13"/>
      <c r="H19" s="13"/>
      <c r="I19" s="13">
        <v>0</v>
      </c>
      <c r="J19" s="13"/>
      <c r="K19" s="13"/>
      <c r="L19" s="13"/>
      <c r="M19" s="13"/>
      <c r="N19" s="13"/>
      <c r="O19" s="3">
        <f t="shared" si="1"/>
        <v>2</v>
      </c>
      <c r="P19" s="20">
        <v>19</v>
      </c>
      <c r="Q19" s="30">
        <f t="shared" si="2"/>
        <v>4.55</v>
      </c>
      <c r="R19" s="30">
        <f t="shared" si="0"/>
        <v>8.7999999999999989</v>
      </c>
      <c r="S19" s="30"/>
      <c r="T19" s="13"/>
      <c r="U19" s="13">
        <v>0</v>
      </c>
      <c r="V19" s="13"/>
      <c r="W19" s="13">
        <v>0</v>
      </c>
      <c r="X19" s="13">
        <v>0</v>
      </c>
      <c r="Y19" s="13"/>
      <c r="Z19" s="13"/>
      <c r="AA19" s="13">
        <v>15</v>
      </c>
      <c r="AB19" s="3">
        <v>4</v>
      </c>
      <c r="AC19" s="30">
        <f t="shared" si="3"/>
        <v>9.0476190476190474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>
      <c r="A20" s="3">
        <v>17</v>
      </c>
      <c r="B20" s="5" t="s">
        <v>80</v>
      </c>
      <c r="C20" s="5"/>
      <c r="D20" s="5">
        <v>2</v>
      </c>
      <c r="E20" s="13">
        <v>2</v>
      </c>
      <c r="F20" s="5">
        <v>2</v>
      </c>
      <c r="G20" s="13">
        <v>2</v>
      </c>
      <c r="H20" s="13"/>
      <c r="I20" s="13">
        <v>18</v>
      </c>
      <c r="J20" s="13"/>
      <c r="K20" s="13"/>
      <c r="L20" s="13"/>
      <c r="M20" s="13"/>
      <c r="N20" s="13"/>
      <c r="O20" s="3">
        <f t="shared" si="1"/>
        <v>18</v>
      </c>
      <c r="P20" s="20">
        <v>19</v>
      </c>
      <c r="Q20" s="30">
        <f t="shared" si="2"/>
        <v>18.149999999999999</v>
      </c>
      <c r="R20" s="30">
        <f t="shared" si="0"/>
        <v>17.850000000000001</v>
      </c>
      <c r="S20" s="30"/>
      <c r="T20" s="13">
        <v>1</v>
      </c>
      <c r="U20" s="13">
        <v>1</v>
      </c>
      <c r="V20" s="13">
        <v>2</v>
      </c>
      <c r="W20" s="13">
        <v>2</v>
      </c>
      <c r="X20" s="13">
        <v>2</v>
      </c>
      <c r="Y20" s="13"/>
      <c r="Z20" s="13">
        <v>2</v>
      </c>
      <c r="AA20" s="13">
        <v>20</v>
      </c>
      <c r="AB20" s="3">
        <v>4</v>
      </c>
      <c r="AC20" s="30">
        <f t="shared" si="3"/>
        <v>16.19047619047619</v>
      </c>
      <c r="AD20" s="3"/>
      <c r="AE20" s="3">
        <v>1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>
      <c r="A21" s="3">
        <v>18</v>
      </c>
      <c r="B21" s="5" t="s">
        <v>81</v>
      </c>
      <c r="C21" s="5"/>
      <c r="D21" s="5"/>
      <c r="E21" s="13"/>
      <c r="F21" s="6"/>
      <c r="G21" s="13"/>
      <c r="H21" s="13"/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/>
      <c r="O21" s="3">
        <f t="shared" si="1"/>
        <v>2</v>
      </c>
      <c r="P21" s="20">
        <v>4</v>
      </c>
      <c r="Q21" s="30">
        <f t="shared" si="2"/>
        <v>2.2999999999999998</v>
      </c>
      <c r="R21" s="30">
        <f t="shared" si="0"/>
        <v>2.35</v>
      </c>
      <c r="S21" s="30"/>
      <c r="T21" s="13">
        <v>1</v>
      </c>
      <c r="U21" s="13">
        <v>1</v>
      </c>
      <c r="V21" s="13"/>
      <c r="W21" s="13">
        <v>2</v>
      </c>
      <c r="X21" s="13">
        <v>0</v>
      </c>
      <c r="Y21" s="13">
        <v>3</v>
      </c>
      <c r="Z21" s="13"/>
      <c r="AA21" s="13"/>
      <c r="AB21" s="3">
        <v>2</v>
      </c>
      <c r="AC21" s="30">
        <f t="shared" si="3"/>
        <v>4.2857142857142856</v>
      </c>
      <c r="AD21" s="3"/>
      <c r="AE21" s="3"/>
      <c r="AF21" s="3">
        <v>1</v>
      </c>
      <c r="AG21" s="3"/>
      <c r="AH21" s="3"/>
      <c r="AI21" s="3"/>
      <c r="AJ21" s="3"/>
      <c r="AK21" s="3"/>
      <c r="AL21" s="3"/>
      <c r="AM21" s="3"/>
      <c r="AN21" s="3"/>
      <c r="AO21" s="3"/>
    </row>
    <row r="22" spans="1:41">
      <c r="A22" s="3">
        <v>19</v>
      </c>
      <c r="B22" s="5" t="s">
        <v>82</v>
      </c>
      <c r="C22" s="5"/>
      <c r="D22" s="5">
        <v>2</v>
      </c>
      <c r="E22" s="13"/>
      <c r="F22" s="5">
        <v>2</v>
      </c>
      <c r="G22" s="13">
        <v>2</v>
      </c>
      <c r="H22" s="13"/>
      <c r="I22" s="13">
        <v>17</v>
      </c>
      <c r="J22" s="13"/>
      <c r="K22" s="13"/>
      <c r="L22" s="13"/>
      <c r="M22" s="13"/>
      <c r="N22" s="13"/>
      <c r="O22" s="3">
        <f t="shared" si="1"/>
        <v>14</v>
      </c>
      <c r="P22" s="20">
        <v>20</v>
      </c>
      <c r="Q22" s="30">
        <f t="shared" si="2"/>
        <v>14.9</v>
      </c>
      <c r="R22" s="30">
        <f t="shared" si="0"/>
        <v>16</v>
      </c>
      <c r="S22" s="30"/>
      <c r="T22" s="13"/>
      <c r="U22" s="13">
        <v>1</v>
      </c>
      <c r="V22" s="13">
        <v>2</v>
      </c>
      <c r="W22" s="13">
        <v>2</v>
      </c>
      <c r="X22" s="13">
        <v>2</v>
      </c>
      <c r="Y22" s="13"/>
      <c r="Z22" s="13"/>
      <c r="AA22" s="13">
        <v>15</v>
      </c>
      <c r="AB22" s="3">
        <v>2</v>
      </c>
      <c r="AC22" s="30">
        <f t="shared" si="3"/>
        <v>11.428571428571427</v>
      </c>
      <c r="AD22" s="3"/>
      <c r="AE22" s="3">
        <v>2</v>
      </c>
      <c r="AF22" s="3">
        <v>1</v>
      </c>
      <c r="AG22" s="3"/>
      <c r="AH22" s="3"/>
      <c r="AI22" s="3"/>
      <c r="AJ22" s="3"/>
      <c r="AK22" s="3"/>
      <c r="AL22" s="3"/>
      <c r="AM22" s="3"/>
      <c r="AN22" s="3"/>
      <c r="AO22" s="3"/>
    </row>
    <row r="23" spans="1:41">
      <c r="A23" s="3">
        <v>20</v>
      </c>
      <c r="B23" s="5" t="s">
        <v>83</v>
      </c>
      <c r="C23" s="5">
        <v>1</v>
      </c>
      <c r="D23" s="5">
        <v>2</v>
      </c>
      <c r="E23" s="5">
        <v>2</v>
      </c>
      <c r="F23" s="5">
        <v>2</v>
      </c>
      <c r="G23" s="13">
        <v>2</v>
      </c>
      <c r="H23" s="13"/>
      <c r="I23" s="13">
        <v>19</v>
      </c>
      <c r="J23" s="13"/>
      <c r="K23" s="13"/>
      <c r="L23" s="13"/>
      <c r="M23" s="13"/>
      <c r="N23" s="13"/>
      <c r="O23" s="3">
        <f t="shared" si="1"/>
        <v>20</v>
      </c>
      <c r="P23" s="20">
        <v>20</v>
      </c>
      <c r="Q23" s="30">
        <f t="shared" si="2"/>
        <v>20</v>
      </c>
      <c r="R23" s="30">
        <f t="shared" si="0"/>
        <v>19</v>
      </c>
      <c r="S23" s="30"/>
      <c r="T23" s="13">
        <v>1</v>
      </c>
      <c r="U23" s="13">
        <v>1</v>
      </c>
      <c r="V23" s="13">
        <v>3</v>
      </c>
      <c r="W23" s="13">
        <v>2</v>
      </c>
      <c r="X23" s="13">
        <v>2</v>
      </c>
      <c r="Y23" s="13">
        <v>3</v>
      </c>
      <c r="Z23" s="13"/>
      <c r="AA23" s="13">
        <v>20</v>
      </c>
      <c r="AB23" s="3">
        <v>4</v>
      </c>
      <c r="AC23" s="30">
        <f t="shared" si="3"/>
        <v>17.142857142857142</v>
      </c>
      <c r="AD23" s="3">
        <v>1</v>
      </c>
      <c r="AE23" s="3">
        <v>1</v>
      </c>
      <c r="AF23" s="3">
        <v>1</v>
      </c>
      <c r="AG23" s="3">
        <v>2</v>
      </c>
      <c r="AH23" s="3"/>
      <c r="AI23" s="3"/>
      <c r="AJ23" s="3"/>
      <c r="AK23" s="3"/>
      <c r="AL23" s="3"/>
      <c r="AM23" s="3"/>
      <c r="AN23" s="3"/>
      <c r="AO23" s="3"/>
    </row>
    <row r="24" spans="1:41">
      <c r="A24" s="3">
        <v>21</v>
      </c>
      <c r="B24" s="5" t="s">
        <v>84</v>
      </c>
      <c r="C24" s="5"/>
      <c r="D24" s="5"/>
      <c r="E24" s="13"/>
      <c r="F24" s="6"/>
      <c r="G24" s="13"/>
      <c r="H24" s="13"/>
      <c r="I24" s="13">
        <v>19</v>
      </c>
      <c r="J24" s="13">
        <v>17</v>
      </c>
      <c r="K24" s="13"/>
      <c r="L24" s="13"/>
      <c r="M24" s="13"/>
      <c r="N24" s="13"/>
      <c r="O24" s="3">
        <f t="shared" si="1"/>
        <v>2</v>
      </c>
      <c r="P24" s="20">
        <v>20</v>
      </c>
      <c r="Q24" s="30">
        <f t="shared" si="2"/>
        <v>4.7</v>
      </c>
      <c r="R24" s="30">
        <f t="shared" si="0"/>
        <v>10</v>
      </c>
      <c r="S24" s="30"/>
      <c r="T24" s="13"/>
      <c r="U24" s="13">
        <v>1</v>
      </c>
      <c r="V24" s="13">
        <v>2</v>
      </c>
      <c r="W24" s="13">
        <v>2</v>
      </c>
      <c r="X24" s="13">
        <v>2</v>
      </c>
      <c r="Y24" s="13">
        <v>1</v>
      </c>
      <c r="Z24" s="13">
        <v>1</v>
      </c>
      <c r="AA24" s="13">
        <v>16</v>
      </c>
      <c r="AB24" s="3">
        <v>4</v>
      </c>
      <c r="AC24" s="30">
        <f t="shared" si="3"/>
        <v>13.80952380952381</v>
      </c>
      <c r="AD24" s="3"/>
      <c r="AE24" s="3"/>
      <c r="AF24" s="3"/>
      <c r="AG24" s="3">
        <v>1</v>
      </c>
      <c r="AH24" s="3"/>
      <c r="AI24" s="3"/>
      <c r="AJ24" s="3"/>
      <c r="AK24" s="3"/>
      <c r="AL24" s="3"/>
      <c r="AM24" s="3"/>
      <c r="AN24" s="3"/>
      <c r="AO24" s="3"/>
    </row>
    <row r="25" spans="1:41">
      <c r="A25" s="3">
        <v>22</v>
      </c>
      <c r="B25" s="5" t="s">
        <v>85</v>
      </c>
      <c r="C25" s="5"/>
      <c r="D25" s="5"/>
      <c r="E25" s="13"/>
      <c r="F25" s="6"/>
      <c r="G25" s="13"/>
      <c r="H25" s="13"/>
      <c r="I25" s="13"/>
      <c r="J25" s="13">
        <v>0</v>
      </c>
      <c r="K25" s="13"/>
      <c r="L25" s="13"/>
      <c r="M25" s="13"/>
      <c r="N25" s="13">
        <v>0</v>
      </c>
      <c r="O25" s="3">
        <f t="shared" si="1"/>
        <v>2</v>
      </c>
      <c r="P25" s="20">
        <v>20</v>
      </c>
      <c r="Q25" s="30">
        <f t="shared" si="2"/>
        <v>4.7</v>
      </c>
      <c r="R25" s="30">
        <f t="shared" si="0"/>
        <v>7.8999999999999995</v>
      </c>
      <c r="S25" s="30"/>
      <c r="T25" s="13"/>
      <c r="U25" s="13">
        <v>1</v>
      </c>
      <c r="V25" s="13"/>
      <c r="W25" s="13">
        <v>0</v>
      </c>
      <c r="X25" s="13">
        <v>0</v>
      </c>
      <c r="Y25" s="13"/>
      <c r="Z25" s="13"/>
      <c r="AA25" s="13"/>
      <c r="AB25" s="3">
        <v>0</v>
      </c>
      <c r="AC25" s="30">
        <f t="shared" si="3"/>
        <v>0.47619047619047616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>
      <c r="A26" s="3">
        <v>23</v>
      </c>
      <c r="B26" s="5" t="s">
        <v>86</v>
      </c>
      <c r="C26" s="5"/>
      <c r="D26" s="5">
        <v>2</v>
      </c>
      <c r="E26" s="13"/>
      <c r="F26" s="5">
        <v>2</v>
      </c>
      <c r="G26" s="13">
        <v>2</v>
      </c>
      <c r="H26" s="13"/>
      <c r="I26" s="13">
        <v>17</v>
      </c>
      <c r="J26" s="13"/>
      <c r="K26" s="13"/>
      <c r="L26" s="13"/>
      <c r="M26" s="13"/>
      <c r="N26" s="13"/>
      <c r="O26" s="3">
        <f t="shared" si="1"/>
        <v>14</v>
      </c>
      <c r="P26" s="20">
        <v>20</v>
      </c>
      <c r="Q26" s="30">
        <f t="shared" si="2"/>
        <v>14.9</v>
      </c>
      <c r="R26" s="30">
        <f t="shared" si="0"/>
        <v>16</v>
      </c>
      <c r="S26" s="30"/>
      <c r="T26" s="13">
        <v>1</v>
      </c>
      <c r="U26" s="13">
        <v>1</v>
      </c>
      <c r="V26" s="13">
        <v>4</v>
      </c>
      <c r="W26" s="13">
        <v>2</v>
      </c>
      <c r="X26" s="13">
        <v>2</v>
      </c>
      <c r="Y26" s="13">
        <v>3</v>
      </c>
      <c r="Z26" s="13">
        <v>1</v>
      </c>
      <c r="AA26" s="13">
        <v>17</v>
      </c>
      <c r="AB26" s="3">
        <v>4</v>
      </c>
      <c r="AC26" s="30">
        <f t="shared" si="3"/>
        <v>16.666666666666668</v>
      </c>
      <c r="AD26" s="3"/>
      <c r="AE26" s="3">
        <v>3</v>
      </c>
      <c r="AF26" s="3">
        <v>1</v>
      </c>
      <c r="AG26" s="3"/>
      <c r="AH26" s="3"/>
      <c r="AI26" s="3"/>
      <c r="AJ26" s="3"/>
      <c r="AK26" s="3"/>
      <c r="AL26" s="3"/>
      <c r="AM26" s="3"/>
      <c r="AN26" s="3"/>
      <c r="AO26" s="3"/>
    </row>
    <row r="27" spans="1:41">
      <c r="A27" s="3">
        <v>24</v>
      </c>
      <c r="B27" s="5" t="s">
        <v>87</v>
      </c>
      <c r="C27" s="5"/>
      <c r="D27" s="5">
        <v>2</v>
      </c>
      <c r="E27" s="13"/>
      <c r="F27" s="5">
        <v>2</v>
      </c>
      <c r="G27" s="13">
        <v>2</v>
      </c>
      <c r="H27" s="13"/>
      <c r="I27" s="13">
        <v>17</v>
      </c>
      <c r="J27" s="13"/>
      <c r="K27" s="13"/>
      <c r="L27" s="13"/>
      <c r="M27" s="13"/>
      <c r="N27" s="13"/>
      <c r="O27" s="3">
        <f t="shared" si="1"/>
        <v>14</v>
      </c>
      <c r="P27" s="20">
        <v>20</v>
      </c>
      <c r="Q27" s="30">
        <f t="shared" si="2"/>
        <v>14.9</v>
      </c>
      <c r="R27" s="30">
        <f t="shared" si="0"/>
        <v>16</v>
      </c>
      <c r="S27" s="30"/>
      <c r="T27" s="13">
        <v>1</v>
      </c>
      <c r="U27" s="13">
        <v>1</v>
      </c>
      <c r="V27" s="13">
        <v>4</v>
      </c>
      <c r="W27" s="13">
        <v>2</v>
      </c>
      <c r="X27" s="13">
        <v>2</v>
      </c>
      <c r="Y27" s="13">
        <v>5</v>
      </c>
      <c r="Z27" s="13">
        <v>2</v>
      </c>
      <c r="AA27" s="13">
        <v>20</v>
      </c>
      <c r="AB27" s="3">
        <v>4</v>
      </c>
      <c r="AC27" s="30">
        <f t="shared" si="3"/>
        <v>19.523809523809522</v>
      </c>
      <c r="AD27" s="3"/>
      <c r="AE27" s="3">
        <v>2</v>
      </c>
      <c r="AF27" s="3">
        <v>2</v>
      </c>
      <c r="AG27" s="3"/>
      <c r="AH27" s="3"/>
      <c r="AI27" s="3"/>
      <c r="AJ27" s="3"/>
      <c r="AK27" s="3"/>
      <c r="AL27" s="3"/>
      <c r="AM27" s="3"/>
      <c r="AN27" s="3"/>
      <c r="AO27" s="3"/>
    </row>
    <row r="28" spans="1:41">
      <c r="A28" s="3">
        <v>25</v>
      </c>
      <c r="B28" s="5" t="s">
        <v>88</v>
      </c>
      <c r="C28" s="5"/>
      <c r="D28" s="5"/>
      <c r="E28" s="13"/>
      <c r="F28" s="5">
        <v>2</v>
      </c>
      <c r="G28" s="13">
        <v>2</v>
      </c>
      <c r="H28" s="13"/>
      <c r="I28" s="13">
        <v>0</v>
      </c>
      <c r="J28" s="13">
        <v>0</v>
      </c>
      <c r="K28" s="13"/>
      <c r="L28" s="13"/>
      <c r="M28" s="13"/>
      <c r="N28" s="13"/>
      <c r="O28" s="3">
        <f t="shared" si="1"/>
        <v>10</v>
      </c>
      <c r="P28" s="20">
        <v>20</v>
      </c>
      <c r="Q28" s="30">
        <f t="shared" si="2"/>
        <v>11.5</v>
      </c>
      <c r="R28" s="30">
        <f t="shared" si="0"/>
        <v>11.899999999999999</v>
      </c>
      <c r="S28" s="30"/>
      <c r="T28" s="13">
        <v>1</v>
      </c>
      <c r="U28" s="13">
        <v>1</v>
      </c>
      <c r="V28" s="13">
        <v>4</v>
      </c>
      <c r="W28" s="13">
        <v>2</v>
      </c>
      <c r="X28" s="13">
        <v>2</v>
      </c>
      <c r="Y28" s="13"/>
      <c r="Z28" s="13"/>
      <c r="AA28" s="13">
        <v>20</v>
      </c>
      <c r="AB28" s="3">
        <v>4</v>
      </c>
      <c r="AC28" s="30">
        <f t="shared" si="3"/>
        <v>16.19047619047619</v>
      </c>
      <c r="AD28" s="3"/>
      <c r="AE28" s="3">
        <v>1</v>
      </c>
      <c r="AF28" s="3">
        <v>1</v>
      </c>
      <c r="AG28" s="3"/>
      <c r="AH28" s="3"/>
      <c r="AI28" s="3"/>
      <c r="AJ28" s="3"/>
      <c r="AK28" s="3"/>
      <c r="AL28" s="3"/>
      <c r="AM28" s="3"/>
      <c r="AN28" s="3"/>
      <c r="AO28" s="3"/>
    </row>
    <row r="29" spans="1:41">
      <c r="A29" s="3">
        <v>26</v>
      </c>
      <c r="B29" s="5" t="s">
        <v>89</v>
      </c>
      <c r="C29" s="5"/>
      <c r="D29" s="5"/>
      <c r="E29" s="13"/>
      <c r="F29" s="6"/>
      <c r="G29" s="13"/>
      <c r="H29" s="13"/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3">
        <f t="shared" si="1"/>
        <v>2</v>
      </c>
      <c r="P29" s="20">
        <v>2</v>
      </c>
      <c r="Q29" s="30">
        <f t="shared" si="2"/>
        <v>2</v>
      </c>
      <c r="R29" s="30">
        <f t="shared" si="0"/>
        <v>1</v>
      </c>
      <c r="S29" s="30"/>
      <c r="T29" s="13"/>
      <c r="U29" s="13">
        <v>0</v>
      </c>
      <c r="V29" s="13"/>
      <c r="W29" s="13">
        <v>0</v>
      </c>
      <c r="X29" s="13">
        <v>0</v>
      </c>
      <c r="Y29" s="13"/>
      <c r="Z29" s="13"/>
      <c r="AA29" s="13"/>
      <c r="AB29" s="3">
        <v>0</v>
      </c>
      <c r="AC29" s="30">
        <f t="shared" si="3"/>
        <v>0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>
      <c r="A30" s="3">
        <v>27</v>
      </c>
      <c r="B30" s="5" t="s">
        <v>90</v>
      </c>
      <c r="C30" s="5"/>
      <c r="D30" s="5"/>
      <c r="E30" s="13"/>
      <c r="F30" s="5">
        <v>2</v>
      </c>
      <c r="G30" s="13"/>
      <c r="H30" s="13"/>
      <c r="I30" s="13">
        <v>12</v>
      </c>
      <c r="J30" s="13"/>
      <c r="K30" s="13"/>
      <c r="L30" s="13"/>
      <c r="M30" s="13"/>
      <c r="N30" s="13"/>
      <c r="O30" s="3">
        <f t="shared" si="1"/>
        <v>6</v>
      </c>
      <c r="P30" s="20">
        <v>16</v>
      </c>
      <c r="Q30" s="30">
        <f t="shared" si="2"/>
        <v>7.5</v>
      </c>
      <c r="R30" s="30">
        <f t="shared" si="0"/>
        <v>11.4</v>
      </c>
      <c r="S30" s="30"/>
      <c r="T30" s="13"/>
      <c r="U30" s="13">
        <v>1</v>
      </c>
      <c r="V30" s="13"/>
      <c r="W30" s="13">
        <v>2</v>
      </c>
      <c r="X30" s="13">
        <v>0</v>
      </c>
      <c r="Y30" s="13"/>
      <c r="Z30" s="13"/>
      <c r="AA30" s="13">
        <v>15</v>
      </c>
      <c r="AB30" s="3">
        <v>4</v>
      </c>
      <c r="AC30" s="30">
        <f t="shared" si="3"/>
        <v>10.476190476190476</v>
      </c>
      <c r="AD30" s="3"/>
      <c r="AE30" s="3"/>
      <c r="AF30" s="3"/>
      <c r="AG30" s="3">
        <v>-1</v>
      </c>
      <c r="AH30" s="3"/>
      <c r="AI30" s="3"/>
      <c r="AJ30" s="3"/>
      <c r="AK30" s="3"/>
      <c r="AL30" s="3"/>
      <c r="AM30" s="3"/>
      <c r="AN30" s="3"/>
      <c r="AO30" s="3"/>
    </row>
    <row r="31" spans="1:41">
      <c r="A31" s="3">
        <v>28</v>
      </c>
      <c r="B31" s="5" t="s">
        <v>91</v>
      </c>
      <c r="C31" s="5"/>
      <c r="D31" s="5">
        <v>2</v>
      </c>
      <c r="E31" s="13"/>
      <c r="F31" s="5">
        <v>2</v>
      </c>
      <c r="G31" s="13"/>
      <c r="H31" s="13"/>
      <c r="I31" s="13">
        <v>13</v>
      </c>
      <c r="J31" s="13"/>
      <c r="K31" s="13"/>
      <c r="L31" s="13"/>
      <c r="M31" s="13"/>
      <c r="N31" s="13"/>
      <c r="O31" s="3">
        <f t="shared" si="1"/>
        <v>10</v>
      </c>
      <c r="P31" s="20">
        <v>20</v>
      </c>
      <c r="Q31" s="30">
        <f t="shared" si="2"/>
        <v>11.5</v>
      </c>
      <c r="R31" s="30">
        <f t="shared" si="0"/>
        <v>14</v>
      </c>
      <c r="S31" s="30"/>
      <c r="T31" s="13">
        <v>1</v>
      </c>
      <c r="U31" s="13">
        <v>1</v>
      </c>
      <c r="V31" s="13">
        <v>2</v>
      </c>
      <c r="W31" s="13">
        <v>2</v>
      </c>
      <c r="X31" s="13">
        <v>2</v>
      </c>
      <c r="Y31" s="13">
        <v>4</v>
      </c>
      <c r="Z31" s="13">
        <v>2</v>
      </c>
      <c r="AA31" s="13">
        <v>19</v>
      </c>
      <c r="AB31" s="3">
        <v>4</v>
      </c>
      <c r="AC31" s="30">
        <f t="shared" si="3"/>
        <v>17.61904761904762</v>
      </c>
      <c r="AD31" s="3"/>
      <c r="AE31" s="3">
        <v>1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>
      <c r="A32" s="3">
        <v>29</v>
      </c>
      <c r="B32" s="5" t="s">
        <v>92</v>
      </c>
      <c r="C32" s="5"/>
      <c r="D32" s="5">
        <v>2</v>
      </c>
      <c r="E32" s="13">
        <v>2</v>
      </c>
      <c r="F32" s="5">
        <v>2</v>
      </c>
      <c r="G32" s="13"/>
      <c r="H32" s="13"/>
      <c r="I32" s="13">
        <v>17</v>
      </c>
      <c r="J32" s="13"/>
      <c r="K32" s="13"/>
      <c r="L32" s="13"/>
      <c r="M32" s="13"/>
      <c r="N32" s="13"/>
      <c r="O32" s="3">
        <f t="shared" si="1"/>
        <v>14</v>
      </c>
      <c r="P32" s="20">
        <v>20</v>
      </c>
      <c r="Q32" s="30">
        <f t="shared" si="2"/>
        <v>14.9</v>
      </c>
      <c r="R32" s="30">
        <f t="shared" si="0"/>
        <v>16</v>
      </c>
      <c r="S32" s="30"/>
      <c r="T32" s="13"/>
      <c r="U32" s="13">
        <v>1</v>
      </c>
      <c r="V32" s="13"/>
      <c r="W32" s="13">
        <v>2</v>
      </c>
      <c r="X32" s="13">
        <v>2</v>
      </c>
      <c r="Y32" s="13">
        <v>3</v>
      </c>
      <c r="Z32" s="13">
        <v>1</v>
      </c>
      <c r="AA32" s="13">
        <v>18</v>
      </c>
      <c r="AB32" s="3">
        <v>4</v>
      </c>
      <c r="AC32" s="30">
        <f t="shared" si="3"/>
        <v>14.761904761904763</v>
      </c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>
      <c r="A33" s="3">
        <v>30</v>
      </c>
      <c r="B33" s="5" t="s">
        <v>93</v>
      </c>
      <c r="C33" s="5"/>
      <c r="D33" s="5"/>
      <c r="E33" s="13"/>
      <c r="F33" s="6"/>
      <c r="G33" s="13"/>
      <c r="H33" s="13"/>
      <c r="I33" s="13">
        <v>20</v>
      </c>
      <c r="J33" s="13">
        <v>17</v>
      </c>
      <c r="K33" s="13"/>
      <c r="L33" s="13"/>
      <c r="M33" s="13"/>
      <c r="N33" s="13"/>
      <c r="O33" s="3">
        <f t="shared" si="1"/>
        <v>2</v>
      </c>
      <c r="P33" s="20">
        <v>18</v>
      </c>
      <c r="Q33" s="30">
        <f t="shared" si="2"/>
        <v>4.3999999999999995</v>
      </c>
      <c r="R33" s="30">
        <f t="shared" si="0"/>
        <v>9.6999999999999993</v>
      </c>
      <c r="S33" s="30"/>
      <c r="T33" s="13">
        <v>1</v>
      </c>
      <c r="U33" s="13">
        <v>1</v>
      </c>
      <c r="V33" s="13"/>
      <c r="W33" s="13">
        <v>0</v>
      </c>
      <c r="X33" s="13">
        <v>2</v>
      </c>
      <c r="Y33" s="13"/>
      <c r="Z33" s="13"/>
      <c r="AA33" s="13">
        <v>20</v>
      </c>
      <c r="AB33" s="3">
        <v>4</v>
      </c>
      <c r="AC33" s="30">
        <f t="shared" si="3"/>
        <v>13.333333333333332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>
      <c r="A34" s="3">
        <v>31</v>
      </c>
      <c r="B34" s="5" t="s">
        <v>94</v>
      </c>
      <c r="C34" s="5">
        <v>1</v>
      </c>
      <c r="D34" s="5">
        <v>2</v>
      </c>
      <c r="E34" s="13"/>
      <c r="F34" s="5">
        <v>2</v>
      </c>
      <c r="G34" s="13"/>
      <c r="H34" s="13"/>
      <c r="I34" s="13">
        <v>16</v>
      </c>
      <c r="J34" s="13"/>
      <c r="K34" s="13"/>
      <c r="L34" s="13"/>
      <c r="M34" s="13"/>
      <c r="N34" s="13"/>
      <c r="O34" s="3">
        <f t="shared" si="1"/>
        <v>12</v>
      </c>
      <c r="P34" s="20">
        <v>19</v>
      </c>
      <c r="Q34" s="30">
        <f t="shared" si="2"/>
        <v>13.049999999999999</v>
      </c>
      <c r="R34" s="30">
        <f t="shared" si="0"/>
        <v>14.85</v>
      </c>
      <c r="S34" s="30"/>
      <c r="T34" s="13">
        <v>1</v>
      </c>
      <c r="U34" s="13">
        <v>1</v>
      </c>
      <c r="V34" s="13"/>
      <c r="W34" s="13">
        <v>2</v>
      </c>
      <c r="X34" s="13">
        <v>0</v>
      </c>
      <c r="Y34" s="13">
        <v>1</v>
      </c>
      <c r="Z34" s="13"/>
      <c r="AA34" s="13">
        <v>20</v>
      </c>
      <c r="AB34" s="3">
        <v>4</v>
      </c>
      <c r="AC34" s="30">
        <f t="shared" si="3"/>
        <v>13.80952380952381</v>
      </c>
      <c r="AD34" s="3"/>
      <c r="AE34" s="3">
        <v>1</v>
      </c>
      <c r="AF34" s="3">
        <v>2</v>
      </c>
      <c r="AG34" s="3"/>
      <c r="AH34" s="3"/>
      <c r="AI34" s="3"/>
      <c r="AJ34" s="3"/>
      <c r="AK34" s="3"/>
      <c r="AL34" s="3"/>
      <c r="AM34" s="3"/>
      <c r="AN34" s="3"/>
      <c r="AO34" s="3"/>
    </row>
    <row r="35" spans="1:41">
      <c r="A35" s="3">
        <v>32</v>
      </c>
      <c r="B35" s="5" t="s">
        <v>95</v>
      </c>
      <c r="C35" s="5"/>
      <c r="D35" s="5">
        <v>2</v>
      </c>
      <c r="E35" s="13">
        <v>2</v>
      </c>
      <c r="F35" s="5">
        <v>2</v>
      </c>
      <c r="G35" s="13"/>
      <c r="H35" s="13"/>
      <c r="I35" s="13">
        <v>17</v>
      </c>
      <c r="J35" s="13"/>
      <c r="K35" s="13"/>
      <c r="L35" s="13"/>
      <c r="M35" s="13"/>
      <c r="N35" s="13"/>
      <c r="O35" s="3">
        <f t="shared" si="1"/>
        <v>14</v>
      </c>
      <c r="P35" s="20">
        <v>20</v>
      </c>
      <c r="Q35" s="30">
        <f t="shared" si="2"/>
        <v>14.9</v>
      </c>
      <c r="R35" s="30">
        <f t="shared" si="0"/>
        <v>16</v>
      </c>
      <c r="S35" s="30"/>
      <c r="T35" s="13"/>
      <c r="U35" s="13">
        <v>1</v>
      </c>
      <c r="V35" s="13">
        <v>2</v>
      </c>
      <c r="W35" s="13">
        <v>2</v>
      </c>
      <c r="X35" s="13">
        <v>0</v>
      </c>
      <c r="Y35" s="13"/>
      <c r="Z35" s="13"/>
      <c r="AA35" s="13">
        <v>19</v>
      </c>
      <c r="AB35" s="3">
        <v>4</v>
      </c>
      <c r="AC35" s="30">
        <f t="shared" si="3"/>
        <v>13.333333333333332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>
      <c r="A36" s="3">
        <v>33</v>
      </c>
      <c r="B36" s="5" t="s">
        <v>96</v>
      </c>
      <c r="C36" s="5"/>
      <c r="D36" s="5"/>
      <c r="E36" s="13">
        <v>2</v>
      </c>
      <c r="F36" s="5">
        <v>2</v>
      </c>
      <c r="G36" s="13"/>
      <c r="H36" s="13"/>
      <c r="I36" s="13">
        <v>13</v>
      </c>
      <c r="J36" s="13"/>
      <c r="K36" s="13"/>
      <c r="L36" s="13"/>
      <c r="M36" s="13"/>
      <c r="N36" s="13"/>
      <c r="O36" s="3">
        <f t="shared" si="1"/>
        <v>10</v>
      </c>
      <c r="P36" s="20">
        <v>20</v>
      </c>
      <c r="Q36" s="30">
        <f t="shared" si="2"/>
        <v>11.5</v>
      </c>
      <c r="R36" s="30">
        <f t="shared" si="0"/>
        <v>14</v>
      </c>
      <c r="S36" s="30"/>
      <c r="T36" s="13">
        <v>1</v>
      </c>
      <c r="U36" s="13">
        <v>1</v>
      </c>
      <c r="V36" s="13">
        <v>2</v>
      </c>
      <c r="W36" s="13">
        <v>2</v>
      </c>
      <c r="X36" s="13">
        <v>2</v>
      </c>
      <c r="Y36" s="13">
        <v>4</v>
      </c>
      <c r="Z36" s="13"/>
      <c r="AA36" s="13">
        <v>19</v>
      </c>
      <c r="AB36" s="3">
        <v>4</v>
      </c>
      <c r="AC36" s="30">
        <f t="shared" si="3"/>
        <v>16.666666666666668</v>
      </c>
      <c r="AD36" s="3"/>
      <c r="AE36" s="3">
        <v>1</v>
      </c>
      <c r="AF36" s="3">
        <v>1</v>
      </c>
      <c r="AG36" s="3"/>
      <c r="AH36" s="3"/>
      <c r="AI36" s="3"/>
      <c r="AJ36" s="3"/>
      <c r="AK36" s="3"/>
      <c r="AL36" s="3"/>
      <c r="AM36" s="3"/>
      <c r="AN36" s="3"/>
      <c r="AO36" s="3"/>
    </row>
    <row r="37" spans="1:41">
      <c r="A37" s="3">
        <v>34</v>
      </c>
      <c r="B37" s="5" t="s">
        <v>97</v>
      </c>
      <c r="C37" s="5"/>
      <c r="D37" s="5">
        <v>2</v>
      </c>
      <c r="E37" s="13"/>
      <c r="F37" s="5">
        <v>2</v>
      </c>
      <c r="G37" s="13"/>
      <c r="H37" s="13"/>
      <c r="I37" s="13">
        <v>0</v>
      </c>
      <c r="J37" s="13"/>
      <c r="K37" s="13"/>
      <c r="L37" s="13">
        <v>0</v>
      </c>
      <c r="M37" s="13"/>
      <c r="N37" s="13"/>
      <c r="O37" s="3">
        <f t="shared" si="1"/>
        <v>10</v>
      </c>
      <c r="P37" s="20">
        <v>20</v>
      </c>
      <c r="Q37" s="30">
        <f t="shared" si="2"/>
        <v>11.5</v>
      </c>
      <c r="R37" s="30">
        <f t="shared" si="0"/>
        <v>11.899999999999999</v>
      </c>
      <c r="S37" s="30"/>
      <c r="T37" s="13">
        <v>1</v>
      </c>
      <c r="U37" s="13">
        <v>1</v>
      </c>
      <c r="V37" s="13"/>
      <c r="W37" s="13">
        <v>2</v>
      </c>
      <c r="X37" s="13">
        <v>1</v>
      </c>
      <c r="Y37" s="13"/>
      <c r="Z37" s="13"/>
      <c r="AA37" s="13">
        <v>15</v>
      </c>
      <c r="AB37" s="3">
        <v>4</v>
      </c>
      <c r="AC37" s="30">
        <f t="shared" si="3"/>
        <v>11.428571428571427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1:41">
      <c r="A38" s="3">
        <v>35</v>
      </c>
      <c r="B38" s="5" t="s">
        <v>98</v>
      </c>
      <c r="C38" s="5">
        <v>1</v>
      </c>
      <c r="D38" s="5">
        <v>2</v>
      </c>
      <c r="E38" s="13"/>
      <c r="F38" s="5">
        <v>2</v>
      </c>
      <c r="G38" s="13">
        <v>2</v>
      </c>
      <c r="H38" s="13"/>
      <c r="I38" s="13">
        <v>18</v>
      </c>
      <c r="J38" s="13"/>
      <c r="K38" s="13"/>
      <c r="L38" s="13"/>
      <c r="M38" s="13"/>
      <c r="N38" s="13"/>
      <c r="O38" s="3">
        <f t="shared" si="1"/>
        <v>16</v>
      </c>
      <c r="P38" s="20">
        <v>19</v>
      </c>
      <c r="Q38" s="30">
        <f t="shared" si="2"/>
        <v>16.45</v>
      </c>
      <c r="R38" s="30">
        <f t="shared" si="0"/>
        <v>16.850000000000001</v>
      </c>
      <c r="S38" s="30"/>
      <c r="T38" s="13">
        <v>1</v>
      </c>
      <c r="U38" s="13">
        <v>1</v>
      </c>
      <c r="V38" s="13"/>
      <c r="W38" s="13">
        <v>2</v>
      </c>
      <c r="X38" s="13">
        <v>2</v>
      </c>
      <c r="Y38" s="13"/>
      <c r="Z38" s="13"/>
      <c r="AA38" s="13">
        <v>8</v>
      </c>
      <c r="AB38" s="3">
        <v>2</v>
      </c>
      <c r="AC38" s="30">
        <f t="shared" si="3"/>
        <v>7.6190476190476186</v>
      </c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>
      <c r="A39" s="3">
        <v>36</v>
      </c>
      <c r="B39" s="5" t="s">
        <v>67</v>
      </c>
      <c r="C39" s="5">
        <v>1</v>
      </c>
      <c r="D39" s="13"/>
      <c r="E39" s="13">
        <v>2</v>
      </c>
      <c r="F39" s="5">
        <v>2</v>
      </c>
      <c r="G39" s="13">
        <v>2</v>
      </c>
      <c r="H39" s="13"/>
      <c r="I39" s="13">
        <v>18</v>
      </c>
      <c r="J39" s="13"/>
      <c r="K39" s="13"/>
      <c r="L39" s="13"/>
      <c r="M39" s="13"/>
      <c r="N39" s="13"/>
      <c r="O39" s="3">
        <f t="shared" si="1"/>
        <v>16</v>
      </c>
      <c r="P39" s="20">
        <v>20</v>
      </c>
      <c r="Q39" s="30">
        <f t="shared" si="2"/>
        <v>16.600000000000001</v>
      </c>
      <c r="R39" s="30">
        <f t="shared" si="0"/>
        <v>17</v>
      </c>
      <c r="S39" s="30"/>
      <c r="T39" s="13">
        <v>1</v>
      </c>
      <c r="U39" s="13">
        <v>1</v>
      </c>
      <c r="V39" s="13">
        <v>2</v>
      </c>
      <c r="W39" s="13">
        <v>2</v>
      </c>
      <c r="X39" s="13">
        <v>2</v>
      </c>
      <c r="Y39" s="13"/>
      <c r="Z39" s="13">
        <v>1</v>
      </c>
      <c r="AA39" s="13">
        <v>20</v>
      </c>
      <c r="AB39" s="3">
        <v>4</v>
      </c>
      <c r="AC39" s="30">
        <f t="shared" si="3"/>
        <v>15.714285714285714</v>
      </c>
      <c r="AD39" s="3"/>
      <c r="AE39" s="3">
        <v>2</v>
      </c>
      <c r="AF39" s="3">
        <v>2</v>
      </c>
      <c r="AG39" s="3"/>
      <c r="AH39" s="3"/>
      <c r="AI39" s="3"/>
      <c r="AJ39" s="3"/>
      <c r="AK39" s="3"/>
      <c r="AL39" s="3"/>
      <c r="AM39" s="3"/>
      <c r="AN39" s="3"/>
      <c r="AO39" s="3"/>
    </row>
    <row r="40" spans="1:41">
      <c r="A40" s="3">
        <v>37</v>
      </c>
      <c r="B40" s="5" t="s">
        <v>68</v>
      </c>
      <c r="C40" s="5">
        <v>1</v>
      </c>
      <c r="D40" s="5">
        <v>2</v>
      </c>
      <c r="E40" s="13"/>
      <c r="F40" s="6"/>
      <c r="G40" s="13"/>
      <c r="H40" s="13"/>
      <c r="I40" s="13">
        <v>13</v>
      </c>
      <c r="J40" s="13"/>
      <c r="K40" s="13"/>
      <c r="L40" s="13"/>
      <c r="M40" s="13"/>
      <c r="N40" s="13"/>
      <c r="O40" s="3">
        <f t="shared" si="1"/>
        <v>8</v>
      </c>
      <c r="P40" s="20">
        <v>20</v>
      </c>
      <c r="Q40" s="30">
        <f t="shared" si="2"/>
        <v>9.8000000000000007</v>
      </c>
      <c r="R40" s="30">
        <f t="shared" si="0"/>
        <v>13</v>
      </c>
      <c r="S40" s="30"/>
      <c r="T40" s="13"/>
      <c r="U40" s="13">
        <v>1</v>
      </c>
      <c r="V40" s="13">
        <v>2</v>
      </c>
      <c r="W40" s="13">
        <v>2</v>
      </c>
      <c r="X40" s="13">
        <v>2</v>
      </c>
      <c r="Y40" s="13">
        <v>5</v>
      </c>
      <c r="Z40" s="13">
        <v>1</v>
      </c>
      <c r="AA40" s="13">
        <v>15</v>
      </c>
      <c r="AB40" s="3">
        <v>2</v>
      </c>
      <c r="AC40" s="30">
        <f t="shared" si="3"/>
        <v>14.285714285714286</v>
      </c>
      <c r="AD40" s="3"/>
      <c r="AE40" s="3">
        <v>3</v>
      </c>
      <c r="AF40" s="3">
        <v>1</v>
      </c>
      <c r="AG40" s="3">
        <v>1</v>
      </c>
      <c r="AH40" s="3"/>
      <c r="AI40" s="3"/>
      <c r="AJ40" s="3"/>
      <c r="AK40" s="3"/>
      <c r="AL40" s="3"/>
      <c r="AM40" s="3"/>
      <c r="AN40" s="3"/>
      <c r="AO40" s="3"/>
    </row>
    <row r="41" spans="1:41">
      <c r="A41" s="3">
        <v>38</v>
      </c>
      <c r="B41" s="5" t="s">
        <v>69</v>
      </c>
      <c r="C41" s="5"/>
      <c r="D41" s="5">
        <v>2</v>
      </c>
      <c r="E41" s="13"/>
      <c r="F41" s="5">
        <v>2</v>
      </c>
      <c r="G41" s="13">
        <v>2</v>
      </c>
      <c r="H41" s="13"/>
      <c r="I41" s="13"/>
      <c r="J41" s="13"/>
      <c r="K41" s="13">
        <v>0</v>
      </c>
      <c r="L41" s="13"/>
      <c r="M41" s="13"/>
      <c r="N41" s="13"/>
      <c r="O41" s="3">
        <f t="shared" si="1"/>
        <v>14</v>
      </c>
      <c r="P41" s="20">
        <v>16</v>
      </c>
      <c r="Q41" s="30">
        <f t="shared" si="2"/>
        <v>14.3</v>
      </c>
      <c r="R41" s="30">
        <f t="shared" si="0"/>
        <v>14.35</v>
      </c>
      <c r="S41" s="30"/>
      <c r="T41" s="13">
        <v>1</v>
      </c>
      <c r="U41" s="13">
        <v>1</v>
      </c>
      <c r="V41" s="13"/>
      <c r="W41" s="13">
        <v>0</v>
      </c>
      <c r="X41" s="13">
        <v>0</v>
      </c>
      <c r="Y41" s="13"/>
      <c r="Z41" s="13"/>
      <c r="AA41" s="13">
        <v>17</v>
      </c>
      <c r="AB41" s="3">
        <v>2</v>
      </c>
      <c r="AC41" s="30">
        <f t="shared" si="3"/>
        <v>10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>
      <c r="A42" s="3">
        <v>39</v>
      </c>
      <c r="B42" s="5" t="s">
        <v>70</v>
      </c>
      <c r="C42" s="5">
        <v>1</v>
      </c>
      <c r="D42" s="5">
        <v>2</v>
      </c>
      <c r="E42" s="13"/>
      <c r="F42" s="5">
        <v>2</v>
      </c>
      <c r="G42" s="13">
        <v>2</v>
      </c>
      <c r="H42" s="13"/>
      <c r="I42" s="13">
        <v>18</v>
      </c>
      <c r="J42" s="13"/>
      <c r="K42" s="13"/>
      <c r="L42" s="13"/>
      <c r="M42" s="13"/>
      <c r="N42" s="13"/>
      <c r="O42" s="3">
        <f t="shared" si="1"/>
        <v>16</v>
      </c>
      <c r="P42" s="20">
        <v>20</v>
      </c>
      <c r="Q42" s="30">
        <f t="shared" si="2"/>
        <v>16.600000000000001</v>
      </c>
      <c r="R42" s="30">
        <f t="shared" si="0"/>
        <v>17</v>
      </c>
      <c r="S42" s="30"/>
      <c r="T42" s="13">
        <v>1</v>
      </c>
      <c r="U42" s="13">
        <v>1</v>
      </c>
      <c r="V42" s="13">
        <v>2</v>
      </c>
      <c r="W42" s="13">
        <v>2</v>
      </c>
      <c r="X42" s="13">
        <v>2</v>
      </c>
      <c r="Y42" s="13">
        <v>4</v>
      </c>
      <c r="Z42" s="13">
        <v>2</v>
      </c>
      <c r="AA42" s="13">
        <v>18</v>
      </c>
      <c r="AB42" s="3">
        <v>4</v>
      </c>
      <c r="AC42" s="30">
        <f t="shared" si="3"/>
        <v>17.142857142857142</v>
      </c>
      <c r="AD42" s="3"/>
      <c r="AE42" s="3">
        <v>3</v>
      </c>
      <c r="AF42" s="3">
        <v>2</v>
      </c>
      <c r="AG42" s="3"/>
      <c r="AH42" s="3"/>
      <c r="AI42" s="3"/>
      <c r="AJ42" s="3"/>
      <c r="AK42" s="3"/>
      <c r="AL42" s="3"/>
      <c r="AM42" s="3"/>
      <c r="AN42" s="3"/>
      <c r="AO42" s="3"/>
    </row>
    <row r="43" spans="1:41">
      <c r="A43" s="3">
        <v>40</v>
      </c>
      <c r="B43" s="5" t="s">
        <v>71</v>
      </c>
      <c r="C43" s="5"/>
      <c r="D43" s="5"/>
      <c r="E43" s="13"/>
      <c r="F43" s="6"/>
      <c r="G43" s="13"/>
      <c r="H43" s="13"/>
      <c r="I43" s="13"/>
      <c r="J43" s="13">
        <v>0</v>
      </c>
      <c r="K43" s="13"/>
      <c r="L43" s="13"/>
      <c r="M43" s="13"/>
      <c r="N43" s="13"/>
      <c r="O43" s="3">
        <f t="shared" si="1"/>
        <v>2</v>
      </c>
      <c r="P43" s="20">
        <v>16</v>
      </c>
      <c r="Q43" s="30">
        <f t="shared" si="2"/>
        <v>4.0999999999999996</v>
      </c>
      <c r="R43" s="30">
        <f t="shared" si="0"/>
        <v>8.35</v>
      </c>
      <c r="S43" s="30"/>
      <c r="T43" s="13"/>
      <c r="U43" s="13">
        <v>1</v>
      </c>
      <c r="V43" s="13">
        <v>2</v>
      </c>
      <c r="W43" s="13">
        <v>2</v>
      </c>
      <c r="X43" s="13">
        <v>2</v>
      </c>
      <c r="Y43" s="13">
        <v>1</v>
      </c>
      <c r="Z43" s="13">
        <v>1</v>
      </c>
      <c r="AA43" s="13">
        <v>14</v>
      </c>
      <c r="AB43" s="3">
        <v>4</v>
      </c>
      <c r="AC43" s="30">
        <f t="shared" si="3"/>
        <v>12.857142857142858</v>
      </c>
      <c r="AD43" s="3"/>
      <c r="AE43" s="3"/>
      <c r="AF43" s="3">
        <v>2</v>
      </c>
      <c r="AG43" s="3"/>
      <c r="AH43" s="3"/>
      <c r="AI43" s="3"/>
      <c r="AJ43" s="3"/>
      <c r="AK43" s="3"/>
      <c r="AL43" s="3"/>
      <c r="AM43" s="3"/>
      <c r="AN43" s="3"/>
      <c r="AO43" s="3"/>
    </row>
    <row r="44" spans="1:41">
      <c r="A44" s="3">
        <v>41</v>
      </c>
      <c r="B44" s="5" t="s">
        <v>72</v>
      </c>
      <c r="C44" s="5"/>
      <c r="D44" s="5"/>
      <c r="E44" s="13"/>
      <c r="F44" s="6"/>
      <c r="G44" s="13">
        <v>2</v>
      </c>
      <c r="H44" s="13"/>
      <c r="I44" s="13">
        <v>0</v>
      </c>
      <c r="J44" s="13">
        <v>0</v>
      </c>
      <c r="K44" s="13"/>
      <c r="L44" s="13"/>
      <c r="M44" s="13"/>
      <c r="N44" s="13"/>
      <c r="O44" s="3">
        <f t="shared" si="1"/>
        <v>6</v>
      </c>
      <c r="P44" s="20">
        <v>16</v>
      </c>
      <c r="Q44" s="30">
        <f t="shared" si="2"/>
        <v>7.5</v>
      </c>
      <c r="R44" s="30">
        <f t="shared" si="0"/>
        <v>9.2999999999999989</v>
      </c>
      <c r="S44" s="30"/>
      <c r="T44" s="13">
        <v>1</v>
      </c>
      <c r="U44" s="13">
        <v>1</v>
      </c>
      <c r="V44" s="13">
        <v>1</v>
      </c>
      <c r="W44" s="13">
        <v>2</v>
      </c>
      <c r="X44" s="13">
        <v>2</v>
      </c>
      <c r="Y44" s="13"/>
      <c r="Z44" s="13"/>
      <c r="AA44" s="13">
        <v>8</v>
      </c>
      <c r="AB44" s="3">
        <v>3</v>
      </c>
      <c r="AC44" s="30">
        <f t="shared" si="3"/>
        <v>8.5714285714285712</v>
      </c>
      <c r="AD44" s="3"/>
      <c r="AE44" s="3"/>
      <c r="AF44" s="3">
        <v>1</v>
      </c>
      <c r="AG44" s="3"/>
      <c r="AH44" s="3"/>
      <c r="AI44" s="3"/>
      <c r="AJ44" s="3"/>
      <c r="AK44" s="3"/>
      <c r="AL44" s="3"/>
      <c r="AM44" s="3"/>
      <c r="AN44" s="3"/>
      <c r="AO44" s="3"/>
    </row>
    <row r="45" spans="1:41">
      <c r="A45" s="3">
        <v>42</v>
      </c>
      <c r="B45" s="5" t="s">
        <v>73</v>
      </c>
      <c r="C45" s="5">
        <v>1</v>
      </c>
      <c r="D45" s="5">
        <v>2</v>
      </c>
      <c r="E45" s="5">
        <v>2</v>
      </c>
      <c r="F45" s="5">
        <v>2</v>
      </c>
      <c r="G45" s="13">
        <v>2</v>
      </c>
      <c r="H45" s="13"/>
      <c r="I45" s="13">
        <v>19</v>
      </c>
      <c r="J45" s="13"/>
      <c r="K45" s="13"/>
      <c r="L45" s="13"/>
      <c r="M45" s="13"/>
      <c r="N45" s="13"/>
      <c r="O45" s="3">
        <f t="shared" si="1"/>
        <v>20</v>
      </c>
      <c r="P45" s="20">
        <v>20</v>
      </c>
      <c r="Q45" s="30">
        <f t="shared" si="2"/>
        <v>20</v>
      </c>
      <c r="R45" s="30">
        <f t="shared" si="0"/>
        <v>19</v>
      </c>
      <c r="S45" s="30"/>
      <c r="T45" s="13"/>
      <c r="U45" s="13">
        <v>1</v>
      </c>
      <c r="V45" s="13">
        <v>4</v>
      </c>
      <c r="W45" s="13">
        <v>2</v>
      </c>
      <c r="X45" s="13">
        <v>2</v>
      </c>
      <c r="Y45" s="13">
        <v>4</v>
      </c>
      <c r="Z45" s="13">
        <v>2</v>
      </c>
      <c r="AA45" s="13">
        <v>20</v>
      </c>
      <c r="AB45" s="3">
        <v>4</v>
      </c>
      <c r="AC45" s="30">
        <f t="shared" si="3"/>
        <v>18.571428571428573</v>
      </c>
      <c r="AD45" s="3"/>
      <c r="AE45" s="3">
        <v>2</v>
      </c>
      <c r="AF45" s="3">
        <v>2</v>
      </c>
      <c r="AG45" s="3">
        <v>1</v>
      </c>
      <c r="AH45" s="3"/>
      <c r="AI45" s="3"/>
      <c r="AJ45" s="3"/>
      <c r="AK45" s="3"/>
      <c r="AL45" s="3"/>
      <c r="AM45" s="3"/>
      <c r="AN45" s="3"/>
      <c r="AO45" s="3"/>
    </row>
    <row r="46" spans="1:41">
      <c r="A46" s="3">
        <v>43</v>
      </c>
      <c r="B46" s="5" t="s">
        <v>74</v>
      </c>
      <c r="C46" s="5"/>
      <c r="D46" s="5">
        <v>2</v>
      </c>
      <c r="E46" s="13">
        <v>2</v>
      </c>
      <c r="F46" s="6"/>
      <c r="G46" s="13"/>
      <c r="H46" s="13"/>
      <c r="I46" s="13">
        <v>14</v>
      </c>
      <c r="J46" s="13"/>
      <c r="K46" s="13"/>
      <c r="L46" s="13"/>
      <c r="M46" s="13"/>
      <c r="N46" s="13"/>
      <c r="O46" s="3">
        <f t="shared" si="1"/>
        <v>10</v>
      </c>
      <c r="P46" s="20">
        <v>18</v>
      </c>
      <c r="Q46" s="30">
        <f t="shared" si="2"/>
        <v>11.2</v>
      </c>
      <c r="R46" s="30">
        <f t="shared" si="0"/>
        <v>13.7</v>
      </c>
      <c r="S46" s="30"/>
      <c r="T46" s="13">
        <v>1</v>
      </c>
      <c r="U46" s="13">
        <v>0.5</v>
      </c>
      <c r="V46" s="13"/>
      <c r="W46" s="13">
        <v>0</v>
      </c>
      <c r="X46" s="13">
        <v>2</v>
      </c>
      <c r="Y46" s="13"/>
      <c r="Z46" s="13"/>
      <c r="AA46" s="13">
        <v>8</v>
      </c>
      <c r="AB46" s="3">
        <v>2</v>
      </c>
      <c r="AC46" s="30">
        <f t="shared" si="3"/>
        <v>6.4285714285714288</v>
      </c>
      <c r="AD46" s="3"/>
      <c r="AE46" s="3">
        <v>1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>
      <c r="A47" s="3">
        <v>44</v>
      </c>
      <c r="B47" s="5" t="s">
        <v>75</v>
      </c>
      <c r="C47" s="5"/>
      <c r="D47" s="5">
        <v>2</v>
      </c>
      <c r="E47" s="13"/>
      <c r="F47" s="13"/>
      <c r="G47" s="13">
        <v>2</v>
      </c>
      <c r="H47" s="13"/>
      <c r="I47" s="13">
        <v>14</v>
      </c>
      <c r="J47" s="13"/>
      <c r="K47" s="13"/>
      <c r="L47" s="13"/>
      <c r="M47" s="13"/>
      <c r="N47" s="13"/>
      <c r="O47" s="3">
        <f t="shared" si="1"/>
        <v>10</v>
      </c>
      <c r="P47" s="20">
        <v>18</v>
      </c>
      <c r="Q47" s="30">
        <f t="shared" si="2"/>
        <v>11.2</v>
      </c>
      <c r="R47" s="30">
        <f t="shared" si="0"/>
        <v>13.7</v>
      </c>
      <c r="S47" s="30"/>
      <c r="T47" s="13">
        <v>1</v>
      </c>
      <c r="U47" s="13">
        <v>1</v>
      </c>
      <c r="V47" s="13">
        <v>4</v>
      </c>
      <c r="W47" s="13">
        <v>2</v>
      </c>
      <c r="X47" s="13">
        <v>2</v>
      </c>
      <c r="Y47" s="13"/>
      <c r="Z47" s="13"/>
      <c r="AA47" s="13">
        <v>20</v>
      </c>
      <c r="AB47" s="3">
        <v>4</v>
      </c>
      <c r="AC47" s="30">
        <f t="shared" si="3"/>
        <v>16.19047619047619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>
      <c r="C48">
        <v>1</v>
      </c>
      <c r="D48" s="27">
        <v>2</v>
      </c>
      <c r="E48">
        <v>2</v>
      </c>
      <c r="F48">
        <v>2</v>
      </c>
      <c r="G48" s="26">
        <v>2</v>
      </c>
      <c r="I48">
        <v>20</v>
      </c>
      <c r="J48">
        <v>20</v>
      </c>
      <c r="O48" s="3">
        <f t="shared" si="1"/>
        <v>20</v>
      </c>
      <c r="P48" s="20">
        <v>20</v>
      </c>
      <c r="Q48" s="30">
        <f t="shared" si="2"/>
        <v>20</v>
      </c>
      <c r="R48" s="30">
        <f t="shared" si="0"/>
        <v>19</v>
      </c>
      <c r="S48" s="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56AB-1496-BB48-AF01-ABBBC867F500}">
  <dimension ref="A1:C17"/>
  <sheetViews>
    <sheetView zoomScale="130" zoomScaleNormal="130" workbookViewId="0">
      <selection activeCell="B13" sqref="B13"/>
    </sheetView>
  </sheetViews>
  <sheetFormatPr baseColWidth="10" defaultRowHeight="16"/>
  <cols>
    <col min="2" max="2" width="69.83203125" bestFit="1" customWidth="1"/>
  </cols>
  <sheetData>
    <row r="1" spans="1:3">
      <c r="A1" t="s">
        <v>187</v>
      </c>
      <c r="B1" t="s">
        <v>188</v>
      </c>
    </row>
    <row r="2" spans="1:3">
      <c r="A2" t="s">
        <v>189</v>
      </c>
      <c r="B2" t="s">
        <v>208</v>
      </c>
      <c r="C2">
        <v>1</v>
      </c>
    </row>
    <row r="3" spans="1:3">
      <c r="A3" t="s">
        <v>190</v>
      </c>
      <c r="B3" t="s">
        <v>210</v>
      </c>
      <c r="C3">
        <v>2</v>
      </c>
    </row>
    <row r="4" spans="1:3">
      <c r="A4" t="s">
        <v>191</v>
      </c>
      <c r="B4" t="s">
        <v>211</v>
      </c>
      <c r="C4" t="s">
        <v>220</v>
      </c>
    </row>
    <row r="5" spans="1:3">
      <c r="A5" t="s">
        <v>192</v>
      </c>
      <c r="B5" t="s">
        <v>212</v>
      </c>
      <c r="C5">
        <v>5</v>
      </c>
    </row>
    <row r="6" spans="1:3">
      <c r="A6" t="s">
        <v>193</v>
      </c>
      <c r="B6" t="s">
        <v>206</v>
      </c>
    </row>
    <row r="7" spans="1:3">
      <c r="A7" t="s">
        <v>194</v>
      </c>
      <c r="B7" t="s">
        <v>213</v>
      </c>
      <c r="C7">
        <v>6</v>
      </c>
    </row>
    <row r="8" spans="1:3">
      <c r="A8" t="s">
        <v>195</v>
      </c>
      <c r="B8" t="s">
        <v>214</v>
      </c>
      <c r="C8">
        <v>7</v>
      </c>
    </row>
    <row r="9" spans="1:3">
      <c r="A9" t="s">
        <v>196</v>
      </c>
      <c r="B9" t="s">
        <v>215</v>
      </c>
      <c r="C9">
        <v>8</v>
      </c>
    </row>
    <row r="10" spans="1:3">
      <c r="A10" t="s">
        <v>197</v>
      </c>
      <c r="B10" t="s">
        <v>216</v>
      </c>
      <c r="C10">
        <v>9</v>
      </c>
    </row>
    <row r="11" spans="1:3">
      <c r="A11" t="s">
        <v>198</v>
      </c>
      <c r="B11" t="s">
        <v>207</v>
      </c>
    </row>
    <row r="12" spans="1:3">
      <c r="A12" t="s">
        <v>199</v>
      </c>
      <c r="B12" t="s">
        <v>217</v>
      </c>
      <c r="C12">
        <v>10</v>
      </c>
    </row>
    <row r="13" spans="1:3">
      <c r="A13" t="s">
        <v>200</v>
      </c>
      <c r="B13" t="s">
        <v>209</v>
      </c>
      <c r="C13" t="s">
        <v>221</v>
      </c>
    </row>
    <row r="14" spans="1:3">
      <c r="A14" t="s">
        <v>201</v>
      </c>
      <c r="B14" t="s">
        <v>218</v>
      </c>
      <c r="C14" t="s">
        <v>222</v>
      </c>
    </row>
    <row r="15" spans="1:3">
      <c r="A15" t="s">
        <v>202</v>
      </c>
      <c r="B15" t="s">
        <v>218</v>
      </c>
      <c r="C15" t="s">
        <v>223</v>
      </c>
    </row>
    <row r="16" spans="1:3">
      <c r="A16" t="s">
        <v>203</v>
      </c>
      <c r="B16" t="s">
        <v>219</v>
      </c>
      <c r="C16">
        <v>16</v>
      </c>
    </row>
    <row r="17" spans="1:2">
      <c r="A17" t="s">
        <v>204</v>
      </c>
      <c r="B17" t="s">
        <v>205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19"/>
  <sheetViews>
    <sheetView topLeftCell="A4" zoomScale="110" zoomScaleNormal="110" workbookViewId="0">
      <selection activeCell="N25" sqref="N25"/>
    </sheetView>
  </sheetViews>
  <sheetFormatPr baseColWidth="10" defaultRowHeight="19"/>
  <cols>
    <col min="1" max="1" width="5.83203125" customWidth="1"/>
    <col min="2" max="2" width="36" customWidth="1"/>
    <col min="3" max="5" width="6.33203125" customWidth="1"/>
    <col min="6" max="6" width="6.33203125" style="106" customWidth="1"/>
    <col min="7" max="11" width="6.33203125" customWidth="1"/>
    <col min="12" max="12" width="6.33203125" style="17" customWidth="1"/>
    <col min="13" max="19" width="6.33203125" customWidth="1"/>
    <col min="20" max="20" width="3.83203125" customWidth="1"/>
    <col min="21" max="32" width="6.33203125" customWidth="1"/>
  </cols>
  <sheetData>
    <row r="1" spans="1:25">
      <c r="M1" s="18" t="s">
        <v>319</v>
      </c>
    </row>
    <row r="2" spans="1:25">
      <c r="C2">
        <v>20</v>
      </c>
      <c r="D2">
        <v>60</v>
      </c>
      <c r="E2">
        <v>20</v>
      </c>
      <c r="G2">
        <v>15</v>
      </c>
      <c r="H2">
        <v>15</v>
      </c>
      <c r="I2">
        <v>15</v>
      </c>
      <c r="J2">
        <v>15</v>
      </c>
      <c r="K2">
        <v>40</v>
      </c>
      <c r="M2" s="18">
        <v>2</v>
      </c>
      <c r="N2">
        <v>3</v>
      </c>
      <c r="O2">
        <v>5</v>
      </c>
      <c r="P2">
        <v>2</v>
      </c>
      <c r="Q2">
        <v>3</v>
      </c>
      <c r="R2">
        <v>5</v>
      </c>
    </row>
    <row r="3" spans="1:25" s="18" customFormat="1">
      <c r="A3" s="4"/>
      <c r="B3" s="4" t="s">
        <v>65</v>
      </c>
      <c r="C3" s="4" t="s">
        <v>224</v>
      </c>
      <c r="D3" s="4" t="s">
        <v>244</v>
      </c>
      <c r="E3" s="4" t="s">
        <v>246</v>
      </c>
      <c r="F3" s="107" t="s">
        <v>247</v>
      </c>
      <c r="G3" s="4" t="s">
        <v>260</v>
      </c>
      <c r="H3" s="4" t="s">
        <v>279</v>
      </c>
      <c r="I3" s="4" t="s">
        <v>280</v>
      </c>
      <c r="J3" s="4" t="s">
        <v>297</v>
      </c>
      <c r="K3" s="4" t="s">
        <v>305</v>
      </c>
      <c r="L3" s="16" t="s">
        <v>247</v>
      </c>
      <c r="M3" s="4" t="s">
        <v>320</v>
      </c>
      <c r="N3" s="4" t="s">
        <v>321</v>
      </c>
      <c r="O3" s="4" t="s">
        <v>322</v>
      </c>
      <c r="P3" s="4" t="s">
        <v>323</v>
      </c>
      <c r="Q3" s="4" t="s">
        <v>326</v>
      </c>
      <c r="R3" s="4" t="s">
        <v>324</v>
      </c>
      <c r="S3" s="4" t="s">
        <v>325</v>
      </c>
      <c r="T3" s="4" t="s">
        <v>237</v>
      </c>
      <c r="U3" s="4" t="s">
        <v>323</v>
      </c>
      <c r="V3" s="4"/>
      <c r="W3" s="4"/>
      <c r="X3" s="4"/>
      <c r="Y3" s="4"/>
    </row>
    <row r="4" spans="1:25">
      <c r="A4" s="5">
        <v>1</v>
      </c>
      <c r="B4" s="5" t="s">
        <v>99</v>
      </c>
      <c r="C4" s="10">
        <v>18</v>
      </c>
      <c r="D4" s="10">
        <v>18</v>
      </c>
      <c r="E4" s="20">
        <v>20</v>
      </c>
      <c r="F4" s="105">
        <f t="shared" ref="F4:F35" si="0">+E4*0.2+D4*0.6+C4*0.2</f>
        <v>18.399999999999999</v>
      </c>
      <c r="G4" s="10">
        <v>10</v>
      </c>
      <c r="H4" s="10">
        <v>14</v>
      </c>
      <c r="I4" s="10">
        <v>14</v>
      </c>
      <c r="J4" s="10">
        <v>16</v>
      </c>
      <c r="K4" s="10">
        <v>19</v>
      </c>
      <c r="L4" s="105">
        <f t="shared" ref="L4:L17" si="1">+G4*0.15+H4*0.15+I4*0.15+J4*0.15+K4*0.4</f>
        <v>15.7</v>
      </c>
      <c r="M4" s="10">
        <v>2</v>
      </c>
      <c r="N4" s="10"/>
      <c r="O4" s="10">
        <v>3</v>
      </c>
      <c r="P4" s="10">
        <v>1</v>
      </c>
      <c r="Q4" s="10">
        <v>1</v>
      </c>
      <c r="R4" s="10">
        <v>4</v>
      </c>
      <c r="S4" s="10">
        <f>SUM(M4:R4)</f>
        <v>11</v>
      </c>
      <c r="T4" s="3">
        <v>6</v>
      </c>
      <c r="U4" s="3"/>
      <c r="V4" s="3"/>
      <c r="W4" s="3"/>
      <c r="X4" s="3"/>
      <c r="Y4" s="3"/>
    </row>
    <row r="5" spans="1:25">
      <c r="A5" s="5">
        <v>2</v>
      </c>
      <c r="B5" s="5" t="s">
        <v>100</v>
      </c>
      <c r="C5" s="10">
        <v>20</v>
      </c>
      <c r="D5" s="11">
        <v>18</v>
      </c>
      <c r="E5" s="20">
        <v>20</v>
      </c>
      <c r="F5" s="105">
        <f t="shared" si="0"/>
        <v>18.799999999999997</v>
      </c>
      <c r="G5" s="10">
        <v>16</v>
      </c>
      <c r="H5" s="10">
        <v>18</v>
      </c>
      <c r="I5" s="10">
        <v>10</v>
      </c>
      <c r="J5" s="10">
        <v>20</v>
      </c>
      <c r="K5" s="10">
        <v>16</v>
      </c>
      <c r="L5" s="105">
        <f t="shared" si="1"/>
        <v>16</v>
      </c>
      <c r="M5" s="10">
        <v>2</v>
      </c>
      <c r="N5" s="10"/>
      <c r="O5" s="10">
        <v>4</v>
      </c>
      <c r="P5" s="10">
        <v>2</v>
      </c>
      <c r="Q5" s="10">
        <v>1</v>
      </c>
      <c r="R5" s="10">
        <v>4</v>
      </c>
      <c r="S5" s="10">
        <f>SUM(M5:R5)</f>
        <v>13</v>
      </c>
      <c r="T5" s="3">
        <v>7</v>
      </c>
      <c r="U5" s="3"/>
      <c r="V5" s="3"/>
      <c r="W5" s="3"/>
      <c r="X5" s="3"/>
      <c r="Y5" s="3"/>
    </row>
    <row r="6" spans="1:25">
      <c r="A6" s="5">
        <v>3</v>
      </c>
      <c r="B6" s="5" t="s">
        <v>101</v>
      </c>
      <c r="C6" s="10">
        <v>20</v>
      </c>
      <c r="D6" s="11">
        <v>18</v>
      </c>
      <c r="E6" s="20">
        <v>12</v>
      </c>
      <c r="F6" s="105">
        <f t="shared" si="0"/>
        <v>17.2</v>
      </c>
      <c r="G6" s="10">
        <v>16</v>
      </c>
      <c r="H6" s="10">
        <v>18</v>
      </c>
      <c r="I6" s="10">
        <v>12</v>
      </c>
      <c r="J6" s="10">
        <v>16</v>
      </c>
      <c r="K6" s="10">
        <v>16</v>
      </c>
      <c r="L6" s="105">
        <f t="shared" si="1"/>
        <v>15.7</v>
      </c>
      <c r="M6" s="10">
        <v>2</v>
      </c>
      <c r="N6" s="10"/>
      <c r="O6" s="10">
        <v>4</v>
      </c>
      <c r="P6" s="10">
        <v>2</v>
      </c>
      <c r="Q6" s="10">
        <v>1</v>
      </c>
      <c r="R6" s="10">
        <v>4</v>
      </c>
      <c r="S6" s="10">
        <f>SUM(M6:R6)</f>
        <v>13</v>
      </c>
      <c r="T6" s="3">
        <v>7</v>
      </c>
      <c r="U6" s="3"/>
      <c r="V6" s="3"/>
      <c r="W6" s="3"/>
      <c r="X6" s="3"/>
      <c r="Y6" s="3"/>
    </row>
    <row r="7" spans="1:25">
      <c r="A7" s="5">
        <v>4</v>
      </c>
      <c r="B7" s="5" t="s">
        <v>102</v>
      </c>
      <c r="C7" s="10">
        <v>18</v>
      </c>
      <c r="D7" s="11">
        <v>18</v>
      </c>
      <c r="E7" s="20">
        <v>20</v>
      </c>
      <c r="F7" s="105">
        <f t="shared" si="0"/>
        <v>18.399999999999999</v>
      </c>
      <c r="G7" s="10">
        <v>8</v>
      </c>
      <c r="H7" s="10"/>
      <c r="I7" s="10">
        <v>16</v>
      </c>
      <c r="J7" s="10">
        <v>16</v>
      </c>
      <c r="K7" s="10">
        <v>18</v>
      </c>
      <c r="L7" s="105">
        <f t="shared" si="1"/>
        <v>13.2</v>
      </c>
      <c r="M7" s="10">
        <v>2</v>
      </c>
      <c r="N7" s="10"/>
      <c r="O7" s="10">
        <v>3</v>
      </c>
      <c r="P7" s="10">
        <v>1</v>
      </c>
      <c r="Q7" s="10">
        <v>1</v>
      </c>
      <c r="R7" s="10">
        <v>4</v>
      </c>
      <c r="S7" s="10">
        <f>SUM(M7:R7)</f>
        <v>11</v>
      </c>
      <c r="T7" s="3">
        <v>6</v>
      </c>
      <c r="U7" s="3"/>
      <c r="V7" s="3"/>
      <c r="W7" s="3"/>
      <c r="X7" s="3"/>
      <c r="Y7" s="3"/>
    </row>
    <row r="8" spans="1:25">
      <c r="A8" s="5">
        <v>5</v>
      </c>
      <c r="B8" s="5" t="s">
        <v>103</v>
      </c>
      <c r="C8" s="10">
        <v>14</v>
      </c>
      <c r="D8" s="11">
        <v>12</v>
      </c>
      <c r="E8" s="20">
        <v>20</v>
      </c>
      <c r="F8" s="105">
        <f t="shared" si="0"/>
        <v>14</v>
      </c>
      <c r="G8" s="10">
        <v>15</v>
      </c>
      <c r="H8" s="10">
        <v>18</v>
      </c>
      <c r="I8" s="10">
        <v>16</v>
      </c>
      <c r="J8" s="10">
        <v>17</v>
      </c>
      <c r="K8" s="10">
        <v>9</v>
      </c>
      <c r="L8" s="105">
        <f t="shared" si="1"/>
        <v>13.499999999999998</v>
      </c>
      <c r="M8" s="10"/>
      <c r="N8" s="10"/>
      <c r="O8" s="10"/>
      <c r="P8" s="10"/>
      <c r="Q8" s="10"/>
      <c r="R8" s="10"/>
      <c r="S8" s="10"/>
      <c r="T8" s="3">
        <v>5</v>
      </c>
      <c r="U8" s="3"/>
      <c r="V8" s="3"/>
      <c r="W8" s="3"/>
      <c r="X8" s="3"/>
      <c r="Y8" s="3"/>
    </row>
    <row r="9" spans="1:25">
      <c r="A9" s="5">
        <v>6</v>
      </c>
      <c r="B9" s="5" t="s">
        <v>104</v>
      </c>
      <c r="C9" s="10">
        <v>20</v>
      </c>
      <c r="D9" s="11">
        <v>20</v>
      </c>
      <c r="E9" s="20">
        <v>20</v>
      </c>
      <c r="F9" s="105">
        <f t="shared" si="0"/>
        <v>20</v>
      </c>
      <c r="G9" s="10">
        <v>20</v>
      </c>
      <c r="H9" s="10">
        <v>18</v>
      </c>
      <c r="I9" s="10">
        <v>14</v>
      </c>
      <c r="J9" s="10">
        <v>16</v>
      </c>
      <c r="K9" s="10">
        <v>20</v>
      </c>
      <c r="L9" s="105">
        <f t="shared" si="1"/>
        <v>18.2</v>
      </c>
      <c r="M9" s="10"/>
      <c r="N9" s="10"/>
      <c r="O9" s="10"/>
      <c r="P9" s="10"/>
      <c r="Q9" s="10"/>
      <c r="R9" s="10"/>
      <c r="S9" s="10"/>
      <c r="T9" s="3">
        <v>1</v>
      </c>
      <c r="U9" s="3"/>
      <c r="V9" s="3"/>
      <c r="W9" s="3"/>
      <c r="X9" s="3"/>
      <c r="Y9" s="3"/>
    </row>
    <row r="10" spans="1:25">
      <c r="A10" s="5">
        <v>7</v>
      </c>
      <c r="B10" s="5" t="s">
        <v>105</v>
      </c>
      <c r="C10" s="10">
        <v>20</v>
      </c>
      <c r="D10" s="11">
        <v>8</v>
      </c>
      <c r="E10" s="20">
        <v>20</v>
      </c>
      <c r="F10" s="105">
        <f t="shared" si="0"/>
        <v>12.8</v>
      </c>
      <c r="G10" s="10">
        <v>12</v>
      </c>
      <c r="H10" s="10">
        <v>10</v>
      </c>
      <c r="I10" s="10">
        <v>10</v>
      </c>
      <c r="J10" s="10">
        <v>19</v>
      </c>
      <c r="K10" s="10">
        <v>14</v>
      </c>
      <c r="L10" s="105">
        <f t="shared" si="1"/>
        <v>13.25</v>
      </c>
      <c r="M10" s="10"/>
      <c r="N10" s="10"/>
      <c r="O10" s="10"/>
      <c r="P10" s="10"/>
      <c r="Q10" s="10"/>
      <c r="R10" s="10"/>
      <c r="S10" s="10"/>
      <c r="T10" s="3">
        <v>5</v>
      </c>
      <c r="U10" s="3"/>
      <c r="V10" s="3"/>
      <c r="W10" s="3"/>
      <c r="X10" s="3"/>
      <c r="Y10" s="3"/>
    </row>
    <row r="11" spans="1:25">
      <c r="A11" s="5">
        <v>8</v>
      </c>
      <c r="B11" s="5" t="s">
        <v>106</v>
      </c>
      <c r="C11" s="10">
        <v>11</v>
      </c>
      <c r="D11" s="11">
        <v>14</v>
      </c>
      <c r="E11" s="20">
        <v>14</v>
      </c>
      <c r="F11" s="105">
        <f t="shared" si="0"/>
        <v>13.400000000000002</v>
      </c>
      <c r="G11" s="10">
        <v>13</v>
      </c>
      <c r="H11" s="10"/>
      <c r="I11" s="10"/>
      <c r="J11" s="10">
        <v>14</v>
      </c>
      <c r="K11" s="10">
        <v>15</v>
      </c>
      <c r="L11" s="105">
        <f t="shared" si="1"/>
        <v>10.050000000000001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>SUM(M11:R11)</f>
        <v>0</v>
      </c>
      <c r="T11" s="3">
        <v>9</v>
      </c>
      <c r="U11" s="3"/>
      <c r="V11" s="3"/>
      <c r="W11" s="3"/>
      <c r="X11" s="3"/>
      <c r="Y11" s="3"/>
    </row>
    <row r="12" spans="1:25">
      <c r="A12" s="5">
        <v>9</v>
      </c>
      <c r="B12" s="5" t="s">
        <v>107</v>
      </c>
      <c r="C12" s="10">
        <v>20</v>
      </c>
      <c r="D12" s="11">
        <v>6</v>
      </c>
      <c r="E12" s="20">
        <v>20</v>
      </c>
      <c r="F12" s="105">
        <f t="shared" si="0"/>
        <v>11.6</v>
      </c>
      <c r="G12" s="10">
        <v>12</v>
      </c>
      <c r="H12" s="10">
        <v>16</v>
      </c>
      <c r="I12" s="10">
        <v>10</v>
      </c>
      <c r="J12" s="10">
        <v>19</v>
      </c>
      <c r="K12" s="10">
        <v>14</v>
      </c>
      <c r="L12" s="105">
        <f t="shared" si="1"/>
        <v>14.149999999999999</v>
      </c>
      <c r="M12" s="10"/>
      <c r="N12" s="10"/>
      <c r="O12" s="10"/>
      <c r="P12" s="10"/>
      <c r="Q12" s="10"/>
      <c r="R12" s="10"/>
      <c r="S12" s="10"/>
      <c r="T12" s="3">
        <v>5</v>
      </c>
      <c r="U12" s="3">
        <v>1</v>
      </c>
      <c r="V12" s="3"/>
      <c r="W12" s="3"/>
      <c r="X12" s="3"/>
      <c r="Y12" s="3"/>
    </row>
    <row r="13" spans="1:25">
      <c r="A13" s="5">
        <v>10</v>
      </c>
      <c r="B13" s="5" t="s">
        <v>108</v>
      </c>
      <c r="C13" s="10">
        <v>20</v>
      </c>
      <c r="D13" s="11">
        <v>18</v>
      </c>
      <c r="E13" s="20">
        <v>20</v>
      </c>
      <c r="F13" s="105">
        <f t="shared" si="0"/>
        <v>18.799999999999997</v>
      </c>
      <c r="G13" s="10">
        <v>20</v>
      </c>
      <c r="H13" s="10">
        <v>20</v>
      </c>
      <c r="I13" s="10">
        <v>12</v>
      </c>
      <c r="J13" s="10">
        <v>19</v>
      </c>
      <c r="K13" s="10">
        <v>20</v>
      </c>
      <c r="L13" s="105">
        <f t="shared" si="1"/>
        <v>18.649999999999999</v>
      </c>
      <c r="M13" s="10"/>
      <c r="N13" s="10"/>
      <c r="O13" s="10"/>
      <c r="P13" s="10"/>
      <c r="Q13" s="10"/>
      <c r="R13" s="10"/>
      <c r="S13" s="10"/>
      <c r="T13" s="3">
        <v>1</v>
      </c>
      <c r="U13" s="3"/>
      <c r="V13" s="3"/>
      <c r="W13" s="3"/>
      <c r="X13" s="3"/>
      <c r="Y13" s="3"/>
    </row>
    <row r="14" spans="1:25">
      <c r="A14" s="5">
        <v>11</v>
      </c>
      <c r="B14" s="5" t="s">
        <v>109</v>
      </c>
      <c r="C14" s="10">
        <v>20</v>
      </c>
      <c r="D14" s="11">
        <v>12</v>
      </c>
      <c r="E14" s="20">
        <v>20</v>
      </c>
      <c r="F14" s="105">
        <f t="shared" si="0"/>
        <v>15.2</v>
      </c>
      <c r="G14" s="10">
        <v>14</v>
      </c>
      <c r="H14" s="10">
        <v>12</v>
      </c>
      <c r="I14" s="10">
        <v>16</v>
      </c>
      <c r="J14" s="10">
        <v>16</v>
      </c>
      <c r="K14" s="10">
        <v>12</v>
      </c>
      <c r="L14" s="105">
        <f t="shared" si="1"/>
        <v>13.5</v>
      </c>
      <c r="M14" s="10"/>
      <c r="N14" s="10"/>
      <c r="O14" s="10"/>
      <c r="P14" s="10"/>
      <c r="Q14" s="10"/>
      <c r="R14" s="10"/>
      <c r="S14" s="10"/>
      <c r="T14" s="3">
        <v>8</v>
      </c>
      <c r="U14" s="3"/>
      <c r="V14" s="3"/>
      <c r="W14" s="3"/>
      <c r="X14" s="3"/>
      <c r="Y14" s="3"/>
    </row>
    <row r="15" spans="1:25">
      <c r="A15" s="5">
        <v>12</v>
      </c>
      <c r="B15" s="5" t="s">
        <v>110</v>
      </c>
      <c r="C15" s="10">
        <v>14</v>
      </c>
      <c r="D15" s="11">
        <v>14</v>
      </c>
      <c r="E15" s="20">
        <v>18</v>
      </c>
      <c r="F15" s="105">
        <f t="shared" si="0"/>
        <v>14.8</v>
      </c>
      <c r="G15" s="10"/>
      <c r="H15" s="10">
        <v>18</v>
      </c>
      <c r="I15" s="10">
        <v>12</v>
      </c>
      <c r="J15" s="10">
        <v>17</v>
      </c>
      <c r="K15" s="10">
        <v>17</v>
      </c>
      <c r="L15" s="105">
        <f t="shared" si="1"/>
        <v>13.850000000000001</v>
      </c>
      <c r="M15" s="10">
        <v>2</v>
      </c>
      <c r="N15" s="10"/>
      <c r="O15" s="10">
        <v>3</v>
      </c>
      <c r="P15" s="10">
        <v>1</v>
      </c>
      <c r="Q15" s="10">
        <v>1</v>
      </c>
      <c r="R15" s="10">
        <v>3</v>
      </c>
      <c r="S15" s="10">
        <f>SUM(M15:R15)</f>
        <v>10</v>
      </c>
      <c r="T15" s="3">
        <v>4</v>
      </c>
      <c r="U15" s="3"/>
      <c r="V15" s="3"/>
      <c r="W15" s="3"/>
      <c r="X15" s="3"/>
      <c r="Y15" s="3"/>
    </row>
    <row r="16" spans="1:25">
      <c r="A16" s="5">
        <v>13</v>
      </c>
      <c r="B16" s="5" t="s">
        <v>111</v>
      </c>
      <c r="C16" s="10">
        <v>20</v>
      </c>
      <c r="D16" s="11">
        <v>16</v>
      </c>
      <c r="E16" s="20">
        <v>18</v>
      </c>
      <c r="F16" s="105">
        <f t="shared" si="0"/>
        <v>17.2</v>
      </c>
      <c r="G16" s="10">
        <v>8</v>
      </c>
      <c r="H16" s="10">
        <v>12</v>
      </c>
      <c r="I16" s="10">
        <v>16</v>
      </c>
      <c r="J16" s="10">
        <v>18</v>
      </c>
      <c r="K16" s="10">
        <v>20</v>
      </c>
      <c r="L16" s="105">
        <f t="shared" si="1"/>
        <v>16.100000000000001</v>
      </c>
      <c r="M16" s="10"/>
      <c r="N16" s="10"/>
      <c r="O16" s="10"/>
      <c r="P16" s="10"/>
      <c r="Q16" s="10"/>
      <c r="R16" s="10"/>
      <c r="S16" s="10"/>
      <c r="T16" s="3">
        <v>3</v>
      </c>
      <c r="U16" s="3"/>
      <c r="V16" s="3"/>
      <c r="W16" s="3"/>
      <c r="X16" s="3"/>
      <c r="Y16" s="3"/>
    </row>
    <row r="17" spans="1:25">
      <c r="A17" s="5">
        <v>14</v>
      </c>
      <c r="B17" s="5" t="s">
        <v>112</v>
      </c>
      <c r="C17" s="10">
        <v>18</v>
      </c>
      <c r="D17" s="11">
        <v>6</v>
      </c>
      <c r="E17" s="20">
        <v>20</v>
      </c>
      <c r="F17" s="105">
        <f t="shared" si="0"/>
        <v>11.2</v>
      </c>
      <c r="G17" s="10">
        <v>15</v>
      </c>
      <c r="H17" s="10">
        <v>14</v>
      </c>
      <c r="I17" s="10">
        <v>12</v>
      </c>
      <c r="J17" s="10">
        <v>10</v>
      </c>
      <c r="K17" s="10">
        <v>14</v>
      </c>
      <c r="L17" s="105">
        <f t="shared" si="1"/>
        <v>13.25</v>
      </c>
      <c r="M17" s="10"/>
      <c r="N17" s="10"/>
      <c r="O17" s="10"/>
      <c r="P17" s="10"/>
      <c r="Q17" s="10"/>
      <c r="R17" s="10"/>
      <c r="S17" s="10"/>
      <c r="T17" s="3">
        <v>8</v>
      </c>
      <c r="U17" s="3"/>
      <c r="V17" s="3"/>
      <c r="W17" s="3"/>
      <c r="X17" s="3"/>
      <c r="Y17" s="3"/>
    </row>
    <row r="18" spans="1:25">
      <c r="A18" s="5">
        <v>15</v>
      </c>
      <c r="B18" s="5" t="s">
        <v>113</v>
      </c>
      <c r="C18" s="10"/>
      <c r="D18" s="11"/>
      <c r="E18" s="20">
        <v>4</v>
      </c>
      <c r="F18" s="105">
        <f t="shared" si="0"/>
        <v>0.8</v>
      </c>
      <c r="G18" s="10"/>
      <c r="H18" s="10"/>
      <c r="I18" s="10"/>
      <c r="J18" s="10"/>
      <c r="K18" s="10"/>
      <c r="L18" s="105" t="s">
        <v>281</v>
      </c>
      <c r="M18" s="10"/>
      <c r="N18" s="10"/>
      <c r="O18" s="10"/>
      <c r="P18" s="10"/>
      <c r="Q18" s="10"/>
      <c r="R18" s="10"/>
      <c r="S18" s="10"/>
      <c r="T18" s="3"/>
      <c r="U18" s="3"/>
      <c r="V18" s="3"/>
      <c r="W18" s="3"/>
      <c r="X18" s="3"/>
      <c r="Y18" s="3"/>
    </row>
    <row r="19" spans="1:25">
      <c r="A19" s="5">
        <v>16</v>
      </c>
      <c r="B19" s="5" t="s">
        <v>114</v>
      </c>
      <c r="C19" s="10">
        <v>16</v>
      </c>
      <c r="D19" s="11">
        <v>8</v>
      </c>
      <c r="E19" s="20">
        <v>8</v>
      </c>
      <c r="F19" s="105">
        <f t="shared" si="0"/>
        <v>9.6000000000000014</v>
      </c>
      <c r="G19" s="10">
        <v>0</v>
      </c>
      <c r="H19" s="10"/>
      <c r="I19" s="10"/>
      <c r="J19" s="10"/>
      <c r="K19" s="10"/>
      <c r="L19" s="105">
        <f>+G19*0.15+H19*0.15+I19*0.15+J19*0.15+K19*0.4</f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>SUM(M19:R19)</f>
        <v>0</v>
      </c>
      <c r="T19" s="3">
        <v>9</v>
      </c>
      <c r="U19" s="3"/>
      <c r="V19" s="3"/>
      <c r="W19" s="3"/>
      <c r="X19" s="3"/>
      <c r="Y19" s="3"/>
    </row>
    <row r="20" spans="1:25">
      <c r="A20" s="5">
        <v>17</v>
      </c>
      <c r="B20" s="5" t="s">
        <v>115</v>
      </c>
      <c r="C20" s="10"/>
      <c r="D20" s="11"/>
      <c r="E20" s="20">
        <v>0</v>
      </c>
      <c r="F20" s="105">
        <f t="shared" si="0"/>
        <v>0</v>
      </c>
      <c r="G20" s="10"/>
      <c r="H20" s="10"/>
      <c r="I20" s="10"/>
      <c r="J20" s="10"/>
      <c r="K20" s="10"/>
      <c r="L20" s="105" t="s">
        <v>281</v>
      </c>
      <c r="M20" s="10"/>
      <c r="N20" s="10"/>
      <c r="O20" s="10"/>
      <c r="P20" s="10"/>
      <c r="Q20" s="10"/>
      <c r="R20" s="10"/>
      <c r="S20" s="10"/>
      <c r="T20" s="3"/>
      <c r="U20" s="3"/>
      <c r="V20" s="3"/>
      <c r="W20" s="3"/>
      <c r="X20" s="3"/>
      <c r="Y20" s="3"/>
    </row>
    <row r="21" spans="1:25">
      <c r="A21" s="5">
        <v>18</v>
      </c>
      <c r="B21" s="5" t="s">
        <v>116</v>
      </c>
      <c r="C21" s="10">
        <v>20</v>
      </c>
      <c r="D21" s="11">
        <v>14.2</v>
      </c>
      <c r="E21" s="20">
        <v>20</v>
      </c>
      <c r="F21" s="105">
        <f t="shared" si="0"/>
        <v>16.52</v>
      </c>
      <c r="G21" s="10">
        <v>20</v>
      </c>
      <c r="H21" s="10">
        <v>20</v>
      </c>
      <c r="I21" s="10">
        <v>15</v>
      </c>
      <c r="J21" s="10">
        <v>20</v>
      </c>
      <c r="K21" s="10">
        <v>20</v>
      </c>
      <c r="L21" s="105">
        <f t="shared" ref="L21:L64" si="2">+G21*0.15+H21*0.15+I21*0.15+J21*0.15+K21*0.4</f>
        <v>19.25</v>
      </c>
      <c r="M21" s="10"/>
      <c r="N21" s="10"/>
      <c r="O21" s="10"/>
      <c r="P21" s="10"/>
      <c r="Q21" s="10"/>
      <c r="R21" s="10"/>
      <c r="S21" s="10"/>
      <c r="T21" s="3">
        <v>2</v>
      </c>
      <c r="U21" s="3"/>
      <c r="V21" s="3"/>
      <c r="W21" s="3"/>
      <c r="X21" s="3"/>
      <c r="Y21" s="3"/>
    </row>
    <row r="22" spans="1:25">
      <c r="A22" s="5">
        <v>19</v>
      </c>
      <c r="B22" s="5" t="s">
        <v>117</v>
      </c>
      <c r="C22" s="10">
        <v>10</v>
      </c>
      <c r="D22" s="11">
        <v>8.5</v>
      </c>
      <c r="E22" s="20">
        <v>20</v>
      </c>
      <c r="F22" s="105">
        <f t="shared" si="0"/>
        <v>11.1</v>
      </c>
      <c r="G22" s="10">
        <v>11</v>
      </c>
      <c r="H22" s="10">
        <v>6</v>
      </c>
      <c r="I22" s="10"/>
      <c r="J22" s="10"/>
      <c r="K22" s="10"/>
      <c r="L22" s="105">
        <f t="shared" si="2"/>
        <v>2.5499999999999998</v>
      </c>
      <c r="M22" s="10">
        <v>0</v>
      </c>
      <c r="N22" s="10" t="s">
        <v>328</v>
      </c>
      <c r="O22" s="10"/>
      <c r="P22" s="10"/>
      <c r="Q22" s="10"/>
      <c r="R22" s="10"/>
      <c r="S22" s="10">
        <f>SUM(M22:R22)</f>
        <v>0</v>
      </c>
      <c r="T22" s="3">
        <v>10</v>
      </c>
      <c r="U22" s="3"/>
      <c r="V22" s="3"/>
      <c r="W22" s="3"/>
      <c r="X22" s="3"/>
      <c r="Y22" s="3"/>
    </row>
    <row r="23" spans="1:25">
      <c r="A23" s="5">
        <v>20</v>
      </c>
      <c r="B23" s="5" t="s">
        <v>118</v>
      </c>
      <c r="C23" s="10">
        <v>20</v>
      </c>
      <c r="D23" s="11">
        <v>12.2</v>
      </c>
      <c r="E23" s="20">
        <v>12</v>
      </c>
      <c r="F23" s="105">
        <f t="shared" si="0"/>
        <v>13.719999999999999</v>
      </c>
      <c r="G23" s="10"/>
      <c r="H23" s="10">
        <v>18</v>
      </c>
      <c r="I23" s="10">
        <v>0</v>
      </c>
      <c r="J23" s="10"/>
      <c r="K23" s="10">
        <v>18</v>
      </c>
      <c r="L23" s="105">
        <f t="shared" si="2"/>
        <v>9.9</v>
      </c>
      <c r="M23" s="10">
        <v>0</v>
      </c>
      <c r="N23" s="10"/>
      <c r="O23" s="10">
        <v>3</v>
      </c>
      <c r="P23" s="10">
        <v>2</v>
      </c>
      <c r="Q23" s="10">
        <v>2</v>
      </c>
      <c r="R23" s="10">
        <v>4</v>
      </c>
      <c r="S23" s="10">
        <f>SUM(M23:R23)</f>
        <v>11</v>
      </c>
      <c r="T23" s="3"/>
      <c r="U23" s="3"/>
      <c r="V23" s="3"/>
      <c r="W23" s="3"/>
      <c r="X23" s="3"/>
      <c r="Y23" s="3"/>
    </row>
    <row r="24" spans="1:25">
      <c r="A24" s="5">
        <v>21</v>
      </c>
      <c r="B24" s="5" t="s">
        <v>119</v>
      </c>
      <c r="C24" s="10">
        <v>20</v>
      </c>
      <c r="D24" s="11">
        <v>10.7</v>
      </c>
      <c r="E24" s="20">
        <v>16</v>
      </c>
      <c r="F24" s="105">
        <f t="shared" si="0"/>
        <v>13.62</v>
      </c>
      <c r="G24" s="10">
        <v>12</v>
      </c>
      <c r="H24" s="10">
        <v>12</v>
      </c>
      <c r="I24" s="10">
        <v>16</v>
      </c>
      <c r="J24" s="10">
        <v>14</v>
      </c>
      <c r="K24" s="10">
        <v>12</v>
      </c>
      <c r="L24" s="105">
        <f t="shared" si="2"/>
        <v>12.9</v>
      </c>
      <c r="M24" s="10"/>
      <c r="N24" s="10"/>
      <c r="O24" s="10"/>
      <c r="P24" s="10"/>
      <c r="Q24" s="10"/>
      <c r="R24" s="10"/>
      <c r="S24" s="10"/>
      <c r="T24" s="3">
        <v>8</v>
      </c>
      <c r="U24" s="3"/>
      <c r="V24" s="3"/>
      <c r="W24" s="3"/>
      <c r="X24" s="3"/>
      <c r="Y24" s="3"/>
    </row>
    <row r="25" spans="1:25">
      <c r="A25" s="5">
        <v>22</v>
      </c>
      <c r="B25" s="5" t="s">
        <v>120</v>
      </c>
      <c r="C25" s="10">
        <v>20</v>
      </c>
      <c r="D25" s="11">
        <v>16</v>
      </c>
      <c r="E25" s="20">
        <v>20</v>
      </c>
      <c r="F25" s="105">
        <f t="shared" si="0"/>
        <v>17.600000000000001</v>
      </c>
      <c r="G25" s="10">
        <v>14</v>
      </c>
      <c r="H25" s="10">
        <v>19</v>
      </c>
      <c r="I25" s="10">
        <v>12</v>
      </c>
      <c r="J25" s="10">
        <v>18</v>
      </c>
      <c r="K25" s="10">
        <v>16</v>
      </c>
      <c r="L25" s="105">
        <f t="shared" si="2"/>
        <v>15.85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>SUM(M25:R25)</f>
        <v>0</v>
      </c>
      <c r="T25" s="3">
        <v>9</v>
      </c>
      <c r="U25" s="3"/>
      <c r="V25" s="3"/>
      <c r="W25" s="3"/>
      <c r="X25" s="3"/>
      <c r="Y25" s="3"/>
    </row>
    <row r="26" spans="1:25">
      <c r="A26" s="5">
        <v>23</v>
      </c>
      <c r="B26" s="5" t="s">
        <v>121</v>
      </c>
      <c r="C26" s="10">
        <v>7</v>
      </c>
      <c r="D26" s="11">
        <v>14.2</v>
      </c>
      <c r="E26" s="20">
        <v>12</v>
      </c>
      <c r="F26" s="105">
        <f t="shared" si="0"/>
        <v>12.32</v>
      </c>
      <c r="G26" s="10"/>
      <c r="H26" s="10"/>
      <c r="I26" s="10"/>
      <c r="J26" s="10">
        <v>16</v>
      </c>
      <c r="K26" s="10">
        <v>16</v>
      </c>
      <c r="L26" s="105">
        <f t="shared" si="2"/>
        <v>8.8000000000000007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>SUM(M26:R26)</f>
        <v>0</v>
      </c>
      <c r="T26" s="3">
        <v>9</v>
      </c>
      <c r="U26" s="3"/>
      <c r="V26" s="3"/>
      <c r="W26" s="3"/>
      <c r="X26" s="3"/>
      <c r="Y26" s="3"/>
    </row>
    <row r="27" spans="1:25">
      <c r="A27" s="5">
        <v>24</v>
      </c>
      <c r="B27" s="5" t="s">
        <v>122</v>
      </c>
      <c r="C27" s="10">
        <v>11</v>
      </c>
      <c r="D27" s="11">
        <v>4.5</v>
      </c>
      <c r="E27" s="20">
        <v>20</v>
      </c>
      <c r="F27" s="105">
        <f t="shared" si="0"/>
        <v>8.8999999999999986</v>
      </c>
      <c r="G27" s="10">
        <v>7</v>
      </c>
      <c r="H27" s="10"/>
      <c r="I27" s="10">
        <v>10</v>
      </c>
      <c r="J27" s="10">
        <v>7</v>
      </c>
      <c r="K27" s="10">
        <v>6</v>
      </c>
      <c r="L27" s="105">
        <f t="shared" si="2"/>
        <v>6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>SUM(M27:R27)</f>
        <v>0</v>
      </c>
      <c r="T27" s="3">
        <v>9</v>
      </c>
      <c r="U27" s="3"/>
      <c r="V27" s="3"/>
      <c r="W27" s="3"/>
      <c r="X27" s="3"/>
      <c r="Y27" s="3"/>
    </row>
    <row r="28" spans="1:25">
      <c r="A28" s="5">
        <v>25</v>
      </c>
      <c r="B28" s="5" t="s">
        <v>123</v>
      </c>
      <c r="C28" s="10">
        <v>11</v>
      </c>
      <c r="D28" s="11">
        <v>12.2</v>
      </c>
      <c r="E28" s="20">
        <v>12</v>
      </c>
      <c r="F28" s="105">
        <f t="shared" si="0"/>
        <v>11.919999999999998</v>
      </c>
      <c r="G28" s="10">
        <v>13</v>
      </c>
      <c r="H28" s="10">
        <v>18</v>
      </c>
      <c r="I28" s="10">
        <v>16</v>
      </c>
      <c r="J28" s="10">
        <v>17</v>
      </c>
      <c r="K28" s="10">
        <v>12</v>
      </c>
      <c r="L28" s="105">
        <f t="shared" si="2"/>
        <v>14.399999999999999</v>
      </c>
      <c r="M28" s="10">
        <v>2</v>
      </c>
      <c r="N28" s="10"/>
      <c r="O28" s="10">
        <v>3</v>
      </c>
      <c r="P28" s="10">
        <v>1</v>
      </c>
      <c r="Q28" s="10">
        <v>1</v>
      </c>
      <c r="R28" s="10">
        <v>3</v>
      </c>
      <c r="S28" s="10">
        <f>SUM(M28:R28)</f>
        <v>10</v>
      </c>
      <c r="T28" s="3">
        <v>4</v>
      </c>
      <c r="U28" s="3">
        <v>1</v>
      </c>
      <c r="V28" s="3"/>
      <c r="W28" s="3"/>
      <c r="X28" s="3"/>
      <c r="Y28" s="3"/>
    </row>
    <row r="29" spans="1:25">
      <c r="A29" s="5">
        <v>26</v>
      </c>
      <c r="B29" s="5" t="s">
        <v>124</v>
      </c>
      <c r="C29" s="10">
        <v>20</v>
      </c>
      <c r="D29" s="11">
        <v>14</v>
      </c>
      <c r="E29" s="20">
        <v>20</v>
      </c>
      <c r="F29" s="105">
        <f t="shared" si="0"/>
        <v>16.399999999999999</v>
      </c>
      <c r="G29" s="10">
        <v>18</v>
      </c>
      <c r="H29" s="10">
        <v>18</v>
      </c>
      <c r="I29" s="10">
        <v>12</v>
      </c>
      <c r="J29" s="10">
        <v>17</v>
      </c>
      <c r="K29" s="10">
        <v>16</v>
      </c>
      <c r="L29" s="105">
        <f t="shared" si="2"/>
        <v>16.149999999999999</v>
      </c>
      <c r="M29" s="10"/>
      <c r="N29" s="10"/>
      <c r="O29" s="10"/>
      <c r="P29" s="10"/>
      <c r="Q29" s="10"/>
      <c r="R29" s="10"/>
      <c r="S29" s="10"/>
      <c r="T29" s="3">
        <v>2</v>
      </c>
      <c r="U29" s="3"/>
      <c r="V29" s="3"/>
      <c r="W29" s="3"/>
      <c r="X29" s="3"/>
      <c r="Y29" s="3"/>
    </row>
    <row r="30" spans="1:25">
      <c r="A30" s="5">
        <v>27</v>
      </c>
      <c r="B30" s="5" t="s">
        <v>125</v>
      </c>
      <c r="C30" s="10">
        <v>16</v>
      </c>
      <c r="D30" s="11">
        <v>14.2</v>
      </c>
      <c r="E30" s="20">
        <v>20</v>
      </c>
      <c r="F30" s="105">
        <f t="shared" si="0"/>
        <v>15.719999999999999</v>
      </c>
      <c r="G30" s="10">
        <v>12</v>
      </c>
      <c r="H30" s="10">
        <v>19</v>
      </c>
      <c r="I30" s="10">
        <v>12</v>
      </c>
      <c r="J30" s="10">
        <v>18</v>
      </c>
      <c r="K30" s="10">
        <v>16</v>
      </c>
      <c r="L30" s="105">
        <f t="shared" si="2"/>
        <v>15.55</v>
      </c>
      <c r="M30" s="10">
        <v>2</v>
      </c>
      <c r="N30" s="10"/>
      <c r="O30" s="10">
        <v>4</v>
      </c>
      <c r="P30" s="10">
        <v>2</v>
      </c>
      <c r="Q30" s="10">
        <v>1</v>
      </c>
      <c r="R30" s="10">
        <v>4</v>
      </c>
      <c r="S30" s="10">
        <f>SUM(M30:R30)</f>
        <v>13</v>
      </c>
      <c r="T30" s="3">
        <v>7</v>
      </c>
      <c r="U30" s="3"/>
      <c r="V30" s="3"/>
      <c r="W30" s="3"/>
      <c r="X30" s="3"/>
      <c r="Y30" s="3"/>
    </row>
    <row r="31" spans="1:25">
      <c r="A31" s="5">
        <v>28</v>
      </c>
      <c r="B31" s="5" t="s">
        <v>126</v>
      </c>
      <c r="C31" s="10">
        <v>20</v>
      </c>
      <c r="D31" s="11">
        <v>18</v>
      </c>
      <c r="E31" s="20">
        <v>18</v>
      </c>
      <c r="F31" s="105">
        <f t="shared" si="0"/>
        <v>18.399999999999999</v>
      </c>
      <c r="G31" s="10">
        <v>14</v>
      </c>
      <c r="H31" s="10">
        <v>19</v>
      </c>
      <c r="I31" s="10">
        <v>12</v>
      </c>
      <c r="J31" s="10">
        <v>16</v>
      </c>
      <c r="K31" s="10">
        <v>18</v>
      </c>
      <c r="L31" s="105">
        <f t="shared" si="2"/>
        <v>16.350000000000001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>SUM(M31:R31)</f>
        <v>0</v>
      </c>
      <c r="T31" s="3">
        <v>9</v>
      </c>
      <c r="U31" s="3"/>
      <c r="V31" s="3"/>
      <c r="W31" s="3"/>
      <c r="X31" s="3"/>
      <c r="Y31" s="3"/>
    </row>
    <row r="32" spans="1:25">
      <c r="A32" s="5">
        <v>29</v>
      </c>
      <c r="B32" s="5" t="s">
        <v>127</v>
      </c>
      <c r="C32" s="10">
        <v>11</v>
      </c>
      <c r="D32" s="11">
        <v>12</v>
      </c>
      <c r="E32" s="20">
        <v>20</v>
      </c>
      <c r="F32" s="105">
        <f t="shared" si="0"/>
        <v>13.399999999999999</v>
      </c>
      <c r="G32" s="10">
        <v>12</v>
      </c>
      <c r="H32" s="10">
        <v>18</v>
      </c>
      <c r="I32" s="10">
        <v>17</v>
      </c>
      <c r="J32" s="10">
        <v>17</v>
      </c>
      <c r="K32" s="10">
        <v>13</v>
      </c>
      <c r="L32" s="105">
        <f t="shared" si="2"/>
        <v>14.8</v>
      </c>
      <c r="M32" s="10">
        <v>2</v>
      </c>
      <c r="N32" s="10"/>
      <c r="O32" s="10">
        <v>3</v>
      </c>
      <c r="P32" s="10">
        <v>1</v>
      </c>
      <c r="Q32" s="10">
        <v>1</v>
      </c>
      <c r="R32" s="10">
        <v>3</v>
      </c>
      <c r="S32" s="10">
        <f>SUM(M32:R32)</f>
        <v>10</v>
      </c>
      <c r="T32" s="3">
        <v>4</v>
      </c>
      <c r="U32" s="3"/>
      <c r="V32" s="3"/>
      <c r="W32" s="3"/>
      <c r="X32" s="3"/>
      <c r="Y32" s="3"/>
    </row>
    <row r="33" spans="1:25">
      <c r="A33" s="5">
        <v>30</v>
      </c>
      <c r="B33" s="5" t="s">
        <v>128</v>
      </c>
      <c r="C33" s="10">
        <v>20</v>
      </c>
      <c r="D33" s="11">
        <v>16</v>
      </c>
      <c r="E33" s="20">
        <v>20</v>
      </c>
      <c r="F33" s="105">
        <f t="shared" si="0"/>
        <v>17.600000000000001</v>
      </c>
      <c r="G33" s="10">
        <v>7</v>
      </c>
      <c r="H33" s="10">
        <v>16</v>
      </c>
      <c r="I33" s="10">
        <v>16</v>
      </c>
      <c r="J33" s="10">
        <v>17</v>
      </c>
      <c r="K33" s="10">
        <v>16</v>
      </c>
      <c r="L33" s="105">
        <f t="shared" si="2"/>
        <v>14.799999999999999</v>
      </c>
      <c r="M33" s="10"/>
      <c r="N33" s="10"/>
      <c r="O33" s="10"/>
      <c r="P33" s="10"/>
      <c r="Q33" s="10"/>
      <c r="R33" s="10"/>
      <c r="S33" s="10"/>
      <c r="T33" s="3">
        <v>3</v>
      </c>
      <c r="U33" s="3"/>
      <c r="V33" s="3"/>
      <c r="W33" s="3"/>
      <c r="X33" s="3"/>
      <c r="Y33" s="3"/>
    </row>
    <row r="34" spans="1:25">
      <c r="A34" s="5">
        <v>31</v>
      </c>
      <c r="B34" s="5" t="s">
        <v>129</v>
      </c>
      <c r="C34" s="10">
        <v>20</v>
      </c>
      <c r="D34" s="11">
        <v>16</v>
      </c>
      <c r="E34" s="20">
        <v>20</v>
      </c>
      <c r="F34" s="105">
        <f t="shared" si="0"/>
        <v>17.600000000000001</v>
      </c>
      <c r="G34" s="10">
        <v>14</v>
      </c>
      <c r="H34" s="10">
        <v>19</v>
      </c>
      <c r="I34" s="10">
        <v>12</v>
      </c>
      <c r="J34" s="10">
        <v>18</v>
      </c>
      <c r="K34" s="10">
        <v>14</v>
      </c>
      <c r="L34" s="105">
        <f t="shared" si="2"/>
        <v>15.05</v>
      </c>
      <c r="M34" s="10">
        <v>2</v>
      </c>
      <c r="N34" s="10"/>
      <c r="O34" s="10">
        <v>4</v>
      </c>
      <c r="P34" s="10">
        <v>2</v>
      </c>
      <c r="Q34" s="10">
        <v>1</v>
      </c>
      <c r="R34" s="10">
        <v>4</v>
      </c>
      <c r="S34" s="10">
        <f>SUM(M34:R34)</f>
        <v>13</v>
      </c>
      <c r="T34" s="3">
        <v>7</v>
      </c>
      <c r="U34" s="3"/>
      <c r="V34" s="3"/>
      <c r="W34" s="3"/>
      <c r="X34" s="3"/>
      <c r="Y34" s="3"/>
    </row>
    <row r="35" spans="1:25">
      <c r="A35" s="5">
        <v>32</v>
      </c>
      <c r="B35" s="5" t="s">
        <v>130</v>
      </c>
      <c r="C35" s="10">
        <v>20</v>
      </c>
      <c r="D35" s="11">
        <v>10.199999999999999</v>
      </c>
      <c r="E35" s="20">
        <v>20</v>
      </c>
      <c r="F35" s="105">
        <f t="shared" si="0"/>
        <v>14.12</v>
      </c>
      <c r="G35" s="10">
        <v>7</v>
      </c>
      <c r="H35" s="10">
        <v>17</v>
      </c>
      <c r="I35" s="10">
        <v>12</v>
      </c>
      <c r="J35" s="10">
        <v>16</v>
      </c>
      <c r="K35" s="10">
        <v>15</v>
      </c>
      <c r="L35" s="105">
        <f t="shared" si="2"/>
        <v>13.799999999999999</v>
      </c>
      <c r="M35" s="10">
        <v>2</v>
      </c>
      <c r="N35" s="10"/>
      <c r="O35" s="10">
        <v>2</v>
      </c>
      <c r="P35" s="10">
        <v>2</v>
      </c>
      <c r="Q35" s="10">
        <v>1</v>
      </c>
      <c r="R35" s="10">
        <v>2</v>
      </c>
      <c r="S35" s="10">
        <f>SUM(M35:R35)</f>
        <v>9</v>
      </c>
      <c r="T35" s="3">
        <v>11</v>
      </c>
      <c r="U35" s="3"/>
      <c r="V35" s="3"/>
      <c r="W35" s="3"/>
      <c r="X35" s="3"/>
      <c r="Y35" s="3"/>
    </row>
    <row r="36" spans="1:25">
      <c r="A36" s="5">
        <v>33</v>
      </c>
      <c r="B36" s="5" t="s">
        <v>131</v>
      </c>
      <c r="C36" s="10">
        <v>20</v>
      </c>
      <c r="D36" s="11">
        <v>10</v>
      </c>
      <c r="E36" s="20">
        <v>12</v>
      </c>
      <c r="F36" s="105">
        <f t="shared" ref="F36:F67" si="3">+E36*0.2+D36*0.6+C36*0.2</f>
        <v>12.4</v>
      </c>
      <c r="G36" s="10"/>
      <c r="H36" s="10">
        <v>16</v>
      </c>
      <c r="I36" s="10">
        <v>14</v>
      </c>
      <c r="J36" s="10">
        <v>16</v>
      </c>
      <c r="K36" s="10">
        <v>7</v>
      </c>
      <c r="L36" s="105">
        <f t="shared" si="2"/>
        <v>9.7000000000000011</v>
      </c>
      <c r="M36" s="10"/>
      <c r="N36" s="10"/>
      <c r="O36" s="10"/>
      <c r="P36" s="10"/>
      <c r="Q36" s="10"/>
      <c r="R36" s="10"/>
      <c r="S36" s="10"/>
      <c r="T36" s="3"/>
      <c r="U36" s="3"/>
      <c r="V36" s="3"/>
      <c r="W36" s="3"/>
      <c r="X36" s="3"/>
      <c r="Y36" s="3"/>
    </row>
    <row r="37" spans="1:25">
      <c r="A37" s="5">
        <v>34</v>
      </c>
      <c r="B37" s="5" t="s">
        <v>132</v>
      </c>
      <c r="C37" s="10">
        <v>14</v>
      </c>
      <c r="D37" s="11">
        <v>16</v>
      </c>
      <c r="E37" s="20">
        <v>20</v>
      </c>
      <c r="F37" s="105">
        <f t="shared" si="3"/>
        <v>16.399999999999999</v>
      </c>
      <c r="G37" s="10">
        <v>11</v>
      </c>
      <c r="H37" s="10">
        <v>18</v>
      </c>
      <c r="I37" s="10">
        <v>16</v>
      </c>
      <c r="J37" s="10">
        <v>17</v>
      </c>
      <c r="K37" s="10">
        <v>19</v>
      </c>
      <c r="L37" s="105">
        <f t="shared" si="2"/>
        <v>16.900000000000002</v>
      </c>
      <c r="M37" s="10">
        <v>2</v>
      </c>
      <c r="N37" s="10"/>
      <c r="O37" s="10">
        <v>3</v>
      </c>
      <c r="P37" s="10">
        <v>1</v>
      </c>
      <c r="Q37" s="10">
        <v>1</v>
      </c>
      <c r="R37" s="10">
        <v>4</v>
      </c>
      <c r="S37" s="10">
        <f>SUM(M37:R37)</f>
        <v>11</v>
      </c>
      <c r="T37" s="3">
        <v>6</v>
      </c>
      <c r="U37" s="3"/>
      <c r="V37" s="3"/>
      <c r="W37" s="3"/>
      <c r="X37" s="3"/>
      <c r="Y37" s="3"/>
    </row>
    <row r="38" spans="1:25">
      <c r="A38" s="5">
        <v>35</v>
      </c>
      <c r="B38" s="5" t="s">
        <v>133</v>
      </c>
      <c r="C38" s="10">
        <v>9</v>
      </c>
      <c r="D38" s="11">
        <v>12</v>
      </c>
      <c r="E38" s="20">
        <v>20</v>
      </c>
      <c r="F38" s="105">
        <f t="shared" si="3"/>
        <v>13</v>
      </c>
      <c r="G38" s="10">
        <v>11</v>
      </c>
      <c r="H38" s="10">
        <v>16</v>
      </c>
      <c r="I38" s="10">
        <v>14</v>
      </c>
      <c r="J38" s="10">
        <v>12</v>
      </c>
      <c r="K38" s="10" t="s">
        <v>278</v>
      </c>
      <c r="L38" s="105" t="e">
        <f t="shared" si="2"/>
        <v>#VALUE!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>SUM(M38:R38)</f>
        <v>0</v>
      </c>
      <c r="T38" s="3">
        <v>4</v>
      </c>
      <c r="U38" s="3"/>
      <c r="V38" s="3"/>
      <c r="W38" s="3"/>
      <c r="X38" s="3"/>
      <c r="Y38" s="3"/>
    </row>
    <row r="39" spans="1:25">
      <c r="A39" s="5">
        <v>36</v>
      </c>
      <c r="B39" s="5" t="s">
        <v>134</v>
      </c>
      <c r="C39" s="10">
        <v>16</v>
      </c>
      <c r="D39" s="11">
        <v>14</v>
      </c>
      <c r="E39" s="20">
        <v>20</v>
      </c>
      <c r="F39" s="105">
        <f t="shared" si="3"/>
        <v>15.600000000000001</v>
      </c>
      <c r="G39" s="10">
        <v>20</v>
      </c>
      <c r="H39" s="10">
        <v>18</v>
      </c>
      <c r="I39" s="10">
        <v>16</v>
      </c>
      <c r="J39" s="10">
        <v>15</v>
      </c>
      <c r="K39" s="10">
        <v>18</v>
      </c>
      <c r="L39" s="105">
        <f t="shared" si="2"/>
        <v>17.55</v>
      </c>
      <c r="M39" s="10"/>
      <c r="N39" s="10"/>
      <c r="O39" s="10"/>
      <c r="P39" s="10"/>
      <c r="Q39" s="10"/>
      <c r="R39" s="10"/>
      <c r="S39" s="10"/>
      <c r="T39" s="3">
        <v>2</v>
      </c>
      <c r="U39" s="3"/>
      <c r="V39" s="3"/>
      <c r="W39" s="3"/>
      <c r="X39" s="3"/>
      <c r="Y39" s="3"/>
    </row>
    <row r="40" spans="1:25">
      <c r="A40" s="5">
        <v>37</v>
      </c>
      <c r="B40" s="5" t="s">
        <v>135</v>
      </c>
      <c r="C40" s="11">
        <v>10</v>
      </c>
      <c r="D40" s="11">
        <v>18</v>
      </c>
      <c r="E40" s="20">
        <v>20</v>
      </c>
      <c r="F40" s="105">
        <f t="shared" si="3"/>
        <v>16.799999999999997</v>
      </c>
      <c r="G40" s="10">
        <v>0</v>
      </c>
      <c r="H40" s="10">
        <v>14</v>
      </c>
      <c r="I40" s="10">
        <v>14</v>
      </c>
      <c r="J40" s="10">
        <v>16</v>
      </c>
      <c r="K40" s="10">
        <v>7</v>
      </c>
      <c r="L40" s="105">
        <f t="shared" si="2"/>
        <v>9.4</v>
      </c>
      <c r="M40" s="10"/>
      <c r="N40" s="10"/>
      <c r="O40" s="10"/>
      <c r="P40" s="10"/>
      <c r="Q40" s="10"/>
      <c r="R40" s="10"/>
      <c r="S40" s="10"/>
      <c r="T40" s="3">
        <v>3</v>
      </c>
      <c r="U40" s="3"/>
      <c r="V40" s="3"/>
      <c r="W40" s="3"/>
      <c r="X40" s="3"/>
      <c r="Y40" s="3"/>
    </row>
    <row r="41" spans="1:25">
      <c r="A41" s="5">
        <v>38</v>
      </c>
      <c r="B41" s="5" t="s">
        <v>136</v>
      </c>
      <c r="C41" s="11">
        <v>11</v>
      </c>
      <c r="D41" s="10">
        <v>10</v>
      </c>
      <c r="E41" s="20">
        <v>20</v>
      </c>
      <c r="F41" s="105">
        <f t="shared" si="3"/>
        <v>12.2</v>
      </c>
      <c r="G41" s="10">
        <v>12</v>
      </c>
      <c r="H41" s="10">
        <v>17</v>
      </c>
      <c r="I41" s="10">
        <v>12</v>
      </c>
      <c r="J41" s="10">
        <v>18</v>
      </c>
      <c r="K41" s="10">
        <v>20</v>
      </c>
      <c r="L41" s="105">
        <f t="shared" si="2"/>
        <v>16.850000000000001</v>
      </c>
      <c r="M41" s="10">
        <v>2</v>
      </c>
      <c r="N41" s="10"/>
      <c r="O41" s="10">
        <v>2</v>
      </c>
      <c r="P41" s="10">
        <v>2</v>
      </c>
      <c r="Q41" s="10">
        <v>1</v>
      </c>
      <c r="R41" s="10">
        <v>2</v>
      </c>
      <c r="S41" s="10">
        <f>SUM(M41:R41)</f>
        <v>9</v>
      </c>
      <c r="T41" s="3">
        <v>11</v>
      </c>
      <c r="U41" s="3"/>
      <c r="V41" s="3"/>
      <c r="W41" s="3"/>
      <c r="X41" s="3"/>
      <c r="Y41" s="3"/>
    </row>
    <row r="42" spans="1:25">
      <c r="A42" s="5">
        <v>39</v>
      </c>
      <c r="B42" s="5" t="s">
        <v>137</v>
      </c>
      <c r="C42" s="11">
        <v>18</v>
      </c>
      <c r="D42" s="10">
        <v>10</v>
      </c>
      <c r="E42" s="20">
        <v>20</v>
      </c>
      <c r="F42" s="105">
        <f t="shared" si="3"/>
        <v>13.6</v>
      </c>
      <c r="G42" s="10">
        <v>16</v>
      </c>
      <c r="H42" s="10">
        <v>19</v>
      </c>
      <c r="I42" s="10">
        <v>12</v>
      </c>
      <c r="J42" s="10">
        <v>19</v>
      </c>
      <c r="K42" s="10">
        <v>12</v>
      </c>
      <c r="L42" s="105">
        <f t="shared" si="2"/>
        <v>14.700000000000001</v>
      </c>
      <c r="M42" s="10">
        <v>2</v>
      </c>
      <c r="N42" s="10"/>
      <c r="O42" s="10">
        <v>4</v>
      </c>
      <c r="P42" s="10">
        <v>2</v>
      </c>
      <c r="Q42" s="10">
        <v>1</v>
      </c>
      <c r="R42" s="10">
        <v>4</v>
      </c>
      <c r="S42" s="10">
        <f>SUM(M42:R42)</f>
        <v>13</v>
      </c>
      <c r="T42" s="3">
        <v>7</v>
      </c>
      <c r="U42" s="3"/>
      <c r="V42" s="3"/>
      <c r="W42" s="3"/>
      <c r="X42" s="3"/>
      <c r="Y42" s="3"/>
    </row>
    <row r="43" spans="1:25">
      <c r="A43" s="5">
        <v>40</v>
      </c>
      <c r="B43" s="5" t="s">
        <v>138</v>
      </c>
      <c r="C43" s="11"/>
      <c r="D43" s="10">
        <v>10</v>
      </c>
      <c r="E43" s="20">
        <v>20</v>
      </c>
      <c r="F43" s="105">
        <f t="shared" si="3"/>
        <v>10</v>
      </c>
      <c r="G43" s="10">
        <v>7</v>
      </c>
      <c r="H43" s="10">
        <v>10</v>
      </c>
      <c r="I43" s="10">
        <v>12</v>
      </c>
      <c r="J43" s="10"/>
      <c r="K43" s="10">
        <v>18</v>
      </c>
      <c r="L43" s="105">
        <f t="shared" si="2"/>
        <v>11.55</v>
      </c>
      <c r="M43" s="10">
        <v>0</v>
      </c>
      <c r="N43" s="10" t="s">
        <v>328</v>
      </c>
      <c r="O43" s="10">
        <v>4</v>
      </c>
      <c r="P43" s="10">
        <v>2</v>
      </c>
      <c r="Q43" s="10">
        <v>1</v>
      </c>
      <c r="R43" s="10">
        <v>3</v>
      </c>
      <c r="S43" s="10">
        <f>SUM(M43:R43)</f>
        <v>10</v>
      </c>
      <c r="T43" s="3">
        <v>10</v>
      </c>
      <c r="U43" s="3"/>
      <c r="V43" s="3"/>
      <c r="W43" s="3"/>
      <c r="X43" s="3"/>
      <c r="Y43" s="3"/>
    </row>
    <row r="44" spans="1:25">
      <c r="A44" s="5">
        <v>41</v>
      </c>
      <c r="B44" s="5" t="s">
        <v>139</v>
      </c>
      <c r="C44" s="11">
        <v>20</v>
      </c>
      <c r="D44" s="10">
        <v>10</v>
      </c>
      <c r="E44" s="20">
        <v>20</v>
      </c>
      <c r="F44" s="105">
        <f t="shared" si="3"/>
        <v>14</v>
      </c>
      <c r="G44" s="10">
        <v>20</v>
      </c>
      <c r="H44" s="10">
        <v>16</v>
      </c>
      <c r="I44" s="10">
        <v>12</v>
      </c>
      <c r="J44" s="10">
        <v>18</v>
      </c>
      <c r="K44" s="10">
        <v>14</v>
      </c>
      <c r="L44" s="105">
        <f t="shared" si="2"/>
        <v>15.5</v>
      </c>
      <c r="M44" s="10"/>
      <c r="N44" s="10"/>
      <c r="O44" s="10"/>
      <c r="P44" s="10"/>
      <c r="Q44" s="10"/>
      <c r="R44" s="10"/>
      <c r="S44" s="10"/>
      <c r="T44" s="3">
        <v>8</v>
      </c>
      <c r="U44" s="3"/>
      <c r="V44" s="3"/>
      <c r="W44" s="3"/>
      <c r="X44" s="3"/>
      <c r="Y44" s="3"/>
    </row>
    <row r="45" spans="1:25">
      <c r="A45" s="5">
        <v>42</v>
      </c>
      <c r="B45" s="5" t="s">
        <v>140</v>
      </c>
      <c r="C45" s="11">
        <v>20</v>
      </c>
      <c r="D45" s="10">
        <v>12</v>
      </c>
      <c r="E45" s="20">
        <v>20</v>
      </c>
      <c r="F45" s="105">
        <f t="shared" si="3"/>
        <v>15.2</v>
      </c>
      <c r="G45" s="10">
        <v>10</v>
      </c>
      <c r="H45" s="10">
        <v>14</v>
      </c>
      <c r="I45" s="10">
        <v>16</v>
      </c>
      <c r="J45" s="10">
        <v>18</v>
      </c>
      <c r="K45" s="10">
        <v>20</v>
      </c>
      <c r="L45" s="105">
        <f t="shared" si="2"/>
        <v>16.7</v>
      </c>
      <c r="M45" s="10"/>
      <c r="N45" s="10"/>
      <c r="O45" s="10"/>
      <c r="P45" s="10"/>
      <c r="Q45" s="10"/>
      <c r="R45" s="10"/>
      <c r="S45" s="10"/>
      <c r="T45" s="3">
        <v>3</v>
      </c>
      <c r="U45" s="3"/>
      <c r="V45" s="3"/>
      <c r="W45" s="3"/>
      <c r="X45" s="3"/>
      <c r="Y45" s="3"/>
    </row>
    <row r="46" spans="1:25">
      <c r="A46" s="5">
        <v>43</v>
      </c>
      <c r="B46" s="5" t="s">
        <v>141</v>
      </c>
      <c r="C46" s="11">
        <v>16</v>
      </c>
      <c r="D46" s="10">
        <v>6</v>
      </c>
      <c r="E46" s="20">
        <v>20</v>
      </c>
      <c r="F46" s="105">
        <f t="shared" si="3"/>
        <v>10.8</v>
      </c>
      <c r="G46" s="10">
        <v>8</v>
      </c>
      <c r="H46" s="10"/>
      <c r="I46" s="10">
        <v>0</v>
      </c>
      <c r="J46" s="10"/>
      <c r="K46" s="10"/>
      <c r="L46" s="105">
        <f t="shared" si="2"/>
        <v>1.2</v>
      </c>
      <c r="M46" s="10">
        <v>0</v>
      </c>
      <c r="N46" s="10" t="s">
        <v>328</v>
      </c>
      <c r="O46" s="10"/>
      <c r="P46" s="10"/>
      <c r="Q46" s="10"/>
      <c r="R46" s="10"/>
      <c r="S46" s="10">
        <f>SUM(M46:R46)</f>
        <v>0</v>
      </c>
      <c r="T46" s="3">
        <v>10</v>
      </c>
      <c r="U46" s="3"/>
      <c r="V46" s="3"/>
      <c r="W46" s="3"/>
      <c r="X46" s="3"/>
      <c r="Y46" s="3"/>
    </row>
    <row r="47" spans="1:25">
      <c r="A47" s="5">
        <v>44</v>
      </c>
      <c r="B47" s="5" t="s">
        <v>142</v>
      </c>
      <c r="C47" s="11">
        <v>18</v>
      </c>
      <c r="D47" s="10">
        <v>16</v>
      </c>
      <c r="E47" s="20">
        <v>12</v>
      </c>
      <c r="F47" s="105">
        <f t="shared" si="3"/>
        <v>15.6</v>
      </c>
      <c r="G47" s="10"/>
      <c r="H47" s="10">
        <v>20</v>
      </c>
      <c r="I47" s="10">
        <v>14</v>
      </c>
      <c r="J47" s="10"/>
      <c r="K47" s="10">
        <v>20</v>
      </c>
      <c r="L47" s="105">
        <f t="shared" si="2"/>
        <v>13.1</v>
      </c>
      <c r="M47" s="10"/>
      <c r="N47" s="10"/>
      <c r="O47" s="10"/>
      <c r="P47" s="10"/>
      <c r="Q47" s="10"/>
      <c r="R47" s="10"/>
      <c r="S47" s="10"/>
      <c r="T47" s="3">
        <v>1</v>
      </c>
      <c r="U47" s="3"/>
      <c r="V47" s="3"/>
      <c r="W47" s="3"/>
      <c r="X47" s="3"/>
      <c r="Y47" s="3"/>
    </row>
    <row r="48" spans="1:25">
      <c r="A48" s="5">
        <v>45</v>
      </c>
      <c r="B48" s="5" t="s">
        <v>143</v>
      </c>
      <c r="C48" s="11">
        <v>14</v>
      </c>
      <c r="D48" s="10">
        <v>14</v>
      </c>
      <c r="E48" s="20">
        <v>20</v>
      </c>
      <c r="F48" s="105">
        <f t="shared" si="3"/>
        <v>15.200000000000001</v>
      </c>
      <c r="G48" s="10">
        <v>9</v>
      </c>
      <c r="H48" s="10">
        <v>10</v>
      </c>
      <c r="I48" s="10">
        <v>13</v>
      </c>
      <c r="J48" s="10">
        <v>11</v>
      </c>
      <c r="K48" s="10">
        <v>17</v>
      </c>
      <c r="L48" s="105">
        <f t="shared" si="2"/>
        <v>13.25</v>
      </c>
      <c r="M48" s="10">
        <v>2</v>
      </c>
      <c r="N48" s="10"/>
      <c r="O48" s="10">
        <v>3</v>
      </c>
      <c r="P48" s="10">
        <v>1</v>
      </c>
      <c r="Q48" s="10">
        <v>1</v>
      </c>
      <c r="R48" s="10">
        <v>4</v>
      </c>
      <c r="S48" s="10">
        <f>SUM(M48:R48)</f>
        <v>11</v>
      </c>
      <c r="T48" s="3">
        <v>6</v>
      </c>
      <c r="U48" s="3"/>
      <c r="V48" s="3"/>
      <c r="W48" s="3"/>
      <c r="X48" s="3"/>
      <c r="Y48" s="3"/>
    </row>
    <row r="49" spans="1:25">
      <c r="A49" s="5">
        <v>46</v>
      </c>
      <c r="B49" s="5" t="s">
        <v>144</v>
      </c>
      <c r="C49" s="11">
        <v>11</v>
      </c>
      <c r="D49" s="10">
        <v>16</v>
      </c>
      <c r="E49" s="20">
        <v>20</v>
      </c>
      <c r="F49" s="105">
        <f t="shared" si="3"/>
        <v>15.8</v>
      </c>
      <c r="G49" s="10">
        <v>10</v>
      </c>
      <c r="H49" s="10">
        <v>16</v>
      </c>
      <c r="I49" s="10">
        <v>15</v>
      </c>
      <c r="J49" s="10">
        <v>11</v>
      </c>
      <c r="K49" s="10">
        <v>14</v>
      </c>
      <c r="L49" s="105">
        <f t="shared" si="2"/>
        <v>13.400000000000002</v>
      </c>
      <c r="M49" s="10"/>
      <c r="N49" s="10"/>
      <c r="O49" s="10"/>
      <c r="P49" s="10"/>
      <c r="Q49" s="10"/>
      <c r="R49" s="10"/>
      <c r="S49" s="10"/>
      <c r="T49" s="3">
        <v>3</v>
      </c>
      <c r="U49" s="3"/>
      <c r="V49" s="3"/>
      <c r="W49" s="3"/>
      <c r="X49" s="3"/>
      <c r="Y49" s="3"/>
    </row>
    <row r="50" spans="1:25">
      <c r="A50" s="5">
        <v>47</v>
      </c>
      <c r="B50" s="5" t="s">
        <v>145</v>
      </c>
      <c r="C50" s="11">
        <v>18</v>
      </c>
      <c r="D50" s="10">
        <v>12</v>
      </c>
      <c r="E50" s="20">
        <v>20</v>
      </c>
      <c r="F50" s="105">
        <f t="shared" si="3"/>
        <v>14.799999999999999</v>
      </c>
      <c r="G50" s="10">
        <v>8</v>
      </c>
      <c r="H50" s="10">
        <v>16</v>
      </c>
      <c r="I50" s="10">
        <v>17</v>
      </c>
      <c r="J50" s="10">
        <v>18</v>
      </c>
      <c r="K50" s="10">
        <v>20</v>
      </c>
      <c r="L50" s="105">
        <f t="shared" si="2"/>
        <v>16.850000000000001</v>
      </c>
      <c r="M50" s="10"/>
      <c r="N50" s="10"/>
      <c r="O50" s="10"/>
      <c r="P50" s="10"/>
      <c r="Q50" s="10"/>
      <c r="R50" s="10"/>
      <c r="S50" s="10"/>
      <c r="T50" s="3">
        <v>3</v>
      </c>
      <c r="U50" s="3"/>
      <c r="V50" s="3"/>
      <c r="W50" s="3"/>
      <c r="X50" s="3"/>
      <c r="Y50" s="3"/>
    </row>
    <row r="51" spans="1:25">
      <c r="A51" s="5">
        <v>48</v>
      </c>
      <c r="B51" s="5" t="s">
        <v>146</v>
      </c>
      <c r="C51" s="11">
        <v>18</v>
      </c>
      <c r="D51" s="10">
        <v>10</v>
      </c>
      <c r="E51" s="20">
        <v>20</v>
      </c>
      <c r="F51" s="105">
        <f t="shared" si="3"/>
        <v>13.6</v>
      </c>
      <c r="G51" s="10">
        <v>13</v>
      </c>
      <c r="H51" s="10">
        <v>19</v>
      </c>
      <c r="I51" s="10">
        <v>12</v>
      </c>
      <c r="J51" s="10">
        <v>16</v>
      </c>
      <c r="K51" s="10">
        <v>20</v>
      </c>
      <c r="L51" s="105">
        <f t="shared" si="2"/>
        <v>17</v>
      </c>
      <c r="M51" s="10"/>
      <c r="N51" s="10"/>
      <c r="O51" s="10"/>
      <c r="P51" s="10"/>
      <c r="Q51" s="10"/>
      <c r="R51" s="10"/>
      <c r="S51" s="10"/>
      <c r="T51" s="3">
        <v>5</v>
      </c>
      <c r="U51" s="3"/>
      <c r="V51" s="3"/>
      <c r="W51" s="3"/>
      <c r="X51" s="3"/>
      <c r="Y51" s="3"/>
    </row>
    <row r="52" spans="1:25">
      <c r="A52" s="5">
        <v>49</v>
      </c>
      <c r="B52" s="5" t="s">
        <v>147</v>
      </c>
      <c r="C52" s="11">
        <v>18</v>
      </c>
      <c r="D52" s="10">
        <v>12</v>
      </c>
      <c r="E52" s="20">
        <v>20</v>
      </c>
      <c r="F52" s="105">
        <f t="shared" si="3"/>
        <v>14.799999999999999</v>
      </c>
      <c r="G52" s="10">
        <v>10</v>
      </c>
      <c r="H52" s="10">
        <v>18</v>
      </c>
      <c r="I52" s="10">
        <v>14</v>
      </c>
      <c r="J52" s="10">
        <v>15</v>
      </c>
      <c r="K52" s="10">
        <v>14</v>
      </c>
      <c r="L52" s="105">
        <f t="shared" si="2"/>
        <v>14.149999999999999</v>
      </c>
      <c r="M52" s="10">
        <v>2</v>
      </c>
      <c r="N52" s="10"/>
      <c r="O52" s="10">
        <v>2</v>
      </c>
      <c r="P52" s="10">
        <v>2</v>
      </c>
      <c r="Q52" s="10">
        <v>1</v>
      </c>
      <c r="R52" s="10">
        <v>2</v>
      </c>
      <c r="S52" s="10">
        <f>SUM(M52:R52)</f>
        <v>9</v>
      </c>
      <c r="T52" s="3">
        <v>11</v>
      </c>
      <c r="U52" s="3"/>
      <c r="V52" s="3"/>
      <c r="W52" s="3"/>
      <c r="X52" s="3"/>
      <c r="Y52" s="3"/>
    </row>
    <row r="53" spans="1:25">
      <c r="A53" s="5">
        <v>50</v>
      </c>
      <c r="B53" s="5" t="s">
        <v>148</v>
      </c>
      <c r="C53" s="11">
        <v>12</v>
      </c>
      <c r="D53" s="10">
        <v>18</v>
      </c>
      <c r="E53" s="20">
        <v>20</v>
      </c>
      <c r="F53" s="105">
        <f t="shared" si="3"/>
        <v>17.2</v>
      </c>
      <c r="G53" s="10">
        <v>7</v>
      </c>
      <c r="H53" s="10">
        <v>14</v>
      </c>
      <c r="I53" s="10">
        <v>12</v>
      </c>
      <c r="J53" s="10">
        <v>10</v>
      </c>
      <c r="K53" s="10">
        <v>18</v>
      </c>
      <c r="L53" s="105">
        <f t="shared" si="2"/>
        <v>13.65</v>
      </c>
      <c r="M53" s="10">
        <v>2</v>
      </c>
      <c r="N53" s="10"/>
      <c r="O53" s="10">
        <v>3</v>
      </c>
      <c r="P53" s="10">
        <v>1</v>
      </c>
      <c r="Q53" s="10">
        <v>1</v>
      </c>
      <c r="R53" s="10">
        <v>4</v>
      </c>
      <c r="S53" s="10">
        <f>SUM(M53:R53)</f>
        <v>11</v>
      </c>
      <c r="T53" s="3">
        <v>6</v>
      </c>
      <c r="U53" s="3"/>
      <c r="V53" s="3"/>
      <c r="W53" s="3"/>
      <c r="X53" s="3"/>
      <c r="Y53" s="3"/>
    </row>
    <row r="54" spans="1:25">
      <c r="A54" s="5">
        <v>51</v>
      </c>
      <c r="B54" s="5" t="s">
        <v>149</v>
      </c>
      <c r="C54" s="11">
        <v>16</v>
      </c>
      <c r="D54" s="10">
        <v>16</v>
      </c>
      <c r="E54" s="20">
        <v>20</v>
      </c>
      <c r="F54" s="105">
        <f t="shared" si="3"/>
        <v>16.8</v>
      </c>
      <c r="G54" s="10">
        <v>14</v>
      </c>
      <c r="H54" s="10">
        <v>19</v>
      </c>
      <c r="I54" s="10">
        <v>10</v>
      </c>
      <c r="J54" s="10">
        <v>18</v>
      </c>
      <c r="K54" s="10">
        <v>18</v>
      </c>
      <c r="L54" s="105">
        <f t="shared" si="2"/>
        <v>16.350000000000001</v>
      </c>
      <c r="M54" s="10">
        <v>2</v>
      </c>
      <c r="N54" s="10"/>
      <c r="O54" s="10">
        <v>4</v>
      </c>
      <c r="P54" s="10">
        <v>2</v>
      </c>
      <c r="Q54" s="10">
        <v>1</v>
      </c>
      <c r="R54" s="10">
        <v>4</v>
      </c>
      <c r="S54" s="10">
        <f>SUM(M54:R54)</f>
        <v>13</v>
      </c>
      <c r="T54" s="3">
        <v>7</v>
      </c>
      <c r="U54" s="3"/>
      <c r="V54" s="3"/>
      <c r="W54" s="3"/>
      <c r="X54" s="3"/>
      <c r="Y54" s="3"/>
    </row>
    <row r="55" spans="1:25">
      <c r="A55" s="5">
        <v>52</v>
      </c>
      <c r="B55" s="5" t="s">
        <v>150</v>
      </c>
      <c r="C55" s="11">
        <v>16</v>
      </c>
      <c r="D55" s="10">
        <v>10.7</v>
      </c>
      <c r="E55" s="20">
        <v>20</v>
      </c>
      <c r="F55" s="105">
        <f t="shared" si="3"/>
        <v>13.619999999999997</v>
      </c>
      <c r="G55" s="10">
        <v>12</v>
      </c>
      <c r="H55" s="10">
        <v>19</v>
      </c>
      <c r="I55" s="10">
        <v>14</v>
      </c>
      <c r="J55" s="10">
        <v>17</v>
      </c>
      <c r="K55" s="10">
        <v>16</v>
      </c>
      <c r="L55" s="105">
        <f t="shared" si="2"/>
        <v>15.700000000000001</v>
      </c>
      <c r="M55" s="10"/>
      <c r="N55" s="10"/>
      <c r="O55" s="10"/>
      <c r="P55" s="10"/>
      <c r="Q55" s="10"/>
      <c r="R55" s="10"/>
      <c r="S55" s="10"/>
      <c r="T55" s="3">
        <v>5</v>
      </c>
      <c r="U55" s="3"/>
      <c r="V55" s="3"/>
      <c r="W55" s="3"/>
      <c r="X55" s="3"/>
      <c r="Y55" s="3"/>
    </row>
    <row r="56" spans="1:25">
      <c r="A56" s="5">
        <v>53</v>
      </c>
      <c r="B56" s="5" t="s">
        <v>151</v>
      </c>
      <c r="C56" s="11"/>
      <c r="D56" s="10">
        <v>10.5</v>
      </c>
      <c r="E56" s="20">
        <v>16</v>
      </c>
      <c r="F56" s="105">
        <f t="shared" si="3"/>
        <v>9.5</v>
      </c>
      <c r="G56" s="10">
        <v>20</v>
      </c>
      <c r="H56" s="10">
        <v>18</v>
      </c>
      <c r="I56" s="10">
        <v>12</v>
      </c>
      <c r="J56" s="10">
        <v>17</v>
      </c>
      <c r="K56" s="10">
        <v>18</v>
      </c>
      <c r="L56" s="105">
        <f t="shared" si="2"/>
        <v>17.25</v>
      </c>
      <c r="M56" s="10"/>
      <c r="N56" s="10"/>
      <c r="O56" s="10"/>
      <c r="P56" s="10"/>
      <c r="Q56" s="10"/>
      <c r="R56" s="10"/>
      <c r="S56" s="10"/>
      <c r="T56" s="3">
        <v>8</v>
      </c>
      <c r="U56" s="3"/>
      <c r="V56" s="3"/>
      <c r="W56" s="3"/>
      <c r="X56" s="3"/>
      <c r="Y56" s="3"/>
    </row>
    <row r="57" spans="1:25">
      <c r="A57" s="5">
        <v>54</v>
      </c>
      <c r="B57" s="5" t="s">
        <v>152</v>
      </c>
      <c r="C57" s="11">
        <v>18</v>
      </c>
      <c r="D57" s="10">
        <v>12</v>
      </c>
      <c r="E57" s="20">
        <v>20</v>
      </c>
      <c r="F57" s="105">
        <f t="shared" si="3"/>
        <v>14.799999999999999</v>
      </c>
      <c r="G57" s="10">
        <v>15</v>
      </c>
      <c r="H57" s="10">
        <v>20</v>
      </c>
      <c r="I57" s="10">
        <v>14</v>
      </c>
      <c r="J57" s="10">
        <v>17</v>
      </c>
      <c r="K57" s="10">
        <v>19</v>
      </c>
      <c r="L57" s="105">
        <f t="shared" si="2"/>
        <v>17.5</v>
      </c>
      <c r="M57" s="10"/>
      <c r="N57" s="10"/>
      <c r="O57" s="10"/>
      <c r="P57" s="10"/>
      <c r="Q57" s="10"/>
      <c r="R57" s="10"/>
      <c r="S57" s="10"/>
      <c r="T57" s="3">
        <v>5</v>
      </c>
      <c r="U57" s="3" t="s">
        <v>278</v>
      </c>
      <c r="V57" s="3"/>
      <c r="W57" s="3"/>
      <c r="X57" s="3"/>
      <c r="Y57" s="3"/>
    </row>
    <row r="58" spans="1:25">
      <c r="A58" s="5">
        <v>55</v>
      </c>
      <c r="B58" s="5" t="s">
        <v>153</v>
      </c>
      <c r="C58" s="11">
        <v>20</v>
      </c>
      <c r="D58" s="10">
        <v>10.199999999999999</v>
      </c>
      <c r="E58" s="20">
        <v>16</v>
      </c>
      <c r="F58" s="105">
        <f t="shared" si="3"/>
        <v>13.32</v>
      </c>
      <c r="G58" s="10">
        <v>20</v>
      </c>
      <c r="H58" s="10">
        <v>18</v>
      </c>
      <c r="I58" s="10">
        <v>17</v>
      </c>
      <c r="J58" s="10">
        <v>18</v>
      </c>
      <c r="K58" s="10">
        <v>18</v>
      </c>
      <c r="L58" s="105">
        <f t="shared" si="2"/>
        <v>18.149999999999999</v>
      </c>
      <c r="M58" s="10"/>
      <c r="N58" s="10"/>
      <c r="O58" s="10"/>
      <c r="P58" s="10"/>
      <c r="Q58" s="10"/>
      <c r="R58" s="10"/>
      <c r="S58" s="10"/>
      <c r="T58" s="3">
        <v>1</v>
      </c>
      <c r="U58" s="3"/>
      <c r="V58" s="3"/>
      <c r="W58" s="3"/>
      <c r="X58" s="3"/>
      <c r="Y58" s="3"/>
    </row>
    <row r="59" spans="1:25">
      <c r="A59" s="5">
        <v>56</v>
      </c>
      <c r="B59" s="5" t="s">
        <v>154</v>
      </c>
      <c r="C59" s="11">
        <v>14</v>
      </c>
      <c r="D59" s="10">
        <v>12.2</v>
      </c>
      <c r="E59" s="20">
        <v>20</v>
      </c>
      <c r="F59" s="105">
        <f t="shared" si="3"/>
        <v>14.120000000000001</v>
      </c>
      <c r="G59" s="10">
        <v>12</v>
      </c>
      <c r="H59" s="10">
        <v>18</v>
      </c>
      <c r="I59" s="10">
        <v>14</v>
      </c>
      <c r="J59" s="10">
        <v>17</v>
      </c>
      <c r="K59" s="10">
        <v>12</v>
      </c>
      <c r="L59" s="105">
        <f t="shared" si="2"/>
        <v>13.95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f>SUM(M59:R59)</f>
        <v>0</v>
      </c>
      <c r="T59" s="3">
        <v>4</v>
      </c>
      <c r="U59" s="3"/>
      <c r="V59" s="3"/>
      <c r="W59" s="3"/>
      <c r="X59" s="3"/>
      <c r="Y59" s="3"/>
    </row>
    <row r="60" spans="1:25">
      <c r="A60" s="5">
        <v>57</v>
      </c>
      <c r="B60" s="5" t="s">
        <v>155</v>
      </c>
      <c r="C60" s="11">
        <v>14</v>
      </c>
      <c r="D60" s="10">
        <v>12</v>
      </c>
      <c r="E60" s="20">
        <v>20</v>
      </c>
      <c r="F60" s="105">
        <f t="shared" si="3"/>
        <v>14</v>
      </c>
      <c r="G60" s="10"/>
      <c r="H60" s="10">
        <v>18</v>
      </c>
      <c r="I60" s="10">
        <v>12</v>
      </c>
      <c r="J60" s="10">
        <v>16</v>
      </c>
      <c r="K60" s="10">
        <v>13</v>
      </c>
      <c r="L60" s="105">
        <f t="shared" si="2"/>
        <v>12.100000000000001</v>
      </c>
      <c r="M60" s="10">
        <v>2</v>
      </c>
      <c r="N60" s="10"/>
      <c r="O60" s="10">
        <v>2</v>
      </c>
      <c r="P60" s="10">
        <v>2</v>
      </c>
      <c r="Q60" s="10">
        <v>1</v>
      </c>
      <c r="R60" s="10">
        <v>2</v>
      </c>
      <c r="S60" s="10">
        <f>SUM(M60:R60)</f>
        <v>9</v>
      </c>
      <c r="T60" s="3">
        <v>11</v>
      </c>
      <c r="U60" s="3"/>
      <c r="V60" s="3"/>
      <c r="W60" s="3"/>
      <c r="X60" s="3"/>
      <c r="Y60" s="3"/>
    </row>
    <row r="61" spans="1:25">
      <c r="A61" s="5">
        <v>58</v>
      </c>
      <c r="B61" s="5" t="s">
        <v>156</v>
      </c>
      <c r="C61" s="11">
        <v>16</v>
      </c>
      <c r="D61" s="10">
        <v>10.199999999999999</v>
      </c>
      <c r="E61" s="20">
        <v>20</v>
      </c>
      <c r="F61" s="105">
        <f t="shared" si="3"/>
        <v>13.32</v>
      </c>
      <c r="G61" s="10">
        <v>18</v>
      </c>
      <c r="H61" s="10">
        <v>20</v>
      </c>
      <c r="I61" s="10">
        <v>16</v>
      </c>
      <c r="J61" s="10">
        <v>17</v>
      </c>
      <c r="K61" s="10">
        <v>18</v>
      </c>
      <c r="L61" s="105">
        <f t="shared" si="2"/>
        <v>17.849999999999998</v>
      </c>
      <c r="M61" s="10"/>
      <c r="N61" s="10"/>
      <c r="O61" s="10"/>
      <c r="P61" s="10"/>
      <c r="Q61" s="10"/>
      <c r="R61" s="10"/>
      <c r="S61" s="10"/>
      <c r="T61" s="3">
        <v>2</v>
      </c>
      <c r="U61" s="3"/>
      <c r="V61" s="3"/>
      <c r="W61" s="3"/>
      <c r="X61" s="3"/>
      <c r="Y61" s="3"/>
    </row>
    <row r="62" spans="1:25">
      <c r="A62" s="5">
        <v>59</v>
      </c>
      <c r="B62" s="5" t="s">
        <v>157</v>
      </c>
      <c r="C62" s="11">
        <v>20</v>
      </c>
      <c r="D62" s="10">
        <v>12.2</v>
      </c>
      <c r="E62" s="20">
        <v>20</v>
      </c>
      <c r="F62" s="105">
        <f t="shared" si="3"/>
        <v>15.32</v>
      </c>
      <c r="G62" s="10">
        <v>15</v>
      </c>
      <c r="H62" s="10">
        <v>12</v>
      </c>
      <c r="I62" s="10">
        <v>20</v>
      </c>
      <c r="J62" s="10">
        <v>14</v>
      </c>
      <c r="K62" s="10">
        <v>20</v>
      </c>
      <c r="L62" s="105">
        <f t="shared" si="2"/>
        <v>17.149999999999999</v>
      </c>
      <c r="M62" s="10"/>
      <c r="N62" s="10"/>
      <c r="O62" s="10"/>
      <c r="P62" s="10"/>
      <c r="Q62" s="10"/>
      <c r="R62" s="10"/>
      <c r="S62" s="10"/>
      <c r="T62" s="3">
        <v>8</v>
      </c>
      <c r="U62" s="3"/>
      <c r="V62" s="3"/>
      <c r="W62" s="3"/>
      <c r="X62" s="3"/>
      <c r="Y62" s="3"/>
    </row>
    <row r="63" spans="1:25">
      <c r="A63" s="5">
        <v>60</v>
      </c>
      <c r="B63" s="5" t="s">
        <v>158</v>
      </c>
      <c r="C63" s="11">
        <v>5</v>
      </c>
      <c r="D63" s="10">
        <v>10</v>
      </c>
      <c r="E63" s="20">
        <v>20</v>
      </c>
      <c r="F63" s="105">
        <f t="shared" si="3"/>
        <v>11</v>
      </c>
      <c r="G63" s="10">
        <v>13</v>
      </c>
      <c r="H63" s="10">
        <v>12</v>
      </c>
      <c r="I63" s="10">
        <v>15</v>
      </c>
      <c r="J63" s="10">
        <v>14</v>
      </c>
      <c r="K63" s="10">
        <v>13</v>
      </c>
      <c r="L63" s="105">
        <f t="shared" si="2"/>
        <v>13.3</v>
      </c>
      <c r="M63" s="10">
        <v>2</v>
      </c>
      <c r="N63" s="10"/>
      <c r="O63" s="10">
        <v>3</v>
      </c>
      <c r="P63" s="10">
        <v>1</v>
      </c>
      <c r="Q63" s="10">
        <v>1</v>
      </c>
      <c r="R63" s="10">
        <v>3</v>
      </c>
      <c r="S63" s="10">
        <f>SUM(M63:R63)</f>
        <v>10</v>
      </c>
      <c r="T63" s="3">
        <v>4</v>
      </c>
      <c r="U63" s="3"/>
      <c r="V63" s="3"/>
      <c r="W63" s="3"/>
      <c r="X63" s="3"/>
      <c r="Y63" s="3"/>
    </row>
    <row r="64" spans="1:25">
      <c r="A64" s="5">
        <v>61</v>
      </c>
      <c r="B64" s="5" t="s">
        <v>159</v>
      </c>
      <c r="C64" s="11">
        <v>20</v>
      </c>
      <c r="D64" s="10">
        <v>14.2</v>
      </c>
      <c r="E64" s="20">
        <v>20</v>
      </c>
      <c r="F64" s="105">
        <f t="shared" si="3"/>
        <v>16.52</v>
      </c>
      <c r="G64" s="10">
        <v>20</v>
      </c>
      <c r="H64" s="10">
        <v>20</v>
      </c>
      <c r="I64" s="10">
        <v>15</v>
      </c>
      <c r="J64" s="10">
        <v>20</v>
      </c>
      <c r="K64" s="10">
        <v>18</v>
      </c>
      <c r="L64" s="105">
        <f t="shared" si="2"/>
        <v>18.45</v>
      </c>
      <c r="M64" s="10"/>
      <c r="N64" s="10"/>
      <c r="O64" s="10"/>
      <c r="P64" s="10"/>
      <c r="Q64" s="10"/>
      <c r="R64" s="10"/>
      <c r="S64" s="10"/>
      <c r="T64" s="3">
        <v>2</v>
      </c>
      <c r="U64" s="3">
        <v>1</v>
      </c>
      <c r="V64" s="3"/>
      <c r="W64" s="3"/>
      <c r="X64" s="3"/>
      <c r="Y64" s="3"/>
    </row>
    <row r="65" spans="1:25">
      <c r="A65" s="5">
        <v>62</v>
      </c>
      <c r="B65" s="5" t="s">
        <v>160</v>
      </c>
      <c r="C65" s="11"/>
      <c r="D65" s="10"/>
      <c r="E65" s="20">
        <v>4</v>
      </c>
      <c r="F65" s="105">
        <f t="shared" si="3"/>
        <v>0.8</v>
      </c>
      <c r="G65" s="10"/>
      <c r="H65" s="10"/>
      <c r="I65" s="10"/>
      <c r="J65" s="10"/>
      <c r="K65" s="10"/>
      <c r="L65" s="105" t="s">
        <v>281</v>
      </c>
      <c r="M65" s="10"/>
      <c r="N65" s="10"/>
      <c r="O65" s="10"/>
      <c r="P65" s="10"/>
      <c r="Q65" s="10"/>
      <c r="R65" s="10"/>
      <c r="S65" s="10"/>
      <c r="T65" s="3">
        <v>11</v>
      </c>
      <c r="U65" s="3"/>
      <c r="V65" s="3"/>
      <c r="W65" s="3"/>
      <c r="X65" s="3"/>
      <c r="Y65" s="3"/>
    </row>
    <row r="66" spans="1:25">
      <c r="A66" s="5">
        <v>63</v>
      </c>
      <c r="B66" s="5" t="s">
        <v>161</v>
      </c>
      <c r="C66" s="11">
        <v>18</v>
      </c>
      <c r="D66" s="10">
        <v>12.2</v>
      </c>
      <c r="E66" s="20">
        <v>20</v>
      </c>
      <c r="F66" s="105">
        <f t="shared" si="3"/>
        <v>14.92</v>
      </c>
      <c r="G66" s="10">
        <v>12</v>
      </c>
      <c r="H66" s="10">
        <v>18</v>
      </c>
      <c r="I66" s="10">
        <v>12</v>
      </c>
      <c r="J66" s="10">
        <v>16</v>
      </c>
      <c r="K66" s="10">
        <v>18</v>
      </c>
      <c r="L66" s="105">
        <f t="shared" ref="L66:L71" si="4">+G66*0.15+H66*0.15+I66*0.15+J66*0.15+K66*0.4</f>
        <v>15.899999999999999</v>
      </c>
      <c r="M66" s="10"/>
      <c r="N66" s="10"/>
      <c r="O66" s="10"/>
      <c r="P66" s="10"/>
      <c r="Q66" s="10"/>
      <c r="R66" s="10"/>
      <c r="S66" s="10"/>
      <c r="T66" s="3">
        <v>1</v>
      </c>
      <c r="U66" s="3"/>
      <c r="V66" s="3"/>
      <c r="W66" s="3"/>
      <c r="X66" s="3"/>
      <c r="Y66" s="3"/>
    </row>
    <row r="67" spans="1:25">
      <c r="A67" s="5">
        <v>64</v>
      </c>
      <c r="B67" s="5" t="s">
        <v>162</v>
      </c>
      <c r="C67" s="11">
        <v>20</v>
      </c>
      <c r="D67" s="10">
        <v>20</v>
      </c>
      <c r="E67" s="20">
        <v>20</v>
      </c>
      <c r="F67" s="105">
        <f t="shared" si="3"/>
        <v>20</v>
      </c>
      <c r="G67" s="10">
        <v>10</v>
      </c>
      <c r="H67" s="10"/>
      <c r="I67" s="10"/>
      <c r="J67" s="10" t="s">
        <v>278</v>
      </c>
      <c r="K67" s="10">
        <v>14</v>
      </c>
      <c r="L67" s="105" t="e">
        <f t="shared" si="4"/>
        <v>#VALUE!</v>
      </c>
      <c r="M67" s="10">
        <v>2</v>
      </c>
      <c r="N67" s="10"/>
      <c r="O67" s="10">
        <v>2</v>
      </c>
      <c r="P67" s="10">
        <v>2</v>
      </c>
      <c r="Q67" s="10">
        <v>1</v>
      </c>
      <c r="R67" s="10">
        <v>2</v>
      </c>
      <c r="S67" s="10">
        <f>SUM(M67:R67)</f>
        <v>9</v>
      </c>
      <c r="T67" s="3">
        <v>11</v>
      </c>
      <c r="U67" s="3"/>
      <c r="V67" s="3"/>
      <c r="W67" s="3"/>
      <c r="X67" s="3"/>
      <c r="Y67" s="3"/>
    </row>
    <row r="68" spans="1:25">
      <c r="A68" s="5">
        <v>65</v>
      </c>
      <c r="B68" s="5" t="s">
        <v>163</v>
      </c>
      <c r="C68" s="11">
        <v>18</v>
      </c>
      <c r="D68" s="10">
        <v>8.1999999999999993</v>
      </c>
      <c r="E68" s="20">
        <v>20</v>
      </c>
      <c r="F68" s="105">
        <f>+E68*0.2+D68*0.6+C68*0.2</f>
        <v>12.519999999999998</v>
      </c>
      <c r="G68" s="10">
        <v>20</v>
      </c>
      <c r="H68" s="10">
        <v>18</v>
      </c>
      <c r="I68" s="10">
        <v>14</v>
      </c>
      <c r="J68" s="10">
        <v>18</v>
      </c>
      <c r="K68" s="10">
        <v>18</v>
      </c>
      <c r="L68" s="105">
        <f t="shared" si="4"/>
        <v>17.7</v>
      </c>
      <c r="M68" s="10"/>
      <c r="N68" s="10"/>
      <c r="O68" s="10"/>
      <c r="P68" s="10"/>
      <c r="Q68" s="10"/>
      <c r="R68" s="10"/>
      <c r="S68" s="10"/>
      <c r="T68" s="3">
        <v>1</v>
      </c>
      <c r="U68" s="3"/>
      <c r="V68" s="3"/>
      <c r="W68" s="3"/>
      <c r="X68" s="3"/>
      <c r="Y68" s="3"/>
    </row>
    <row r="69" spans="1:25">
      <c r="A69" s="5">
        <v>66</v>
      </c>
      <c r="B69" s="5" t="s">
        <v>164</v>
      </c>
      <c r="C69" s="11">
        <v>16</v>
      </c>
      <c r="D69" s="10">
        <v>16</v>
      </c>
      <c r="E69" s="20">
        <v>20</v>
      </c>
      <c r="F69" s="105">
        <f>+E69*0.2+D69*0.6+C69*0.2</f>
        <v>16.8</v>
      </c>
      <c r="G69" s="10">
        <v>18</v>
      </c>
      <c r="H69" s="10">
        <v>18</v>
      </c>
      <c r="I69" s="10">
        <v>12</v>
      </c>
      <c r="J69" s="10">
        <v>17</v>
      </c>
      <c r="K69" s="10">
        <v>18</v>
      </c>
      <c r="L69" s="105">
        <f t="shared" si="4"/>
        <v>16.95</v>
      </c>
      <c r="M69" s="10"/>
      <c r="N69" s="10"/>
      <c r="O69" s="10"/>
      <c r="P69" s="10"/>
      <c r="Q69" s="10"/>
      <c r="R69" s="10"/>
      <c r="S69" s="10"/>
      <c r="T69" s="3">
        <v>2</v>
      </c>
      <c r="U69" s="3" t="s">
        <v>278</v>
      </c>
      <c r="V69" s="3"/>
      <c r="W69" s="3"/>
      <c r="X69" s="3"/>
      <c r="Y69" s="3"/>
    </row>
    <row r="70" spans="1:25">
      <c r="A70" s="5">
        <v>67</v>
      </c>
      <c r="B70" s="5" t="s">
        <v>165</v>
      </c>
      <c r="C70" s="11">
        <v>11</v>
      </c>
      <c r="D70" s="10">
        <v>18</v>
      </c>
      <c r="E70" s="20">
        <v>20</v>
      </c>
      <c r="F70" s="105">
        <f>+E70*0.2+D70*0.6+C70*0.2</f>
        <v>17</v>
      </c>
      <c r="G70" s="10">
        <v>15</v>
      </c>
      <c r="H70" s="10">
        <v>14</v>
      </c>
      <c r="I70" s="10">
        <v>10</v>
      </c>
      <c r="J70" s="10">
        <v>18</v>
      </c>
      <c r="K70" s="10">
        <v>18</v>
      </c>
      <c r="L70" s="105">
        <f t="shared" si="4"/>
        <v>15.75</v>
      </c>
      <c r="M70" s="10">
        <v>0</v>
      </c>
      <c r="N70" s="10" t="s">
        <v>328</v>
      </c>
      <c r="O70" s="10">
        <v>4</v>
      </c>
      <c r="P70" s="10">
        <v>2</v>
      </c>
      <c r="Q70" s="10">
        <v>1</v>
      </c>
      <c r="R70" s="10">
        <v>3</v>
      </c>
      <c r="S70" s="10">
        <f>SUM(M70:R70)</f>
        <v>10</v>
      </c>
      <c r="T70" s="3">
        <v>10</v>
      </c>
      <c r="U70" s="3"/>
      <c r="V70" s="3"/>
      <c r="W70" s="3"/>
      <c r="X70" s="3"/>
      <c r="Y70" s="3"/>
    </row>
    <row r="71" spans="1:25">
      <c r="A71" s="5">
        <v>68</v>
      </c>
      <c r="B71" s="5" t="s">
        <v>166</v>
      </c>
      <c r="C71" s="11">
        <v>16</v>
      </c>
      <c r="D71" s="10">
        <v>16</v>
      </c>
      <c r="E71" s="20">
        <v>20</v>
      </c>
      <c r="F71" s="105">
        <f>+E71*0.2+D71*0.6+C71*0.2</f>
        <v>16.8</v>
      </c>
      <c r="G71" s="10">
        <v>12</v>
      </c>
      <c r="H71" s="10">
        <v>18</v>
      </c>
      <c r="I71" s="10">
        <v>12</v>
      </c>
      <c r="J71" s="10">
        <v>15</v>
      </c>
      <c r="K71" s="10">
        <v>19</v>
      </c>
      <c r="L71" s="105">
        <f t="shared" si="4"/>
        <v>16.150000000000002</v>
      </c>
      <c r="M71" s="10">
        <v>2</v>
      </c>
      <c r="N71" s="10"/>
      <c r="O71" s="10">
        <v>3</v>
      </c>
      <c r="P71" s="10">
        <v>1</v>
      </c>
      <c r="Q71" s="10">
        <v>1</v>
      </c>
      <c r="R71" s="10">
        <v>4</v>
      </c>
      <c r="S71" s="10">
        <f>SUM(M71:R71)</f>
        <v>11</v>
      </c>
      <c r="T71" s="3">
        <v>6</v>
      </c>
      <c r="U71" s="3"/>
      <c r="V71" s="3"/>
      <c r="W71" s="3"/>
      <c r="X71" s="3"/>
      <c r="Y71" s="3"/>
    </row>
    <row r="72" spans="1:25">
      <c r="A72" s="109"/>
      <c r="B72" s="109"/>
      <c r="C72" s="110" t="s">
        <v>306</v>
      </c>
      <c r="D72" s="111">
        <f>MAX(D4:D71)</f>
        <v>20</v>
      </c>
      <c r="E72" s="20"/>
      <c r="F72" s="112"/>
      <c r="G72" s="111"/>
      <c r="H72" s="111"/>
      <c r="I72" s="111"/>
      <c r="J72" s="111"/>
      <c r="K72" s="111">
        <f>MAX(K4:K71)</f>
        <v>20</v>
      </c>
      <c r="L72" s="112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13"/>
      <c r="X72" s="113"/>
      <c r="Y72" s="113"/>
    </row>
    <row r="73" spans="1:25">
      <c r="A73" s="109"/>
      <c r="B73" s="109"/>
      <c r="C73" s="110" t="s">
        <v>307</v>
      </c>
      <c r="D73" s="111">
        <f>MIN(D4:D71)</f>
        <v>4.5</v>
      </c>
      <c r="E73" s="20"/>
      <c r="F73" s="112"/>
      <c r="G73" s="111"/>
      <c r="H73" s="111"/>
      <c r="I73" s="111"/>
      <c r="J73" s="111"/>
      <c r="K73" s="111">
        <f>MIN(K4:K71)</f>
        <v>6</v>
      </c>
      <c r="L73" s="112"/>
      <c r="M73" s="111"/>
      <c r="N73" s="111"/>
      <c r="O73" s="111"/>
      <c r="P73" s="111"/>
      <c r="Q73" s="111"/>
      <c r="R73" s="111"/>
      <c r="S73" s="111"/>
      <c r="T73" s="113"/>
      <c r="U73" s="113"/>
      <c r="V73" s="113"/>
      <c r="W73" s="113"/>
      <c r="X73" s="113"/>
      <c r="Y73" s="113"/>
    </row>
    <row r="74" spans="1:25">
      <c r="A74" s="109"/>
      <c r="B74" s="109"/>
      <c r="C74" s="110" t="s">
        <v>247</v>
      </c>
      <c r="D74" s="111">
        <f>AVERAGE(D4:D71)</f>
        <v>13.007692307692311</v>
      </c>
      <c r="E74" s="20"/>
      <c r="F74" s="112"/>
      <c r="G74" s="111"/>
      <c r="H74" s="111"/>
      <c r="I74" s="111"/>
      <c r="J74" s="111"/>
      <c r="K74" s="111">
        <f>AVERAGE(K4:K71)</f>
        <v>16.032786885245901</v>
      </c>
      <c r="L74" s="112"/>
      <c r="M74" s="111"/>
      <c r="N74" s="111"/>
      <c r="O74" s="111"/>
      <c r="P74" s="111"/>
      <c r="Q74" s="111"/>
      <c r="R74" s="111"/>
      <c r="S74" s="111"/>
      <c r="T74" s="113"/>
      <c r="U74" s="113"/>
      <c r="V74" s="113"/>
      <c r="W74" s="113"/>
      <c r="X74" s="113"/>
      <c r="Y74" s="113"/>
    </row>
    <row r="75" spans="1:25">
      <c r="A75" s="1"/>
      <c r="C75" s="19"/>
      <c r="D75" s="12"/>
      <c r="E75" s="19"/>
      <c r="F75" s="108"/>
      <c r="G75" s="12"/>
      <c r="H75" s="12"/>
      <c r="I75" s="12"/>
      <c r="J75" s="12"/>
      <c r="K75" s="12"/>
      <c r="L75" s="21"/>
      <c r="M75" s="12"/>
      <c r="N75" s="12"/>
      <c r="O75" s="12"/>
      <c r="P75" s="12"/>
      <c r="Q75" s="12"/>
      <c r="R75" s="12"/>
      <c r="S75" s="12"/>
    </row>
    <row r="76" spans="1:25">
      <c r="A76" s="1"/>
      <c r="B76" s="14" t="s">
        <v>225</v>
      </c>
      <c r="T76" t="s">
        <v>238</v>
      </c>
    </row>
    <row r="77" spans="1:25" ht="26">
      <c r="A77" s="1">
        <v>1</v>
      </c>
      <c r="B77" s="15" t="s">
        <v>231</v>
      </c>
      <c r="T77">
        <v>4</v>
      </c>
    </row>
    <row r="78" spans="1:25" ht="26">
      <c r="A78" s="1">
        <v>2</v>
      </c>
      <c r="B78" s="15" t="s">
        <v>232</v>
      </c>
      <c r="T78">
        <v>7</v>
      </c>
    </row>
    <row r="79" spans="1:25" ht="26">
      <c r="A79" s="1">
        <v>3</v>
      </c>
      <c r="B79" s="15" t="s">
        <v>233</v>
      </c>
      <c r="T79">
        <v>9</v>
      </c>
    </row>
    <row r="80" spans="1:25" ht="26">
      <c r="A80" s="1">
        <v>4</v>
      </c>
      <c r="B80" s="15" t="s">
        <v>234</v>
      </c>
      <c r="T80">
        <v>6</v>
      </c>
    </row>
    <row r="81" spans="1:20" ht="26">
      <c r="A81" s="1">
        <v>5</v>
      </c>
      <c r="B81" s="15" t="s">
        <v>235</v>
      </c>
      <c r="T81">
        <v>11</v>
      </c>
    </row>
    <row r="82" spans="1:20" ht="26">
      <c r="A82" s="1">
        <v>6</v>
      </c>
      <c r="B82" s="15" t="s">
        <v>236</v>
      </c>
      <c r="T82">
        <v>10</v>
      </c>
    </row>
    <row r="83" spans="1:20">
      <c r="A83" s="1"/>
      <c r="B83" s="15"/>
    </row>
    <row r="84" spans="1:20" ht="26">
      <c r="A84" s="1">
        <v>7</v>
      </c>
      <c r="B84" s="15" t="s">
        <v>226</v>
      </c>
      <c r="T84">
        <v>2</v>
      </c>
    </row>
    <row r="85" spans="1:20" ht="26">
      <c r="A85" s="1">
        <v>8</v>
      </c>
      <c r="B85" s="15" t="s">
        <v>227</v>
      </c>
      <c r="T85">
        <v>8</v>
      </c>
    </row>
    <row r="86" spans="1:20" ht="26">
      <c r="A86" s="1">
        <v>9</v>
      </c>
      <c r="B86" s="15" t="s">
        <v>228</v>
      </c>
      <c r="T86">
        <v>5</v>
      </c>
    </row>
    <row r="87" spans="1:20" ht="26">
      <c r="A87" s="1">
        <v>10</v>
      </c>
      <c r="B87" s="15" t="s">
        <v>229</v>
      </c>
      <c r="T87">
        <v>3</v>
      </c>
    </row>
    <row r="88" spans="1:20" ht="26">
      <c r="A88" s="1">
        <v>11</v>
      </c>
      <c r="B88" s="15" t="s">
        <v>230</v>
      </c>
      <c r="T88">
        <v>1</v>
      </c>
    </row>
    <row r="89" spans="1:20">
      <c r="A89" s="1"/>
    </row>
    <row r="90" spans="1:20">
      <c r="A90" s="1"/>
    </row>
    <row r="91" spans="1:20">
      <c r="A91" s="1"/>
    </row>
    <row r="92" spans="1:20">
      <c r="A92" s="1"/>
    </row>
    <row r="93" spans="1:20">
      <c r="A93" s="1"/>
    </row>
    <row r="94" spans="1:20">
      <c r="A94" s="1"/>
    </row>
    <row r="95" spans="1:20">
      <c r="A95" s="1"/>
    </row>
    <row r="96" spans="1:20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</sheetData>
  <sortState xmlns:xlrd2="http://schemas.microsoft.com/office/spreadsheetml/2017/richdata2" ref="A4:U71">
    <sortCondition ref="B4:B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6"/>
  <sheetViews>
    <sheetView zoomScaleNormal="100" workbookViewId="0">
      <selection activeCell="Y3" sqref="Y3"/>
    </sheetView>
  </sheetViews>
  <sheetFormatPr baseColWidth="10" defaultRowHeight="16"/>
  <cols>
    <col min="1" max="1" width="6.1640625" customWidth="1"/>
    <col min="2" max="2" width="36.5" customWidth="1"/>
    <col min="3" max="3" width="6" customWidth="1"/>
    <col min="4" max="4" width="3.5" customWidth="1"/>
    <col min="5" max="8" width="5" bestFit="1" customWidth="1"/>
    <col min="9" max="9" width="5.6640625" bestFit="1" customWidth="1"/>
    <col min="10" max="10" width="5.1640625" bestFit="1" customWidth="1"/>
    <col min="11" max="12" width="6" style="32" customWidth="1"/>
    <col min="13" max="13" width="6" style="98" customWidth="1"/>
    <col min="14" max="15" width="6" customWidth="1"/>
    <col min="16" max="16" width="3.83203125" customWidth="1"/>
    <col min="17" max="19" width="6" customWidth="1"/>
    <col min="20" max="20" width="4.33203125" customWidth="1"/>
    <col min="21" max="21" width="7.1640625" customWidth="1"/>
    <col min="22" max="22" width="4.6640625" bestFit="1" customWidth="1"/>
    <col min="23" max="23" width="7.33203125" style="32" bestFit="1" customWidth="1"/>
    <col min="24" max="24" width="5.33203125" bestFit="1" customWidth="1"/>
    <col min="27" max="27" width="3.1640625" bestFit="1" customWidth="1"/>
    <col min="28" max="28" width="3.1640625" customWidth="1"/>
    <col min="30" max="30" width="4.5" customWidth="1"/>
  </cols>
  <sheetData>
    <row r="1" spans="1:58">
      <c r="Q1" t="s">
        <v>295</v>
      </c>
      <c r="R1" t="s">
        <v>294</v>
      </c>
      <c r="S1" t="s">
        <v>293</v>
      </c>
    </row>
    <row r="2" spans="1:58">
      <c r="A2" s="3"/>
      <c r="B2" s="3"/>
      <c r="C2" s="3">
        <f>2*5</f>
        <v>10</v>
      </c>
      <c r="D2" s="3"/>
      <c r="E2" s="3">
        <v>15</v>
      </c>
      <c r="F2" s="3">
        <v>15</v>
      </c>
      <c r="G2" s="3"/>
      <c r="H2" s="3"/>
      <c r="I2" s="3">
        <v>45</v>
      </c>
      <c r="J2" s="3">
        <v>15</v>
      </c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</row>
    <row r="3" spans="1:58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V3" s="18" t="s">
        <v>277</v>
      </c>
      <c r="W3" s="102" t="s">
        <v>290</v>
      </c>
      <c r="X3" s="18" t="s">
        <v>309</v>
      </c>
      <c r="Y3" s="18" t="s">
        <v>332</v>
      </c>
      <c r="Z3" s="18" t="s">
        <v>342</v>
      </c>
      <c r="AD3" s="18" t="s">
        <v>339</v>
      </c>
    </row>
    <row r="4" spans="1:58">
      <c r="A4" s="5">
        <v>1</v>
      </c>
      <c r="B4" s="5" t="s">
        <v>100</v>
      </c>
      <c r="C4" s="10">
        <v>2</v>
      </c>
      <c r="D4" s="10"/>
      <c r="E4" s="10">
        <v>12</v>
      </c>
      <c r="F4" s="10">
        <v>12</v>
      </c>
      <c r="G4" s="10"/>
      <c r="H4" s="10"/>
      <c r="I4" s="10">
        <v>16</v>
      </c>
      <c r="J4" s="20">
        <v>20</v>
      </c>
      <c r="K4" s="30">
        <f>+J4*0.15+I4*0.45+F4*0.15+E4*0.15+C4*5*0.1+D4</f>
        <v>14.8</v>
      </c>
      <c r="L4" s="30">
        <f>+C4*10*0.1+J4*0.15+I4*0.45+(AVERAGE(E4:H4))*0.3+D4</f>
        <v>15.799999999999999</v>
      </c>
      <c r="M4" s="99">
        <v>20</v>
      </c>
      <c r="N4" s="10">
        <v>2</v>
      </c>
      <c r="O4" s="10">
        <v>1</v>
      </c>
      <c r="P4" s="10">
        <v>1</v>
      </c>
      <c r="Q4" s="10">
        <v>11</v>
      </c>
      <c r="R4" s="10">
        <v>15</v>
      </c>
      <c r="S4" s="10">
        <v>15</v>
      </c>
      <c r="T4" s="10" t="s">
        <v>265</v>
      </c>
      <c r="U4" t="s">
        <v>270</v>
      </c>
      <c r="W4" s="30">
        <f>+M4*0.1+N4/3*20*0.1+O4*2+P4+Q4*0.25+R4*0.05+S4*0.3</f>
        <v>14.333333333333332</v>
      </c>
      <c r="X4" s="3">
        <v>0</v>
      </c>
      <c r="Y4" t="s">
        <v>335</v>
      </c>
      <c r="Z4" t="s">
        <v>344</v>
      </c>
      <c r="AA4">
        <v>18</v>
      </c>
      <c r="AC4" s="9"/>
      <c r="AD4" s="9" t="s">
        <v>265</v>
      </c>
      <c r="AE4" s="9"/>
      <c r="AF4" s="9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</row>
    <row r="5" spans="1:58" s="73" customFormat="1">
      <c r="A5" s="68">
        <v>2</v>
      </c>
      <c r="B5" s="68" t="s">
        <v>103</v>
      </c>
      <c r="C5" s="75">
        <v>2</v>
      </c>
      <c r="D5" s="69"/>
      <c r="E5" s="69">
        <v>14</v>
      </c>
      <c r="F5" s="69">
        <v>16</v>
      </c>
      <c r="G5" s="69"/>
      <c r="H5" s="69"/>
      <c r="I5" s="75">
        <v>15</v>
      </c>
      <c r="J5" s="71">
        <v>20</v>
      </c>
      <c r="K5" s="72">
        <f t="shared" ref="K5:K34" si="0">+J5*0.15+I5*0.45+F5*0.15+E5*0.15+C5*5*0.1+D5</f>
        <v>15.25</v>
      </c>
      <c r="L5" s="30">
        <f t="shared" ref="L5:L34" si="1">+C5*10*0.1+J5*0.15+I5*0.45+(AVERAGE(E5:H5))*0.3+D5</f>
        <v>16.25</v>
      </c>
      <c r="M5" s="99">
        <v>14</v>
      </c>
      <c r="N5" s="75"/>
      <c r="O5" s="75">
        <v>1</v>
      </c>
      <c r="P5" s="75">
        <v>2</v>
      </c>
      <c r="Q5" s="75">
        <v>20</v>
      </c>
      <c r="R5" s="75">
        <v>15</v>
      </c>
      <c r="S5" s="75">
        <v>20</v>
      </c>
      <c r="T5" s="75" t="s">
        <v>264</v>
      </c>
      <c r="U5" s="73" t="s">
        <v>267</v>
      </c>
      <c r="V5" s="76">
        <v>0.7</v>
      </c>
      <c r="W5" s="30">
        <f t="shared" ref="W5:W34" si="2">+M5*0.1+N5/3*20*0.1+O5*2+P5+Q5*0.25+R5*0.05+S5*0.3</f>
        <v>17.149999999999999</v>
      </c>
      <c r="X5" s="70">
        <v>0</v>
      </c>
      <c r="Y5" s="70" t="s">
        <v>334</v>
      </c>
      <c r="Z5" s="70" t="s">
        <v>345</v>
      </c>
      <c r="AA5" s="70">
        <v>15</v>
      </c>
      <c r="AB5" s="70"/>
      <c r="AC5" s="70"/>
      <c r="AD5" s="70" t="s">
        <v>264</v>
      </c>
      <c r="AE5" s="70"/>
      <c r="AF5" s="70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</row>
    <row r="6" spans="1:58" s="89" customFormat="1">
      <c r="A6" s="84">
        <v>3</v>
      </c>
      <c r="B6" s="84" t="s">
        <v>104</v>
      </c>
      <c r="C6" s="85">
        <v>2</v>
      </c>
      <c r="D6" s="86"/>
      <c r="E6" s="86">
        <v>14</v>
      </c>
      <c r="F6" s="86">
        <v>15</v>
      </c>
      <c r="G6" s="86"/>
      <c r="H6" s="86"/>
      <c r="I6" s="85">
        <v>12</v>
      </c>
      <c r="J6" s="87">
        <v>20</v>
      </c>
      <c r="K6" s="88">
        <f t="shared" si="0"/>
        <v>13.75</v>
      </c>
      <c r="L6" s="30">
        <f t="shared" si="1"/>
        <v>14.75</v>
      </c>
      <c r="M6" s="99">
        <v>14</v>
      </c>
      <c r="N6" s="85">
        <v>2</v>
      </c>
      <c r="O6" s="85">
        <v>1</v>
      </c>
      <c r="P6" s="85">
        <v>2</v>
      </c>
      <c r="Q6" s="85">
        <v>11</v>
      </c>
      <c r="R6" s="85">
        <v>20</v>
      </c>
      <c r="S6" s="85">
        <v>20</v>
      </c>
      <c r="T6" s="85" t="s">
        <v>263</v>
      </c>
      <c r="U6" s="89" t="s">
        <v>269</v>
      </c>
      <c r="V6" s="90">
        <v>0.99</v>
      </c>
      <c r="W6" s="30">
        <f t="shared" si="2"/>
        <v>16.483333333333334</v>
      </c>
      <c r="X6" s="117">
        <v>0</v>
      </c>
      <c r="Y6" s="117" t="s">
        <v>333</v>
      </c>
      <c r="Z6" s="117" t="s">
        <v>343</v>
      </c>
      <c r="AA6" s="117">
        <v>18</v>
      </c>
      <c r="AB6" s="117"/>
      <c r="AC6" s="117"/>
      <c r="AD6" s="117" t="s">
        <v>263</v>
      </c>
      <c r="AE6" s="117"/>
      <c r="AF6" s="117"/>
      <c r="AG6" s="118"/>
      <c r="AH6" s="118"/>
      <c r="AI6" s="118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</row>
    <row r="7" spans="1:58" s="73" customFormat="1">
      <c r="A7" s="68">
        <v>4</v>
      </c>
      <c r="B7" s="68" t="s">
        <v>105</v>
      </c>
      <c r="C7" s="75">
        <v>2</v>
      </c>
      <c r="D7" s="69"/>
      <c r="E7" s="69">
        <v>0</v>
      </c>
      <c r="F7" s="69">
        <v>18</v>
      </c>
      <c r="G7" s="69"/>
      <c r="H7" s="69"/>
      <c r="I7" s="75">
        <v>10</v>
      </c>
      <c r="J7" s="71">
        <v>16</v>
      </c>
      <c r="K7" s="72">
        <f t="shared" si="0"/>
        <v>10.6</v>
      </c>
      <c r="L7" s="30">
        <f t="shared" si="1"/>
        <v>11.6</v>
      </c>
      <c r="M7" s="99">
        <v>16</v>
      </c>
      <c r="N7" s="75"/>
      <c r="O7" s="75">
        <v>1</v>
      </c>
      <c r="P7" s="75">
        <v>2</v>
      </c>
      <c r="Q7" s="75">
        <v>20</v>
      </c>
      <c r="R7" s="75">
        <v>15</v>
      </c>
      <c r="S7" s="75">
        <v>20</v>
      </c>
      <c r="T7" s="75" t="s">
        <v>264</v>
      </c>
      <c r="U7" s="73" t="s">
        <v>271</v>
      </c>
      <c r="W7" s="30">
        <f t="shared" si="2"/>
        <v>17.350000000000001</v>
      </c>
      <c r="X7" s="70">
        <v>0</v>
      </c>
      <c r="Y7" s="70"/>
      <c r="Z7" s="70"/>
      <c r="AA7" s="70"/>
      <c r="AB7" s="70"/>
      <c r="AC7" s="70"/>
      <c r="AD7" s="70" t="s">
        <v>264</v>
      </c>
      <c r="AE7" s="70"/>
      <c r="AF7" s="70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</row>
    <row r="8" spans="1:58" s="73" customFormat="1">
      <c r="A8" s="68">
        <v>5</v>
      </c>
      <c r="B8" s="68" t="s">
        <v>107</v>
      </c>
      <c r="C8" s="75">
        <v>2</v>
      </c>
      <c r="D8" s="69"/>
      <c r="E8" s="69">
        <v>13</v>
      </c>
      <c r="F8" s="69">
        <v>20</v>
      </c>
      <c r="G8" s="69"/>
      <c r="H8" s="69"/>
      <c r="I8" s="75">
        <v>10</v>
      </c>
      <c r="J8" s="71">
        <v>20</v>
      </c>
      <c r="K8" s="72">
        <f t="shared" si="0"/>
        <v>13.45</v>
      </c>
      <c r="L8" s="30">
        <f t="shared" si="1"/>
        <v>14.45</v>
      </c>
      <c r="M8" s="99">
        <v>16</v>
      </c>
      <c r="N8" s="75"/>
      <c r="O8" s="75">
        <v>1</v>
      </c>
      <c r="P8" s="75">
        <v>2</v>
      </c>
      <c r="Q8" s="75">
        <v>20</v>
      </c>
      <c r="R8" s="75">
        <v>15</v>
      </c>
      <c r="S8" s="75">
        <v>20</v>
      </c>
      <c r="T8" s="75" t="s">
        <v>264</v>
      </c>
      <c r="W8" s="30">
        <f t="shared" si="2"/>
        <v>17.350000000000001</v>
      </c>
      <c r="X8" s="70">
        <v>0</v>
      </c>
      <c r="Y8" s="70"/>
      <c r="Z8" s="70"/>
      <c r="AA8" s="70"/>
      <c r="AB8" s="70"/>
      <c r="AC8" s="70"/>
      <c r="AD8" s="70" t="s">
        <v>264</v>
      </c>
      <c r="AE8" s="70"/>
      <c r="AF8" s="70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</row>
    <row r="9" spans="1:58" s="89" customFormat="1">
      <c r="A9" s="84">
        <v>6</v>
      </c>
      <c r="B9" s="84" t="s">
        <v>108</v>
      </c>
      <c r="C9" s="85">
        <v>2</v>
      </c>
      <c r="D9" s="86">
        <v>1</v>
      </c>
      <c r="E9" s="86">
        <v>7</v>
      </c>
      <c r="F9" s="86">
        <v>17</v>
      </c>
      <c r="G9" s="86"/>
      <c r="H9" s="86"/>
      <c r="I9" s="85">
        <v>11</v>
      </c>
      <c r="J9" s="87">
        <v>16</v>
      </c>
      <c r="K9" s="88">
        <f t="shared" si="0"/>
        <v>12.95</v>
      </c>
      <c r="L9" s="30">
        <f t="shared" si="1"/>
        <v>13.950000000000001</v>
      </c>
      <c r="M9" s="99">
        <v>16</v>
      </c>
      <c r="N9" s="85">
        <v>2</v>
      </c>
      <c r="O9" s="85">
        <v>1</v>
      </c>
      <c r="P9" s="85">
        <v>1</v>
      </c>
      <c r="Q9" s="85">
        <v>11</v>
      </c>
      <c r="R9" s="85">
        <v>20</v>
      </c>
      <c r="S9" s="85">
        <v>20</v>
      </c>
      <c r="T9" s="85" t="s">
        <v>263</v>
      </c>
      <c r="W9" s="30">
        <f t="shared" si="2"/>
        <v>15.683333333333334</v>
      </c>
      <c r="X9" s="117">
        <v>0</v>
      </c>
      <c r="Y9" s="117"/>
      <c r="Z9" s="117"/>
      <c r="AA9" s="117"/>
      <c r="AB9" s="117"/>
      <c r="AC9" s="117"/>
      <c r="AD9" s="117" t="s">
        <v>263</v>
      </c>
      <c r="AE9" s="117"/>
      <c r="AF9" s="117"/>
      <c r="AG9" s="118"/>
      <c r="AH9" s="118"/>
      <c r="AI9" s="118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</row>
    <row r="10" spans="1:58" s="82" customFormat="1">
      <c r="A10" s="77">
        <v>7</v>
      </c>
      <c r="B10" s="77" t="s">
        <v>111</v>
      </c>
      <c r="C10" s="78">
        <v>2</v>
      </c>
      <c r="D10" s="79"/>
      <c r="E10" s="79">
        <v>0</v>
      </c>
      <c r="F10" s="79">
        <v>12</v>
      </c>
      <c r="G10" s="79"/>
      <c r="H10" s="79">
        <v>0</v>
      </c>
      <c r="I10" s="78">
        <v>11</v>
      </c>
      <c r="J10" s="80">
        <v>16</v>
      </c>
      <c r="K10" s="81">
        <f t="shared" si="0"/>
        <v>10.149999999999999</v>
      </c>
      <c r="L10" s="30">
        <f t="shared" si="1"/>
        <v>10.55</v>
      </c>
      <c r="M10" s="99">
        <v>20</v>
      </c>
      <c r="N10" s="78"/>
      <c r="O10" s="78">
        <v>1</v>
      </c>
      <c r="P10" s="78">
        <v>2</v>
      </c>
      <c r="Q10" s="78">
        <v>11</v>
      </c>
      <c r="R10" s="78">
        <v>20</v>
      </c>
      <c r="S10" s="78">
        <v>12</v>
      </c>
      <c r="T10" s="78" t="s">
        <v>266</v>
      </c>
      <c r="U10" s="82" t="s">
        <v>268</v>
      </c>
      <c r="V10" s="83">
        <v>0.99</v>
      </c>
      <c r="W10" s="30">
        <f t="shared" si="2"/>
        <v>13.35</v>
      </c>
      <c r="X10" s="119">
        <v>0</v>
      </c>
      <c r="Y10" s="119" t="s">
        <v>336</v>
      </c>
      <c r="Z10" s="119" t="s">
        <v>346</v>
      </c>
      <c r="AA10" s="119">
        <v>5</v>
      </c>
      <c r="AB10" s="119"/>
      <c r="AC10" s="119"/>
      <c r="AD10" s="119" t="s">
        <v>266</v>
      </c>
      <c r="AE10" s="119"/>
      <c r="AF10" s="119"/>
      <c r="AG10" s="120"/>
      <c r="AH10" s="120"/>
      <c r="AI10" s="120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</row>
    <row r="11" spans="1:58">
      <c r="A11" s="5">
        <v>8</v>
      </c>
      <c r="B11" s="5" t="s">
        <v>115</v>
      </c>
      <c r="C11" s="10">
        <v>2</v>
      </c>
      <c r="D11" s="11"/>
      <c r="E11" s="11">
        <v>0</v>
      </c>
      <c r="F11" s="11">
        <v>0</v>
      </c>
      <c r="G11" s="11"/>
      <c r="H11" s="11"/>
      <c r="I11" s="10"/>
      <c r="K11" s="30">
        <f t="shared" si="0"/>
        <v>1</v>
      </c>
      <c r="L11" s="30">
        <f t="shared" si="1"/>
        <v>2</v>
      </c>
      <c r="M11" s="99"/>
      <c r="N11" s="10"/>
      <c r="O11" s="10"/>
      <c r="P11" s="10"/>
      <c r="Q11" s="10"/>
      <c r="R11" s="10"/>
      <c r="S11" s="10"/>
      <c r="T11" s="10" t="s">
        <v>281</v>
      </c>
      <c r="W11" s="30" t="s">
        <v>281</v>
      </c>
      <c r="X11" s="3">
        <v>0</v>
      </c>
      <c r="Y11" s="9"/>
      <c r="Z11" s="9"/>
      <c r="AA11" s="9"/>
      <c r="AB11" s="9"/>
      <c r="AC11" s="9"/>
      <c r="AD11" s="9"/>
      <c r="AE11" s="9"/>
      <c r="AF11" s="9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</row>
    <row r="12" spans="1:58" s="89" customFormat="1">
      <c r="A12" s="84">
        <v>9</v>
      </c>
      <c r="B12" s="84" t="s">
        <v>116</v>
      </c>
      <c r="C12" s="85">
        <v>2</v>
      </c>
      <c r="D12" s="86">
        <v>1</v>
      </c>
      <c r="E12" s="86">
        <v>10</v>
      </c>
      <c r="F12" s="86">
        <v>15</v>
      </c>
      <c r="G12" s="86"/>
      <c r="H12" s="86"/>
      <c r="I12" s="85">
        <v>9</v>
      </c>
      <c r="J12" s="87">
        <v>20</v>
      </c>
      <c r="K12" s="88">
        <f t="shared" si="0"/>
        <v>12.8</v>
      </c>
      <c r="L12" s="30">
        <f t="shared" si="1"/>
        <v>13.8</v>
      </c>
      <c r="M12" s="99">
        <v>20</v>
      </c>
      <c r="N12" s="85">
        <v>3</v>
      </c>
      <c r="O12" s="85">
        <v>1</v>
      </c>
      <c r="P12" s="85">
        <v>1</v>
      </c>
      <c r="Q12" s="85">
        <v>11</v>
      </c>
      <c r="R12" s="85">
        <v>20</v>
      </c>
      <c r="S12" s="85">
        <v>20</v>
      </c>
      <c r="T12" s="85" t="s">
        <v>263</v>
      </c>
      <c r="W12" s="30">
        <f t="shared" si="2"/>
        <v>16.75</v>
      </c>
      <c r="X12" s="117">
        <v>0</v>
      </c>
      <c r="Y12" s="117"/>
      <c r="Z12" s="117"/>
      <c r="AA12" s="117"/>
      <c r="AB12" s="117"/>
      <c r="AC12" s="117"/>
      <c r="AD12" s="117" t="s">
        <v>263</v>
      </c>
      <c r="AE12" s="117"/>
      <c r="AF12" s="117"/>
      <c r="AG12" s="118"/>
      <c r="AH12" s="118"/>
      <c r="AI12" s="118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</row>
    <row r="13" spans="1:58">
      <c r="A13" s="5">
        <v>10</v>
      </c>
      <c r="B13" s="5" t="s">
        <v>118</v>
      </c>
      <c r="C13" s="10">
        <v>2</v>
      </c>
      <c r="D13" s="11"/>
      <c r="E13" s="11">
        <v>0</v>
      </c>
      <c r="F13" s="11">
        <v>0</v>
      </c>
      <c r="G13" s="11"/>
      <c r="H13" s="11"/>
      <c r="I13" s="10">
        <v>15</v>
      </c>
      <c r="J13" s="20">
        <v>16</v>
      </c>
      <c r="K13" s="30">
        <f t="shared" si="0"/>
        <v>10.15</v>
      </c>
      <c r="L13" s="30">
        <f t="shared" si="1"/>
        <v>11.15</v>
      </c>
      <c r="M13" s="99">
        <v>0</v>
      </c>
      <c r="N13" s="10"/>
      <c r="O13" s="10">
        <v>1</v>
      </c>
      <c r="P13" s="10">
        <v>1</v>
      </c>
      <c r="Q13" s="10">
        <v>11</v>
      </c>
      <c r="R13" s="10">
        <v>15</v>
      </c>
      <c r="S13" s="10">
        <v>15</v>
      </c>
      <c r="T13" s="10" t="s">
        <v>265</v>
      </c>
      <c r="U13" t="s">
        <v>267</v>
      </c>
      <c r="V13" s="33">
        <v>0.7</v>
      </c>
      <c r="W13" s="30">
        <f t="shared" si="2"/>
        <v>11</v>
      </c>
      <c r="X13" s="123">
        <v>0</v>
      </c>
      <c r="Y13" s="123" t="s">
        <v>348</v>
      </c>
      <c r="Z13" s="123" t="s">
        <v>349</v>
      </c>
      <c r="AA13" s="123">
        <v>13</v>
      </c>
      <c r="AB13" s="123"/>
      <c r="AC13" s="123"/>
      <c r="AD13" s="123" t="s">
        <v>331</v>
      </c>
      <c r="AE13" s="123"/>
      <c r="AF13" s="123"/>
      <c r="AG13" s="124"/>
      <c r="AH13" s="124"/>
      <c r="AI13" s="124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</row>
    <row r="14" spans="1:58" s="82" customFormat="1">
      <c r="A14" s="77">
        <v>11</v>
      </c>
      <c r="B14" s="77" t="s">
        <v>119</v>
      </c>
      <c r="C14" s="78">
        <v>2</v>
      </c>
      <c r="D14" s="79"/>
      <c r="E14" s="79">
        <v>7</v>
      </c>
      <c r="F14" s="79">
        <v>17</v>
      </c>
      <c r="G14" s="79"/>
      <c r="H14" s="79"/>
      <c r="I14" s="78">
        <v>14</v>
      </c>
      <c r="J14" s="80">
        <v>20</v>
      </c>
      <c r="K14" s="81">
        <f t="shared" si="0"/>
        <v>13.900000000000002</v>
      </c>
      <c r="L14" s="30">
        <f t="shared" si="1"/>
        <v>14.9</v>
      </c>
      <c r="M14" s="99">
        <v>16</v>
      </c>
      <c r="N14" s="78"/>
      <c r="O14" s="78">
        <v>1</v>
      </c>
      <c r="P14" s="78">
        <v>1</v>
      </c>
      <c r="Q14" s="78">
        <v>11</v>
      </c>
      <c r="R14" s="78">
        <v>20</v>
      </c>
      <c r="S14" s="78">
        <v>12</v>
      </c>
      <c r="T14" s="78" t="s">
        <v>266</v>
      </c>
      <c r="W14" s="30">
        <f t="shared" si="2"/>
        <v>11.95</v>
      </c>
      <c r="X14" s="121">
        <v>0</v>
      </c>
      <c r="Y14" s="121" t="s">
        <v>337</v>
      </c>
      <c r="Z14" s="121" t="s">
        <v>350</v>
      </c>
      <c r="AA14" s="121">
        <v>11</v>
      </c>
      <c r="AB14" s="121"/>
      <c r="AC14" s="121"/>
      <c r="AD14" s="121" t="s">
        <v>318</v>
      </c>
      <c r="AE14" s="121"/>
      <c r="AF14" s="121"/>
      <c r="AG14" s="122"/>
      <c r="AH14" s="122"/>
      <c r="AI14" s="12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</row>
    <row r="15" spans="1:58">
      <c r="A15" s="5">
        <v>12</v>
      </c>
      <c r="B15" s="5" t="s">
        <v>122</v>
      </c>
      <c r="C15" s="10"/>
      <c r="D15" s="11"/>
      <c r="E15" s="11">
        <v>0</v>
      </c>
      <c r="F15" s="11">
        <v>0</v>
      </c>
      <c r="G15" s="11">
        <v>0</v>
      </c>
      <c r="H15" s="11">
        <v>0</v>
      </c>
      <c r="I15" s="10">
        <v>0</v>
      </c>
      <c r="J15" s="20">
        <v>16</v>
      </c>
      <c r="K15" s="30">
        <f t="shared" si="0"/>
        <v>2.4</v>
      </c>
      <c r="L15" s="30">
        <f t="shared" si="1"/>
        <v>2.4</v>
      </c>
      <c r="M15" s="99">
        <v>0</v>
      </c>
      <c r="N15" s="10"/>
      <c r="O15" s="10"/>
      <c r="P15" s="10"/>
      <c r="Q15" s="10"/>
      <c r="R15" s="10"/>
      <c r="S15" s="10"/>
      <c r="T15" s="10" t="s">
        <v>281</v>
      </c>
      <c r="W15" s="30" t="s">
        <v>281</v>
      </c>
      <c r="X15" s="3">
        <v>0</v>
      </c>
      <c r="Y15" s="9"/>
      <c r="Z15" s="9"/>
      <c r="AA15" s="9"/>
      <c r="AB15" s="9"/>
      <c r="AC15" s="9"/>
      <c r="AD15" s="9"/>
      <c r="AE15" s="9"/>
      <c r="AF15" s="9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</row>
    <row r="16" spans="1:58" s="73" customFormat="1">
      <c r="A16" s="68">
        <v>13</v>
      </c>
      <c r="B16" s="68" t="s">
        <v>123</v>
      </c>
      <c r="C16" s="75">
        <v>2</v>
      </c>
      <c r="D16" s="69"/>
      <c r="E16" s="69">
        <v>0</v>
      </c>
      <c r="F16" s="69">
        <v>14</v>
      </c>
      <c r="G16" s="69"/>
      <c r="H16" s="69"/>
      <c r="I16" s="75">
        <v>17</v>
      </c>
      <c r="J16" s="71">
        <v>16</v>
      </c>
      <c r="K16" s="72">
        <f t="shared" si="0"/>
        <v>13.15</v>
      </c>
      <c r="L16" s="30">
        <f t="shared" si="1"/>
        <v>14.15</v>
      </c>
      <c r="M16" s="99">
        <v>0</v>
      </c>
      <c r="N16" s="75"/>
      <c r="O16" s="75">
        <v>1</v>
      </c>
      <c r="P16" s="75">
        <v>2</v>
      </c>
      <c r="Q16" s="75">
        <v>20</v>
      </c>
      <c r="R16" s="75">
        <v>15</v>
      </c>
      <c r="S16" s="75">
        <v>20</v>
      </c>
      <c r="T16" s="75" t="s">
        <v>264</v>
      </c>
      <c r="U16" s="73" t="s">
        <v>286</v>
      </c>
      <c r="W16" s="30">
        <f t="shared" si="2"/>
        <v>15.75</v>
      </c>
      <c r="X16" s="70">
        <v>0</v>
      </c>
      <c r="Y16" s="70"/>
      <c r="Z16" s="70"/>
      <c r="AA16" s="70"/>
      <c r="AB16" s="70"/>
      <c r="AC16" s="70"/>
      <c r="AD16" s="70" t="s">
        <v>264</v>
      </c>
      <c r="AE16" s="70"/>
      <c r="AF16" s="70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</row>
    <row r="17" spans="1:106">
      <c r="A17" s="5">
        <v>14</v>
      </c>
      <c r="B17" s="5" t="s">
        <v>125</v>
      </c>
      <c r="C17" s="10"/>
      <c r="D17" s="11"/>
      <c r="E17" s="11">
        <v>5</v>
      </c>
      <c r="F17" s="11">
        <v>11</v>
      </c>
      <c r="G17" s="11"/>
      <c r="H17" s="11"/>
      <c r="I17" s="10">
        <v>9</v>
      </c>
      <c r="J17" s="20">
        <v>20</v>
      </c>
      <c r="K17" s="30">
        <f t="shared" si="0"/>
        <v>9.4499999999999993</v>
      </c>
      <c r="L17" s="30">
        <f t="shared" si="1"/>
        <v>9.4499999999999993</v>
      </c>
      <c r="M17" s="99">
        <v>0</v>
      </c>
      <c r="N17" s="10"/>
      <c r="O17" s="10">
        <v>1</v>
      </c>
      <c r="P17" s="10">
        <v>1</v>
      </c>
      <c r="Q17" s="10">
        <v>11</v>
      </c>
      <c r="R17" s="10">
        <v>15</v>
      </c>
      <c r="S17" s="10">
        <v>15</v>
      </c>
      <c r="T17" s="10" t="s">
        <v>265</v>
      </c>
      <c r="W17" s="30">
        <f t="shared" si="2"/>
        <v>11</v>
      </c>
      <c r="X17" s="123">
        <v>0</v>
      </c>
      <c r="Y17" s="123"/>
      <c r="Z17" s="123"/>
      <c r="AA17" s="123"/>
      <c r="AB17" s="123"/>
      <c r="AC17" s="123"/>
      <c r="AD17" s="123" t="s">
        <v>331</v>
      </c>
      <c r="AE17" s="123"/>
      <c r="AF17" s="123"/>
      <c r="AG17" s="124"/>
      <c r="AH17" s="124"/>
      <c r="AI17" s="124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</row>
    <row r="18" spans="1:106" s="82" customFormat="1">
      <c r="A18" s="77">
        <v>15</v>
      </c>
      <c r="B18" s="77" t="s">
        <v>128</v>
      </c>
      <c r="C18" s="78"/>
      <c r="D18" s="79"/>
      <c r="E18" s="79">
        <v>0</v>
      </c>
      <c r="F18" s="79">
        <v>14</v>
      </c>
      <c r="G18" s="79">
        <v>0</v>
      </c>
      <c r="H18" s="79"/>
      <c r="I18" s="78">
        <v>7</v>
      </c>
      <c r="J18" s="80">
        <v>16</v>
      </c>
      <c r="K18" s="81">
        <f t="shared" si="0"/>
        <v>7.65</v>
      </c>
      <c r="L18" s="30">
        <f t="shared" si="1"/>
        <v>6.95</v>
      </c>
      <c r="M18" s="99">
        <v>0</v>
      </c>
      <c r="N18" s="78"/>
      <c r="O18" s="78">
        <v>1</v>
      </c>
      <c r="P18" s="78">
        <v>1</v>
      </c>
      <c r="Q18" s="78">
        <v>11</v>
      </c>
      <c r="R18" s="78">
        <v>20</v>
      </c>
      <c r="S18" s="78">
        <v>12</v>
      </c>
      <c r="T18" s="78" t="s">
        <v>266</v>
      </c>
      <c r="W18" s="30">
        <f t="shared" si="2"/>
        <v>10.35</v>
      </c>
      <c r="X18" s="119">
        <v>0</v>
      </c>
      <c r="Y18" s="119"/>
      <c r="Z18" s="119"/>
      <c r="AA18" s="119"/>
      <c r="AB18" s="119"/>
      <c r="AC18" s="119"/>
      <c r="AD18" s="119" t="s">
        <v>266</v>
      </c>
      <c r="AE18" s="119"/>
      <c r="AF18" s="119"/>
      <c r="AG18" s="120"/>
      <c r="AH18" s="120"/>
      <c r="AI18" s="120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</row>
    <row r="19" spans="1:106" s="73" customFormat="1">
      <c r="A19" s="68">
        <v>16</v>
      </c>
      <c r="B19" s="68" t="s">
        <v>129</v>
      </c>
      <c r="C19" s="75">
        <v>2</v>
      </c>
      <c r="D19" s="69"/>
      <c r="E19" s="69">
        <v>5</v>
      </c>
      <c r="F19" s="69">
        <v>11</v>
      </c>
      <c r="G19" s="69">
        <v>0</v>
      </c>
      <c r="H19" s="69">
        <v>0</v>
      </c>
      <c r="I19" s="75">
        <v>12</v>
      </c>
      <c r="J19" s="71">
        <v>20</v>
      </c>
      <c r="K19" s="72">
        <f t="shared" si="0"/>
        <v>11.8</v>
      </c>
      <c r="L19" s="30">
        <f t="shared" si="1"/>
        <v>11.6</v>
      </c>
      <c r="M19" s="99">
        <v>0</v>
      </c>
      <c r="N19" s="75"/>
      <c r="O19" s="75">
        <v>1</v>
      </c>
      <c r="P19" s="75">
        <v>2</v>
      </c>
      <c r="Q19" s="75">
        <v>20</v>
      </c>
      <c r="R19" s="75">
        <v>15</v>
      </c>
      <c r="S19" s="75">
        <v>20</v>
      </c>
      <c r="T19" s="75" t="s">
        <v>264</v>
      </c>
      <c r="W19" s="30">
        <f t="shared" si="2"/>
        <v>15.75</v>
      </c>
      <c r="X19" s="123">
        <v>0</v>
      </c>
      <c r="Y19" s="123"/>
      <c r="Z19" s="123"/>
      <c r="AA19" s="123"/>
      <c r="AB19" s="123"/>
      <c r="AC19" s="123"/>
      <c r="AD19" s="123" t="s">
        <v>331</v>
      </c>
      <c r="AE19" s="123"/>
      <c r="AF19" s="123"/>
      <c r="AG19" s="124"/>
      <c r="AH19" s="124"/>
      <c r="AI19" s="124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</row>
    <row r="20" spans="1:106" s="82" customFormat="1">
      <c r="A20" s="77">
        <v>17</v>
      </c>
      <c r="B20" s="77" t="s">
        <v>136</v>
      </c>
      <c r="C20" s="78">
        <v>2</v>
      </c>
      <c r="D20" s="79"/>
      <c r="E20" s="79">
        <v>13</v>
      </c>
      <c r="F20" s="79">
        <v>12</v>
      </c>
      <c r="G20" s="79"/>
      <c r="H20" s="79"/>
      <c r="I20" s="78">
        <v>10</v>
      </c>
      <c r="J20" s="80">
        <v>18</v>
      </c>
      <c r="K20" s="81">
        <f t="shared" si="0"/>
        <v>11.95</v>
      </c>
      <c r="L20" s="30">
        <f t="shared" si="1"/>
        <v>12.95</v>
      </c>
      <c r="M20" s="99">
        <v>18</v>
      </c>
      <c r="N20" s="78"/>
      <c r="O20" s="78">
        <v>1</v>
      </c>
      <c r="P20" s="78">
        <v>1</v>
      </c>
      <c r="Q20" s="78">
        <v>11</v>
      </c>
      <c r="R20" s="78">
        <v>20</v>
      </c>
      <c r="S20" s="78">
        <v>12</v>
      </c>
      <c r="T20" s="78" t="s">
        <v>266</v>
      </c>
      <c r="W20" s="30">
        <f t="shared" si="2"/>
        <v>12.15</v>
      </c>
      <c r="X20" s="123">
        <v>-1</v>
      </c>
      <c r="Y20" s="123"/>
      <c r="Z20" s="123"/>
      <c r="AA20" s="123"/>
      <c r="AB20" s="123"/>
      <c r="AC20" s="123"/>
      <c r="AD20" s="123" t="s">
        <v>331</v>
      </c>
      <c r="AE20" s="123"/>
      <c r="AF20" s="123"/>
      <c r="AG20" s="124"/>
      <c r="AH20" s="124"/>
      <c r="AI20" s="124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</row>
    <row r="21" spans="1:106" s="82" customFormat="1">
      <c r="A21" s="77">
        <v>18</v>
      </c>
      <c r="B21" s="77" t="s">
        <v>139</v>
      </c>
      <c r="C21" s="78">
        <v>2</v>
      </c>
      <c r="D21" s="79"/>
      <c r="E21" s="79">
        <v>8</v>
      </c>
      <c r="F21" s="79">
        <v>17</v>
      </c>
      <c r="G21" s="79"/>
      <c r="H21" s="79">
        <v>0</v>
      </c>
      <c r="I21" s="78">
        <v>13</v>
      </c>
      <c r="J21" s="80">
        <v>20</v>
      </c>
      <c r="K21" s="81">
        <f t="shared" si="0"/>
        <v>13.600000000000001</v>
      </c>
      <c r="L21" s="30">
        <f t="shared" si="1"/>
        <v>13.350000000000001</v>
      </c>
      <c r="M21" s="99">
        <v>8</v>
      </c>
      <c r="N21" s="78"/>
      <c r="O21" s="78">
        <v>1</v>
      </c>
      <c r="P21" s="78">
        <v>1</v>
      </c>
      <c r="Q21" s="78">
        <v>11</v>
      </c>
      <c r="R21" s="78">
        <v>20</v>
      </c>
      <c r="S21" s="78">
        <v>12</v>
      </c>
      <c r="T21" s="78" t="s">
        <v>266</v>
      </c>
      <c r="W21" s="30">
        <f t="shared" si="2"/>
        <v>11.149999999999999</v>
      </c>
      <c r="X21" s="121">
        <v>0</v>
      </c>
      <c r="Y21" s="121"/>
      <c r="Z21" s="121"/>
      <c r="AA21" s="121"/>
      <c r="AB21" s="121"/>
      <c r="AC21" s="121"/>
      <c r="AD21" s="121" t="s">
        <v>318</v>
      </c>
      <c r="AE21" s="121" t="s">
        <v>330</v>
      </c>
      <c r="AF21" s="121"/>
      <c r="AG21" s="122"/>
      <c r="AH21" s="122"/>
      <c r="AI21" s="12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</row>
    <row r="22" spans="1:106" s="82" customFormat="1">
      <c r="A22" s="77">
        <v>19</v>
      </c>
      <c r="B22" s="77" t="s">
        <v>140</v>
      </c>
      <c r="C22" s="78">
        <v>2</v>
      </c>
      <c r="D22" s="79"/>
      <c r="E22" s="79">
        <v>0</v>
      </c>
      <c r="F22" s="79">
        <v>17</v>
      </c>
      <c r="G22" s="79"/>
      <c r="H22" s="79"/>
      <c r="I22" s="78">
        <v>11</v>
      </c>
      <c r="J22" s="80">
        <v>15</v>
      </c>
      <c r="K22" s="81">
        <f t="shared" si="0"/>
        <v>10.75</v>
      </c>
      <c r="L22" s="30">
        <f t="shared" si="1"/>
        <v>11.75</v>
      </c>
      <c r="M22" s="99">
        <v>20</v>
      </c>
      <c r="N22" s="78"/>
      <c r="O22" s="78">
        <v>1</v>
      </c>
      <c r="P22" s="78">
        <v>1</v>
      </c>
      <c r="Q22" s="78">
        <v>11</v>
      </c>
      <c r="R22" s="78">
        <v>20</v>
      </c>
      <c r="S22" s="78">
        <v>12</v>
      </c>
      <c r="T22" s="78" t="s">
        <v>266</v>
      </c>
      <c r="U22" s="82" t="s">
        <v>287</v>
      </c>
      <c r="W22" s="30">
        <f t="shared" si="2"/>
        <v>12.35</v>
      </c>
      <c r="X22" s="119">
        <v>0</v>
      </c>
      <c r="Y22" s="119"/>
      <c r="Z22" s="119"/>
      <c r="AA22" s="119"/>
      <c r="AB22" s="119"/>
      <c r="AC22" s="119"/>
      <c r="AD22" s="119" t="s">
        <v>266</v>
      </c>
      <c r="AE22" s="119"/>
      <c r="AF22" s="119"/>
      <c r="AG22" s="120"/>
      <c r="AH22" s="120"/>
      <c r="AI22" s="120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</row>
    <row r="23" spans="1:106" s="82" customFormat="1">
      <c r="A23" s="77">
        <v>20</v>
      </c>
      <c r="B23" s="77" t="s">
        <v>145</v>
      </c>
      <c r="C23" s="78">
        <v>2</v>
      </c>
      <c r="D23" s="79"/>
      <c r="E23" s="79">
        <v>0</v>
      </c>
      <c r="F23" s="79">
        <v>10</v>
      </c>
      <c r="G23" s="79"/>
      <c r="H23" s="79">
        <v>0</v>
      </c>
      <c r="I23" s="78">
        <v>9</v>
      </c>
      <c r="J23" s="80">
        <v>15</v>
      </c>
      <c r="K23" s="81">
        <f t="shared" si="0"/>
        <v>8.8000000000000007</v>
      </c>
      <c r="L23" s="30">
        <f t="shared" si="1"/>
        <v>9.3000000000000007</v>
      </c>
      <c r="M23" s="99">
        <v>0</v>
      </c>
      <c r="N23" s="78"/>
      <c r="O23" s="78">
        <v>1</v>
      </c>
      <c r="P23" s="78">
        <v>1</v>
      </c>
      <c r="Q23" s="78">
        <v>11</v>
      </c>
      <c r="R23" s="78">
        <v>20</v>
      </c>
      <c r="S23" s="78">
        <v>12</v>
      </c>
      <c r="T23" s="78" t="s">
        <v>266</v>
      </c>
      <c r="W23" s="30">
        <f t="shared" si="2"/>
        <v>10.35</v>
      </c>
      <c r="X23" s="119">
        <v>0</v>
      </c>
      <c r="Y23" s="119"/>
      <c r="Z23" s="119"/>
      <c r="AA23" s="119"/>
      <c r="AB23" s="119"/>
      <c r="AC23" s="119"/>
      <c r="AD23" s="119" t="s">
        <v>266</v>
      </c>
      <c r="AE23" s="119"/>
      <c r="AF23" s="119"/>
      <c r="AG23" s="120"/>
      <c r="AH23" s="120"/>
      <c r="AI23" s="120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</row>
    <row r="24" spans="1:106" s="73" customFormat="1">
      <c r="A24" s="68">
        <v>21</v>
      </c>
      <c r="B24" s="68" t="s">
        <v>146</v>
      </c>
      <c r="C24" s="75">
        <v>2</v>
      </c>
      <c r="D24" s="69">
        <v>1</v>
      </c>
      <c r="E24" s="69">
        <v>19</v>
      </c>
      <c r="F24" s="69">
        <v>0</v>
      </c>
      <c r="G24" s="69"/>
      <c r="H24" s="69"/>
      <c r="I24" s="75">
        <v>7</v>
      </c>
      <c r="J24" s="71">
        <v>16</v>
      </c>
      <c r="K24" s="72">
        <f t="shared" si="0"/>
        <v>10.4</v>
      </c>
      <c r="L24" s="30">
        <f t="shared" si="1"/>
        <v>11.4</v>
      </c>
      <c r="M24" s="99">
        <v>20</v>
      </c>
      <c r="N24" s="75">
        <v>2</v>
      </c>
      <c r="O24" s="75">
        <v>1</v>
      </c>
      <c r="P24" s="75">
        <v>2</v>
      </c>
      <c r="Q24" s="75">
        <v>20</v>
      </c>
      <c r="R24" s="75">
        <v>15</v>
      </c>
      <c r="S24" s="75">
        <v>20</v>
      </c>
      <c r="T24" s="75" t="s">
        <v>264</v>
      </c>
      <c r="W24" s="30">
        <f t="shared" si="2"/>
        <v>19.083333333333332</v>
      </c>
      <c r="X24" s="70">
        <v>0</v>
      </c>
      <c r="Y24" s="70"/>
      <c r="Z24" s="70"/>
      <c r="AA24" s="70"/>
      <c r="AB24" s="70"/>
      <c r="AC24" s="70"/>
      <c r="AD24" s="70" t="s">
        <v>264</v>
      </c>
      <c r="AE24" s="70"/>
      <c r="AF24" s="70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</row>
    <row r="25" spans="1:106">
      <c r="A25" s="5">
        <v>22</v>
      </c>
      <c r="B25" s="5" t="s">
        <v>149</v>
      </c>
      <c r="C25" s="10">
        <v>2</v>
      </c>
      <c r="D25" s="11"/>
      <c r="E25" s="11">
        <v>10</v>
      </c>
      <c r="F25" s="11">
        <v>17</v>
      </c>
      <c r="G25" s="11"/>
      <c r="H25" s="11"/>
      <c r="I25" s="10">
        <v>8</v>
      </c>
      <c r="J25" s="20">
        <v>20</v>
      </c>
      <c r="K25" s="30">
        <f t="shared" si="0"/>
        <v>11.649999999999999</v>
      </c>
      <c r="L25" s="30">
        <f t="shared" si="1"/>
        <v>12.649999999999999</v>
      </c>
      <c r="M25" s="99">
        <v>18</v>
      </c>
      <c r="N25" s="10"/>
      <c r="O25" s="10">
        <v>1</v>
      </c>
      <c r="P25" s="10">
        <v>2</v>
      </c>
      <c r="Q25" s="10">
        <v>11</v>
      </c>
      <c r="R25" s="10">
        <v>15</v>
      </c>
      <c r="S25" s="10">
        <v>15</v>
      </c>
      <c r="T25" s="10" t="s">
        <v>265</v>
      </c>
      <c r="U25" t="s">
        <v>292</v>
      </c>
      <c r="W25" s="30">
        <f t="shared" si="2"/>
        <v>13.8</v>
      </c>
      <c r="X25" s="3">
        <v>0</v>
      </c>
      <c r="Y25" s="3"/>
      <c r="Z25" s="3"/>
      <c r="AA25" s="3"/>
      <c r="AB25" s="3"/>
      <c r="AC25" s="3"/>
      <c r="AD25" s="3" t="s">
        <v>265</v>
      </c>
      <c r="AE25" s="3"/>
      <c r="AF25" s="3"/>
    </row>
    <row r="26" spans="1:106">
      <c r="A26" s="5">
        <v>23</v>
      </c>
      <c r="B26" s="5" t="s">
        <v>151</v>
      </c>
      <c r="C26" s="10">
        <v>2</v>
      </c>
      <c r="D26" s="11"/>
      <c r="E26" s="11">
        <v>14</v>
      </c>
      <c r="F26" s="11">
        <v>0</v>
      </c>
      <c r="G26" s="11">
        <v>0</v>
      </c>
      <c r="H26" s="11">
        <v>0</v>
      </c>
      <c r="I26" s="10">
        <v>12</v>
      </c>
      <c r="J26" s="20">
        <v>14</v>
      </c>
      <c r="K26" s="30">
        <f t="shared" si="0"/>
        <v>10.6</v>
      </c>
      <c r="L26" s="30">
        <f t="shared" si="1"/>
        <v>10.55</v>
      </c>
      <c r="M26" s="99">
        <v>20</v>
      </c>
      <c r="N26" s="10"/>
      <c r="O26" s="10">
        <v>1</v>
      </c>
      <c r="P26" s="10">
        <v>1</v>
      </c>
      <c r="Q26" s="10">
        <v>11</v>
      </c>
      <c r="R26" s="10">
        <v>15</v>
      </c>
      <c r="S26" s="10">
        <v>15</v>
      </c>
      <c r="T26" s="10" t="s">
        <v>265</v>
      </c>
      <c r="W26" s="30">
        <f t="shared" si="2"/>
        <v>13</v>
      </c>
      <c r="X26" s="3">
        <v>0</v>
      </c>
      <c r="Y26" s="3"/>
      <c r="Z26" s="3"/>
      <c r="AA26" s="3"/>
      <c r="AB26" s="3"/>
      <c r="AC26" s="3"/>
      <c r="AD26" s="3" t="s">
        <v>265</v>
      </c>
      <c r="AE26" s="3"/>
      <c r="AF26" s="3"/>
    </row>
    <row r="27" spans="1:106" s="73" customFormat="1">
      <c r="A27" s="68">
        <v>24</v>
      </c>
      <c r="B27" s="68" t="s">
        <v>152</v>
      </c>
      <c r="C27" s="75">
        <v>2</v>
      </c>
      <c r="D27" s="69"/>
      <c r="E27" s="69">
        <v>19</v>
      </c>
      <c r="F27" s="69">
        <v>16</v>
      </c>
      <c r="G27" s="69"/>
      <c r="H27" s="69"/>
      <c r="I27" s="75">
        <v>15</v>
      </c>
      <c r="J27" s="71">
        <v>20</v>
      </c>
      <c r="K27" s="72">
        <f t="shared" si="0"/>
        <v>16</v>
      </c>
      <c r="L27" s="30">
        <f t="shared" si="1"/>
        <v>17</v>
      </c>
      <c r="M27" s="99">
        <v>16</v>
      </c>
      <c r="N27" s="75"/>
      <c r="O27" s="75">
        <v>1</v>
      </c>
      <c r="P27" s="75">
        <v>2</v>
      </c>
      <c r="Q27" s="75">
        <v>20</v>
      </c>
      <c r="R27" s="75">
        <v>15</v>
      </c>
      <c r="S27" s="75">
        <v>20</v>
      </c>
      <c r="T27" s="75" t="s">
        <v>264</v>
      </c>
      <c r="W27" s="30">
        <f t="shared" si="2"/>
        <v>17.350000000000001</v>
      </c>
      <c r="X27" s="70">
        <v>0</v>
      </c>
      <c r="Y27" s="70"/>
      <c r="Z27" s="70"/>
      <c r="AA27" s="70"/>
      <c r="AB27" s="70"/>
      <c r="AC27" s="70" t="s">
        <v>278</v>
      </c>
      <c r="AD27" s="70" t="s">
        <v>264</v>
      </c>
      <c r="AE27" s="70"/>
      <c r="AF27" s="70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</row>
    <row r="28" spans="1:106">
      <c r="A28" s="5">
        <v>25</v>
      </c>
      <c r="B28" s="5" t="s">
        <v>153</v>
      </c>
      <c r="C28" s="10">
        <v>2</v>
      </c>
      <c r="D28" s="11"/>
      <c r="E28" s="11">
        <v>6</v>
      </c>
      <c r="F28" s="11">
        <v>16</v>
      </c>
      <c r="G28" s="11"/>
      <c r="H28" s="11"/>
      <c r="I28" s="10">
        <v>15</v>
      </c>
      <c r="J28" s="20">
        <v>20</v>
      </c>
      <c r="K28" s="30">
        <f t="shared" si="0"/>
        <v>14.05</v>
      </c>
      <c r="L28" s="30">
        <f t="shared" si="1"/>
        <v>15.05</v>
      </c>
      <c r="M28" s="99">
        <v>16</v>
      </c>
      <c r="N28" s="10"/>
      <c r="O28" s="10">
        <v>1</v>
      </c>
      <c r="P28" s="10">
        <v>1</v>
      </c>
      <c r="Q28" s="10">
        <v>11</v>
      </c>
      <c r="R28" s="10">
        <v>15</v>
      </c>
      <c r="S28" s="10">
        <v>15</v>
      </c>
      <c r="T28" s="10" t="s">
        <v>265</v>
      </c>
      <c r="W28" s="30">
        <f t="shared" si="2"/>
        <v>12.6</v>
      </c>
      <c r="X28" s="3">
        <v>0</v>
      </c>
      <c r="Y28" s="9"/>
      <c r="Z28" s="9"/>
      <c r="AA28" s="9"/>
      <c r="AB28" s="9"/>
      <c r="AC28" s="9"/>
      <c r="AD28" s="9" t="s">
        <v>265</v>
      </c>
      <c r="AE28" s="9"/>
      <c r="AF28" s="9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</row>
    <row r="29" spans="1:106" s="89" customFormat="1">
      <c r="A29" s="84">
        <v>26</v>
      </c>
      <c r="B29" s="84" t="s">
        <v>155</v>
      </c>
      <c r="C29" s="85"/>
      <c r="D29" s="86"/>
      <c r="E29" s="86">
        <v>7</v>
      </c>
      <c r="F29" s="86">
        <v>17</v>
      </c>
      <c r="G29" s="86"/>
      <c r="H29" s="86"/>
      <c r="I29" s="85">
        <v>0</v>
      </c>
      <c r="J29" s="87">
        <v>20</v>
      </c>
      <c r="K29" s="88">
        <f t="shared" si="0"/>
        <v>6.6</v>
      </c>
      <c r="L29" s="30">
        <f t="shared" si="1"/>
        <v>6.6</v>
      </c>
      <c r="M29" s="99">
        <v>20</v>
      </c>
      <c r="N29" s="85"/>
      <c r="O29" s="85">
        <v>1</v>
      </c>
      <c r="P29" s="85">
        <v>1</v>
      </c>
      <c r="Q29" s="85">
        <v>11</v>
      </c>
      <c r="R29" s="85">
        <v>20</v>
      </c>
      <c r="S29" s="85">
        <v>20</v>
      </c>
      <c r="T29" s="85" t="s">
        <v>263</v>
      </c>
      <c r="W29" s="30">
        <f t="shared" si="2"/>
        <v>14.75</v>
      </c>
      <c r="X29" s="121">
        <v>0</v>
      </c>
      <c r="Y29" s="121"/>
      <c r="Z29" s="121"/>
      <c r="AA29" s="121"/>
      <c r="AB29" s="121"/>
      <c r="AC29" s="121"/>
      <c r="AD29" s="121" t="s">
        <v>318</v>
      </c>
      <c r="AE29" s="121"/>
      <c r="AF29" s="121"/>
      <c r="AG29" s="122"/>
      <c r="AH29" s="122"/>
      <c r="AI29" s="12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</row>
    <row r="30" spans="1:106" s="89" customFormat="1">
      <c r="A30" s="84">
        <v>27</v>
      </c>
      <c r="B30" s="84" t="s">
        <v>156</v>
      </c>
      <c r="C30" s="85">
        <v>2</v>
      </c>
      <c r="D30" s="86"/>
      <c r="E30" s="86">
        <v>14</v>
      </c>
      <c r="F30" s="86">
        <v>17</v>
      </c>
      <c r="G30" s="86"/>
      <c r="H30" s="86"/>
      <c r="I30" s="85">
        <v>18</v>
      </c>
      <c r="J30" s="87">
        <v>20</v>
      </c>
      <c r="K30" s="88">
        <f t="shared" si="0"/>
        <v>16.75</v>
      </c>
      <c r="L30" s="30">
        <f t="shared" si="1"/>
        <v>17.75</v>
      </c>
      <c r="M30" s="99">
        <v>20</v>
      </c>
      <c r="N30" s="85"/>
      <c r="O30" s="85">
        <v>1</v>
      </c>
      <c r="P30" s="85">
        <v>1</v>
      </c>
      <c r="Q30" s="85">
        <v>11</v>
      </c>
      <c r="R30" s="85">
        <v>20</v>
      </c>
      <c r="S30" s="85">
        <v>20</v>
      </c>
      <c r="T30" s="85" t="s">
        <v>263</v>
      </c>
      <c r="W30" s="30">
        <f t="shared" si="2"/>
        <v>14.75</v>
      </c>
      <c r="X30" s="117">
        <v>0</v>
      </c>
      <c r="Y30" s="117"/>
      <c r="Z30" s="117"/>
      <c r="AA30" s="117"/>
      <c r="AB30" s="117"/>
      <c r="AC30" s="117"/>
      <c r="AD30" s="117" t="s">
        <v>263</v>
      </c>
      <c r="AE30" s="117"/>
      <c r="AF30" s="117"/>
      <c r="AG30" s="118"/>
      <c r="AH30" s="118"/>
      <c r="AI30" s="118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</row>
    <row r="31" spans="1:106" s="89" customFormat="1">
      <c r="A31" s="84">
        <v>28</v>
      </c>
      <c r="B31" s="84" t="s">
        <v>159</v>
      </c>
      <c r="C31" s="85">
        <v>2</v>
      </c>
      <c r="D31" s="86">
        <v>1</v>
      </c>
      <c r="E31" s="86">
        <v>17</v>
      </c>
      <c r="F31" s="86">
        <v>20</v>
      </c>
      <c r="G31" s="86"/>
      <c r="H31" s="86"/>
      <c r="I31" s="85">
        <v>15</v>
      </c>
      <c r="J31" s="87">
        <v>20</v>
      </c>
      <c r="K31" s="88">
        <f t="shared" si="0"/>
        <v>17.3</v>
      </c>
      <c r="L31" s="30">
        <f t="shared" si="1"/>
        <v>18.3</v>
      </c>
      <c r="M31" s="99">
        <v>20</v>
      </c>
      <c r="N31" s="85">
        <v>4</v>
      </c>
      <c r="O31" s="85">
        <v>1</v>
      </c>
      <c r="P31" s="85">
        <v>1</v>
      </c>
      <c r="Q31" s="85">
        <v>11</v>
      </c>
      <c r="R31" s="85">
        <v>20</v>
      </c>
      <c r="S31" s="85">
        <v>20</v>
      </c>
      <c r="T31" s="85" t="s">
        <v>263</v>
      </c>
      <c r="U31" s="89" t="s">
        <v>291</v>
      </c>
      <c r="W31" s="30">
        <f t="shared" si="2"/>
        <v>17.416666666666664</v>
      </c>
      <c r="X31" s="117">
        <v>0</v>
      </c>
      <c r="Y31" s="117"/>
      <c r="Z31" s="117"/>
      <c r="AA31" s="117"/>
      <c r="AB31" s="117"/>
      <c r="AC31" s="117"/>
      <c r="AD31" s="117" t="s">
        <v>263</v>
      </c>
      <c r="AE31" s="117"/>
      <c r="AF31" s="117"/>
      <c r="AG31" s="118"/>
      <c r="AH31" s="118"/>
      <c r="AI31" s="118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</row>
    <row r="32" spans="1:106">
      <c r="A32" s="5">
        <v>29</v>
      </c>
      <c r="B32" s="5" t="s">
        <v>161</v>
      </c>
      <c r="C32" s="10"/>
      <c r="D32" s="11"/>
      <c r="E32" s="11">
        <v>12</v>
      </c>
      <c r="F32" s="11">
        <v>16</v>
      </c>
      <c r="G32" s="11">
        <v>0</v>
      </c>
      <c r="H32" s="11"/>
      <c r="I32" s="10">
        <v>13</v>
      </c>
      <c r="J32" s="20">
        <v>16</v>
      </c>
      <c r="K32" s="30">
        <f t="shared" si="0"/>
        <v>12.45</v>
      </c>
      <c r="L32" s="30">
        <f t="shared" si="1"/>
        <v>11.05</v>
      </c>
      <c r="M32" s="99">
        <v>6</v>
      </c>
      <c r="N32" s="10"/>
      <c r="O32" s="10">
        <v>1</v>
      </c>
      <c r="P32" s="10">
        <v>1</v>
      </c>
      <c r="Q32" s="10">
        <v>11</v>
      </c>
      <c r="R32" s="10">
        <v>15</v>
      </c>
      <c r="S32" s="10">
        <v>15</v>
      </c>
      <c r="T32" s="10" t="s">
        <v>265</v>
      </c>
      <c r="W32" s="30">
        <f t="shared" si="2"/>
        <v>11.6</v>
      </c>
      <c r="X32" s="3">
        <v>0</v>
      </c>
      <c r="Y32" s="9">
        <v>3</v>
      </c>
      <c r="Z32" s="9"/>
      <c r="AA32" s="9"/>
      <c r="AB32" s="9"/>
      <c r="AC32" s="9" t="s">
        <v>347</v>
      </c>
      <c r="AD32" s="9" t="s">
        <v>265</v>
      </c>
      <c r="AE32" s="9"/>
      <c r="AF32" s="9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</row>
    <row r="33" spans="1:106" s="89" customFormat="1">
      <c r="A33" s="84">
        <v>30</v>
      </c>
      <c r="B33" s="84" t="s">
        <v>165</v>
      </c>
      <c r="C33" s="85">
        <v>2</v>
      </c>
      <c r="D33" s="85"/>
      <c r="E33" s="85">
        <v>0</v>
      </c>
      <c r="F33" s="85">
        <v>0</v>
      </c>
      <c r="G33" s="85"/>
      <c r="H33" s="85"/>
      <c r="I33" s="85">
        <v>13</v>
      </c>
      <c r="J33" s="87">
        <v>20</v>
      </c>
      <c r="K33" s="88">
        <f t="shared" si="0"/>
        <v>9.8500000000000014</v>
      </c>
      <c r="L33" s="30">
        <f t="shared" si="1"/>
        <v>10.850000000000001</v>
      </c>
      <c r="M33" s="99">
        <v>16</v>
      </c>
      <c r="N33" s="85">
        <v>2</v>
      </c>
      <c r="O33" s="85">
        <v>1</v>
      </c>
      <c r="P33" s="85">
        <v>1</v>
      </c>
      <c r="Q33" s="85">
        <v>11</v>
      </c>
      <c r="R33" s="85">
        <v>20</v>
      </c>
      <c r="S33" s="85">
        <v>20</v>
      </c>
      <c r="T33" s="85" t="s">
        <v>263</v>
      </c>
      <c r="W33" s="30">
        <f t="shared" si="2"/>
        <v>15.683333333333334</v>
      </c>
      <c r="X33" s="121">
        <v>0</v>
      </c>
      <c r="Y33" s="121"/>
      <c r="Z33" s="121"/>
      <c r="AA33" s="121"/>
      <c r="AB33" s="121"/>
      <c r="AC33" s="121"/>
      <c r="AD33" s="121" t="s">
        <v>318</v>
      </c>
      <c r="AE33" s="121"/>
      <c r="AF33" s="121"/>
      <c r="AG33" s="122"/>
      <c r="AH33" s="122"/>
      <c r="AI33" s="12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</row>
    <row r="34" spans="1:106">
      <c r="C34" s="22">
        <v>2</v>
      </c>
      <c r="D34">
        <v>1</v>
      </c>
      <c r="E34" s="23">
        <v>20</v>
      </c>
      <c r="F34" s="23">
        <v>20</v>
      </c>
      <c r="G34" s="23">
        <v>20</v>
      </c>
      <c r="H34" s="23">
        <v>20</v>
      </c>
      <c r="I34" s="22">
        <v>20</v>
      </c>
      <c r="J34">
        <v>20</v>
      </c>
      <c r="K34" s="30">
        <f t="shared" si="0"/>
        <v>20</v>
      </c>
      <c r="L34" s="30">
        <f t="shared" si="1"/>
        <v>21</v>
      </c>
      <c r="M34" s="101">
        <v>20</v>
      </c>
      <c r="N34">
        <v>3</v>
      </c>
      <c r="O34" s="103">
        <v>1</v>
      </c>
      <c r="P34" s="103">
        <v>2</v>
      </c>
      <c r="Q34" s="103">
        <v>20</v>
      </c>
      <c r="R34" s="104">
        <v>20</v>
      </c>
      <c r="S34" s="104">
        <v>20</v>
      </c>
      <c r="W34" s="30">
        <f t="shared" si="2"/>
        <v>20</v>
      </c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</row>
    <row r="35" spans="1:106"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</row>
    <row r="36" spans="1:106"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U34"/>
  <sheetViews>
    <sheetView zoomScale="110" zoomScaleNormal="110" workbookViewId="0">
      <selection activeCell="Y8" sqref="Y8"/>
    </sheetView>
  </sheetViews>
  <sheetFormatPr baseColWidth="10" defaultRowHeight="16"/>
  <cols>
    <col min="1" max="1" width="6" customWidth="1"/>
    <col min="2" max="2" width="35.83203125" customWidth="1"/>
    <col min="3" max="3" width="5.83203125" style="2" customWidth="1"/>
    <col min="4" max="4" width="3" customWidth="1"/>
    <col min="5" max="8" width="5" bestFit="1" customWidth="1"/>
    <col min="9" max="9" width="5.6640625" bestFit="1" customWidth="1"/>
    <col min="10" max="10" width="5.1640625" bestFit="1" customWidth="1"/>
    <col min="11" max="12" width="5.83203125" style="32" customWidth="1"/>
    <col min="13" max="13" width="6" style="98" customWidth="1"/>
    <col min="14" max="14" width="5" customWidth="1"/>
    <col min="15" max="20" width="5.83203125" customWidth="1"/>
    <col min="21" max="21" width="7.6640625" customWidth="1"/>
    <col min="22" max="22" width="5.83203125" customWidth="1"/>
    <col min="23" max="23" width="5.83203125" style="17" customWidth="1"/>
    <col min="24" max="24" width="10.1640625" style="92" customWidth="1"/>
    <col min="25" max="25" width="3.1640625" style="92" bestFit="1" customWidth="1"/>
    <col min="26" max="26" width="5.83203125" style="92" customWidth="1"/>
    <col min="27" max="27" width="4.1640625" style="92" customWidth="1"/>
    <col min="28" max="73" width="10.83203125" style="92"/>
  </cols>
  <sheetData>
    <row r="2" spans="1:73">
      <c r="A2" s="3"/>
      <c r="B2" s="3"/>
      <c r="C2" s="7"/>
      <c r="D2" s="3"/>
      <c r="E2" s="3"/>
      <c r="F2" s="3"/>
      <c r="G2" s="3"/>
      <c r="H2" s="3"/>
      <c r="I2" s="3"/>
      <c r="J2" s="3"/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Z2" s="9"/>
    </row>
    <row r="3" spans="1:73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V3" s="18" t="s">
        <v>277</v>
      </c>
      <c r="W3" s="91" t="s">
        <v>290</v>
      </c>
      <c r="X3" s="114" t="s">
        <v>351</v>
      </c>
      <c r="Y3" s="114"/>
      <c r="Z3" s="115"/>
      <c r="AA3" s="114" t="s">
        <v>339</v>
      </c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</row>
    <row r="4" spans="1:73">
      <c r="A4" s="3"/>
      <c r="B4" s="3" t="s">
        <v>249</v>
      </c>
      <c r="C4" s="7"/>
      <c r="D4" s="3"/>
      <c r="E4" s="3">
        <v>0</v>
      </c>
      <c r="F4" s="10">
        <v>0</v>
      </c>
      <c r="G4" s="10">
        <v>0</v>
      </c>
      <c r="H4" s="10">
        <v>0</v>
      </c>
      <c r="I4" s="3"/>
      <c r="J4" s="20">
        <v>0</v>
      </c>
      <c r="K4" s="30">
        <f t="shared" ref="K4:K24" si="0">+J4*0.15+I4*0.45+F4*0.15+E4*0.15+C4*5*0.1+D4</f>
        <v>0</v>
      </c>
      <c r="L4" s="30">
        <f t="shared" ref="L4:L24" si="1">+C4*10*0.1+J4*0.15+I4*0.45+(AVERAGE(E4:H4))*0.3+D4</f>
        <v>0</v>
      </c>
      <c r="M4" s="99">
        <v>0</v>
      </c>
      <c r="N4" s="3"/>
      <c r="O4" s="3"/>
      <c r="P4" s="3"/>
      <c r="Q4" s="3"/>
      <c r="R4" s="3"/>
      <c r="S4" s="3"/>
      <c r="T4" s="3"/>
      <c r="U4" s="3"/>
      <c r="V4" s="3"/>
      <c r="W4" s="30" t="s">
        <v>281</v>
      </c>
      <c r="X4" s="9"/>
      <c r="Y4" s="9"/>
      <c r="Z4" s="9"/>
    </row>
    <row r="5" spans="1:73" s="42" customFormat="1">
      <c r="A5" s="35">
        <v>1</v>
      </c>
      <c r="B5" s="35" t="s">
        <v>99</v>
      </c>
      <c r="C5" s="36">
        <v>2</v>
      </c>
      <c r="D5" s="37"/>
      <c r="E5" s="37">
        <v>6</v>
      </c>
      <c r="F5" s="38">
        <v>15</v>
      </c>
      <c r="G5" s="38"/>
      <c r="H5" s="38">
        <v>0</v>
      </c>
      <c r="I5" s="37">
        <v>13</v>
      </c>
      <c r="J5" s="39">
        <v>20</v>
      </c>
      <c r="K5" s="40">
        <f t="shared" si="0"/>
        <v>13.000000000000002</v>
      </c>
      <c r="L5" s="30">
        <f t="shared" si="1"/>
        <v>12.950000000000001</v>
      </c>
      <c r="M5" s="99">
        <v>0</v>
      </c>
      <c r="N5" s="37"/>
      <c r="O5" s="37">
        <v>-2</v>
      </c>
      <c r="P5" s="37">
        <v>2</v>
      </c>
      <c r="Q5" s="37">
        <v>5</v>
      </c>
      <c r="R5" s="37">
        <v>8</v>
      </c>
      <c r="S5" s="37">
        <v>13</v>
      </c>
      <c r="T5" s="37" t="s">
        <v>265</v>
      </c>
      <c r="U5" s="37" t="s">
        <v>276</v>
      </c>
      <c r="V5" s="41">
        <v>0.5</v>
      </c>
      <c r="W5" s="30">
        <f>+M5*0.1+N5/3*20*0.1+O5*2+P5+Q5*0.25+R5*0.05+S5*0.3</f>
        <v>3.55</v>
      </c>
      <c r="X5" s="9" t="s">
        <v>354</v>
      </c>
      <c r="Y5" s="9">
        <v>15</v>
      </c>
      <c r="Z5" s="9"/>
      <c r="AA5" s="92" t="s">
        <v>265</v>
      </c>
      <c r="AB5" s="92" t="s">
        <v>353</v>
      </c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</row>
    <row r="6" spans="1:73" s="59" customFormat="1">
      <c r="A6" s="52">
        <v>2</v>
      </c>
      <c r="B6" s="52" t="s">
        <v>101</v>
      </c>
      <c r="C6" s="53">
        <v>2</v>
      </c>
      <c r="D6" s="54"/>
      <c r="E6" s="54">
        <v>12</v>
      </c>
      <c r="F6" s="55">
        <v>15</v>
      </c>
      <c r="G6" s="55"/>
      <c r="H6" s="55"/>
      <c r="I6" s="54">
        <v>19</v>
      </c>
      <c r="J6" s="56">
        <v>20</v>
      </c>
      <c r="K6" s="57">
        <f t="shared" si="0"/>
        <v>16.600000000000001</v>
      </c>
      <c r="L6" s="30">
        <f t="shared" si="1"/>
        <v>17.600000000000001</v>
      </c>
      <c r="M6" s="99">
        <v>12</v>
      </c>
      <c r="N6" s="54"/>
      <c r="O6" s="54">
        <v>1</v>
      </c>
      <c r="P6" s="54">
        <v>2</v>
      </c>
      <c r="Q6" s="54">
        <v>13</v>
      </c>
      <c r="R6" s="54">
        <v>15</v>
      </c>
      <c r="S6" s="54">
        <v>20</v>
      </c>
      <c r="T6" s="54" t="s">
        <v>266</v>
      </c>
      <c r="U6" s="58" t="s">
        <v>273</v>
      </c>
      <c r="V6" s="58">
        <v>0.7</v>
      </c>
      <c r="W6" s="30">
        <f>+M6*0.1+N6/3*20*0.1+O6*2+P6+Q6*0.25+R6*0.05+S6*0.3</f>
        <v>15.2</v>
      </c>
      <c r="X6" s="46" t="s">
        <v>352</v>
      </c>
      <c r="Y6" s="46">
        <v>16</v>
      </c>
      <c r="Z6" s="46"/>
      <c r="AA6" s="51" t="s">
        <v>264</v>
      </c>
      <c r="AB6" s="51" t="s">
        <v>340</v>
      </c>
      <c r="AC6" s="51"/>
      <c r="AD6" s="51"/>
      <c r="AE6" s="51"/>
      <c r="AF6" s="51"/>
      <c r="AG6" s="51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</row>
    <row r="7" spans="1:73">
      <c r="A7" s="5">
        <v>3</v>
      </c>
      <c r="B7" s="5" t="s">
        <v>110</v>
      </c>
      <c r="C7" s="8"/>
      <c r="D7" s="3"/>
      <c r="E7" s="3">
        <v>0</v>
      </c>
      <c r="F7" s="11">
        <v>0</v>
      </c>
      <c r="G7" s="11"/>
      <c r="H7" s="11"/>
      <c r="I7" s="3">
        <v>13</v>
      </c>
      <c r="J7" s="20">
        <v>20</v>
      </c>
      <c r="K7" s="30">
        <f t="shared" si="0"/>
        <v>8.8500000000000014</v>
      </c>
      <c r="L7" s="30">
        <f t="shared" si="1"/>
        <v>8.8500000000000014</v>
      </c>
      <c r="M7" s="99">
        <v>0</v>
      </c>
      <c r="N7" s="3"/>
      <c r="O7" s="3">
        <v>1</v>
      </c>
      <c r="P7" s="3">
        <v>2</v>
      </c>
      <c r="Q7" s="3">
        <v>20</v>
      </c>
      <c r="R7" s="3">
        <v>13</v>
      </c>
      <c r="S7" s="3">
        <v>15</v>
      </c>
      <c r="T7" s="3" t="s">
        <v>263</v>
      </c>
      <c r="U7" s="3" t="s">
        <v>273</v>
      </c>
      <c r="V7" s="34">
        <v>0.4</v>
      </c>
      <c r="W7" s="30">
        <f>+M7*0.1+N7/3*20*0.1+O7*2+P7+Q7*0.25+R7*0.05+S7*0.3</f>
        <v>14.15</v>
      </c>
      <c r="X7" s="117" t="s">
        <v>355</v>
      </c>
      <c r="Y7" s="117">
        <v>10</v>
      </c>
      <c r="Z7" s="117"/>
      <c r="AA7" s="118" t="s">
        <v>263</v>
      </c>
      <c r="AB7" s="118" t="s">
        <v>338</v>
      </c>
      <c r="AC7" s="118"/>
      <c r="AD7" s="118"/>
      <c r="AE7" s="118"/>
      <c r="AF7" s="118"/>
      <c r="AG7" s="118"/>
    </row>
    <row r="8" spans="1:73">
      <c r="A8" s="5">
        <v>4</v>
      </c>
      <c r="B8" s="5" t="s">
        <v>113</v>
      </c>
      <c r="C8" s="8"/>
      <c r="D8" s="3"/>
      <c r="E8" s="3">
        <v>0</v>
      </c>
      <c r="F8" s="11">
        <v>0</v>
      </c>
      <c r="G8" s="11">
        <v>0</v>
      </c>
      <c r="H8" s="11">
        <v>0</v>
      </c>
      <c r="I8" s="3"/>
      <c r="J8" s="20">
        <v>4</v>
      </c>
      <c r="K8" s="30">
        <f t="shared" si="0"/>
        <v>0.6</v>
      </c>
      <c r="L8" s="30">
        <f t="shared" si="1"/>
        <v>0.6</v>
      </c>
      <c r="M8" s="99">
        <v>0</v>
      </c>
      <c r="N8" s="3"/>
      <c r="O8" s="3"/>
      <c r="P8" s="3"/>
      <c r="Q8" s="3"/>
      <c r="R8" s="3"/>
      <c r="S8" s="3"/>
      <c r="T8" s="3" t="s">
        <v>281</v>
      </c>
      <c r="U8" s="3"/>
      <c r="V8" s="3"/>
      <c r="W8" s="30" t="s">
        <v>281</v>
      </c>
      <c r="X8" s="9"/>
      <c r="Y8" s="9"/>
      <c r="Z8" s="9"/>
    </row>
    <row r="9" spans="1:73">
      <c r="A9" s="5">
        <v>5</v>
      </c>
      <c r="B9" s="5" t="s">
        <v>114</v>
      </c>
      <c r="C9" s="8"/>
      <c r="D9" s="3">
        <v>1</v>
      </c>
      <c r="E9" s="3">
        <v>0</v>
      </c>
      <c r="F9" s="11">
        <v>0</v>
      </c>
      <c r="G9" s="11">
        <v>0</v>
      </c>
      <c r="H9" s="11">
        <v>0</v>
      </c>
      <c r="I9" s="3">
        <v>12</v>
      </c>
      <c r="J9" s="20">
        <v>4</v>
      </c>
      <c r="K9" s="30">
        <f t="shared" si="0"/>
        <v>7</v>
      </c>
      <c r="L9" s="30">
        <f t="shared" si="1"/>
        <v>7</v>
      </c>
      <c r="M9" s="99">
        <v>0</v>
      </c>
      <c r="N9" s="3"/>
      <c r="O9" s="3"/>
      <c r="P9" s="3"/>
      <c r="Q9" s="3"/>
      <c r="R9" s="3"/>
      <c r="S9" s="3"/>
      <c r="T9" s="3"/>
      <c r="U9" s="3"/>
      <c r="V9" s="3"/>
      <c r="W9" s="30" t="s">
        <v>281</v>
      </c>
      <c r="X9" s="9"/>
      <c r="Y9" s="9"/>
      <c r="Z9" s="9"/>
    </row>
    <row r="10" spans="1:73" s="42" customFormat="1">
      <c r="A10" s="35">
        <v>6</v>
      </c>
      <c r="B10" s="35" t="s">
        <v>117</v>
      </c>
      <c r="C10" s="43">
        <v>2</v>
      </c>
      <c r="D10" s="37"/>
      <c r="E10" s="37">
        <v>0</v>
      </c>
      <c r="F10" s="38">
        <v>0</v>
      </c>
      <c r="G10" s="38"/>
      <c r="H10" s="38">
        <v>0</v>
      </c>
      <c r="I10" s="37"/>
      <c r="J10" s="39">
        <v>12</v>
      </c>
      <c r="K10" s="40">
        <f t="shared" si="0"/>
        <v>2.8</v>
      </c>
      <c r="L10" s="30">
        <f t="shared" si="1"/>
        <v>3.8</v>
      </c>
      <c r="M10" s="99">
        <v>0</v>
      </c>
      <c r="N10" s="37"/>
      <c r="O10" s="37">
        <v>-2</v>
      </c>
      <c r="P10" s="37">
        <v>0</v>
      </c>
      <c r="Q10" s="37">
        <v>0</v>
      </c>
      <c r="R10" s="37">
        <v>8</v>
      </c>
      <c r="S10" s="37">
        <v>13</v>
      </c>
      <c r="T10" s="37" t="s">
        <v>265</v>
      </c>
      <c r="U10" s="37" t="s">
        <v>270</v>
      </c>
      <c r="V10" s="37"/>
      <c r="W10" s="30">
        <f>+M10*0.1+N10/3*20*0.1+O10*2+P10+Q10*0.25+R10*0.05+S10*0.3</f>
        <v>0.29999999999999982</v>
      </c>
      <c r="X10" s="9"/>
      <c r="Y10" s="9"/>
      <c r="Z10" s="9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</row>
    <row r="11" spans="1:73" s="51" customFormat="1">
      <c r="A11" s="44">
        <v>7</v>
      </c>
      <c r="B11" s="44" t="s">
        <v>127</v>
      </c>
      <c r="C11" s="45"/>
      <c r="D11" s="46"/>
      <c r="E11" s="46">
        <v>15</v>
      </c>
      <c r="F11" s="47">
        <v>17</v>
      </c>
      <c r="G11" s="47"/>
      <c r="H11" s="47"/>
      <c r="I11" s="46">
        <v>9</v>
      </c>
      <c r="J11" s="48">
        <v>20</v>
      </c>
      <c r="K11" s="49">
        <f t="shared" si="0"/>
        <v>11.85</v>
      </c>
      <c r="L11" s="30">
        <f t="shared" si="1"/>
        <v>11.85</v>
      </c>
      <c r="M11" s="99">
        <v>12</v>
      </c>
      <c r="N11" s="46"/>
      <c r="O11" s="46">
        <v>1</v>
      </c>
      <c r="P11" s="46">
        <v>2</v>
      </c>
      <c r="Q11" s="46">
        <v>13</v>
      </c>
      <c r="R11" s="46">
        <v>15</v>
      </c>
      <c r="S11" s="46">
        <v>13</v>
      </c>
      <c r="T11" s="46" t="s">
        <v>264</v>
      </c>
      <c r="U11" s="46" t="s">
        <v>275</v>
      </c>
      <c r="V11" s="50">
        <v>0.6</v>
      </c>
      <c r="W11" s="30">
        <f>+M11*0.1+N11/3*20*0.1+O11*2+P11+Q11*0.25+R11*0.05+S11*0.3</f>
        <v>13.1</v>
      </c>
      <c r="X11" s="117"/>
      <c r="Y11" s="117"/>
      <c r="Z11" s="117"/>
      <c r="AA11" s="118" t="s">
        <v>263</v>
      </c>
      <c r="AB11" s="118"/>
      <c r="AC11" s="118"/>
      <c r="AD11" s="118"/>
      <c r="AE11" s="118"/>
      <c r="AF11" s="118"/>
      <c r="AG11" s="118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</row>
    <row r="12" spans="1:73" s="51" customFormat="1">
      <c r="A12" s="44">
        <v>8</v>
      </c>
      <c r="B12" s="44" t="s">
        <v>133</v>
      </c>
      <c r="C12" s="45"/>
      <c r="D12" s="46"/>
      <c r="E12" s="46">
        <v>0</v>
      </c>
      <c r="F12" s="47">
        <v>15</v>
      </c>
      <c r="G12" s="47">
        <v>0</v>
      </c>
      <c r="H12" s="47">
        <v>0</v>
      </c>
      <c r="I12" s="46">
        <v>12</v>
      </c>
      <c r="J12" s="48">
        <v>20</v>
      </c>
      <c r="K12" s="49">
        <f t="shared" si="0"/>
        <v>10.65</v>
      </c>
      <c r="L12" s="30">
        <f t="shared" si="1"/>
        <v>9.5250000000000004</v>
      </c>
      <c r="M12" s="99">
        <v>0</v>
      </c>
      <c r="N12" s="46"/>
      <c r="O12" s="46">
        <v>1</v>
      </c>
      <c r="P12" s="46">
        <v>1</v>
      </c>
      <c r="Q12" s="46">
        <v>13</v>
      </c>
      <c r="R12" s="46">
        <v>15</v>
      </c>
      <c r="S12" s="46">
        <v>13</v>
      </c>
      <c r="T12" s="46" t="s">
        <v>264</v>
      </c>
      <c r="U12" s="46" t="s">
        <v>271</v>
      </c>
      <c r="V12" s="46" t="s">
        <v>278</v>
      </c>
      <c r="W12" s="30">
        <f>+M12*0.1+N12/3*20*0.1+O12*2+P12+Q12*0.25+R12*0.05+S12*0.3</f>
        <v>10.9</v>
      </c>
      <c r="X12" s="9"/>
      <c r="Y12" s="9"/>
      <c r="Z12" s="9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</row>
    <row r="13" spans="1:73" s="59" customFormat="1">
      <c r="A13" s="52">
        <v>9</v>
      </c>
      <c r="B13" s="52" t="s">
        <v>134</v>
      </c>
      <c r="C13" s="60">
        <v>2</v>
      </c>
      <c r="D13" s="54"/>
      <c r="E13" s="54">
        <v>8</v>
      </c>
      <c r="F13" s="55">
        <v>15</v>
      </c>
      <c r="G13" s="55"/>
      <c r="H13" s="55"/>
      <c r="I13" s="54">
        <v>7</v>
      </c>
      <c r="J13" s="56">
        <v>20</v>
      </c>
      <c r="K13" s="57">
        <f t="shared" si="0"/>
        <v>10.6</v>
      </c>
      <c r="L13" s="30">
        <f t="shared" si="1"/>
        <v>11.6</v>
      </c>
      <c r="M13" s="99">
        <v>0</v>
      </c>
      <c r="N13" s="54"/>
      <c r="O13" s="54">
        <v>1</v>
      </c>
      <c r="P13" s="54">
        <v>2</v>
      </c>
      <c r="Q13" s="54">
        <v>13</v>
      </c>
      <c r="R13" s="54">
        <v>15</v>
      </c>
      <c r="S13" s="54">
        <v>20</v>
      </c>
      <c r="T13" s="54" t="s">
        <v>266</v>
      </c>
      <c r="U13" s="54" t="s">
        <v>313</v>
      </c>
      <c r="V13" s="54"/>
      <c r="W13" s="30">
        <f>+M13*0.1+N13/3*20*0.1+O13*2+P13+Q13*0.25+R13*0.05+S13*0.3</f>
        <v>14</v>
      </c>
      <c r="X13" s="46"/>
      <c r="Y13" s="46"/>
      <c r="Z13" s="46"/>
      <c r="AA13" s="51" t="s">
        <v>264</v>
      </c>
      <c r="AB13" s="51"/>
      <c r="AC13" s="51"/>
      <c r="AD13" s="51"/>
      <c r="AE13" s="51"/>
      <c r="AF13" s="51"/>
      <c r="AG13" s="51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</row>
    <row r="14" spans="1:73">
      <c r="A14" s="5">
        <v>10</v>
      </c>
      <c r="B14" s="5" t="s">
        <v>137</v>
      </c>
      <c r="C14" s="8"/>
      <c r="D14" s="3"/>
      <c r="E14" s="3">
        <v>11</v>
      </c>
      <c r="F14" s="11">
        <v>15</v>
      </c>
      <c r="G14" s="11"/>
      <c r="H14" s="11"/>
      <c r="I14" s="3">
        <v>5</v>
      </c>
      <c r="J14" s="20">
        <v>20</v>
      </c>
      <c r="K14" s="30">
        <f t="shared" si="0"/>
        <v>9.15</v>
      </c>
      <c r="L14" s="30">
        <f t="shared" si="1"/>
        <v>9.15</v>
      </c>
      <c r="M14" s="99">
        <v>0</v>
      </c>
      <c r="N14" s="3"/>
      <c r="O14" s="3">
        <v>1</v>
      </c>
      <c r="P14" s="3">
        <v>1</v>
      </c>
      <c r="Q14" s="3">
        <v>20</v>
      </c>
      <c r="R14" s="3">
        <v>13</v>
      </c>
      <c r="S14" s="3">
        <v>15</v>
      </c>
      <c r="T14" s="3" t="s">
        <v>263</v>
      </c>
      <c r="U14" s="3" t="s">
        <v>296</v>
      </c>
      <c r="V14" s="3"/>
      <c r="W14" s="30">
        <f>+M14*0.1+N14/3*20*0.1+O14*2+P14+Q14*0.25+R14*0.05+S14*0.3</f>
        <v>13.15</v>
      </c>
      <c r="X14" s="9"/>
      <c r="Y14" s="9"/>
      <c r="Z14" s="9"/>
      <c r="AA14" s="92" t="s">
        <v>265</v>
      </c>
    </row>
    <row r="15" spans="1:73">
      <c r="A15" s="5">
        <v>11</v>
      </c>
      <c r="B15" s="5" t="s">
        <v>141</v>
      </c>
      <c r="C15" s="8"/>
      <c r="D15" s="3"/>
      <c r="E15" s="3">
        <v>0</v>
      </c>
      <c r="F15" s="11">
        <v>0</v>
      </c>
      <c r="G15" s="11">
        <v>0</v>
      </c>
      <c r="H15" s="11">
        <v>0</v>
      </c>
      <c r="I15" s="3"/>
      <c r="J15" s="20">
        <v>0</v>
      </c>
      <c r="K15" s="30">
        <f t="shared" si="0"/>
        <v>0</v>
      </c>
      <c r="L15" s="30">
        <f t="shared" si="1"/>
        <v>0</v>
      </c>
      <c r="M15" s="99">
        <v>0</v>
      </c>
      <c r="N15" s="3"/>
      <c r="O15" s="3"/>
      <c r="P15" s="3"/>
      <c r="Q15" s="3"/>
      <c r="R15" s="3"/>
      <c r="S15" s="3"/>
      <c r="T15" s="3" t="s">
        <v>281</v>
      </c>
      <c r="U15" s="3"/>
      <c r="V15" s="3"/>
      <c r="W15" s="30" t="s">
        <v>281</v>
      </c>
      <c r="X15" s="9"/>
      <c r="Y15" s="9"/>
      <c r="Z15" s="9"/>
    </row>
    <row r="16" spans="1:73" s="59" customFormat="1">
      <c r="A16" s="52">
        <v>12</v>
      </c>
      <c r="B16" s="52" t="s">
        <v>142</v>
      </c>
      <c r="C16" s="60"/>
      <c r="D16" s="54"/>
      <c r="E16" s="54">
        <v>7</v>
      </c>
      <c r="F16" s="55">
        <v>0</v>
      </c>
      <c r="G16" s="55">
        <v>0</v>
      </c>
      <c r="H16" s="55"/>
      <c r="I16" s="54">
        <v>5</v>
      </c>
      <c r="J16" s="56">
        <v>16</v>
      </c>
      <c r="K16" s="57">
        <f t="shared" si="0"/>
        <v>5.7</v>
      </c>
      <c r="L16" s="30">
        <f t="shared" si="1"/>
        <v>5.3500000000000005</v>
      </c>
      <c r="M16" s="99">
        <v>0</v>
      </c>
      <c r="N16" s="54"/>
      <c r="O16" s="54">
        <v>1</v>
      </c>
      <c r="P16" s="54">
        <v>1</v>
      </c>
      <c r="Q16" s="54">
        <v>13</v>
      </c>
      <c r="R16" s="54">
        <v>15</v>
      </c>
      <c r="S16" s="54">
        <v>20</v>
      </c>
      <c r="T16" s="54" t="s">
        <v>266</v>
      </c>
      <c r="U16" s="54"/>
      <c r="V16" s="54"/>
      <c r="W16" s="30">
        <f>+M16*0.1+N16/3*20*0.1+O16*2+P16+Q16*0.25+R16*0.05+S16*0.3</f>
        <v>13</v>
      </c>
      <c r="X16" s="46"/>
      <c r="Y16" s="46"/>
      <c r="Z16" s="46"/>
      <c r="AA16" s="51" t="s">
        <v>264</v>
      </c>
      <c r="AB16" s="51"/>
      <c r="AC16" s="51"/>
      <c r="AD16" s="51"/>
      <c r="AE16" s="51"/>
      <c r="AF16" s="51"/>
      <c r="AG16" s="51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</row>
    <row r="17" spans="1:73">
      <c r="A17" s="5">
        <v>13</v>
      </c>
      <c r="B17" s="5" t="s">
        <v>144</v>
      </c>
      <c r="C17" s="8"/>
      <c r="D17" s="3"/>
      <c r="E17" s="3">
        <v>0</v>
      </c>
      <c r="F17" s="11">
        <v>15</v>
      </c>
      <c r="G17" s="11"/>
      <c r="H17" s="11"/>
      <c r="I17" s="3">
        <v>8</v>
      </c>
      <c r="J17" s="20">
        <v>20</v>
      </c>
      <c r="K17" s="30">
        <f t="shared" si="0"/>
        <v>8.85</v>
      </c>
      <c r="L17" s="30">
        <f t="shared" si="1"/>
        <v>8.85</v>
      </c>
      <c r="M17" s="99">
        <v>0</v>
      </c>
      <c r="N17" s="3"/>
      <c r="O17" s="3">
        <v>1</v>
      </c>
      <c r="P17" s="3">
        <v>1</v>
      </c>
      <c r="Q17" s="3">
        <v>20</v>
      </c>
      <c r="R17" s="3">
        <v>13</v>
      </c>
      <c r="S17" s="3">
        <v>15</v>
      </c>
      <c r="T17" s="3" t="s">
        <v>263</v>
      </c>
      <c r="U17" s="3"/>
      <c r="V17" s="3"/>
      <c r="W17" s="30">
        <f>+M17*0.1+N17/3*20*0.1+O17*2+P17+Q17*0.25+R17*0.05+S17*0.3</f>
        <v>13.15</v>
      </c>
      <c r="X17" s="9"/>
      <c r="Y17" s="9"/>
      <c r="Z17" s="9"/>
      <c r="AA17" s="92" t="s">
        <v>265</v>
      </c>
    </row>
    <row r="18" spans="1:73" s="42" customFormat="1">
      <c r="A18" s="35">
        <v>14</v>
      </c>
      <c r="B18" s="35" t="s">
        <v>148</v>
      </c>
      <c r="C18" s="43"/>
      <c r="D18" s="37">
        <v>1</v>
      </c>
      <c r="E18" s="37">
        <v>0</v>
      </c>
      <c r="F18" s="38">
        <v>0</v>
      </c>
      <c r="G18" s="38">
        <v>0</v>
      </c>
      <c r="H18" s="38"/>
      <c r="I18" s="37">
        <v>5</v>
      </c>
      <c r="J18" s="39">
        <v>20</v>
      </c>
      <c r="K18" s="40">
        <f t="shared" si="0"/>
        <v>6.25</v>
      </c>
      <c r="L18" s="30">
        <f t="shared" si="1"/>
        <v>6.25</v>
      </c>
      <c r="M18" s="99">
        <v>0</v>
      </c>
      <c r="N18" s="37"/>
      <c r="O18" s="37">
        <v>-2</v>
      </c>
      <c r="P18" s="37">
        <v>1</v>
      </c>
      <c r="Q18" s="37">
        <v>5</v>
      </c>
      <c r="R18" s="37">
        <v>8</v>
      </c>
      <c r="S18" s="37">
        <v>13</v>
      </c>
      <c r="T18" s="37" t="s">
        <v>265</v>
      </c>
      <c r="U18" s="37" t="s">
        <v>310</v>
      </c>
      <c r="V18" s="37"/>
      <c r="W18" s="30">
        <f>+M18*0.1+N18/3*20*0.1+O18*2+P18+Q18*0.25+R18*0.05+S18*0.3</f>
        <v>2.5499999999999998</v>
      </c>
      <c r="X18" s="9"/>
      <c r="Y18" s="9"/>
      <c r="Z18" s="9"/>
      <c r="AA18" s="92" t="s">
        <v>265</v>
      </c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</row>
    <row r="19" spans="1:73" s="51" customFormat="1">
      <c r="A19" s="44">
        <v>15</v>
      </c>
      <c r="B19" s="44" t="s">
        <v>154</v>
      </c>
      <c r="C19" s="45">
        <v>2</v>
      </c>
      <c r="D19" s="46">
        <v>1</v>
      </c>
      <c r="E19" s="46">
        <v>10</v>
      </c>
      <c r="F19" s="47">
        <v>16</v>
      </c>
      <c r="G19" s="47"/>
      <c r="H19" s="47"/>
      <c r="I19" s="46">
        <v>15</v>
      </c>
      <c r="J19" s="48">
        <v>16</v>
      </c>
      <c r="K19" s="49">
        <f t="shared" si="0"/>
        <v>15.05</v>
      </c>
      <c r="L19" s="30">
        <f t="shared" si="1"/>
        <v>16.05</v>
      </c>
      <c r="M19" s="99">
        <v>0</v>
      </c>
      <c r="N19" s="46">
        <v>1</v>
      </c>
      <c r="O19" s="46">
        <v>1</v>
      </c>
      <c r="P19" s="46">
        <v>2</v>
      </c>
      <c r="Q19" s="46">
        <v>13</v>
      </c>
      <c r="R19" s="46">
        <v>15</v>
      </c>
      <c r="S19" s="46">
        <v>13</v>
      </c>
      <c r="T19" s="46" t="s">
        <v>264</v>
      </c>
      <c r="U19" s="46" t="s">
        <v>312</v>
      </c>
      <c r="V19" s="46"/>
      <c r="W19" s="30">
        <f>+M19*0.1+N19/3*20*0.1+O19*2+P19+Q19*0.25+R19*0.05+S19*0.3</f>
        <v>12.566666666666666</v>
      </c>
      <c r="X19" s="117"/>
      <c r="Y19" s="117"/>
      <c r="Z19" s="117"/>
      <c r="AA19" s="118" t="s">
        <v>263</v>
      </c>
      <c r="AB19" s="118"/>
      <c r="AC19" s="118"/>
      <c r="AD19" s="118"/>
      <c r="AE19" s="118"/>
      <c r="AF19" s="118"/>
      <c r="AG19" s="118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</row>
    <row r="20" spans="1:73">
      <c r="A20" s="5">
        <v>16</v>
      </c>
      <c r="B20" s="5" t="s">
        <v>158</v>
      </c>
      <c r="C20" s="7">
        <v>2</v>
      </c>
      <c r="D20" s="3"/>
      <c r="E20" s="3">
        <v>17</v>
      </c>
      <c r="F20" s="11">
        <v>15</v>
      </c>
      <c r="G20" s="11"/>
      <c r="H20" s="11"/>
      <c r="I20" s="3">
        <v>17</v>
      </c>
      <c r="J20" s="20">
        <v>20</v>
      </c>
      <c r="K20" s="30">
        <f t="shared" si="0"/>
        <v>16.45</v>
      </c>
      <c r="L20" s="30">
        <f t="shared" si="1"/>
        <v>17.45</v>
      </c>
      <c r="M20" s="99">
        <v>0</v>
      </c>
      <c r="N20" s="3">
        <v>2</v>
      </c>
      <c r="O20" s="3">
        <v>1</v>
      </c>
      <c r="P20" s="3">
        <v>1</v>
      </c>
      <c r="Q20" s="3">
        <v>20</v>
      </c>
      <c r="R20" s="3">
        <v>13</v>
      </c>
      <c r="S20" s="3">
        <v>15</v>
      </c>
      <c r="T20" s="3" t="s">
        <v>263</v>
      </c>
      <c r="U20" s="3" t="s">
        <v>311</v>
      </c>
      <c r="V20" s="3"/>
      <c r="W20" s="30">
        <f>+M20*0.1+N20/3*20*0.1+O20*2+P20+Q20*0.25+R20*0.05+S20*0.3</f>
        <v>14.483333333333333</v>
      </c>
      <c r="X20" s="117"/>
      <c r="Y20" s="117"/>
      <c r="Z20" s="117"/>
      <c r="AA20" s="118" t="s">
        <v>263</v>
      </c>
      <c r="AB20" s="118"/>
      <c r="AC20" s="118"/>
      <c r="AD20" s="118"/>
      <c r="AE20" s="118"/>
      <c r="AF20" s="118"/>
      <c r="AG20" s="118"/>
    </row>
    <row r="21" spans="1:73">
      <c r="A21" s="5">
        <v>17</v>
      </c>
      <c r="B21" s="5" t="s">
        <v>160</v>
      </c>
      <c r="C21" s="8"/>
      <c r="D21" s="3"/>
      <c r="E21" s="3">
        <v>0</v>
      </c>
      <c r="F21" s="11">
        <v>0</v>
      </c>
      <c r="G21" s="11">
        <v>0</v>
      </c>
      <c r="H21" s="11">
        <v>0</v>
      </c>
      <c r="I21" s="3"/>
      <c r="J21" s="20">
        <v>0</v>
      </c>
      <c r="K21" s="30">
        <f t="shared" si="0"/>
        <v>0</v>
      </c>
      <c r="L21" s="30">
        <f t="shared" si="1"/>
        <v>0</v>
      </c>
      <c r="M21" s="99">
        <v>0</v>
      </c>
      <c r="N21" s="3"/>
      <c r="O21" s="3"/>
      <c r="P21" s="3"/>
      <c r="Q21" s="3"/>
      <c r="R21" s="3"/>
      <c r="S21" s="3"/>
      <c r="T21" s="3" t="s">
        <v>281</v>
      </c>
      <c r="U21" s="3"/>
      <c r="V21" s="3"/>
      <c r="W21" s="30" t="s">
        <v>281</v>
      </c>
      <c r="X21" s="9"/>
      <c r="Y21" s="9"/>
      <c r="Z21" s="9"/>
    </row>
    <row r="22" spans="1:73" s="42" customFormat="1">
      <c r="A22" s="35">
        <v>18</v>
      </c>
      <c r="B22" s="35" t="s">
        <v>162</v>
      </c>
      <c r="C22" s="43"/>
      <c r="D22" s="37"/>
      <c r="E22" s="37">
        <v>9</v>
      </c>
      <c r="F22" s="38">
        <v>15</v>
      </c>
      <c r="G22" s="38">
        <v>0</v>
      </c>
      <c r="H22" s="38">
        <v>0</v>
      </c>
      <c r="I22" s="37">
        <v>11</v>
      </c>
      <c r="J22" s="39">
        <v>20</v>
      </c>
      <c r="K22" s="40">
        <f t="shared" si="0"/>
        <v>11.549999999999999</v>
      </c>
      <c r="L22" s="30">
        <f t="shared" si="1"/>
        <v>9.75</v>
      </c>
      <c r="M22" s="99">
        <v>0</v>
      </c>
      <c r="N22" s="37"/>
      <c r="O22" s="37">
        <v>-2</v>
      </c>
      <c r="P22" s="37">
        <v>1</v>
      </c>
      <c r="Q22" s="37">
        <v>5</v>
      </c>
      <c r="R22" s="37">
        <v>8</v>
      </c>
      <c r="S22" s="37">
        <v>13</v>
      </c>
      <c r="T22" s="37" t="s">
        <v>265</v>
      </c>
      <c r="U22" s="37"/>
      <c r="V22" s="37" t="s">
        <v>278</v>
      </c>
      <c r="W22" s="30">
        <f>+M22*0.1+N22/3*20*0.1+O22*2+P22+Q22*0.25+R22*0.05+S22*0.3</f>
        <v>2.5499999999999998</v>
      </c>
      <c r="X22" s="9"/>
      <c r="Y22" s="9"/>
      <c r="Z22" s="9"/>
      <c r="AA22" s="92" t="s">
        <v>265</v>
      </c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</row>
    <row r="23" spans="1:73" s="59" customFormat="1">
      <c r="A23" s="52">
        <v>19</v>
      </c>
      <c r="B23" s="52" t="s">
        <v>164</v>
      </c>
      <c r="C23" s="60"/>
      <c r="D23" s="54"/>
      <c r="E23" s="54">
        <v>9</v>
      </c>
      <c r="F23" s="55">
        <v>16</v>
      </c>
      <c r="G23" s="55"/>
      <c r="H23" s="55"/>
      <c r="I23" s="54">
        <v>15</v>
      </c>
      <c r="J23" s="56">
        <v>20</v>
      </c>
      <c r="K23" s="57">
        <f t="shared" si="0"/>
        <v>13.5</v>
      </c>
      <c r="L23" s="30">
        <f t="shared" si="1"/>
        <v>13.5</v>
      </c>
      <c r="M23" s="99">
        <v>12</v>
      </c>
      <c r="N23" s="54"/>
      <c r="O23" s="54">
        <v>1</v>
      </c>
      <c r="P23" s="54">
        <v>2</v>
      </c>
      <c r="Q23" s="54">
        <v>13</v>
      </c>
      <c r="R23" s="54">
        <v>15</v>
      </c>
      <c r="S23" s="54">
        <v>20</v>
      </c>
      <c r="T23" s="54" t="s">
        <v>266</v>
      </c>
      <c r="U23" s="54"/>
      <c r="V23" s="54"/>
      <c r="W23" s="30">
        <f>+M23*0.1+N23/3*20*0.1+O23*2+P23+Q23*0.25+R23*0.05+S23*0.3</f>
        <v>15.2</v>
      </c>
      <c r="X23" s="46" t="s">
        <v>278</v>
      </c>
      <c r="Y23" s="46"/>
      <c r="Z23" s="46"/>
      <c r="AA23" s="51" t="s">
        <v>264</v>
      </c>
      <c r="AB23" s="51"/>
      <c r="AC23" s="51"/>
      <c r="AD23" s="51"/>
      <c r="AE23" s="51"/>
      <c r="AF23" s="51"/>
      <c r="AG23" s="51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</row>
    <row r="24" spans="1:73">
      <c r="C24" s="2">
        <v>2</v>
      </c>
      <c r="D24">
        <v>1</v>
      </c>
      <c r="E24" s="24">
        <v>20</v>
      </c>
      <c r="F24" s="23">
        <v>20</v>
      </c>
      <c r="G24" s="28">
        <v>20</v>
      </c>
      <c r="H24" s="28">
        <v>20</v>
      </c>
      <c r="I24">
        <v>20</v>
      </c>
      <c r="J24" s="20">
        <v>20</v>
      </c>
      <c r="K24" s="30">
        <f t="shared" si="0"/>
        <v>20</v>
      </c>
      <c r="L24" s="30">
        <f t="shared" si="1"/>
        <v>21</v>
      </c>
      <c r="M24" s="99"/>
      <c r="W24" s="30">
        <f>+M24*0.1+N24/3*20*0.1+O24*2+P24+Q24*0.25+R24*0.05+S24*0.3</f>
        <v>0</v>
      </c>
    </row>
    <row r="25" spans="1:73">
      <c r="M25" s="99"/>
    </row>
    <row r="26" spans="1:73">
      <c r="M26" s="99"/>
    </row>
    <row r="27" spans="1:73">
      <c r="M27" s="99"/>
    </row>
    <row r="28" spans="1:73">
      <c r="M28" s="99"/>
    </row>
    <row r="29" spans="1:73">
      <c r="M29" s="99"/>
    </row>
    <row r="30" spans="1:73">
      <c r="M30" s="99"/>
    </row>
    <row r="31" spans="1:73">
      <c r="M31" s="99"/>
    </row>
    <row r="32" spans="1:73">
      <c r="M32" s="99"/>
    </row>
    <row r="33" spans="13:13">
      <c r="M33" s="99"/>
    </row>
    <row r="34" spans="13:13">
      <c r="M34" s="101"/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O34"/>
  <sheetViews>
    <sheetView zoomScale="110" zoomScaleNormal="110" workbookViewId="0">
      <selection activeCell="Z5" sqref="Z5"/>
    </sheetView>
  </sheetViews>
  <sheetFormatPr baseColWidth="10" defaultRowHeight="16"/>
  <cols>
    <col min="1" max="1" width="5.33203125" customWidth="1"/>
    <col min="2" max="2" width="37.5" customWidth="1"/>
    <col min="3" max="3" width="5.83203125" style="12" customWidth="1"/>
    <col min="4" max="4" width="2.83203125" customWidth="1"/>
    <col min="5" max="8" width="5" bestFit="1" customWidth="1"/>
    <col min="9" max="10" width="5.83203125" customWidth="1"/>
    <col min="11" max="12" width="5.83203125" style="32" customWidth="1"/>
    <col min="13" max="13" width="6" style="98" customWidth="1"/>
    <col min="14" max="20" width="5.83203125" customWidth="1"/>
    <col min="21" max="21" width="7.1640625" customWidth="1"/>
    <col min="22" max="22" width="5.83203125" customWidth="1"/>
    <col min="23" max="23" width="5.83203125" style="17" customWidth="1"/>
    <col min="24" max="24" width="8.6640625" style="92" customWidth="1"/>
    <col min="25" max="25" width="3.1640625" style="92" bestFit="1" customWidth="1"/>
    <col min="26" max="46" width="5.83203125" style="92" customWidth="1"/>
    <col min="47" max="67" width="10.83203125" style="92"/>
  </cols>
  <sheetData>
    <row r="2" spans="1:67">
      <c r="A2" s="3"/>
      <c r="B2" s="3"/>
      <c r="C2" s="10"/>
      <c r="D2" s="3"/>
      <c r="E2" s="3"/>
      <c r="F2" s="3"/>
      <c r="G2" s="3"/>
      <c r="H2" s="3"/>
      <c r="I2" s="3"/>
      <c r="J2" s="3"/>
      <c r="K2" s="30"/>
      <c r="L2" s="30"/>
      <c r="M2" s="99">
        <v>10</v>
      </c>
      <c r="N2" s="3">
        <v>10</v>
      </c>
      <c r="O2" s="3">
        <v>10</v>
      </c>
      <c r="P2" s="3">
        <v>10</v>
      </c>
      <c r="Q2" s="3">
        <v>25</v>
      </c>
      <c r="R2" s="3">
        <v>5</v>
      </c>
      <c r="S2" s="3">
        <v>30</v>
      </c>
      <c r="T2" s="3"/>
      <c r="Z2" s="116"/>
      <c r="AA2" s="9"/>
      <c r="AB2" s="9"/>
      <c r="AC2" s="9"/>
      <c r="AD2" s="9"/>
      <c r="AE2" s="9"/>
    </row>
    <row r="3" spans="1:67" s="18" customFormat="1">
      <c r="A3" s="4"/>
      <c r="B3" s="4" t="s">
        <v>65</v>
      </c>
      <c r="C3" s="25" t="s">
        <v>179</v>
      </c>
      <c r="D3" s="4"/>
      <c r="E3" s="4" t="s">
        <v>248</v>
      </c>
      <c r="F3" s="4" t="s">
        <v>250</v>
      </c>
      <c r="G3" s="4" t="s">
        <v>258</v>
      </c>
      <c r="H3" s="4" t="s">
        <v>259</v>
      </c>
      <c r="I3" s="4" t="s">
        <v>245</v>
      </c>
      <c r="J3" s="4" t="s">
        <v>246</v>
      </c>
      <c r="K3" s="31" t="s">
        <v>247</v>
      </c>
      <c r="L3" s="31" t="s">
        <v>247</v>
      </c>
      <c r="M3" s="100" t="s">
        <v>304</v>
      </c>
      <c r="N3" s="4" t="s">
        <v>261</v>
      </c>
      <c r="O3" s="4" t="s">
        <v>282</v>
      </c>
      <c r="P3" s="4" t="s">
        <v>284</v>
      </c>
      <c r="Q3" s="4" t="s">
        <v>285</v>
      </c>
      <c r="R3" s="4" t="s">
        <v>288</v>
      </c>
      <c r="S3" s="4" t="s">
        <v>289</v>
      </c>
      <c r="T3" s="4" t="s">
        <v>262</v>
      </c>
      <c r="U3" s="4"/>
      <c r="V3" s="4" t="s">
        <v>277</v>
      </c>
      <c r="W3" s="16" t="s">
        <v>290</v>
      </c>
      <c r="X3" s="115" t="s">
        <v>351</v>
      </c>
      <c r="Y3" s="115"/>
      <c r="Z3" s="115"/>
      <c r="AA3" s="115" t="s">
        <v>339</v>
      </c>
      <c r="AB3" s="115"/>
      <c r="AC3" s="115"/>
      <c r="AD3" s="115"/>
      <c r="AE3" s="115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</row>
    <row r="4" spans="1:67">
      <c r="A4" s="5">
        <v>1</v>
      </c>
      <c r="B4" s="5" t="s">
        <v>106</v>
      </c>
      <c r="C4" s="10">
        <v>2</v>
      </c>
      <c r="D4" s="3"/>
      <c r="E4" s="3">
        <v>0</v>
      </c>
      <c r="F4" s="3">
        <v>0</v>
      </c>
      <c r="G4" s="3">
        <v>0</v>
      </c>
      <c r="H4" s="3">
        <v>0</v>
      </c>
      <c r="I4" s="3">
        <v>15</v>
      </c>
      <c r="J4" s="20">
        <v>12</v>
      </c>
      <c r="K4" s="30">
        <f t="shared" ref="K4:K21" si="0">+J4*0.15+I4*0.45+F4*0.15+E4*0.15+C4*5*0.1+D4</f>
        <v>9.5500000000000007</v>
      </c>
      <c r="L4" s="30">
        <f t="shared" ref="L4:L21" si="1">+C4*10*0.1+J4*0.15+I4*0.45+(AVERAGE(E4:H4))*0.3+D4</f>
        <v>10.55</v>
      </c>
      <c r="M4" s="99">
        <v>0</v>
      </c>
      <c r="N4" s="3"/>
      <c r="O4" s="3">
        <v>1</v>
      </c>
      <c r="P4" s="3">
        <v>0</v>
      </c>
      <c r="Q4" s="3">
        <v>5</v>
      </c>
      <c r="R4" s="3">
        <v>7</v>
      </c>
      <c r="S4" s="3">
        <v>8</v>
      </c>
      <c r="T4" s="3" t="s">
        <v>265</v>
      </c>
      <c r="U4" s="3" t="s">
        <v>270</v>
      </c>
      <c r="V4" s="3"/>
      <c r="W4" s="30">
        <f t="shared" ref="W4:W12" si="2">+M4*0.1+N4/3*20*0.1+O4*2+P4+Q4*0.25+R4*0.05+S4*0.3</f>
        <v>6</v>
      </c>
      <c r="X4" s="46"/>
      <c r="Y4" s="46"/>
      <c r="Z4" s="46"/>
      <c r="AA4" s="46" t="s">
        <v>264</v>
      </c>
      <c r="AB4" s="46"/>
      <c r="AC4" s="46"/>
      <c r="AD4" s="46"/>
      <c r="AE4" s="46"/>
      <c r="AF4" s="51"/>
      <c r="AG4" s="51"/>
      <c r="AH4" s="51"/>
    </row>
    <row r="5" spans="1:67">
      <c r="A5" s="5">
        <v>2</v>
      </c>
      <c r="B5" s="5" t="s">
        <v>109</v>
      </c>
      <c r="C5" s="11">
        <v>2</v>
      </c>
      <c r="D5" s="3"/>
      <c r="E5" s="3">
        <v>7</v>
      </c>
      <c r="F5" s="3">
        <v>15</v>
      </c>
      <c r="G5" s="3"/>
      <c r="H5" s="3"/>
      <c r="I5" s="3">
        <v>18</v>
      </c>
      <c r="J5" s="20">
        <v>20</v>
      </c>
      <c r="K5" s="30">
        <f t="shared" si="0"/>
        <v>15.4</v>
      </c>
      <c r="L5" s="30">
        <f t="shared" si="1"/>
        <v>16.399999999999999</v>
      </c>
      <c r="M5" s="99">
        <v>20</v>
      </c>
      <c r="N5" s="3">
        <v>1</v>
      </c>
      <c r="O5" s="3">
        <v>1</v>
      </c>
      <c r="P5" s="3">
        <v>2</v>
      </c>
      <c r="Q5" s="3">
        <v>5</v>
      </c>
      <c r="R5" s="3">
        <v>7</v>
      </c>
      <c r="S5" s="3">
        <v>8</v>
      </c>
      <c r="T5" s="3" t="s">
        <v>265</v>
      </c>
      <c r="U5" s="3" t="s">
        <v>273</v>
      </c>
      <c r="V5" s="34">
        <v>0.9</v>
      </c>
      <c r="W5" s="30">
        <f t="shared" si="2"/>
        <v>10.666666666666666</v>
      </c>
      <c r="X5" s="46" t="s">
        <v>361</v>
      </c>
      <c r="Y5" s="46">
        <v>6</v>
      </c>
      <c r="Z5" s="46"/>
      <c r="AA5" s="46" t="s">
        <v>264</v>
      </c>
      <c r="AB5" s="46" t="s">
        <v>360</v>
      </c>
      <c r="AC5" s="46"/>
      <c r="AD5" s="46"/>
      <c r="AE5" s="46"/>
      <c r="AF5" s="51"/>
      <c r="AG5" s="51"/>
      <c r="AH5" s="51"/>
    </row>
    <row r="6" spans="1:67">
      <c r="A6" s="5">
        <v>3</v>
      </c>
      <c r="B6" s="5" t="s">
        <v>112</v>
      </c>
      <c r="C6" s="11">
        <v>2</v>
      </c>
      <c r="D6" s="3"/>
      <c r="E6" s="3">
        <v>11</v>
      </c>
      <c r="F6" s="3">
        <v>0</v>
      </c>
      <c r="G6" s="3">
        <v>0</v>
      </c>
      <c r="H6" s="3"/>
      <c r="I6" s="3">
        <v>10</v>
      </c>
      <c r="J6" s="20">
        <v>16</v>
      </c>
      <c r="K6" s="30">
        <f t="shared" si="0"/>
        <v>9.5500000000000007</v>
      </c>
      <c r="L6" s="30">
        <f t="shared" si="1"/>
        <v>10</v>
      </c>
      <c r="M6" s="99">
        <v>20</v>
      </c>
      <c r="N6" s="3"/>
      <c r="O6" s="3">
        <v>1</v>
      </c>
      <c r="P6" s="3">
        <v>2</v>
      </c>
      <c r="Q6" s="3">
        <v>5</v>
      </c>
      <c r="R6" s="3">
        <v>7</v>
      </c>
      <c r="S6" s="3">
        <v>8</v>
      </c>
      <c r="T6" s="3" t="s">
        <v>265</v>
      </c>
      <c r="U6" s="3" t="s">
        <v>314</v>
      </c>
      <c r="V6" s="3"/>
      <c r="W6" s="30">
        <f t="shared" si="2"/>
        <v>10</v>
      </c>
      <c r="X6" s="46"/>
      <c r="Y6" s="46"/>
      <c r="Z6" s="46"/>
      <c r="AA6" s="46" t="s">
        <v>264</v>
      </c>
      <c r="AB6" s="46"/>
      <c r="AC6" s="46"/>
      <c r="AD6" s="46"/>
      <c r="AE6" s="46"/>
      <c r="AF6" s="51"/>
      <c r="AG6" s="51"/>
      <c r="AH6" s="51"/>
    </row>
    <row r="7" spans="1:67" s="66" customFormat="1">
      <c r="A7" s="61">
        <v>4</v>
      </c>
      <c r="B7" s="61" t="s">
        <v>120</v>
      </c>
      <c r="C7" s="62">
        <v>2</v>
      </c>
      <c r="D7" s="63"/>
      <c r="E7" s="63">
        <v>5</v>
      </c>
      <c r="F7" s="63">
        <v>12</v>
      </c>
      <c r="G7" s="63"/>
      <c r="H7" s="63"/>
      <c r="I7" s="63">
        <v>8</v>
      </c>
      <c r="J7" s="64">
        <v>20</v>
      </c>
      <c r="K7" s="65">
        <f t="shared" si="0"/>
        <v>10.149999999999999</v>
      </c>
      <c r="L7" s="30">
        <f t="shared" si="1"/>
        <v>11.149999999999999</v>
      </c>
      <c r="M7" s="99">
        <v>20</v>
      </c>
      <c r="N7" s="63"/>
      <c r="O7" s="63">
        <v>1</v>
      </c>
      <c r="P7" s="63">
        <v>1</v>
      </c>
      <c r="Q7" s="63">
        <v>11</v>
      </c>
      <c r="R7" s="63">
        <v>15</v>
      </c>
      <c r="S7" s="63">
        <v>20</v>
      </c>
      <c r="T7" s="63" t="s">
        <v>266</v>
      </c>
      <c r="U7" s="63" t="s">
        <v>269</v>
      </c>
      <c r="V7" s="67">
        <v>0.7</v>
      </c>
      <c r="W7" s="30">
        <f t="shared" si="2"/>
        <v>14.5</v>
      </c>
      <c r="X7" s="46"/>
      <c r="Y7" s="46"/>
      <c r="Z7" s="46"/>
      <c r="AA7" s="46" t="s">
        <v>264</v>
      </c>
      <c r="AB7" s="46"/>
      <c r="AC7" s="46"/>
      <c r="AD7" s="46"/>
      <c r="AE7" s="46"/>
      <c r="AF7" s="51"/>
      <c r="AG7" s="51"/>
      <c r="AH7" s="51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</row>
    <row r="8" spans="1:67" s="73" customFormat="1">
      <c r="A8" s="68">
        <v>5</v>
      </c>
      <c r="B8" s="68" t="s">
        <v>124</v>
      </c>
      <c r="C8" s="69">
        <v>2</v>
      </c>
      <c r="D8" s="70"/>
      <c r="E8" s="70">
        <v>15</v>
      </c>
      <c r="F8" s="70">
        <v>16</v>
      </c>
      <c r="G8" s="70"/>
      <c r="H8" s="70"/>
      <c r="I8" s="70">
        <v>17</v>
      </c>
      <c r="J8" s="71">
        <v>20</v>
      </c>
      <c r="K8" s="72">
        <f t="shared" si="0"/>
        <v>16.3</v>
      </c>
      <c r="L8" s="30">
        <f t="shared" si="1"/>
        <v>17.3</v>
      </c>
      <c r="M8" s="99">
        <v>20</v>
      </c>
      <c r="N8" s="70">
        <v>3</v>
      </c>
      <c r="O8" s="70">
        <v>1</v>
      </c>
      <c r="P8" s="70">
        <v>2</v>
      </c>
      <c r="Q8" s="70">
        <v>20</v>
      </c>
      <c r="R8" s="70">
        <v>16</v>
      </c>
      <c r="S8" s="70">
        <v>20</v>
      </c>
      <c r="T8" s="70" t="s">
        <v>263</v>
      </c>
      <c r="U8" s="70" t="s">
        <v>273</v>
      </c>
      <c r="V8" s="74">
        <v>0.85</v>
      </c>
      <c r="W8" s="30">
        <f t="shared" si="2"/>
        <v>19.8</v>
      </c>
      <c r="X8" s="117" t="s">
        <v>357</v>
      </c>
      <c r="Y8" s="117">
        <v>17</v>
      </c>
      <c r="Z8" s="117"/>
      <c r="AA8" s="117" t="s">
        <v>263</v>
      </c>
      <c r="AB8" s="117" t="s">
        <v>356</v>
      </c>
      <c r="AC8" s="117"/>
      <c r="AD8" s="117"/>
      <c r="AE8" s="117"/>
      <c r="AF8" s="118"/>
      <c r="AG8" s="118"/>
      <c r="AH8" s="118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</row>
    <row r="9" spans="1:67" s="66" customFormat="1">
      <c r="A9" s="61">
        <v>6</v>
      </c>
      <c r="B9" s="61" t="s">
        <v>126</v>
      </c>
      <c r="C9" s="62">
        <v>2</v>
      </c>
      <c r="D9" s="63"/>
      <c r="E9" s="63">
        <v>7</v>
      </c>
      <c r="F9" s="63">
        <v>0</v>
      </c>
      <c r="G9" s="63"/>
      <c r="H9" s="63"/>
      <c r="I9" s="63">
        <v>11</v>
      </c>
      <c r="J9" s="64">
        <v>16</v>
      </c>
      <c r="K9" s="65">
        <f t="shared" si="0"/>
        <v>9.4</v>
      </c>
      <c r="L9" s="30">
        <f t="shared" si="1"/>
        <v>10.400000000000002</v>
      </c>
      <c r="M9" s="99">
        <v>18</v>
      </c>
      <c r="N9" s="63"/>
      <c r="O9" s="63">
        <v>1</v>
      </c>
      <c r="P9" s="63">
        <v>1</v>
      </c>
      <c r="Q9" s="63">
        <v>11</v>
      </c>
      <c r="R9" s="63">
        <v>15</v>
      </c>
      <c r="S9" s="63">
        <v>20</v>
      </c>
      <c r="T9" s="63" t="s">
        <v>266</v>
      </c>
      <c r="U9" s="63" t="s">
        <v>271</v>
      </c>
      <c r="V9" s="63"/>
      <c r="W9" s="30">
        <f t="shared" si="2"/>
        <v>14.3</v>
      </c>
      <c r="X9" s="46"/>
      <c r="Y9" s="46"/>
      <c r="Z9" s="46"/>
      <c r="AA9" s="46" t="s">
        <v>264</v>
      </c>
      <c r="AB9" s="46"/>
      <c r="AC9" s="46"/>
      <c r="AD9" s="46"/>
      <c r="AE9" s="46"/>
      <c r="AF9" s="51"/>
      <c r="AG9" s="51"/>
      <c r="AH9" s="51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</row>
    <row r="10" spans="1:67" s="73" customFormat="1">
      <c r="A10" s="68">
        <v>7</v>
      </c>
      <c r="B10" s="68" t="s">
        <v>130</v>
      </c>
      <c r="C10" s="69"/>
      <c r="D10" s="70"/>
      <c r="E10" s="70">
        <v>0</v>
      </c>
      <c r="F10" s="70">
        <v>17</v>
      </c>
      <c r="G10" s="70"/>
      <c r="H10" s="70"/>
      <c r="I10" s="70">
        <v>8</v>
      </c>
      <c r="J10" s="71">
        <v>20</v>
      </c>
      <c r="K10" s="72">
        <f t="shared" si="0"/>
        <v>9.1499999999999986</v>
      </c>
      <c r="L10" s="30">
        <f t="shared" si="1"/>
        <v>9.1499999999999986</v>
      </c>
      <c r="M10" s="99">
        <v>16</v>
      </c>
      <c r="N10" s="70"/>
      <c r="O10" s="70">
        <v>1</v>
      </c>
      <c r="P10" s="70">
        <v>1</v>
      </c>
      <c r="Q10" s="70">
        <v>20</v>
      </c>
      <c r="R10" s="70">
        <v>16</v>
      </c>
      <c r="S10" s="70">
        <v>20</v>
      </c>
      <c r="T10" s="70" t="s">
        <v>263</v>
      </c>
      <c r="U10" s="70" t="s">
        <v>315</v>
      </c>
      <c r="V10" s="70"/>
      <c r="W10" s="30">
        <f t="shared" si="2"/>
        <v>16.399999999999999</v>
      </c>
      <c r="X10" s="117"/>
      <c r="Y10" s="117"/>
      <c r="Z10" s="117"/>
      <c r="AA10" s="117" t="s">
        <v>263</v>
      </c>
      <c r="AB10" s="117"/>
      <c r="AC10" s="117"/>
      <c r="AD10" s="117"/>
      <c r="AE10" s="117"/>
      <c r="AF10" s="118"/>
      <c r="AG10" s="118"/>
      <c r="AH10" s="118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</row>
    <row r="11" spans="1:67" s="66" customFormat="1">
      <c r="A11" s="61">
        <v>8</v>
      </c>
      <c r="B11" s="61" t="s">
        <v>131</v>
      </c>
      <c r="C11" s="62"/>
      <c r="D11" s="63"/>
      <c r="E11" s="63">
        <v>0</v>
      </c>
      <c r="F11" s="63">
        <v>0</v>
      </c>
      <c r="G11" s="63"/>
      <c r="H11" s="63">
        <v>0</v>
      </c>
      <c r="I11" s="63">
        <v>5</v>
      </c>
      <c r="J11" s="64">
        <v>12</v>
      </c>
      <c r="K11" s="65">
        <f t="shared" si="0"/>
        <v>4.05</v>
      </c>
      <c r="L11" s="30">
        <f t="shared" si="1"/>
        <v>4.05</v>
      </c>
      <c r="M11" s="99">
        <v>0</v>
      </c>
      <c r="N11" s="63"/>
      <c r="O11" s="63">
        <v>1</v>
      </c>
      <c r="P11" s="63">
        <v>2</v>
      </c>
      <c r="Q11" s="63">
        <v>11</v>
      </c>
      <c r="R11" s="63">
        <v>15</v>
      </c>
      <c r="S11" s="63">
        <v>20</v>
      </c>
      <c r="T11" s="63" t="s">
        <v>266</v>
      </c>
      <c r="U11" s="63" t="s">
        <v>316</v>
      </c>
      <c r="V11" s="63"/>
      <c r="W11" s="30">
        <f t="shared" si="2"/>
        <v>13.5</v>
      </c>
      <c r="X11" s="9"/>
      <c r="Y11" s="9"/>
      <c r="Z11" s="9"/>
      <c r="AA11" s="9"/>
      <c r="AB11" s="9"/>
      <c r="AC11" s="9"/>
      <c r="AD11" s="9"/>
      <c r="AE11" s="9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</row>
    <row r="12" spans="1:67" s="59" customFormat="1">
      <c r="A12" s="52">
        <v>9</v>
      </c>
      <c r="B12" s="52" t="s">
        <v>132</v>
      </c>
      <c r="C12" s="55">
        <v>2</v>
      </c>
      <c r="D12" s="54"/>
      <c r="E12" s="54">
        <v>12</v>
      </c>
      <c r="F12" s="54">
        <v>14</v>
      </c>
      <c r="G12" s="54"/>
      <c r="H12" s="54"/>
      <c r="I12" s="54">
        <v>10</v>
      </c>
      <c r="J12" s="56">
        <v>20</v>
      </c>
      <c r="K12" s="57">
        <f t="shared" si="0"/>
        <v>12.399999999999999</v>
      </c>
      <c r="L12" s="30">
        <f t="shared" si="1"/>
        <v>13.4</v>
      </c>
      <c r="M12" s="99">
        <v>15</v>
      </c>
      <c r="N12" s="54"/>
      <c r="O12" s="54">
        <v>1</v>
      </c>
      <c r="P12" s="54">
        <v>1</v>
      </c>
      <c r="Q12" s="54">
        <v>20</v>
      </c>
      <c r="R12" s="54">
        <v>18</v>
      </c>
      <c r="S12" s="54">
        <v>11</v>
      </c>
      <c r="T12" s="54" t="s">
        <v>264</v>
      </c>
      <c r="U12" s="54" t="s">
        <v>269</v>
      </c>
      <c r="V12" s="58">
        <v>0.9</v>
      </c>
      <c r="W12" s="30">
        <f t="shared" si="2"/>
        <v>13.7</v>
      </c>
      <c r="X12" s="9" t="s">
        <v>359</v>
      </c>
      <c r="Y12" s="9">
        <v>16</v>
      </c>
      <c r="Z12" s="9"/>
      <c r="AA12" s="9" t="s">
        <v>265</v>
      </c>
      <c r="AB12" s="9" t="s">
        <v>358</v>
      </c>
      <c r="AC12" s="9"/>
      <c r="AD12" s="9"/>
      <c r="AE12" s="9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</row>
    <row r="13" spans="1:67">
      <c r="A13" s="5">
        <v>10</v>
      </c>
      <c r="B13" s="5" t="s">
        <v>135</v>
      </c>
      <c r="C13" s="11"/>
      <c r="D13" s="3"/>
      <c r="E13" s="3">
        <v>0</v>
      </c>
      <c r="F13" s="3">
        <v>0</v>
      </c>
      <c r="G13" s="3">
        <v>0</v>
      </c>
      <c r="H13" s="3">
        <v>0</v>
      </c>
      <c r="I13" s="3">
        <v>11</v>
      </c>
      <c r="J13" s="20">
        <v>16</v>
      </c>
      <c r="K13" s="30">
        <f t="shared" si="0"/>
        <v>7.35</v>
      </c>
      <c r="L13" s="30">
        <f t="shared" si="1"/>
        <v>7.35</v>
      </c>
      <c r="M13" s="99">
        <v>0</v>
      </c>
      <c r="N13" s="3"/>
      <c r="O13" s="3"/>
      <c r="P13" s="3"/>
      <c r="Q13" s="3"/>
      <c r="R13" s="3"/>
      <c r="S13" s="3"/>
      <c r="T13" s="3"/>
      <c r="U13" s="3"/>
      <c r="V13" s="3"/>
      <c r="W13" s="30" t="s">
        <v>281</v>
      </c>
      <c r="X13" s="9"/>
      <c r="Y13" s="9"/>
      <c r="Z13" s="9"/>
      <c r="AA13" s="9" t="s">
        <v>265</v>
      </c>
      <c r="AB13" s="9"/>
      <c r="AC13" s="9"/>
      <c r="AD13" s="9"/>
      <c r="AE13" s="9"/>
    </row>
    <row r="14" spans="1:67" s="59" customFormat="1">
      <c r="A14" s="52">
        <v>11</v>
      </c>
      <c r="B14" s="52" t="s">
        <v>138</v>
      </c>
      <c r="C14" s="60"/>
      <c r="D14" s="54"/>
      <c r="E14" s="54">
        <v>0</v>
      </c>
      <c r="F14" s="55">
        <v>0</v>
      </c>
      <c r="G14" s="55">
        <v>0</v>
      </c>
      <c r="H14" s="55"/>
      <c r="I14" s="54">
        <v>7</v>
      </c>
      <c r="K14" s="57">
        <f>+J14*0.15+I14*0.45+F14*0.15+E14*0.15+C14*5*0.1+D14</f>
        <v>3.15</v>
      </c>
      <c r="L14" s="30">
        <f>+C14*10*0.1+J14*0.15+I14*0.45+(AVERAGE(E14:H14))*0.3+D14</f>
        <v>3.15</v>
      </c>
      <c r="M14" s="99">
        <v>0</v>
      </c>
      <c r="N14" s="54"/>
      <c r="O14" s="54">
        <v>1</v>
      </c>
      <c r="P14" s="54">
        <v>1</v>
      </c>
      <c r="Q14" s="54">
        <v>20</v>
      </c>
      <c r="R14" s="54">
        <v>18</v>
      </c>
      <c r="S14" s="54">
        <v>11</v>
      </c>
      <c r="T14" s="54" t="s">
        <v>264</v>
      </c>
      <c r="U14" s="54"/>
      <c r="V14" s="54"/>
      <c r="W14" s="30">
        <f t="shared" ref="W14:W20" si="3">+M14*0.1+N14/3*20*0.1+O14*2+P14+Q14*0.25+R14*0.05+S14*0.3</f>
        <v>12.2</v>
      </c>
      <c r="X14" s="9"/>
      <c r="Y14" s="9"/>
      <c r="Z14" s="9"/>
      <c r="AA14" s="24" t="s">
        <v>265</v>
      </c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</row>
    <row r="15" spans="1:67" s="59" customFormat="1">
      <c r="A15" s="52">
        <v>12</v>
      </c>
      <c r="B15" s="52" t="s">
        <v>143</v>
      </c>
      <c r="C15" s="55">
        <v>2</v>
      </c>
      <c r="D15" s="54"/>
      <c r="E15" s="54">
        <v>16</v>
      </c>
      <c r="F15" s="54">
        <v>0</v>
      </c>
      <c r="G15" s="54">
        <v>0</v>
      </c>
      <c r="H15" s="54">
        <v>0</v>
      </c>
      <c r="I15" s="54"/>
      <c r="J15" s="56">
        <v>20</v>
      </c>
      <c r="K15" s="57">
        <f t="shared" si="0"/>
        <v>6.4</v>
      </c>
      <c r="L15" s="30">
        <f t="shared" si="1"/>
        <v>6.2</v>
      </c>
      <c r="M15" s="99">
        <v>8</v>
      </c>
      <c r="N15" s="54"/>
      <c r="O15" s="54">
        <v>1</v>
      </c>
      <c r="P15" s="54">
        <v>2</v>
      </c>
      <c r="Q15" s="54">
        <v>20</v>
      </c>
      <c r="R15" s="54">
        <v>18</v>
      </c>
      <c r="S15" s="54">
        <v>11</v>
      </c>
      <c r="T15" s="54" t="s">
        <v>264</v>
      </c>
      <c r="U15" s="54" t="s">
        <v>317</v>
      </c>
      <c r="V15" s="54"/>
      <c r="W15" s="30">
        <f t="shared" si="3"/>
        <v>14</v>
      </c>
      <c r="X15" s="9"/>
      <c r="Y15" s="9"/>
      <c r="Z15" s="9"/>
      <c r="AA15" s="9" t="s">
        <v>265</v>
      </c>
      <c r="AB15" s="9"/>
      <c r="AC15" s="9"/>
      <c r="AD15" s="9"/>
      <c r="AE15" s="9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</row>
    <row r="16" spans="1:67" s="73" customFormat="1">
      <c r="A16" s="68">
        <v>13</v>
      </c>
      <c r="B16" s="68" t="s">
        <v>147</v>
      </c>
      <c r="C16" s="69">
        <v>2</v>
      </c>
      <c r="D16" s="70"/>
      <c r="E16" s="70">
        <v>9</v>
      </c>
      <c r="F16" s="70">
        <v>0</v>
      </c>
      <c r="G16" s="70"/>
      <c r="H16" s="70"/>
      <c r="I16" s="70">
        <v>9</v>
      </c>
      <c r="J16" s="71">
        <v>20</v>
      </c>
      <c r="K16" s="72">
        <f t="shared" si="0"/>
        <v>9.4</v>
      </c>
      <c r="L16" s="30">
        <f t="shared" si="1"/>
        <v>10.4</v>
      </c>
      <c r="M16" s="99">
        <v>14</v>
      </c>
      <c r="N16" s="70"/>
      <c r="O16" s="70">
        <v>1</v>
      </c>
      <c r="P16" s="70">
        <v>1</v>
      </c>
      <c r="Q16" s="70">
        <v>20</v>
      </c>
      <c r="R16" s="70">
        <v>16</v>
      </c>
      <c r="S16" s="70">
        <v>20</v>
      </c>
      <c r="T16" s="70" t="s">
        <v>263</v>
      </c>
      <c r="U16" s="70"/>
      <c r="V16" s="70"/>
      <c r="W16" s="30">
        <f t="shared" si="3"/>
        <v>16.200000000000003</v>
      </c>
      <c r="X16" s="117"/>
      <c r="Y16" s="117"/>
      <c r="Z16" s="117"/>
      <c r="AA16" s="117" t="s">
        <v>263</v>
      </c>
      <c r="AB16" s="117"/>
      <c r="AC16" s="117"/>
      <c r="AD16" s="117"/>
      <c r="AE16" s="117"/>
      <c r="AF16" s="118"/>
      <c r="AG16" s="118"/>
      <c r="AH16" s="118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</row>
    <row r="17" spans="1:67" s="66" customFormat="1">
      <c r="A17" s="61">
        <v>14</v>
      </c>
      <c r="B17" s="61" t="s">
        <v>150</v>
      </c>
      <c r="C17" s="62">
        <v>2</v>
      </c>
      <c r="D17" s="63"/>
      <c r="E17" s="63">
        <v>0</v>
      </c>
      <c r="F17" s="63">
        <v>11</v>
      </c>
      <c r="G17" s="63"/>
      <c r="H17" s="63"/>
      <c r="I17" s="63">
        <v>9</v>
      </c>
      <c r="J17" s="64">
        <v>20</v>
      </c>
      <c r="K17" s="65">
        <f t="shared" si="0"/>
        <v>9.6999999999999993</v>
      </c>
      <c r="L17" s="30">
        <f t="shared" si="1"/>
        <v>10.700000000000001</v>
      </c>
      <c r="M17" s="99">
        <v>0</v>
      </c>
      <c r="N17" s="63"/>
      <c r="O17" s="63">
        <v>1</v>
      </c>
      <c r="P17" s="63">
        <v>2</v>
      </c>
      <c r="Q17" s="63">
        <v>11</v>
      </c>
      <c r="R17" s="63">
        <v>15</v>
      </c>
      <c r="S17" s="63">
        <v>20</v>
      </c>
      <c r="T17" s="63" t="s">
        <v>266</v>
      </c>
      <c r="U17" s="63"/>
      <c r="V17" s="63"/>
      <c r="W17" s="30">
        <f t="shared" si="3"/>
        <v>13.5</v>
      </c>
      <c r="X17" s="117"/>
      <c r="Y17" s="117"/>
      <c r="Z17" s="117"/>
      <c r="AA17" s="117" t="s">
        <v>263</v>
      </c>
      <c r="AB17" s="117"/>
      <c r="AC17" s="117"/>
      <c r="AD17" s="117"/>
      <c r="AE17" s="117"/>
      <c r="AF17" s="118"/>
      <c r="AG17" s="118"/>
      <c r="AH17" s="118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</row>
    <row r="18" spans="1:67">
      <c r="A18" s="5">
        <v>15</v>
      </c>
      <c r="B18" s="5" t="s">
        <v>157</v>
      </c>
      <c r="C18" s="11">
        <v>2</v>
      </c>
      <c r="D18" s="3"/>
      <c r="E18" s="3">
        <v>6</v>
      </c>
      <c r="F18" s="3">
        <v>17</v>
      </c>
      <c r="G18" s="3"/>
      <c r="H18" s="3"/>
      <c r="I18" s="3">
        <v>18</v>
      </c>
      <c r="J18" s="20">
        <v>20</v>
      </c>
      <c r="K18" s="30">
        <f t="shared" si="0"/>
        <v>15.549999999999999</v>
      </c>
      <c r="L18" s="30">
        <f t="shared" si="1"/>
        <v>16.55</v>
      </c>
      <c r="M18" s="99">
        <v>20</v>
      </c>
      <c r="N18" s="3">
        <v>1</v>
      </c>
      <c r="O18" s="3">
        <v>1</v>
      </c>
      <c r="P18" s="3">
        <v>1</v>
      </c>
      <c r="Q18" s="3">
        <v>5</v>
      </c>
      <c r="R18" s="3">
        <v>7</v>
      </c>
      <c r="S18" s="3">
        <v>8</v>
      </c>
      <c r="T18" s="3" t="s">
        <v>265</v>
      </c>
      <c r="U18" s="3"/>
      <c r="V18" s="3"/>
      <c r="W18" s="30">
        <f t="shared" si="3"/>
        <v>9.6666666666666661</v>
      </c>
      <c r="X18" s="46"/>
      <c r="Y18" s="46"/>
      <c r="Z18" s="46"/>
      <c r="AA18" s="46" t="s">
        <v>264</v>
      </c>
      <c r="AB18" s="46"/>
      <c r="AC18" s="46"/>
      <c r="AD18" s="46"/>
      <c r="AE18" s="46"/>
      <c r="AF18" s="51"/>
      <c r="AG18" s="51"/>
      <c r="AH18" s="51"/>
    </row>
    <row r="19" spans="1:67" s="73" customFormat="1">
      <c r="A19" s="68">
        <v>16</v>
      </c>
      <c r="B19" s="68" t="s">
        <v>163</v>
      </c>
      <c r="C19" s="69">
        <v>2</v>
      </c>
      <c r="D19" s="70"/>
      <c r="E19" s="70">
        <v>19</v>
      </c>
      <c r="F19" s="70">
        <v>14</v>
      </c>
      <c r="G19" s="70"/>
      <c r="H19" s="70"/>
      <c r="I19" s="70">
        <v>12</v>
      </c>
      <c r="J19" s="71">
        <v>20</v>
      </c>
      <c r="K19" s="72">
        <f t="shared" si="0"/>
        <v>14.35</v>
      </c>
      <c r="L19" s="30">
        <f t="shared" si="1"/>
        <v>15.350000000000001</v>
      </c>
      <c r="M19" s="99">
        <v>0</v>
      </c>
      <c r="N19" s="70"/>
      <c r="O19" s="70">
        <v>1</v>
      </c>
      <c r="P19" s="70">
        <v>1</v>
      </c>
      <c r="Q19" s="70">
        <v>20</v>
      </c>
      <c r="R19" s="70">
        <v>16</v>
      </c>
      <c r="S19" s="70">
        <v>20</v>
      </c>
      <c r="T19" s="70" t="s">
        <v>263</v>
      </c>
      <c r="U19" s="70"/>
      <c r="V19" s="70"/>
      <c r="W19" s="30">
        <f t="shared" si="3"/>
        <v>14.8</v>
      </c>
      <c r="X19" s="117"/>
      <c r="Y19" s="117"/>
      <c r="Z19" s="117"/>
      <c r="AA19" s="117" t="s">
        <v>263</v>
      </c>
      <c r="AB19" s="117"/>
      <c r="AC19" s="117"/>
      <c r="AD19" s="117"/>
      <c r="AE19" s="117"/>
      <c r="AF19" s="118"/>
      <c r="AG19" s="118"/>
      <c r="AH19" s="118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</row>
    <row r="20" spans="1:67" s="59" customFormat="1">
      <c r="A20" s="52">
        <v>17</v>
      </c>
      <c r="B20" s="52" t="s">
        <v>166</v>
      </c>
      <c r="C20" s="55">
        <v>2</v>
      </c>
      <c r="D20" s="54"/>
      <c r="E20" s="54">
        <v>11</v>
      </c>
      <c r="F20" s="54">
        <v>11</v>
      </c>
      <c r="G20" s="54"/>
      <c r="H20" s="54"/>
      <c r="I20" s="54">
        <v>9</v>
      </c>
      <c r="J20" s="56">
        <v>16</v>
      </c>
      <c r="K20" s="57">
        <f t="shared" si="0"/>
        <v>10.75</v>
      </c>
      <c r="L20" s="30">
        <f t="shared" si="1"/>
        <v>11.75</v>
      </c>
      <c r="M20" s="99">
        <v>18</v>
      </c>
      <c r="N20" s="54"/>
      <c r="O20" s="54">
        <v>1</v>
      </c>
      <c r="P20" s="54">
        <v>1</v>
      </c>
      <c r="Q20" s="54">
        <v>20</v>
      </c>
      <c r="R20" s="54">
        <v>18</v>
      </c>
      <c r="S20" s="54">
        <v>11</v>
      </c>
      <c r="T20" s="54" t="s">
        <v>264</v>
      </c>
      <c r="U20" s="54"/>
      <c r="V20" s="54"/>
      <c r="W20" s="30">
        <f t="shared" si="3"/>
        <v>14</v>
      </c>
      <c r="X20" s="9"/>
      <c r="Y20" s="9"/>
      <c r="Z20" s="9"/>
      <c r="AA20" s="9" t="s">
        <v>265</v>
      </c>
      <c r="AB20" s="9"/>
      <c r="AC20" s="9"/>
      <c r="AD20" s="9"/>
      <c r="AE20" s="9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</row>
    <row r="21" spans="1:67">
      <c r="C21" s="12">
        <v>2</v>
      </c>
      <c r="D21">
        <v>1</v>
      </c>
      <c r="E21" s="24">
        <v>20</v>
      </c>
      <c r="F21" s="24">
        <v>20</v>
      </c>
      <c r="G21" s="29">
        <v>20</v>
      </c>
      <c r="H21" s="29">
        <v>20</v>
      </c>
      <c r="I21">
        <v>20</v>
      </c>
      <c r="J21" s="20">
        <v>20</v>
      </c>
      <c r="K21" s="30">
        <f t="shared" si="0"/>
        <v>20</v>
      </c>
      <c r="L21" s="30">
        <f t="shared" si="1"/>
        <v>21</v>
      </c>
      <c r="M21" s="99"/>
    </row>
    <row r="22" spans="1:67">
      <c r="M22" s="99"/>
    </row>
    <row r="23" spans="1:67">
      <c r="M23" s="99"/>
    </row>
    <row r="24" spans="1:67">
      <c r="M24" s="99"/>
    </row>
    <row r="25" spans="1:67">
      <c r="M25" s="99"/>
    </row>
    <row r="26" spans="1:67">
      <c r="M26" s="99"/>
    </row>
    <row r="27" spans="1:67">
      <c r="M27" s="99"/>
    </row>
    <row r="28" spans="1:67">
      <c r="M28" s="99"/>
    </row>
    <row r="29" spans="1:67">
      <c r="M29" s="99"/>
    </row>
    <row r="30" spans="1:67">
      <c r="M30" s="99"/>
    </row>
    <row r="31" spans="1:67">
      <c r="M31" s="99"/>
    </row>
    <row r="32" spans="1:67">
      <c r="M32" s="99"/>
    </row>
    <row r="33" spans="13:13">
      <c r="M33" s="99"/>
    </row>
    <row r="34" spans="13:13">
      <c r="M34" s="101"/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IISI_01</vt:lpstr>
      <vt:lpstr>IISI_02</vt:lpstr>
      <vt:lpstr>Programac Tim</vt:lpstr>
      <vt:lpstr>TIM</vt:lpstr>
      <vt:lpstr>TIM_01</vt:lpstr>
      <vt:lpstr>TIM_02</vt:lpstr>
      <vt:lpstr>TIM_03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2021-04-04T19:08:16Z</dcterms:created>
  <dcterms:modified xsi:type="dcterms:W3CDTF">2021-07-09T00:26:22Z</dcterms:modified>
</cp:coreProperties>
</file>