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1F032E4D-41A4-4745-BD74-EA2023FA9A8D}" xr6:coauthVersionLast="47" xr6:coauthVersionMax="47" xr10:uidLastSave="{00000000-0000-0000-0000-000000000000}"/>
  <bookViews>
    <workbookView xWindow="0" yWindow="2560" windowWidth="28800" windowHeight="14340" activeTab="1" xr2:uid="{00000000-000D-0000-FFFF-FFFF00000000}"/>
  </bookViews>
  <sheets>
    <sheet name="ED3" sheetId="8" r:id="rId1"/>
    <sheet name="ED4" sheetId="7" r:id="rId2"/>
    <sheet name="ED5" sheetId="6" r:id="rId3"/>
    <sheet name="OO" sheetId="9" r:id="rId4"/>
    <sheet name="OO1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8" l="1"/>
  <c r="AH38" i="7"/>
  <c r="AH37" i="7"/>
  <c r="AH36" i="7"/>
  <c r="AI36" i="7" s="1"/>
  <c r="AH35" i="7"/>
  <c r="AH34" i="7"/>
  <c r="AH33" i="7"/>
  <c r="AH32" i="7"/>
  <c r="AI32" i="7" s="1"/>
  <c r="AH31" i="7"/>
  <c r="AH30" i="7"/>
  <c r="AH29" i="7"/>
  <c r="AH28" i="7"/>
  <c r="AI28" i="7" s="1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I12" i="7" s="1"/>
  <c r="AH11" i="7"/>
  <c r="AH10" i="7"/>
  <c r="AH9" i="7"/>
  <c r="AH8" i="7"/>
  <c r="AH7" i="7"/>
  <c r="AH6" i="7"/>
  <c r="AH39" i="7"/>
  <c r="AN39" i="6"/>
  <c r="AN38" i="6"/>
  <c r="AN37" i="6"/>
  <c r="AN36" i="6"/>
  <c r="AN35" i="6"/>
  <c r="AN34" i="6"/>
  <c r="AN33" i="6"/>
  <c r="AN32" i="6"/>
  <c r="AO32" i="6" s="1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O37" i="6"/>
  <c r="AO36" i="6"/>
  <c r="AO33" i="6"/>
  <c r="AO28" i="6"/>
  <c r="AN40" i="6"/>
  <c r="AO39" i="6"/>
  <c r="AO29" i="6"/>
  <c r="AO25" i="6"/>
  <c r="AO21" i="6"/>
  <c r="AO20" i="6"/>
  <c r="AO18" i="6"/>
  <c r="AO17" i="6"/>
  <c r="AO13" i="6"/>
  <c r="AO11" i="6"/>
  <c r="AO10" i="6"/>
  <c r="AO9" i="6"/>
  <c r="AI39" i="7"/>
  <c r="AI37" i="7"/>
  <c r="AI35" i="7"/>
  <c r="AI34" i="7"/>
  <c r="AI31" i="7"/>
  <c r="AI29" i="7"/>
  <c r="AI27" i="7"/>
  <c r="AI26" i="7"/>
  <c r="AI24" i="7"/>
  <c r="AI20" i="7"/>
  <c r="AI19" i="7"/>
  <c r="AI18" i="7"/>
  <c r="AI17" i="7"/>
  <c r="AI16" i="7"/>
  <c r="AI9" i="7"/>
  <c r="AI8" i="7"/>
  <c r="AI6" i="7"/>
  <c r="AH38" i="8"/>
  <c r="AI38" i="8" s="1"/>
  <c r="AH37" i="8"/>
  <c r="AI37" i="8" s="1"/>
  <c r="AH36" i="8"/>
  <c r="AI36" i="8" s="1"/>
  <c r="AH35" i="8"/>
  <c r="AH34" i="8"/>
  <c r="AH33" i="8"/>
  <c r="AH32" i="8"/>
  <c r="AH31" i="8"/>
  <c r="AI31" i="8" s="1"/>
  <c r="AH30" i="8"/>
  <c r="AI29" i="8"/>
  <c r="AH28" i="8"/>
  <c r="AI28" i="8" s="1"/>
  <c r="AH27" i="8"/>
  <c r="AH26" i="8"/>
  <c r="AH25" i="8"/>
  <c r="AH24" i="8"/>
  <c r="AH23" i="8"/>
  <c r="AI23" i="8" s="1"/>
  <c r="AH22" i="8"/>
  <c r="AI22" i="8" s="1"/>
  <c r="AH21" i="8"/>
  <c r="AI21" i="8" s="1"/>
  <c r="AH20" i="8"/>
  <c r="AI20" i="8" s="1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39" i="8"/>
  <c r="AI39" i="8" s="1"/>
  <c r="AI35" i="8"/>
  <c r="AI15" i="8"/>
  <c r="AI11" i="8"/>
  <c r="AI25" i="8"/>
  <c r="AI16" i="8"/>
  <c r="AI8" i="8"/>
  <c r="AI24" i="8"/>
  <c r="AI12" i="8"/>
  <c r="AI7" i="8"/>
  <c r="AI34" i="8"/>
  <c r="AI33" i="8"/>
  <c r="AI30" i="8"/>
  <c r="AI27" i="8"/>
  <c r="AI26" i="8"/>
  <c r="AI19" i="8"/>
  <c r="AI18" i="8"/>
  <c r="AI17" i="8"/>
  <c r="AI14" i="8"/>
  <c r="AI13" i="8"/>
  <c r="AI10" i="8"/>
  <c r="AI6" i="8"/>
  <c r="AI38" i="7"/>
  <c r="AI33" i="7"/>
  <c r="AI30" i="7"/>
  <c r="AI25" i="7"/>
  <c r="AI23" i="7"/>
  <c r="AI22" i="7"/>
  <c r="AI21" i="7"/>
  <c r="AI15" i="7"/>
  <c r="AI14" i="7"/>
  <c r="AI13" i="7"/>
  <c r="AI11" i="7"/>
  <c r="AI10" i="7"/>
  <c r="AI7" i="7"/>
  <c r="AO7" i="6"/>
  <c r="AO8" i="6"/>
  <c r="AO12" i="6"/>
  <c r="AO14" i="6"/>
  <c r="AO15" i="6"/>
  <c r="AO16" i="6"/>
  <c r="AO19" i="6"/>
  <c r="AO22" i="6"/>
  <c r="AO23" i="6"/>
  <c r="AO24" i="6"/>
  <c r="AO26" i="6"/>
  <c r="AO27" i="6"/>
  <c r="AO30" i="6"/>
  <c r="AO31" i="6"/>
  <c r="AO34" i="6"/>
  <c r="AO35" i="6"/>
  <c r="AO38" i="6"/>
  <c r="AO6" i="6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6" i="10"/>
  <c r="Y7" i="10"/>
  <c r="AB17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6" i="9"/>
  <c r="AB15" i="9"/>
  <c r="AB14" i="9"/>
  <c r="AB13" i="9"/>
  <c r="AB12" i="9"/>
  <c r="AB11" i="9"/>
  <c r="AB10" i="9"/>
  <c r="AB9" i="9"/>
  <c r="AB8" i="9"/>
  <c r="AB6" i="9"/>
  <c r="AB7" i="9"/>
  <c r="O35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6" i="9"/>
  <c r="O37" i="9"/>
  <c r="O38" i="9"/>
  <c r="O39" i="9"/>
  <c r="O40" i="9"/>
  <c r="O6" i="9"/>
  <c r="X43" i="9"/>
  <c r="X42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AE39" i="6"/>
  <c r="AE38" i="6"/>
  <c r="AE35" i="6"/>
  <c r="AE34" i="6"/>
  <c r="AE33" i="6"/>
  <c r="AE32" i="6"/>
  <c r="AE31" i="6"/>
  <c r="AE29" i="6"/>
  <c r="AE28" i="6"/>
  <c r="AE27" i="6"/>
  <c r="AE24" i="6"/>
  <c r="AE22" i="6"/>
  <c r="AE21" i="6"/>
  <c r="AE18" i="6"/>
  <c r="AE17" i="6"/>
  <c r="AE15" i="6"/>
  <c r="AE14" i="6"/>
  <c r="AE13" i="6"/>
  <c r="AE11" i="6"/>
  <c r="AE10" i="6"/>
  <c r="AE9" i="6"/>
  <c r="AE8" i="6"/>
  <c r="Y38" i="8"/>
  <c r="Y36" i="8"/>
  <c r="Y33" i="8"/>
  <c r="Y32" i="8"/>
  <c r="Y31" i="8"/>
  <c r="Y30" i="8"/>
  <c r="Y29" i="8"/>
  <c r="Y28" i="8"/>
  <c r="Y27" i="8"/>
  <c r="Y23" i="8"/>
  <c r="Y22" i="8"/>
  <c r="Y21" i="8"/>
  <c r="Y20" i="8"/>
  <c r="Y19" i="8"/>
  <c r="Y18" i="8"/>
  <c r="Y17" i="8"/>
  <c r="Y15" i="8"/>
  <c r="Y14" i="8"/>
  <c r="Y9" i="8"/>
  <c r="Y8" i="8"/>
  <c r="Y7" i="8"/>
  <c r="Y35" i="7"/>
  <c r="Y34" i="7"/>
  <c r="Y32" i="7"/>
  <c r="Y31" i="7"/>
  <c r="Y30" i="7"/>
  <c r="Y26" i="7"/>
  <c r="Y22" i="7"/>
  <c r="Y21" i="7"/>
  <c r="Y20" i="7"/>
  <c r="Y19" i="7"/>
  <c r="Y18" i="7"/>
  <c r="Y17" i="7"/>
  <c r="Y16" i="7"/>
  <c r="Y14" i="7"/>
  <c r="Y13" i="7"/>
  <c r="Y12" i="7"/>
  <c r="Y10" i="7"/>
  <c r="Y9" i="7"/>
  <c r="Y6" i="7"/>
  <c r="Y29" i="7"/>
  <c r="AI32" i="8" l="1"/>
  <c r="AE40" i="6"/>
  <c r="AE37" i="6"/>
  <c r="AE36" i="6"/>
  <c r="AE30" i="6"/>
  <c r="AE26" i="6"/>
  <c r="AE25" i="6"/>
  <c r="AE23" i="6"/>
  <c r="AE20" i="6"/>
  <c r="AE19" i="6"/>
  <c r="AE16" i="6"/>
  <c r="AE12" i="6"/>
  <c r="AE7" i="6"/>
  <c r="AE6" i="6"/>
  <c r="Y39" i="7"/>
  <c r="Y38" i="7"/>
  <c r="Y37" i="7"/>
  <c r="Y36" i="7"/>
  <c r="Y33" i="7"/>
  <c r="Y28" i="7"/>
  <c r="Y27" i="7"/>
  <c r="Y25" i="7"/>
  <c r="Y24" i="7"/>
  <c r="Y23" i="7"/>
  <c r="Y15" i="7"/>
  <c r="Y11" i="7"/>
  <c r="Y8" i="7"/>
  <c r="Y7" i="7"/>
  <c r="Y39" i="8"/>
  <c r="Y37" i="8"/>
  <c r="Y35" i="8"/>
  <c r="Y34" i="8"/>
  <c r="Y26" i="8"/>
  <c r="Y25" i="8"/>
  <c r="Y24" i="8"/>
  <c r="Y16" i="8"/>
  <c r="Y13" i="8"/>
  <c r="Y12" i="8"/>
  <c r="Y11" i="8"/>
  <c r="Y10" i="8"/>
  <c r="Y6" i="8"/>
  <c r="U6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9" i="9"/>
  <c r="H8" i="9"/>
  <c r="H7" i="9"/>
  <c r="H6" i="9"/>
  <c r="H10" i="9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6" i="10"/>
  <c r="O7" i="10"/>
  <c r="L35" i="7" l="1"/>
  <c r="Q27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6" i="6"/>
  <c r="H42" i="9" l="1"/>
  <c r="H43" i="9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6" i="7"/>
  <c r="L37" i="7"/>
  <c r="L38" i="7"/>
  <c r="L39" i="7"/>
  <c r="L6" i="7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AI9" i="8" s="1"/>
  <c r="L8" i="8"/>
  <c r="L7" i="8"/>
  <c r="L6" i="8"/>
  <c r="L39" i="8"/>
</calcChain>
</file>

<file path=xl/sharedStrings.xml><?xml version="1.0" encoding="utf-8"?>
<sst xmlns="http://schemas.openxmlformats.org/spreadsheetml/2006/main" count="709" uniqueCount="374">
  <si>
    <t xml:space="preserve">COD. P.P. </t>
  </si>
  <si>
    <t>71</t>
  </si>
  <si>
    <t xml:space="preserve">PROGRAMA PROFESIONAL      
</t>
  </si>
  <si>
    <t>INGENIERIA DE SISTEMAS</t>
  </si>
  <si>
    <t>Arequipa</t>
  </si>
  <si>
    <t>ASIGNATURA</t>
  </si>
  <si>
    <t>ESTRUCTURAS DISCRETAS</t>
  </si>
  <si>
    <t>COD. ASI.</t>
  </si>
  <si>
    <t>7102333</t>
  </si>
  <si>
    <t>SEC/GRU</t>
  </si>
  <si>
    <t>DOCENTE</t>
  </si>
  <si>
    <t>CORRALES DELGADO CARLO JOSE LUIS</t>
  </si>
  <si>
    <t>COD. DOC</t>
  </si>
  <si>
    <t>1564</t>
  </si>
  <si>
    <t>NRO</t>
  </si>
  <si>
    <t>CODIGO</t>
  </si>
  <si>
    <t>NOMBRE</t>
  </si>
  <si>
    <t>2021205821</t>
  </si>
  <si>
    <t>APAZA QUISPE, LUIS RODRIGO</t>
  </si>
  <si>
    <t>2021203281</t>
  </si>
  <si>
    <t>BRICEÑO VERA, JESUS ALBERTO</t>
  </si>
  <si>
    <t>2021241051</t>
  </si>
  <si>
    <t>CAMA CACERES, DENNYS JIORDAN</t>
  </si>
  <si>
    <t>2021253931</t>
  </si>
  <si>
    <t>CCAMA PALOMINO, LEAO DARWIN</t>
  </si>
  <si>
    <t>2021221261</t>
  </si>
  <si>
    <t>CCASO MAMANI, ANDRES ISAIAS</t>
  </si>
  <si>
    <t>2013221201</t>
  </si>
  <si>
    <t>CHINCHAY TORANZO, RODRIGO MIGUEL</t>
  </si>
  <si>
    <t>2021404872</t>
  </si>
  <si>
    <t>COYOCHE MAMANI, MARILUNA JEANETH</t>
  </si>
  <si>
    <t>2020242661</t>
  </si>
  <si>
    <t>DIAZ ZAPANA, DARNER ISZAT</t>
  </si>
  <si>
    <t>2020176871</t>
  </si>
  <si>
    <t>HUAMAN VALENCIA, ANDERSON XAVIER</t>
  </si>
  <si>
    <t>2021252661</t>
  </si>
  <si>
    <t>MAMANI HUANCA, SERGIO ERNESTO</t>
  </si>
  <si>
    <t>2021244481</t>
  </si>
  <si>
    <t>MAMANI JARATA, JOHAN ISAC</t>
  </si>
  <si>
    <t>2020244822</t>
  </si>
  <si>
    <t>MEDINA TITO, GINA ANAIS</t>
  </si>
  <si>
    <t>2017223481</t>
  </si>
  <si>
    <t>NUÑEZ DEL PRADO CESPEDES, MATEO ESTEBAN</t>
  </si>
  <si>
    <t>2021245351</t>
  </si>
  <si>
    <t>PACHECO LUQUE, SERGIO</t>
  </si>
  <si>
    <t>2021201751</t>
  </si>
  <si>
    <t>RODRIGUEZ VALDIVIESO, FABIAN ANDRES</t>
  </si>
  <si>
    <t>2020100921</t>
  </si>
  <si>
    <t>SALINAS SALAS, SANTIAGO ALONSO</t>
  </si>
  <si>
    <t>2020247531</t>
  </si>
  <si>
    <t>TERRONES ORTEGA, LUIS MARIANO</t>
  </si>
  <si>
    <t>2020248001</t>
  </si>
  <si>
    <t>VARGAS LOAYZA, HENRRY EDUARDO</t>
  </si>
  <si>
    <t>2017203391</t>
  </si>
  <si>
    <t>VERA CORDOVA, RENZO JESUS OMAR</t>
  </si>
  <si>
    <t>2017250671</t>
  </si>
  <si>
    <t>VILCA HUAYHUA, BRANDO JESUS ENRIQUE</t>
  </si>
  <si>
    <t>2021400261</t>
  </si>
  <si>
    <t>VIVEROS GUZMAN, DIEGO RODRIGO</t>
  </si>
  <si>
    <t>P</t>
  </si>
  <si>
    <t>VALDIVIA GARCIA, JORDAN JEFFERSON JAMIL</t>
  </si>
  <si>
    <t>MANSILLA TITO, DANIEL FELIX</t>
  </si>
  <si>
    <t xml:space="preserve">RENDON PINEDO, ISAIAS </t>
  </si>
  <si>
    <t>TICONA SANDOVAL, BERTHINS LEON</t>
  </si>
  <si>
    <t>TORRES RODRIGUEZ, RENZO</t>
  </si>
  <si>
    <t>2021252552</t>
  </si>
  <si>
    <t xml:space="preserve">APAZA ALVAREZ, CAMILA SANTOS </t>
  </si>
  <si>
    <t>2020249451</t>
  </si>
  <si>
    <t>BERENGUEL OLIVARES, MAURICIO JAVIER</t>
  </si>
  <si>
    <t>2021204941</t>
  </si>
  <si>
    <t>CASTILLO FLORES, JESUS ALEJANDRO</t>
  </si>
  <si>
    <t>2019814091</t>
  </si>
  <si>
    <t>CHOQUEPATA JIMÉNEZ, ADRIANO JAMIL</t>
  </si>
  <si>
    <t>2020700011</t>
  </si>
  <si>
    <t>CORNEJO GONZALES, JOSUE VADIR</t>
  </si>
  <si>
    <t>2021221911</t>
  </si>
  <si>
    <t>CUADROS ARANIBAR, DEYNER MANUEL</t>
  </si>
  <si>
    <t>2021130061</t>
  </si>
  <si>
    <t>DUEÑAS VASQUEZ, ROBERT JOEL</t>
  </si>
  <si>
    <t>2018702691</t>
  </si>
  <si>
    <t>FERNANDEZ MARTINEZ, JORGE LUIS</t>
  </si>
  <si>
    <t>2021242821</t>
  </si>
  <si>
    <t>FLORES MONZÓN, ADDY ANTHONY</t>
  </si>
  <si>
    <t>2021242911</t>
  </si>
  <si>
    <t>FLORES PORTUGAL, ROBERTO RAMSES</t>
  </si>
  <si>
    <t>2021243051</t>
  </si>
  <si>
    <t>GOMEZ QUISPE, GERALD EDWIN</t>
  </si>
  <si>
    <t>2021243211</t>
  </si>
  <si>
    <t>GUIA HUAMANI, ARMANDO LEONIDAS</t>
  </si>
  <si>
    <t>2021118241</t>
  </si>
  <si>
    <t>HURACCAHUA ALFERES, RAUL</t>
  </si>
  <si>
    <t>2021223161</t>
  </si>
  <si>
    <t>LAURENTE TICONA, JOSUE SANTIAGO</t>
  </si>
  <si>
    <t>2021223461</t>
  </si>
  <si>
    <t>MAMANI APAZA, JHOEL JESUS</t>
  </si>
  <si>
    <t>2021223581</t>
  </si>
  <si>
    <t>MAQUEN PEÑA, CHRISTOPHER JIONAIKER</t>
  </si>
  <si>
    <t>2021200571</t>
  </si>
  <si>
    <t>MEJIA GIRON, JOSE ALONSO</t>
  </si>
  <si>
    <t>2021201971</t>
  </si>
  <si>
    <t>MENDOZA CORNEJO, SEBASTIAN FERNANDO</t>
  </si>
  <si>
    <t>2021701671</t>
  </si>
  <si>
    <t>NEYRA CACERES, DIEGO SEBASTIAN</t>
  </si>
  <si>
    <t>2021224191</t>
  </si>
  <si>
    <t>NÚÑEZ ARENAS, MARCELO SEBASTIAN</t>
  </si>
  <si>
    <t>2021245451</t>
  </si>
  <si>
    <t>PALOMINO JARA, BRAYTON ENRIQUE</t>
  </si>
  <si>
    <t>2021224431</t>
  </si>
  <si>
    <t>PAREDES ZAMORA, FRANCO SALVADOR</t>
  </si>
  <si>
    <t>2021224541</t>
  </si>
  <si>
    <t>PEREZ RODRIGUEZ, PIERO ARNEL</t>
  </si>
  <si>
    <t>2016224132</t>
  </si>
  <si>
    <t>RODRIGUEZ CARDEÑA, KELLY VERONICA</t>
  </si>
  <si>
    <t>2021101192</t>
  </si>
  <si>
    <t>ROQUE MONTERROSO, GERALDYNE BEATRIZ</t>
  </si>
  <si>
    <t>2021101231</t>
  </si>
  <si>
    <t>SALDARRIAGA GONZALES, DANTE LEONARDO</t>
  </si>
  <si>
    <t>2016246572</t>
  </si>
  <si>
    <t>TALAVERA MANZANARES, LESLIE FAVIOLA</t>
  </si>
  <si>
    <t>2021225991</t>
  </si>
  <si>
    <t>TORRES MOGROVEJO, BRYAN FABIAN</t>
  </si>
  <si>
    <t>2021247391</t>
  </si>
  <si>
    <t>TURPO TITO, ADEMIR JORDY</t>
  </si>
  <si>
    <t>2021203781</t>
  </si>
  <si>
    <t>VIZCARRA SOLÍS, FERNANDO JOSÉ</t>
  </si>
  <si>
    <t>ZAPANA REQUENA, FABRICIO DANIEL</t>
  </si>
  <si>
    <t>2021252821</t>
  </si>
  <si>
    <t>VILLAFUERTE GUEVARA, MANUEL ALEJANDRO</t>
  </si>
  <si>
    <t>2021602081</t>
  </si>
  <si>
    <t>VILCAPAZA DIAZ, MARIO ALAIN</t>
  </si>
  <si>
    <t>2021404891</t>
  </si>
  <si>
    <t>SALAS CHUQUIRIMAY, JHON EMIL</t>
  </si>
  <si>
    <t>2020249471</t>
  </si>
  <si>
    <t>RODRIGUEZ BROWN VELARDE, CAMILA ALEJANDRA</t>
  </si>
  <si>
    <t>2021252782</t>
  </si>
  <si>
    <t>REYES HUMIÑA, PAÚL EDWIN MÁRTIN</t>
  </si>
  <si>
    <t>2021205651</t>
  </si>
  <si>
    <t>PARISACA RAMIREZ, JUAN MARTIN</t>
  </si>
  <si>
    <t>2020802331</t>
  </si>
  <si>
    <t>NAVARRO LOPEZ, MIDWAR WILLY</t>
  </si>
  <si>
    <t>2021252711</t>
  </si>
  <si>
    <t>MECHAN CARI, RODRIGO ERIC</t>
  </si>
  <si>
    <t>2021202891</t>
  </si>
  <si>
    <t>MANSILLA VARGAS, CLAUDIA XIMENA</t>
  </si>
  <si>
    <t>2021252692</t>
  </si>
  <si>
    <t>JARITA APAZA, CRISTHIAN GUSTAVO</t>
  </si>
  <si>
    <t>2021243861</t>
  </si>
  <si>
    <t>HUERTA FABIAN, GIANCARLO</t>
  </si>
  <si>
    <t>2017801521</t>
  </si>
  <si>
    <t>HUAYTA MERMA, DAVID MIGUEL</t>
  </si>
  <si>
    <t>2017245091</t>
  </si>
  <si>
    <t>HUAYHUA NOA, BENJAMIN</t>
  </si>
  <si>
    <t>2021243701</t>
  </si>
  <si>
    <t>HUAYAPA ALATA, GABRIEL JARET</t>
  </si>
  <si>
    <t>2021203531</t>
  </si>
  <si>
    <t>GUILLEN PUMA, ANGEL FABRIZIO</t>
  </si>
  <si>
    <t>2020228171</t>
  </si>
  <si>
    <t>GALLEGOS LLERENA, GONZALO FABIAN</t>
  </si>
  <si>
    <t>2021203151</t>
  </si>
  <si>
    <t>FERRO AQUINO, SAMIR GIOVANI</t>
  </si>
  <si>
    <t>2020242841</t>
  </si>
  <si>
    <t>EGUREN CHINO, ADRIAN HENRY</t>
  </si>
  <si>
    <t>2021222161</t>
  </si>
  <si>
    <t>DEL AGUILA BRAVO, GONZALO</t>
  </si>
  <si>
    <t>2021253801</t>
  </si>
  <si>
    <t>CARDENAS ZAPATA, SEBASTIAN ALEJANDRRO</t>
  </si>
  <si>
    <t>2020812371</t>
  </si>
  <si>
    <t>CARCAUSTO PONCE, SEBASTIAN LEONARDO</t>
  </si>
  <si>
    <t>2021221081</t>
  </si>
  <si>
    <t>CANDIA BARRIOS, DIEGO MOISES</t>
  </si>
  <si>
    <t>2021205431</t>
  </si>
  <si>
    <t>CANAZA HAYTARA, EHIZELT DANTE</t>
  </si>
  <si>
    <t>2020200861</t>
  </si>
  <si>
    <t>ALCAMARI PERALTA, ISAAC ANDRE</t>
  </si>
  <si>
    <t>2020600051</t>
  </si>
  <si>
    <t>OPTIMIZACION DE OPERACIONES</t>
  </si>
  <si>
    <t>7108191</t>
  </si>
  <si>
    <t>A</t>
  </si>
  <si>
    <t>2018200191</t>
  </si>
  <si>
    <t>ALOSILLA SANCHEZ MORENO, GUILLERMO</t>
  </si>
  <si>
    <t>2018800071</t>
  </si>
  <si>
    <t>ALVAREZ AGUILAR, LUIS ALONSO</t>
  </si>
  <si>
    <t>2020600121</t>
  </si>
  <si>
    <t>APAZA CRUZ, CRYS REY</t>
  </si>
  <si>
    <t>2018240211</t>
  </si>
  <si>
    <t>ARANIBAR CASTILLO, AYRTON DAVID</t>
  </si>
  <si>
    <t>2018700201</t>
  </si>
  <si>
    <t>ARCE PINTO, JEAN PIERE</t>
  </si>
  <si>
    <t>2018220741</t>
  </si>
  <si>
    <t>BELIZARIO ORTIZ, FABIAN GUILLERMO</t>
  </si>
  <si>
    <t>2018201111</t>
  </si>
  <si>
    <t>CANDIA BARRIGA, JOAQUIN ALONSO</t>
  </si>
  <si>
    <t>2020700451</t>
  </si>
  <si>
    <t>CARDOZO FERNANDEZ, BRANDON HARRY</t>
  </si>
  <si>
    <t>2018700581</t>
  </si>
  <si>
    <t>CORNEJO TEJADA, DIEGO SEBASTIAN</t>
  </si>
  <si>
    <t>2017200271</t>
  </si>
  <si>
    <t>GONZALES DUEÑAS, BRYAN EDUARDO</t>
  </si>
  <si>
    <t>2018203041</t>
  </si>
  <si>
    <t>LAZO ACUÑA, FRANCO ALFREDO</t>
  </si>
  <si>
    <t>2018203421</t>
  </si>
  <si>
    <t>MAMANI PACCORI, RAY JOSE ENRIQUE</t>
  </si>
  <si>
    <t>2017201091</t>
  </si>
  <si>
    <t>MANRIQUE TEJADA, MARIO JESUS</t>
  </si>
  <si>
    <t>2008700611</t>
  </si>
  <si>
    <t>MAYORI SALAZAR, JOSE LUIS</t>
  </si>
  <si>
    <t>2006150252</t>
  </si>
  <si>
    <t>MEJIA VILCA, GISELLE SOLEDAD</t>
  </si>
  <si>
    <t>2016250451</t>
  </si>
  <si>
    <t>MONJE BOLIVAR, RONALDO ALEJANDRO</t>
  </si>
  <si>
    <t>2015224141</t>
  </si>
  <si>
    <t>PANCA CAYO, HUGO ARNALDO</t>
  </si>
  <si>
    <t>2018204671</t>
  </si>
  <si>
    <t>PRENTICE SARAYA, MARTIN HERNAN</t>
  </si>
  <si>
    <t>2013100611</t>
  </si>
  <si>
    <t>QUISPE CUSI, JEAN LUIS</t>
  </si>
  <si>
    <t>2016246491</t>
  </si>
  <si>
    <t>RAMOS ALATRISTA, EDDY ROBINSON</t>
  </si>
  <si>
    <t>2018802161</t>
  </si>
  <si>
    <t>RODRIGUEZ LOPEZ, PAOLO CALAYO</t>
  </si>
  <si>
    <t>2018244222</t>
  </si>
  <si>
    <t>SALAS TALAVERA, JASMIN ADRIANA</t>
  </si>
  <si>
    <t>2013204091</t>
  </si>
  <si>
    <t>SOTO HIZO, DIEGO HUMBERTO</t>
  </si>
  <si>
    <t>2018248591</t>
  </si>
  <si>
    <t>SULLCAPUMA GONZALES, MAURICIO MARCELO</t>
  </si>
  <si>
    <t>2018119021</t>
  </si>
  <si>
    <t>VASQUEZ BALDARRAGO, BRANDON ANDRE</t>
  </si>
  <si>
    <t>2020893991</t>
  </si>
  <si>
    <t>VILLA FLORES, BRIAN PABLO</t>
  </si>
  <si>
    <t>2018210331</t>
  </si>
  <si>
    <t>YLAQUITA ATENCIO, JORGE MAURICIO</t>
  </si>
  <si>
    <t>01</t>
  </si>
  <si>
    <t>Participación</t>
  </si>
  <si>
    <t>Voluntario listas, tuplas, etc</t>
  </si>
  <si>
    <t>1</t>
  </si>
  <si>
    <t>Voluntarios Listas</t>
  </si>
  <si>
    <t>2</t>
  </si>
  <si>
    <t>4</t>
  </si>
  <si>
    <t>SOTELO MUÑANTE, SEBASTIAN GABRIEL</t>
  </si>
  <si>
    <t>VARGAS PAREJA, FREDY</t>
  </si>
  <si>
    <t>CALDERON BEGAZO, ADRIAN ALESSANDRO</t>
  </si>
  <si>
    <t xml:space="preserve">AGUIRRE QUISPE, CHRISTIAN CESAR </t>
  </si>
  <si>
    <t>Lab1B</t>
  </si>
  <si>
    <t>3</t>
  </si>
  <si>
    <t>Lab01B</t>
  </si>
  <si>
    <t>ZEVALLOS HERRERA, ANDRES</t>
  </si>
  <si>
    <t>EjeLab01</t>
  </si>
  <si>
    <t>EjLab01</t>
  </si>
  <si>
    <t>CCAPA YUPA, PAUL</t>
  </si>
  <si>
    <t>Ejercicios Lab1</t>
  </si>
  <si>
    <t>Codingbat</t>
  </si>
  <si>
    <t>AGUIRRE QUISPE, CHRISTIAN</t>
  </si>
  <si>
    <t>MAQUERA ALCASIHUINCHA, GERSON</t>
  </si>
  <si>
    <t>TORRES FLORES, JOAQUIN</t>
  </si>
  <si>
    <t>MANSIILLA TITO, DANIEL</t>
  </si>
  <si>
    <t>Codingbat2</t>
  </si>
  <si>
    <t>ARROYO CHARA, MICHAEL ALBERTO</t>
  </si>
  <si>
    <t>CONDORI HUASHUAYO, JOSE GABRIEL</t>
  </si>
  <si>
    <t>Lab2Clases</t>
  </si>
  <si>
    <t>2018210332</t>
  </si>
  <si>
    <t>2Problemas PenalizacM</t>
  </si>
  <si>
    <t>ORCOAPAZA DIANDERAS, GABRIEL</t>
  </si>
  <si>
    <t>PenalizM</t>
  </si>
  <si>
    <t>Asist</t>
  </si>
  <si>
    <t>CONJUNTOS</t>
  </si>
  <si>
    <t>Ptos</t>
  </si>
  <si>
    <t>SabadoL2</t>
  </si>
  <si>
    <t>5</t>
  </si>
  <si>
    <t>LAB1</t>
  </si>
  <si>
    <t>ALCCA RODRIGUEZ, MAYCOL YANELL</t>
  </si>
  <si>
    <t>0</t>
  </si>
  <si>
    <t>COAQUIRA PINTO, RAFAEL KEVIN</t>
  </si>
  <si>
    <t>COLCA CALLATA, LUIS MIGUEL</t>
  </si>
  <si>
    <t>10</t>
  </si>
  <si>
    <t>12</t>
  </si>
  <si>
    <t>20</t>
  </si>
  <si>
    <t>18</t>
  </si>
  <si>
    <t>CARABALLO PEREZ, ALONSO RAFAEL</t>
  </si>
  <si>
    <t>GUZMAN CONDORI, LIZANDRO ALVARO</t>
  </si>
  <si>
    <t>ORTIZ ANCCO, MILTON DAVID</t>
  </si>
  <si>
    <t>ROMAN PINTO, LEROY RAUL</t>
  </si>
  <si>
    <t>SOLARI RIVERA, SALVADOR RODRIGO</t>
  </si>
  <si>
    <t>ALCCA VIZCARRA, FERNANDO RENATO</t>
  </si>
  <si>
    <t>ORCOAPAZA DIANDERAS, GABRIEL CARLOS</t>
  </si>
  <si>
    <t>EJELAB1</t>
  </si>
  <si>
    <t>LAB2</t>
  </si>
  <si>
    <t>LAB3</t>
  </si>
  <si>
    <t>PCAL1</t>
  </si>
  <si>
    <t>PROM1</t>
  </si>
  <si>
    <t>PCal1</t>
  </si>
  <si>
    <t>EXAM1</t>
  </si>
  <si>
    <t>FALCON TAPIA, JEFF EDVI</t>
  </si>
  <si>
    <t>9.5</t>
  </si>
  <si>
    <t>17</t>
  </si>
  <si>
    <t>11.5</t>
  </si>
  <si>
    <t>6.5</t>
  </si>
  <si>
    <t>2.5</t>
  </si>
  <si>
    <t>8.5</t>
  </si>
  <si>
    <t>8</t>
  </si>
  <si>
    <t>11</t>
  </si>
  <si>
    <t>15</t>
  </si>
  <si>
    <t>14</t>
  </si>
  <si>
    <t>17.5</t>
  </si>
  <si>
    <t>13</t>
  </si>
  <si>
    <t>13.5</t>
  </si>
  <si>
    <t>MONROY PAREDES XTOBAL ANDRES</t>
  </si>
  <si>
    <t>Ejms Recursividad</t>
  </si>
  <si>
    <t>Pto Mas</t>
  </si>
  <si>
    <t>autista y Asperger</t>
  </si>
  <si>
    <t>Grupo Trabajo Responsabilidad Social</t>
  </si>
  <si>
    <t>implementac Recursividad</t>
  </si>
  <si>
    <t>Grupos Exposicion 3ra Fase</t>
  </si>
  <si>
    <t>Tema</t>
  </si>
  <si>
    <t>Ptos extra</t>
  </si>
  <si>
    <t>EjerciciosRecursiv</t>
  </si>
  <si>
    <t>ordenXinsert y selecc</t>
  </si>
  <si>
    <t>EjercLab4</t>
  </si>
  <si>
    <t>Algoritmo Transporte</t>
  </si>
  <si>
    <t>Complejidad</t>
  </si>
  <si>
    <t>intervenciones</t>
  </si>
  <si>
    <t>EXAM2</t>
  </si>
  <si>
    <t>PROM2</t>
  </si>
  <si>
    <t>PCal2</t>
  </si>
  <si>
    <t>Ejerc Voluntario</t>
  </si>
  <si>
    <t>Lab4</t>
  </si>
  <si>
    <t>Optimizacion Operaciones (TEO)</t>
  </si>
  <si>
    <t>Lab3</t>
  </si>
  <si>
    <t>AnalisisComplej</t>
  </si>
  <si>
    <t>PCAL2</t>
  </si>
  <si>
    <t>Nota Intervenciones Orales</t>
  </si>
  <si>
    <t>Ejer Volunt Recursiv</t>
  </si>
  <si>
    <t>Sem1</t>
  </si>
  <si>
    <t>Sem2</t>
  </si>
  <si>
    <t>Sem3</t>
  </si>
  <si>
    <t>Generación de variables aleatorias discretas:  Distribuciones empírica, geométrica, Hipergeométrica, Pascal, binomial y Poisson</t>
  </si>
  <si>
    <t>Problema Semaforo. Problema del vendedor Ambulante.  Problema de Reemplazo. Problema de reparacion de máquinas. Problema del lote de estacionamiento. Problema del depósito</t>
  </si>
  <si>
    <t>Problema Restaurante. Problema de la parada autobuses. Problema de inventario. Problema de control de la calidad.</t>
  </si>
  <si>
    <t>Problema telefono. Problema del hospital. Problema estaciones serie y paralelo.  Problema del Grifo.  Problema de los barcos.</t>
  </si>
  <si>
    <t>Estudio de Variables exógenas: Distribución de probabilidad de un evento. Prueba de Kolmogorov-Smirnov. Prueba de Chi cuadrado.  Distribución de frecuencia.</t>
  </si>
  <si>
    <t>Variables aleatorias continuas: Números aleatorios. Distribución Uniforme. Distribución Normal, Chi-cuadrada, de Erlang. Distribución T.  Distribución F. Método de rechazo.</t>
  </si>
  <si>
    <t>Temas de Exposición</t>
  </si>
  <si>
    <t>Sem1: 12/11</t>
  </si>
  <si>
    <t>Sem2: 19/11</t>
  </si>
  <si>
    <t>Sem3: 26/11</t>
  </si>
  <si>
    <t>PtosMas</t>
  </si>
  <si>
    <t>Permutaciones</t>
  </si>
  <si>
    <t>Exposicion</t>
  </si>
  <si>
    <t>Puntualidad</t>
  </si>
  <si>
    <t>Contenido</t>
  </si>
  <si>
    <t>Documentos</t>
  </si>
  <si>
    <t>Preguntas</t>
  </si>
  <si>
    <t>Gral</t>
  </si>
  <si>
    <t>Investigacion</t>
  </si>
  <si>
    <t>Exposición</t>
  </si>
  <si>
    <t>NOTA EXPO</t>
  </si>
  <si>
    <t>Ptos mas</t>
  </si>
  <si>
    <t>Pregs extra</t>
  </si>
  <si>
    <t>EjercPerm</t>
  </si>
  <si>
    <t>PermutLexicog</t>
  </si>
  <si>
    <t>Combinac</t>
  </si>
  <si>
    <t>Combinaciones</t>
  </si>
  <si>
    <t>ProyResposabSocial</t>
  </si>
  <si>
    <t>Exam3</t>
  </si>
  <si>
    <t>PROM3</t>
  </si>
  <si>
    <t>PCal3</t>
  </si>
  <si>
    <t>ResumenVideoMathworks</t>
  </si>
  <si>
    <t>APLAZ</t>
  </si>
  <si>
    <t>PCAL3</t>
  </si>
  <si>
    <t>LabGrafos</t>
  </si>
  <si>
    <t>LabArboles</t>
  </si>
  <si>
    <t>LAbArboles</t>
  </si>
  <si>
    <t>Prom Aprox</t>
  </si>
  <si>
    <t>Peso: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</si>
</sst>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sz val="7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trike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9"/>
      <color rgb="FFFF0000"/>
      <name val="Microsoft Sans Serif"/>
      <family val="2"/>
    </font>
    <font>
      <sz val="11"/>
      <color rgb="FFFF0000"/>
      <name val="Calibri"/>
      <family val="2"/>
      <scheme val="minor"/>
    </font>
    <font>
      <sz val="10"/>
      <color rgb="FFFF0000"/>
      <name val="Helvetica Neue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C0C0C0"/>
      </bottom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/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/>
      <top style="thick">
        <color rgb="FFC0C0C0"/>
      </top>
      <bottom style="thin">
        <color indexed="64"/>
      </bottom>
      <diagonal/>
    </border>
    <border>
      <left/>
      <right style="thick">
        <color rgb="FFC0C0C0"/>
      </right>
      <top style="thick">
        <color rgb="FFC0C0C0"/>
      </top>
      <bottom style="thin">
        <color indexed="64"/>
      </bottom>
      <diagonal/>
    </border>
    <border>
      <left style="thick">
        <color rgb="FFC0C0C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C0C0C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2" xfId="0" applyFont="1" applyFill="1" applyBorder="1" applyAlignment="1">
      <alignment horizontal="center" vertical="center" wrapText="1" shrinkToFit="1" readingOrder="1"/>
    </xf>
    <xf numFmtId="0" fontId="0" fillId="0" borderId="5" xfId="0" applyBorder="1"/>
    <xf numFmtId="49" fontId="1" fillId="0" borderId="0" xfId="0" applyNumberFormat="1" applyFont="1" applyBorder="1" applyAlignment="1">
      <alignment horizontal="left" vertical="center" wrapText="1" indent="1" shrinkToFit="1" readingOrder="1"/>
    </xf>
    <xf numFmtId="49" fontId="1" fillId="0" borderId="5" xfId="0" applyNumberFormat="1" applyFont="1" applyBorder="1" applyAlignment="1">
      <alignment horizontal="center" vertical="center" wrapText="1" shrinkToFit="1" readingOrder="1"/>
    </xf>
    <xf numFmtId="49" fontId="1" fillId="0" borderId="6" xfId="0" applyNumberFormat="1" applyFont="1" applyBorder="1" applyAlignment="1">
      <alignment horizontal="center" vertical="center" wrapText="1" shrinkToFit="1" readingOrder="1"/>
    </xf>
    <xf numFmtId="0" fontId="2" fillId="2" borderId="2" xfId="0" applyFont="1" applyFill="1" applyBorder="1" applyAlignment="1">
      <alignment horizontal="left" vertical="center" wrapText="1" shrinkToFit="1" readingOrder="1"/>
    </xf>
    <xf numFmtId="49" fontId="1" fillId="0" borderId="3" xfId="0" applyNumberFormat="1" applyFont="1" applyBorder="1" applyAlignment="1">
      <alignment horizontal="center" vertical="center" wrapText="1" shrinkToFit="1" readingOrder="1"/>
    </xf>
    <xf numFmtId="49" fontId="1" fillId="0" borderId="3" xfId="0" applyNumberFormat="1" applyFont="1" applyBorder="1" applyAlignment="1">
      <alignment horizontal="left" vertical="center" wrapText="1" indent="1" shrinkToFit="1" readingOrder="1"/>
    </xf>
    <xf numFmtId="49" fontId="1" fillId="0" borderId="2" xfId="0" applyNumberFormat="1" applyFont="1" applyBorder="1" applyAlignment="1">
      <alignment horizontal="center" vertical="center" wrapText="1" shrinkToFit="1" readingOrder="1"/>
    </xf>
    <xf numFmtId="49" fontId="3" fillId="0" borderId="3" xfId="0" applyNumberFormat="1" applyFont="1" applyBorder="1" applyAlignment="1">
      <alignment horizontal="center" vertical="center" wrapText="1" shrinkToFit="1" readingOrder="1"/>
    </xf>
    <xf numFmtId="0" fontId="5" fillId="0" borderId="5" xfId="0" applyFont="1" applyBorder="1"/>
    <xf numFmtId="0" fontId="5" fillId="0" borderId="5" xfId="0" applyFont="1" applyBorder="1" applyAlignment="1"/>
    <xf numFmtId="0" fontId="0" fillId="0" borderId="0" xfId="0" applyAlignment="1"/>
    <xf numFmtId="0" fontId="0" fillId="0" borderId="5" xfId="0" applyBorder="1" applyAlignment="1"/>
    <xf numFmtId="49" fontId="1" fillId="0" borderId="5" xfId="0" applyNumberFormat="1" applyFont="1" applyBorder="1" applyAlignment="1">
      <alignment horizontal="left" vertical="center" shrinkToFit="1" readingOrder="1"/>
    </xf>
    <xf numFmtId="49" fontId="1" fillId="0" borderId="5" xfId="0" applyNumberFormat="1" applyFont="1" applyBorder="1" applyAlignment="1">
      <alignment vertical="center" shrinkToFit="1" readingOrder="1"/>
    </xf>
    <xf numFmtId="0" fontId="2" fillId="2" borderId="1" xfId="0" applyNumberFormat="1" applyFont="1" applyFill="1" applyBorder="1" applyAlignment="1">
      <alignment vertical="center" wrapText="1" shrinkToFit="1" readingOrder="1"/>
    </xf>
    <xf numFmtId="49" fontId="1" fillId="0" borderId="2" xfId="0" applyNumberFormat="1" applyFont="1" applyBorder="1" applyAlignment="1">
      <alignment vertical="center" wrapText="1" shrinkToFit="1" readingOrder="1"/>
    </xf>
    <xf numFmtId="49" fontId="1" fillId="0" borderId="3" xfId="0" applyNumberFormat="1" applyFont="1" applyBorder="1" applyAlignment="1">
      <alignment vertical="center" wrapText="1" shrinkToFit="1" readingOrder="1"/>
    </xf>
    <xf numFmtId="0" fontId="1" fillId="0" borderId="5" xfId="0" applyFont="1" applyBorder="1" applyAlignment="1">
      <alignment vertical="top" wrapText="1" shrinkToFit="1" readingOrder="1"/>
    </xf>
    <xf numFmtId="49" fontId="1" fillId="0" borderId="5" xfId="0" applyNumberFormat="1" applyFont="1" applyBorder="1" applyAlignment="1">
      <alignment vertical="center" wrapText="1" shrinkToFit="1" readingOrder="1"/>
    </xf>
    <xf numFmtId="0" fontId="2" fillId="3" borderId="5" xfId="0" applyFont="1" applyFill="1" applyBorder="1" applyAlignment="1">
      <alignment vertical="top" wrapText="1" shrinkToFit="1" readingOrder="1"/>
    </xf>
    <xf numFmtId="0" fontId="2" fillId="3" borderId="5" xfId="0" applyFont="1" applyFill="1" applyBorder="1" applyAlignment="1">
      <alignment vertical="center" wrapText="1" shrinkToFit="1" readingOrder="1"/>
    </xf>
    <xf numFmtId="0" fontId="6" fillId="3" borderId="5" xfId="0" applyFont="1" applyFill="1" applyBorder="1"/>
    <xf numFmtId="0" fontId="4" fillId="3" borderId="5" xfId="0" applyFont="1" applyFill="1" applyBorder="1"/>
    <xf numFmtId="0" fontId="4" fillId="3" borderId="0" xfId="0" applyFont="1" applyFill="1"/>
    <xf numFmtId="0" fontId="2" fillId="3" borderId="5" xfId="0" applyNumberFormat="1" applyFont="1" applyFill="1" applyBorder="1" applyAlignment="1">
      <alignment vertical="top" wrapText="1" shrinkToFit="1" readingOrder="1"/>
    </xf>
    <xf numFmtId="0" fontId="2" fillId="3" borderId="5" xfId="0" applyNumberFormat="1" applyFont="1" applyFill="1" applyBorder="1" applyAlignment="1">
      <alignment vertical="center" wrapText="1" shrinkToFit="1" readingOrder="1"/>
    </xf>
    <xf numFmtId="0" fontId="0" fillId="3" borderId="5" xfId="0" applyFill="1" applyBorder="1" applyAlignment="1"/>
    <xf numFmtId="0" fontId="0" fillId="3" borderId="0" xfId="0" applyFill="1" applyAlignment="1"/>
    <xf numFmtId="49" fontId="1" fillId="0" borderId="7" xfId="0" applyNumberFormat="1" applyFont="1" applyBorder="1" applyAlignment="1">
      <alignment horizontal="center" vertical="center" wrapText="1" shrinkToFit="1" readingOrder="1"/>
    </xf>
    <xf numFmtId="0" fontId="2" fillId="3" borderId="5" xfId="0" applyFont="1" applyFill="1" applyBorder="1" applyAlignment="1">
      <alignment horizontal="center" vertical="center" wrapText="1" shrinkToFit="1" readingOrder="1"/>
    </xf>
    <xf numFmtId="0" fontId="0" fillId="3" borderId="5" xfId="0" applyFill="1" applyBorder="1"/>
    <xf numFmtId="0" fontId="0" fillId="3" borderId="0" xfId="0" applyFill="1"/>
    <xf numFmtId="0" fontId="6" fillId="3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 wrapText="1" shrinkToFit="1" readingOrder="1"/>
    </xf>
    <xf numFmtId="0" fontId="4" fillId="3" borderId="0" xfId="0" applyFont="1" applyFill="1" applyAlignment="1">
      <alignment wrapText="1"/>
    </xf>
    <xf numFmtId="0" fontId="2" fillId="2" borderId="0" xfId="0" applyFont="1" applyFill="1" applyBorder="1" applyAlignment="1">
      <alignment horizontal="left" vertical="center" wrapText="1" shrinkToFit="1" readingOrder="1"/>
    </xf>
    <xf numFmtId="49" fontId="1" fillId="0" borderId="0" xfId="0" applyNumberFormat="1" applyFont="1" applyBorder="1" applyAlignment="1">
      <alignment vertical="center" wrapText="1" shrinkToFit="1" readingOrder="1"/>
    </xf>
    <xf numFmtId="0" fontId="2" fillId="2" borderId="12" xfId="0" applyFont="1" applyFill="1" applyBorder="1" applyAlignment="1">
      <alignment horizontal="center" vertical="center" wrapText="1" shrinkToFit="1" readingOrder="1"/>
    </xf>
    <xf numFmtId="49" fontId="1" fillId="0" borderId="12" xfId="0" applyNumberFormat="1" applyFont="1" applyBorder="1" applyAlignment="1">
      <alignment horizontal="center" vertical="center" wrapText="1" shrinkToFit="1" readingOrder="1"/>
    </xf>
    <xf numFmtId="0" fontId="2" fillId="2" borderId="0" xfId="0" applyFont="1" applyFill="1" applyBorder="1" applyAlignment="1">
      <alignment horizontal="center" vertical="center" wrapText="1" shrinkToFit="1" readingOrder="1"/>
    </xf>
    <xf numFmtId="164" fontId="0" fillId="4" borderId="0" xfId="0" applyNumberFormat="1" applyFill="1"/>
    <xf numFmtId="164" fontId="4" fillId="4" borderId="5" xfId="0" applyNumberFormat="1" applyFont="1" applyFill="1" applyBorder="1"/>
    <xf numFmtId="164" fontId="0" fillId="4" borderId="5" xfId="0" applyNumberFormat="1" applyFill="1" applyBorder="1"/>
    <xf numFmtId="0" fontId="7" fillId="0" borderId="5" xfId="0" applyFont="1" applyBorder="1"/>
    <xf numFmtId="0" fontId="2" fillId="2" borderId="12" xfId="0" applyNumberFormat="1" applyFont="1" applyFill="1" applyBorder="1" applyAlignment="1">
      <alignment horizontal="center" vertical="center" wrapText="1" shrinkToFit="1" readingOrder="1"/>
    </xf>
    <xf numFmtId="0" fontId="2" fillId="2" borderId="0" xfId="0" applyNumberFormat="1" applyFont="1" applyFill="1" applyBorder="1" applyAlignment="1">
      <alignment horizontal="center" vertical="center" wrapText="1" shrinkToFit="1" readingOrder="1"/>
    </xf>
    <xf numFmtId="164" fontId="2" fillId="2" borderId="12" xfId="0" applyNumberFormat="1" applyFont="1" applyFill="1" applyBorder="1" applyAlignment="1">
      <alignment horizontal="center" vertical="center" wrapText="1" shrinkToFit="1" readingOrder="1"/>
    </xf>
    <xf numFmtId="49" fontId="1" fillId="0" borderId="14" xfId="0" applyNumberFormat="1" applyFont="1" applyBorder="1" applyAlignment="1">
      <alignment horizontal="center" vertical="center" wrapText="1" shrinkToFit="1" readingOrder="1"/>
    </xf>
    <xf numFmtId="0" fontId="2" fillId="2" borderId="5" xfId="0" applyNumberFormat="1" applyFont="1" applyFill="1" applyBorder="1" applyAlignment="1">
      <alignment horizontal="center" vertical="center" wrapText="1" shrinkToFit="1" readingOrder="1"/>
    </xf>
    <xf numFmtId="164" fontId="0" fillId="4" borderId="5" xfId="0" applyNumberFormat="1" applyFill="1" applyBorder="1" applyAlignment="1"/>
    <xf numFmtId="164" fontId="0" fillId="4" borderId="0" xfId="0" applyNumberFormat="1" applyFill="1" applyAlignment="1"/>
    <xf numFmtId="1" fontId="4" fillId="4" borderId="5" xfId="0" applyNumberFormat="1" applyFont="1" applyFill="1" applyBorder="1"/>
    <xf numFmtId="1" fontId="0" fillId="4" borderId="0" xfId="0" applyNumberFormat="1" applyFill="1"/>
    <xf numFmtId="0" fontId="4" fillId="3" borderId="5" xfId="0" applyFont="1" applyFill="1" applyBorder="1" applyAlignment="1">
      <alignment vertical="top" wrapText="1"/>
    </xf>
    <xf numFmtId="164" fontId="3" fillId="4" borderId="3" xfId="0" applyNumberFormat="1" applyFont="1" applyFill="1" applyBorder="1" applyAlignment="1">
      <alignment horizontal="center" vertical="center" wrapText="1" shrinkToFit="1" readingOrder="1"/>
    </xf>
    <xf numFmtId="164" fontId="1" fillId="4" borderId="3" xfId="0" applyNumberFormat="1" applyFont="1" applyFill="1" applyBorder="1" applyAlignment="1">
      <alignment horizontal="center" vertical="center" wrapText="1" shrinkToFit="1" readingOrder="1"/>
    </xf>
    <xf numFmtId="164" fontId="4" fillId="4" borderId="5" xfId="0" applyNumberFormat="1" applyFont="1" applyFill="1" applyBorder="1" applyAlignment="1">
      <alignment wrapText="1"/>
    </xf>
    <xf numFmtId="0" fontId="8" fillId="0" borderId="0" xfId="0" applyFont="1"/>
    <xf numFmtId="0" fontId="2" fillId="0" borderId="5" xfId="0" applyFont="1" applyBorder="1" applyAlignment="1">
      <alignment vertical="top" wrapText="1" shrinkToFit="1" readingOrder="1"/>
    </xf>
    <xf numFmtId="49" fontId="2" fillId="0" borderId="5" xfId="0" applyNumberFormat="1" applyFont="1" applyBorder="1" applyAlignment="1">
      <alignment vertical="center" wrapText="1" shrinkToFit="1" readingOrder="1"/>
    </xf>
    <xf numFmtId="0" fontId="4" fillId="0" borderId="5" xfId="0" applyFont="1" applyBorder="1"/>
    <xf numFmtId="0" fontId="4" fillId="0" borderId="0" xfId="0" applyFont="1"/>
    <xf numFmtId="0" fontId="2" fillId="2" borderId="12" xfId="0" applyNumberFormat="1" applyFont="1" applyFill="1" applyBorder="1" applyAlignment="1">
      <alignment horizontal="center" vertical="center" wrapText="1" shrinkToFit="1" readingOrder="1"/>
    </xf>
    <xf numFmtId="0" fontId="2" fillId="2" borderId="0" xfId="0" applyNumberFormat="1" applyFont="1" applyFill="1" applyBorder="1" applyAlignment="1">
      <alignment horizontal="center" vertical="center" wrapText="1" shrinkToFit="1" readingOrder="1"/>
    </xf>
    <xf numFmtId="0" fontId="2" fillId="2" borderId="0" xfId="0" applyFont="1" applyFill="1" applyBorder="1" applyAlignment="1">
      <alignment horizontal="center" vertical="center" wrapText="1" shrinkToFit="1" readingOrder="1"/>
    </xf>
    <xf numFmtId="164" fontId="0" fillId="0" borderId="0" xfId="0" applyNumberFormat="1" applyFill="1"/>
    <xf numFmtId="164" fontId="0" fillId="0" borderId="5" xfId="0" applyNumberFormat="1" applyFill="1" applyBorder="1"/>
    <xf numFmtId="1" fontId="0" fillId="0" borderId="0" xfId="0" applyNumberFormat="1" applyFill="1"/>
    <xf numFmtId="1" fontId="4" fillId="0" borderId="5" xfId="0" applyNumberFormat="1" applyFont="1" applyFill="1" applyBorder="1"/>
    <xf numFmtId="1" fontId="0" fillId="0" borderId="5" xfId="0" applyNumberFormat="1" applyFill="1" applyBorder="1"/>
    <xf numFmtId="0" fontId="0" fillId="0" borderId="15" xfId="0" applyFill="1" applyBorder="1"/>
    <xf numFmtId="0" fontId="4" fillId="0" borderId="15" xfId="0" applyFont="1" applyFill="1" applyBorder="1"/>
    <xf numFmtId="0" fontId="4" fillId="0" borderId="0" xfId="0" applyFont="1" applyFill="1" applyBorder="1"/>
    <xf numFmtId="0" fontId="6" fillId="0" borderId="15" xfId="0" applyFont="1" applyFill="1" applyBorder="1"/>
    <xf numFmtId="0" fontId="9" fillId="0" borderId="15" xfId="0" applyFont="1" applyFill="1" applyBorder="1"/>
    <xf numFmtId="164" fontId="2" fillId="4" borderId="0" xfId="0" applyNumberFormat="1" applyFont="1" applyFill="1" applyBorder="1" applyAlignment="1">
      <alignment horizontal="center" vertical="center" wrapText="1" shrinkToFit="1" readingOrder="1"/>
    </xf>
    <xf numFmtId="164" fontId="2" fillId="4" borderId="12" xfId="0" applyNumberFormat="1" applyFont="1" applyFill="1" applyBorder="1" applyAlignment="1">
      <alignment horizontal="center" vertical="center" wrapText="1" shrinkToFit="1" readingOrder="1"/>
    </xf>
    <xf numFmtId="164" fontId="4" fillId="0" borderId="0" xfId="0" applyNumberFormat="1" applyFont="1" applyFill="1" applyBorder="1"/>
    <xf numFmtId="0" fontId="10" fillId="0" borderId="5" xfId="0" applyFont="1" applyBorder="1" applyAlignment="1">
      <alignment vertical="top" wrapText="1" shrinkToFit="1" readingOrder="1"/>
    </xf>
    <xf numFmtId="49" fontId="10" fillId="0" borderId="5" xfId="0" applyNumberFormat="1" applyFont="1" applyBorder="1" applyAlignment="1">
      <alignment vertical="center" wrapText="1" shrinkToFit="1" readingOrder="1"/>
    </xf>
    <xf numFmtId="0" fontId="11" fillId="0" borderId="5" xfId="0" applyFont="1" applyBorder="1"/>
    <xf numFmtId="0" fontId="12" fillId="0" borderId="5" xfId="0" applyFont="1" applyBorder="1"/>
    <xf numFmtId="164" fontId="11" fillId="4" borderId="5" xfId="0" applyNumberFormat="1" applyFont="1" applyFill="1" applyBorder="1"/>
    <xf numFmtId="0" fontId="11" fillId="0" borderId="0" xfId="0" applyFont="1"/>
    <xf numFmtId="49" fontId="10" fillId="0" borderId="5" xfId="0" applyNumberFormat="1" applyFont="1" applyBorder="1" applyAlignment="1">
      <alignment horizontal="center" vertical="center" wrapText="1" shrinkToFit="1" readingOrder="1"/>
    </xf>
    <xf numFmtId="49" fontId="10" fillId="0" borderId="14" xfId="0" applyNumberFormat="1" applyFont="1" applyBorder="1" applyAlignment="1">
      <alignment horizontal="center" vertical="center" wrapText="1" shrinkToFit="1" readingOrder="1"/>
    </xf>
    <xf numFmtId="164" fontId="11" fillId="0" borderId="5" xfId="0" applyNumberFormat="1" applyFont="1" applyFill="1" applyBorder="1"/>
    <xf numFmtId="0" fontId="11" fillId="0" borderId="5" xfId="0" applyFont="1" applyBorder="1" applyAlignment="1"/>
    <xf numFmtId="49" fontId="10" fillId="0" borderId="5" xfId="0" applyNumberFormat="1" applyFont="1" applyBorder="1" applyAlignment="1">
      <alignment horizontal="left" vertical="center" shrinkToFit="1" readingOrder="1"/>
    </xf>
    <xf numFmtId="49" fontId="10" fillId="0" borderId="5" xfId="0" applyNumberFormat="1" applyFont="1" applyBorder="1" applyAlignment="1">
      <alignment vertical="center" shrinkToFit="1" readingOrder="1"/>
    </xf>
    <xf numFmtId="164" fontId="11" fillId="4" borderId="5" xfId="0" applyNumberFormat="1" applyFont="1" applyFill="1" applyBorder="1" applyAlignment="1"/>
    <xf numFmtId="0" fontId="11" fillId="0" borderId="0" xfId="0" applyFont="1" applyAlignment="1"/>
    <xf numFmtId="1" fontId="11" fillId="0" borderId="5" xfId="0" applyNumberFormat="1" applyFont="1" applyFill="1" applyBorder="1"/>
    <xf numFmtId="0" fontId="2" fillId="2" borderId="12" xfId="0" applyNumberFormat="1" applyFont="1" applyFill="1" applyBorder="1" applyAlignment="1">
      <alignment horizontal="center" vertical="center" wrapText="1" shrinkToFit="1" readingOrder="1"/>
    </xf>
    <xf numFmtId="0" fontId="0" fillId="4" borderId="5" xfId="0" applyFill="1" applyBorder="1"/>
    <xf numFmtId="164" fontId="4" fillId="0" borderId="5" xfId="0" applyNumberFormat="1" applyFont="1" applyFill="1" applyBorder="1"/>
    <xf numFmtId="164" fontId="13" fillId="4" borderId="5" xfId="0" applyNumberFormat="1" applyFont="1" applyFill="1" applyBorder="1"/>
    <xf numFmtId="0" fontId="13" fillId="0" borderId="5" xfId="0" applyFont="1" applyBorder="1"/>
    <xf numFmtId="0" fontId="2" fillId="4" borderId="12" xfId="0" applyNumberFormat="1" applyFont="1" applyFill="1" applyBorder="1" applyAlignment="1">
      <alignment horizontal="center" vertical="center" wrapText="1" shrinkToFit="1" readingOrder="1"/>
    </xf>
    <xf numFmtId="0" fontId="0" fillId="5" borderId="0" xfId="0" applyFill="1"/>
    <xf numFmtId="0" fontId="0" fillId="5" borderId="5" xfId="0" applyFill="1" applyBorder="1" applyAlignment="1"/>
    <xf numFmtId="0" fontId="0" fillId="5" borderId="0" xfId="0" applyFill="1" applyAlignment="1"/>
    <xf numFmtId="164" fontId="11" fillId="5" borderId="5" xfId="0" applyNumberFormat="1" applyFont="1" applyFill="1" applyBorder="1" applyAlignment="1"/>
    <xf numFmtId="0" fontId="0" fillId="0" borderId="0" xfId="0" applyFill="1" applyBorder="1" applyAlignment="1"/>
    <xf numFmtId="164" fontId="13" fillId="5" borderId="5" xfId="0" applyNumberFormat="1" applyFont="1" applyFill="1" applyBorder="1" applyAlignment="1"/>
    <xf numFmtId="164" fontId="0" fillId="5" borderId="5" xfId="0" applyNumberFormat="1" applyFont="1" applyFill="1" applyBorder="1" applyAlignment="1"/>
    <xf numFmtId="164" fontId="0" fillId="0" borderId="5" xfId="0" applyNumberFormat="1" applyFont="1" applyFill="1" applyBorder="1"/>
    <xf numFmtId="0" fontId="2" fillId="2" borderId="6" xfId="0" applyNumberFormat="1" applyFont="1" applyFill="1" applyBorder="1" applyAlignment="1">
      <alignment horizontal="center" vertical="center" wrapText="1" shrinkToFit="1" readingOrder="1"/>
    </xf>
    <xf numFmtId="0" fontId="2" fillId="2" borderId="11" xfId="0" applyNumberFormat="1" applyFont="1" applyFill="1" applyBorder="1" applyAlignment="1">
      <alignment horizontal="center" vertical="center" wrapText="1" shrinkToFit="1" readingOrder="1"/>
    </xf>
    <xf numFmtId="0" fontId="2" fillId="2" borderId="12" xfId="0" applyNumberFormat="1" applyFont="1" applyFill="1" applyBorder="1" applyAlignment="1">
      <alignment horizontal="center" vertical="center" wrapText="1" shrinkToFit="1" readingOrder="1"/>
    </xf>
    <xf numFmtId="0" fontId="2" fillId="2" borderId="2" xfId="0" applyNumberFormat="1" applyFont="1" applyFill="1" applyBorder="1" applyAlignment="1">
      <alignment horizontal="left" vertical="center" wrapText="1" shrinkToFit="1" readingOrder="1"/>
    </xf>
    <xf numFmtId="49" fontId="1" fillId="0" borderId="3" xfId="0" applyNumberFormat="1" applyFont="1" applyBorder="1" applyAlignment="1">
      <alignment horizontal="left" vertical="center" wrapText="1" indent="1" shrinkToFit="1" readingOrder="1"/>
    </xf>
    <xf numFmtId="0" fontId="2" fillId="2" borderId="9" xfId="0" applyNumberFormat="1" applyFont="1" applyFill="1" applyBorder="1" applyAlignment="1">
      <alignment horizontal="center" vertical="center" wrapText="1" shrinkToFit="1" readingOrder="1"/>
    </xf>
    <xf numFmtId="0" fontId="2" fillId="2" borderId="10" xfId="0" applyNumberFormat="1" applyFont="1" applyFill="1" applyBorder="1" applyAlignment="1">
      <alignment horizontal="center" vertical="center" wrapText="1" shrinkToFit="1" readingOrder="1"/>
    </xf>
    <xf numFmtId="0" fontId="2" fillId="2" borderId="8" xfId="0" applyNumberFormat="1" applyFont="1" applyFill="1" applyBorder="1" applyAlignment="1">
      <alignment horizontal="center" vertical="center" wrapText="1" shrinkToFit="1" readingOrder="1"/>
    </xf>
    <xf numFmtId="0" fontId="2" fillId="2" borderId="4" xfId="0" applyNumberFormat="1" applyFont="1" applyFill="1" applyBorder="1" applyAlignment="1">
      <alignment horizontal="center" vertical="center" wrapText="1" shrinkToFit="1" readingOrder="1"/>
    </xf>
    <xf numFmtId="0" fontId="2" fillId="2" borderId="0" xfId="0" applyNumberFormat="1" applyFont="1" applyFill="1" applyBorder="1" applyAlignment="1">
      <alignment horizontal="center" vertical="center" wrapText="1" shrinkToFit="1" readingOrder="1"/>
    </xf>
    <xf numFmtId="49" fontId="1" fillId="0" borderId="6" xfId="0" applyNumberFormat="1" applyFont="1" applyBorder="1" applyAlignment="1">
      <alignment horizontal="center" vertical="center" wrapText="1" shrinkToFit="1" readingOrder="1"/>
    </xf>
    <xf numFmtId="49" fontId="3" fillId="0" borderId="3" xfId="0" applyNumberFormat="1" applyFont="1" applyBorder="1" applyAlignment="1">
      <alignment horizontal="center" vertical="center" wrapText="1" shrinkToFit="1" readingOrder="1"/>
    </xf>
    <xf numFmtId="0" fontId="2" fillId="2" borderId="1" xfId="0" applyFont="1" applyFill="1" applyBorder="1" applyAlignment="1">
      <alignment horizontal="left" vertical="center" wrapText="1" shrinkToFit="1" readingOrder="1"/>
    </xf>
    <xf numFmtId="0" fontId="2" fillId="2" borderId="2" xfId="0" applyFont="1" applyFill="1" applyBorder="1" applyAlignment="1">
      <alignment horizontal="left" vertical="center" wrapText="1" shrinkToFit="1" readingOrder="1"/>
    </xf>
    <xf numFmtId="49" fontId="1" fillId="0" borderId="0" xfId="0" applyNumberFormat="1" applyFont="1" applyBorder="1" applyAlignment="1">
      <alignment horizontal="center" vertical="center" wrapText="1" shrinkToFit="1" readingOrder="1"/>
    </xf>
    <xf numFmtId="49" fontId="3" fillId="0" borderId="13" xfId="0" applyNumberFormat="1" applyFont="1" applyBorder="1" applyAlignment="1">
      <alignment horizontal="center" vertical="center" wrapText="1" shrinkToFit="1" readingOrder="1"/>
    </xf>
    <xf numFmtId="49" fontId="3" fillId="0" borderId="0" xfId="0" applyNumberFormat="1" applyFont="1" applyBorder="1" applyAlignment="1">
      <alignment horizontal="center" vertical="center" wrapText="1" shrinkToFit="1" readingOrder="1"/>
    </xf>
    <xf numFmtId="0" fontId="2" fillId="2" borderId="11" xfId="0" applyFont="1" applyFill="1" applyBorder="1" applyAlignment="1">
      <alignment horizontal="center" vertical="center" wrapText="1" shrinkToFit="1" readingOrder="1"/>
    </xf>
    <xf numFmtId="0" fontId="2" fillId="2" borderId="12" xfId="0" applyFont="1" applyFill="1" applyBorder="1" applyAlignment="1">
      <alignment horizontal="center" vertical="center" wrapText="1" shrinkToFit="1" readingOrder="1"/>
    </xf>
    <xf numFmtId="0" fontId="2" fillId="2" borderId="6" xfId="0" applyFont="1" applyFill="1" applyBorder="1" applyAlignment="1">
      <alignment horizontal="center" vertical="center" wrapText="1" shrinkToFit="1" readingOrder="1"/>
    </xf>
    <xf numFmtId="0" fontId="2" fillId="2" borderId="0" xfId="0" applyFont="1" applyFill="1" applyBorder="1" applyAlignment="1">
      <alignment horizontal="center" vertical="center" wrapText="1" shrinkToFit="1" readingOrder="1"/>
    </xf>
    <xf numFmtId="49" fontId="1" fillId="0" borderId="12" xfId="0" applyNumberFormat="1" applyFont="1" applyBorder="1" applyAlignment="1">
      <alignment horizontal="center" vertical="center" wrapText="1" shrinkToFit="1" readingOrder="1"/>
    </xf>
    <xf numFmtId="49" fontId="2" fillId="0" borderId="0" xfId="0" applyNumberFormat="1" applyFont="1" applyBorder="1" applyAlignment="1">
      <alignment horizontal="right" vertical="center" wrapText="1" shrinkToFi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8F92-AB49-2C4E-ACEF-A1B8F7F008F1}">
  <dimension ref="A1:AQ39"/>
  <sheetViews>
    <sheetView topLeftCell="A17" zoomScale="110" zoomScaleNormal="110" workbookViewId="0">
      <selection activeCell="AH29" sqref="AH29"/>
    </sheetView>
  </sheetViews>
  <sheetFormatPr baseColWidth="10" defaultRowHeight="15" x14ac:dyDescent="0.2"/>
  <cols>
    <col min="1" max="1" width="4.33203125" bestFit="1" customWidth="1"/>
    <col min="2" max="2" width="5.1640625" customWidth="1"/>
    <col min="3" max="3" width="31.6640625" customWidth="1"/>
    <col min="4" max="6" width="5.1640625" customWidth="1"/>
    <col min="7" max="7" width="5.83203125" customWidth="1"/>
    <col min="8" max="8" width="7.33203125" customWidth="1"/>
    <col min="9" max="9" width="5.1640625" customWidth="1"/>
    <col min="10" max="10" width="6.1640625" customWidth="1"/>
    <col min="11" max="11" width="5.1640625" customWidth="1"/>
    <col min="12" max="12" width="6.5" style="45" customWidth="1"/>
    <col min="13" max="20" width="4" customWidth="1"/>
    <col min="21" max="23" width="5.1640625" customWidth="1"/>
    <col min="24" max="24" width="6" customWidth="1"/>
    <col min="25" max="25" width="6.83203125" style="45" bestFit="1" customWidth="1"/>
    <col min="26" max="33" width="5.5" style="70" customWidth="1"/>
    <col min="34" max="34" width="5.5" style="45" customWidth="1"/>
    <col min="35" max="35" width="6" style="106" customWidth="1"/>
    <col min="36" max="36" width="5.5" style="70" customWidth="1"/>
    <col min="37" max="38" width="5.1640625" customWidth="1"/>
  </cols>
  <sheetData>
    <row r="1" spans="1:43" ht="21.75" customHeight="1" thickTop="1" thickBot="1" x14ac:dyDescent="0.25">
      <c r="A1" s="119" t="s">
        <v>0</v>
      </c>
      <c r="B1" s="120"/>
      <c r="C1" s="9" t="s">
        <v>1</v>
      </c>
      <c r="D1" s="17"/>
      <c r="E1" s="9"/>
      <c r="F1" s="13"/>
      <c r="G1" s="13"/>
      <c r="H1" s="13"/>
      <c r="I1" s="13"/>
      <c r="J1" s="115" t="s">
        <v>2</v>
      </c>
      <c r="K1" s="115"/>
      <c r="L1" s="115"/>
      <c r="M1" s="116" t="s">
        <v>3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0" t="s">
        <v>4</v>
      </c>
    </row>
    <row r="2" spans="1:43" ht="15" customHeight="1" thickTop="1" thickBot="1" x14ac:dyDescent="0.25">
      <c r="A2" s="119" t="s">
        <v>5</v>
      </c>
      <c r="B2" s="120"/>
      <c r="C2" s="18" t="s">
        <v>6</v>
      </c>
      <c r="D2" s="121" t="s">
        <v>7</v>
      </c>
      <c r="E2" s="121"/>
      <c r="F2" s="121"/>
      <c r="G2" s="121"/>
      <c r="H2" s="121"/>
      <c r="I2" s="121"/>
      <c r="J2" s="122" t="s">
        <v>8</v>
      </c>
      <c r="K2" s="122"/>
      <c r="L2" s="122"/>
      <c r="M2" s="112" t="s">
        <v>7</v>
      </c>
      <c r="N2" s="112"/>
      <c r="O2" s="112"/>
      <c r="P2" s="112"/>
      <c r="Q2" s="112"/>
      <c r="R2" s="112"/>
      <c r="S2">
        <v>3</v>
      </c>
      <c r="AI2" s="104"/>
    </row>
    <row r="3" spans="1:43" ht="15.75" customHeight="1" thickTop="1" x14ac:dyDescent="0.2">
      <c r="A3" s="117" t="s">
        <v>10</v>
      </c>
      <c r="B3" s="118"/>
      <c r="C3" s="19" t="s">
        <v>11</v>
      </c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</row>
    <row r="4" spans="1:43" ht="15.75" customHeight="1" x14ac:dyDescent="0.2">
      <c r="A4" s="49"/>
      <c r="B4" s="49"/>
      <c r="C4" s="41"/>
      <c r="D4" s="49">
        <v>2</v>
      </c>
      <c r="E4" s="49">
        <v>2</v>
      </c>
      <c r="F4" s="49">
        <v>2</v>
      </c>
      <c r="G4" s="49">
        <v>2</v>
      </c>
      <c r="H4" s="49">
        <v>2</v>
      </c>
      <c r="I4" s="49">
        <v>3</v>
      </c>
      <c r="J4" s="49">
        <v>8</v>
      </c>
      <c r="K4" s="49">
        <v>2</v>
      </c>
      <c r="L4" s="51"/>
      <c r="M4" s="49"/>
      <c r="N4" s="49"/>
      <c r="O4" s="49"/>
      <c r="P4" s="49"/>
      <c r="Q4" s="49"/>
      <c r="R4" s="49"/>
      <c r="S4" s="49"/>
      <c r="T4" s="67">
        <v>8</v>
      </c>
      <c r="U4" s="49">
        <v>2</v>
      </c>
      <c r="V4" s="49">
        <v>1</v>
      </c>
      <c r="W4" s="67">
        <v>9</v>
      </c>
      <c r="X4" s="68"/>
      <c r="Y4" s="81"/>
      <c r="Z4" s="67">
        <v>2</v>
      </c>
      <c r="AA4" s="67">
        <v>1</v>
      </c>
      <c r="AB4" s="67">
        <v>1</v>
      </c>
      <c r="AC4" s="67">
        <v>1</v>
      </c>
      <c r="AD4" s="67"/>
      <c r="AE4" s="98">
        <v>4</v>
      </c>
      <c r="AF4" s="98">
        <v>3</v>
      </c>
      <c r="AG4" s="67">
        <v>8</v>
      </c>
      <c r="AH4" s="103"/>
      <c r="AI4" s="104"/>
      <c r="AJ4" s="67"/>
      <c r="AK4" s="49"/>
      <c r="AL4" s="49"/>
    </row>
    <row r="5" spans="1:43" s="34" customFormat="1" ht="36" customHeight="1" x14ac:dyDescent="0.2">
      <c r="A5" s="22" t="s">
        <v>14</v>
      </c>
      <c r="B5" s="23" t="s">
        <v>15</v>
      </c>
      <c r="C5" s="23" t="s">
        <v>16</v>
      </c>
      <c r="D5" s="32" t="s">
        <v>236</v>
      </c>
      <c r="E5" s="32" t="s">
        <v>243</v>
      </c>
      <c r="F5" s="32" t="s">
        <v>248</v>
      </c>
      <c r="G5" s="32" t="s">
        <v>251</v>
      </c>
      <c r="H5" s="24" t="s">
        <v>267</v>
      </c>
      <c r="I5" s="32" t="s">
        <v>269</v>
      </c>
      <c r="J5" s="32" t="s">
        <v>290</v>
      </c>
      <c r="K5" s="32" t="s">
        <v>264</v>
      </c>
      <c r="L5" s="46" t="s">
        <v>289</v>
      </c>
      <c r="M5" s="29" t="s">
        <v>307</v>
      </c>
      <c r="N5" s="33" t="s">
        <v>311</v>
      </c>
      <c r="O5" s="33" t="s">
        <v>315</v>
      </c>
      <c r="P5" s="33" t="s">
        <v>316</v>
      </c>
      <c r="Q5" s="33" t="s">
        <v>317</v>
      </c>
      <c r="R5" s="33" t="s">
        <v>319</v>
      </c>
      <c r="S5" s="33" t="s">
        <v>320</v>
      </c>
      <c r="T5" t="s">
        <v>330</v>
      </c>
      <c r="U5" s="33" t="s">
        <v>327</v>
      </c>
      <c r="V5" s="33" t="s">
        <v>328</v>
      </c>
      <c r="W5" s="33" t="s">
        <v>329</v>
      </c>
      <c r="X5" s="33" t="s">
        <v>345</v>
      </c>
      <c r="Y5" s="46" t="s">
        <v>322</v>
      </c>
      <c r="Z5" s="33" t="s">
        <v>346</v>
      </c>
      <c r="AA5" s="33" t="s">
        <v>358</v>
      </c>
      <c r="AB5" s="33" t="s">
        <v>359</v>
      </c>
      <c r="AC5" s="33" t="s">
        <v>360</v>
      </c>
      <c r="AD5" s="33"/>
      <c r="AE5" s="33" t="s">
        <v>369</v>
      </c>
      <c r="AF5" s="33" t="s">
        <v>370</v>
      </c>
      <c r="AG5" s="33" t="s">
        <v>368</v>
      </c>
      <c r="AH5" s="99" t="s">
        <v>364</v>
      </c>
      <c r="AI5" s="105" t="s">
        <v>372</v>
      </c>
      <c r="AJ5" s="33"/>
      <c r="AK5" s="33"/>
      <c r="AL5" s="33"/>
    </row>
    <row r="6" spans="1:43" s="88" customFormat="1" ht="17" customHeight="1" x14ac:dyDescent="0.2">
      <c r="A6" s="83">
        <v>1</v>
      </c>
      <c r="B6" s="84">
        <v>2018240071</v>
      </c>
      <c r="C6" s="84" t="s">
        <v>270</v>
      </c>
      <c r="D6" s="89"/>
      <c r="E6" s="89"/>
      <c r="F6" s="89"/>
      <c r="G6" s="89"/>
      <c r="H6" s="89"/>
      <c r="I6" s="89" t="s">
        <v>271</v>
      </c>
      <c r="J6" s="90"/>
      <c r="K6" s="86">
        <v>0</v>
      </c>
      <c r="L6" s="87">
        <f t="shared" ref="L6:L38" si="0">+(K6/6*2+J6/20*8+I6/20*3+H6+G6+F6+E6+D6)/23*20</f>
        <v>0</v>
      </c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2"/>
      <c r="Y6" s="87">
        <f t="shared" ref="Y6" si="1">+W6/20*9+V6/20+U6/10+T6/20*8</f>
        <v>0</v>
      </c>
      <c r="Z6" s="91"/>
      <c r="AA6" s="91"/>
      <c r="AB6" s="91"/>
      <c r="AC6" s="91"/>
      <c r="AD6" s="91"/>
      <c r="AE6" s="91"/>
      <c r="AF6" s="91"/>
      <c r="AG6" s="91"/>
      <c r="AH6" s="87">
        <f t="shared" ref="AH6:AH38" si="2">+AG6/20*8+AF6/20*3+AE6/20*4+AD6+AC6/2+AB6/1.5+AA6+Z6/2</f>
        <v>0</v>
      </c>
      <c r="AI6" s="107">
        <f>+(AH6+L6+Y6)/3</f>
        <v>0</v>
      </c>
      <c r="AJ6" s="91"/>
      <c r="AK6" s="85"/>
      <c r="AL6" s="85"/>
    </row>
    <row r="7" spans="1:43" ht="17" customHeight="1" x14ac:dyDescent="0.2">
      <c r="A7" s="20">
        <v>2</v>
      </c>
      <c r="B7" s="21" t="s">
        <v>65</v>
      </c>
      <c r="C7" s="21" t="s">
        <v>66</v>
      </c>
      <c r="D7" s="4"/>
      <c r="E7" s="4"/>
      <c r="F7" s="4" t="s">
        <v>235</v>
      </c>
      <c r="G7" s="4" t="s">
        <v>235</v>
      </c>
      <c r="H7" s="4"/>
      <c r="I7" s="4" t="s">
        <v>274</v>
      </c>
      <c r="J7" s="52"/>
      <c r="K7" s="48">
        <v>6</v>
      </c>
      <c r="L7" s="47">
        <f t="shared" si="0"/>
        <v>4.7826086956521738</v>
      </c>
      <c r="M7" s="2">
        <v>1</v>
      </c>
      <c r="N7" s="2"/>
      <c r="O7" s="2"/>
      <c r="P7" s="2"/>
      <c r="Q7" s="2"/>
      <c r="R7" s="2"/>
      <c r="S7" s="2">
        <v>1</v>
      </c>
      <c r="T7" s="2">
        <v>8</v>
      </c>
      <c r="U7" s="2"/>
      <c r="V7" s="2">
        <v>20</v>
      </c>
      <c r="W7" s="2">
        <v>10</v>
      </c>
      <c r="X7" s="85"/>
      <c r="Y7" s="47">
        <f>+W7/20*9+V7/20+U7/10+T7/20*8+X7</f>
        <v>8.6999999999999993</v>
      </c>
      <c r="Z7" s="71"/>
      <c r="AA7" s="71"/>
      <c r="AB7" s="71"/>
      <c r="AC7" s="71">
        <v>1</v>
      </c>
      <c r="AD7" s="71"/>
      <c r="AE7" s="71"/>
      <c r="AF7" s="71"/>
      <c r="AG7" s="71">
        <v>0</v>
      </c>
      <c r="AH7" s="87">
        <f t="shared" si="2"/>
        <v>0.5</v>
      </c>
      <c r="AI7" s="107">
        <f t="shared" ref="AI7:AI39" si="3">+(AH7+L7+Y7)/3</f>
        <v>4.660869565217391</v>
      </c>
      <c r="AJ7" s="71"/>
      <c r="AK7" s="2"/>
      <c r="AL7" s="2"/>
    </row>
    <row r="8" spans="1:43" ht="17" customHeight="1" x14ac:dyDescent="0.2">
      <c r="A8" s="20">
        <v>3</v>
      </c>
      <c r="B8" s="21" t="s">
        <v>67</v>
      </c>
      <c r="C8" s="21" t="s">
        <v>68</v>
      </c>
      <c r="D8" s="4"/>
      <c r="E8" s="4"/>
      <c r="F8" s="4"/>
      <c r="G8" s="4"/>
      <c r="H8" s="4"/>
      <c r="I8" s="4" t="s">
        <v>275</v>
      </c>
      <c r="J8" s="52" t="s">
        <v>298</v>
      </c>
      <c r="K8" s="48">
        <v>5</v>
      </c>
      <c r="L8" s="47">
        <f t="shared" si="0"/>
        <v>5.9710144927536222</v>
      </c>
      <c r="M8" s="2"/>
      <c r="N8" s="2"/>
      <c r="O8" s="2"/>
      <c r="P8" s="2"/>
      <c r="Q8" s="2"/>
      <c r="R8" s="2"/>
      <c r="S8" s="2"/>
      <c r="T8" s="2"/>
      <c r="U8" s="2">
        <v>16</v>
      </c>
      <c r="V8" s="2">
        <v>20</v>
      </c>
      <c r="W8" s="2">
        <v>18</v>
      </c>
      <c r="X8" s="85"/>
      <c r="Y8" s="47">
        <f t="shared" ref="Y8:Y9" si="4">+W8/20*9+V8/20+U8/10+T8/20*8+X8</f>
        <v>10.7</v>
      </c>
      <c r="Z8" s="71"/>
      <c r="AA8" s="71"/>
      <c r="AB8" s="71"/>
      <c r="AC8" s="71">
        <v>1</v>
      </c>
      <c r="AD8" s="71">
        <v>1</v>
      </c>
      <c r="AE8" s="71">
        <v>18</v>
      </c>
      <c r="AF8" s="71">
        <v>20</v>
      </c>
      <c r="AG8" s="71">
        <v>4</v>
      </c>
      <c r="AH8" s="47">
        <f t="shared" si="2"/>
        <v>9.6999999999999993</v>
      </c>
      <c r="AI8" s="109">
        <f t="shared" si="3"/>
        <v>8.7903381642512066</v>
      </c>
      <c r="AJ8" s="71"/>
      <c r="AK8" s="2"/>
      <c r="AL8" s="2"/>
    </row>
    <row r="9" spans="1:43" ht="17" customHeight="1" x14ac:dyDescent="0.2">
      <c r="A9" s="20">
        <v>4</v>
      </c>
      <c r="B9" s="21" t="s">
        <v>69</v>
      </c>
      <c r="C9" s="21" t="s">
        <v>70</v>
      </c>
      <c r="D9" s="4" t="s">
        <v>235</v>
      </c>
      <c r="E9" s="4" t="s">
        <v>235</v>
      </c>
      <c r="F9" s="4" t="s">
        <v>237</v>
      </c>
      <c r="G9" s="4"/>
      <c r="H9" s="4" t="s">
        <v>235</v>
      </c>
      <c r="I9" s="4" t="s">
        <v>275</v>
      </c>
      <c r="J9" s="52" t="s">
        <v>237</v>
      </c>
      <c r="K9" s="48">
        <v>6</v>
      </c>
      <c r="L9" s="47">
        <f t="shared" si="0"/>
        <v>8.3478260869565215</v>
      </c>
      <c r="M9" s="2"/>
      <c r="N9" s="2"/>
      <c r="O9" s="2"/>
      <c r="P9" s="2"/>
      <c r="Q9" s="2">
        <v>1</v>
      </c>
      <c r="R9" s="2">
        <v>0.5</v>
      </c>
      <c r="S9" s="2">
        <v>1</v>
      </c>
      <c r="T9" s="2">
        <v>10</v>
      </c>
      <c r="U9" s="2">
        <v>20</v>
      </c>
      <c r="V9" s="2">
        <v>20</v>
      </c>
      <c r="W9" s="2">
        <v>15</v>
      </c>
      <c r="X9" s="2"/>
      <c r="Y9" s="47">
        <f t="shared" si="4"/>
        <v>13.75</v>
      </c>
      <c r="Z9" s="71">
        <v>2</v>
      </c>
      <c r="AA9" s="71">
        <v>1</v>
      </c>
      <c r="AB9" s="71">
        <v>1</v>
      </c>
      <c r="AC9" s="71">
        <v>1</v>
      </c>
      <c r="AD9" s="71">
        <v>1</v>
      </c>
      <c r="AE9" s="71">
        <v>15</v>
      </c>
      <c r="AF9" s="71">
        <v>20</v>
      </c>
      <c r="AG9" s="71">
        <v>7</v>
      </c>
      <c r="AH9" s="47">
        <f t="shared" si="2"/>
        <v>12.966666666666667</v>
      </c>
      <c r="AI9" s="109">
        <f t="shared" si="3"/>
        <v>11.688164251207729</v>
      </c>
      <c r="AJ9" s="71"/>
      <c r="AK9" s="2"/>
      <c r="AL9" s="2"/>
    </row>
    <row r="10" spans="1:43" s="88" customFormat="1" ht="17" customHeight="1" x14ac:dyDescent="0.2">
      <c r="A10" s="83">
        <v>5</v>
      </c>
      <c r="B10" s="84" t="s">
        <v>71</v>
      </c>
      <c r="C10" s="84" t="s">
        <v>72</v>
      </c>
      <c r="D10" s="89"/>
      <c r="E10" s="89"/>
      <c r="F10" s="89"/>
      <c r="G10" s="89"/>
      <c r="H10" s="89"/>
      <c r="I10" s="89" t="s">
        <v>271</v>
      </c>
      <c r="J10" s="90" t="s">
        <v>293</v>
      </c>
      <c r="K10" s="86">
        <v>2</v>
      </c>
      <c r="L10" s="87">
        <f t="shared" si="0"/>
        <v>3.8840579710144931</v>
      </c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2"/>
      <c r="Y10" s="87">
        <f t="shared" ref="Y10:Y39" si="5">+W10/20*9+V10/20+U10/10+T10/20*8</f>
        <v>0</v>
      </c>
      <c r="Z10" s="91"/>
      <c r="AA10" s="91"/>
      <c r="AB10" s="91"/>
      <c r="AC10" s="91"/>
      <c r="AD10" s="91"/>
      <c r="AE10" s="91"/>
      <c r="AF10" s="91"/>
      <c r="AG10" s="91"/>
      <c r="AH10" s="87">
        <f t="shared" si="2"/>
        <v>0</v>
      </c>
      <c r="AI10" s="107">
        <f t="shared" si="3"/>
        <v>1.2946859903381644</v>
      </c>
      <c r="AJ10" s="91"/>
      <c r="AK10" s="85"/>
      <c r="AL10" s="85"/>
    </row>
    <row r="11" spans="1:43" s="88" customFormat="1" ht="17" customHeight="1" x14ac:dyDescent="0.2">
      <c r="A11" s="83">
        <v>6</v>
      </c>
      <c r="B11" s="84">
        <v>2017600711</v>
      </c>
      <c r="C11" s="84" t="s">
        <v>272</v>
      </c>
      <c r="D11" s="89"/>
      <c r="E11" s="89"/>
      <c r="F11" s="89"/>
      <c r="G11" s="89"/>
      <c r="H11" s="89"/>
      <c r="I11" s="89" t="s">
        <v>271</v>
      </c>
      <c r="J11" s="90" t="s">
        <v>274</v>
      </c>
      <c r="K11" s="86">
        <v>0</v>
      </c>
      <c r="L11" s="87">
        <f t="shared" si="0"/>
        <v>3.4782608695652173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>
        <v>5</v>
      </c>
      <c r="X11" s="85"/>
      <c r="Y11" s="87">
        <f t="shared" si="5"/>
        <v>2.25</v>
      </c>
      <c r="Z11" s="91"/>
      <c r="AA11" s="91"/>
      <c r="AB11" s="91"/>
      <c r="AC11" s="91"/>
      <c r="AD11" s="91"/>
      <c r="AE11" s="91"/>
      <c r="AF11" s="91"/>
      <c r="AG11" s="91">
        <v>4</v>
      </c>
      <c r="AH11" s="87">
        <f t="shared" si="2"/>
        <v>1.6</v>
      </c>
      <c r="AI11" s="107">
        <f t="shared" si="3"/>
        <v>2.4427536231884059</v>
      </c>
      <c r="AJ11" s="91"/>
      <c r="AK11" s="85"/>
      <c r="AL11" s="85"/>
    </row>
    <row r="12" spans="1:43" s="88" customFormat="1" ht="17" customHeight="1" x14ac:dyDescent="0.2">
      <c r="A12" s="83">
        <v>7</v>
      </c>
      <c r="B12" s="84">
        <v>2021252591</v>
      </c>
      <c r="C12" s="84" t="s">
        <v>273</v>
      </c>
      <c r="D12" s="89"/>
      <c r="E12" s="89"/>
      <c r="F12" s="89"/>
      <c r="G12" s="89"/>
      <c r="H12" s="89"/>
      <c r="I12" s="89" t="s">
        <v>271</v>
      </c>
      <c r="J12" s="90"/>
      <c r="K12" s="86">
        <v>2</v>
      </c>
      <c r="L12" s="87">
        <f t="shared" si="0"/>
        <v>0.57971014492753614</v>
      </c>
      <c r="M12" s="85"/>
      <c r="N12" s="85"/>
      <c r="O12" s="85"/>
      <c r="P12" s="85"/>
      <c r="Q12" s="85"/>
      <c r="R12" s="85"/>
      <c r="S12" s="85"/>
      <c r="T12" s="85"/>
      <c r="U12" s="85">
        <v>14</v>
      </c>
      <c r="V12" s="85">
        <v>10</v>
      </c>
      <c r="W12" s="85"/>
      <c r="X12" s="2"/>
      <c r="Y12" s="87">
        <f t="shared" si="5"/>
        <v>1.9</v>
      </c>
      <c r="Z12" s="91"/>
      <c r="AA12" s="91"/>
      <c r="AB12" s="91"/>
      <c r="AC12" s="91"/>
      <c r="AD12" s="91"/>
      <c r="AE12" s="91"/>
      <c r="AF12" s="91"/>
      <c r="AG12" s="91"/>
      <c r="AH12" s="87">
        <f t="shared" si="2"/>
        <v>0</v>
      </c>
      <c r="AI12" s="107">
        <f t="shared" si="3"/>
        <v>0.82657004830917868</v>
      </c>
      <c r="AJ12" s="91"/>
      <c r="AK12" s="85"/>
      <c r="AL12" s="85"/>
    </row>
    <row r="13" spans="1:43" s="88" customFormat="1" ht="17" customHeight="1" x14ac:dyDescent="0.2">
      <c r="A13" s="83">
        <v>8</v>
      </c>
      <c r="B13" s="84" t="s">
        <v>73</v>
      </c>
      <c r="C13" s="84" t="s">
        <v>74</v>
      </c>
      <c r="D13" s="89"/>
      <c r="E13" s="89"/>
      <c r="F13" s="89"/>
      <c r="G13" s="89"/>
      <c r="H13" s="89"/>
      <c r="I13" s="89" t="s">
        <v>276</v>
      </c>
      <c r="J13" s="90" t="s">
        <v>297</v>
      </c>
      <c r="K13" s="86">
        <v>6</v>
      </c>
      <c r="L13" s="87">
        <f t="shared" si="0"/>
        <v>5.2173913043478262</v>
      </c>
      <c r="M13" s="85"/>
      <c r="N13" s="85"/>
      <c r="O13" s="85"/>
      <c r="P13" s="85"/>
      <c r="Q13" s="85"/>
      <c r="R13" s="85"/>
      <c r="S13" s="85"/>
      <c r="T13" s="85"/>
      <c r="U13" s="85">
        <v>14</v>
      </c>
      <c r="V13" s="85">
        <v>20</v>
      </c>
      <c r="W13" s="85">
        <v>3</v>
      </c>
      <c r="X13" s="2"/>
      <c r="Y13" s="87">
        <f t="shared" si="5"/>
        <v>3.7499999999999996</v>
      </c>
      <c r="Z13" s="91"/>
      <c r="AA13" s="91"/>
      <c r="AB13" s="91"/>
      <c r="AC13" s="91"/>
      <c r="AD13" s="91"/>
      <c r="AE13" s="91"/>
      <c r="AF13" s="91"/>
      <c r="AG13" s="91"/>
      <c r="AH13" s="87">
        <f t="shared" si="2"/>
        <v>0</v>
      </c>
      <c r="AI13" s="107">
        <f t="shared" si="3"/>
        <v>2.9891304347826089</v>
      </c>
      <c r="AJ13" s="91"/>
      <c r="AK13" s="85"/>
      <c r="AL13" s="85"/>
    </row>
    <row r="14" spans="1:43" ht="17" customHeight="1" x14ac:dyDescent="0.2">
      <c r="A14" s="20">
        <v>9</v>
      </c>
      <c r="B14" s="21" t="s">
        <v>75</v>
      </c>
      <c r="C14" s="21" t="s">
        <v>76</v>
      </c>
      <c r="D14" s="4" t="s">
        <v>237</v>
      </c>
      <c r="E14" s="4" t="s">
        <v>237</v>
      </c>
      <c r="F14" s="4" t="s">
        <v>235</v>
      </c>
      <c r="G14" s="4" t="s">
        <v>237</v>
      </c>
      <c r="H14" s="4"/>
      <c r="I14" s="4" t="s">
        <v>276</v>
      </c>
      <c r="J14" s="52" t="s">
        <v>301</v>
      </c>
      <c r="K14" s="48">
        <v>6</v>
      </c>
      <c r="L14" s="47">
        <f t="shared" si="0"/>
        <v>15.652173913043478</v>
      </c>
      <c r="M14" s="2"/>
      <c r="N14" s="2"/>
      <c r="O14" s="2">
        <v>1</v>
      </c>
      <c r="P14" s="2"/>
      <c r="Q14" s="2">
        <v>1</v>
      </c>
      <c r="R14" s="2"/>
      <c r="S14" s="2">
        <v>1</v>
      </c>
      <c r="T14" s="2">
        <v>11</v>
      </c>
      <c r="U14" s="2">
        <v>14</v>
      </c>
      <c r="V14" s="2">
        <v>20</v>
      </c>
      <c r="W14" s="2">
        <v>15</v>
      </c>
      <c r="X14" s="2"/>
      <c r="Y14" s="47">
        <f t="shared" ref="Y14:Y15" si="6">+W14/20*9+V14/20+U14/10+T14/20*8+X14</f>
        <v>13.55</v>
      </c>
      <c r="Z14" s="71">
        <v>2</v>
      </c>
      <c r="AA14" s="71">
        <v>1</v>
      </c>
      <c r="AB14" s="71"/>
      <c r="AC14" s="71">
        <v>2</v>
      </c>
      <c r="AD14" s="71">
        <v>0.5</v>
      </c>
      <c r="AE14" s="71">
        <v>19</v>
      </c>
      <c r="AF14" s="71">
        <v>13</v>
      </c>
      <c r="AG14" s="71">
        <v>13</v>
      </c>
      <c r="AH14" s="47">
        <f t="shared" si="2"/>
        <v>14.45</v>
      </c>
      <c r="AI14" s="110">
        <f t="shared" si="3"/>
        <v>14.550724637681162</v>
      </c>
      <c r="AJ14" s="71"/>
      <c r="AK14" s="2"/>
      <c r="AL14" s="2"/>
    </row>
    <row r="15" spans="1:43" ht="17" customHeight="1" x14ac:dyDescent="0.2">
      <c r="A15" s="20">
        <v>10</v>
      </c>
      <c r="B15" s="21" t="s">
        <v>77</v>
      </c>
      <c r="C15" s="21" t="s">
        <v>78</v>
      </c>
      <c r="D15" s="4" t="s">
        <v>238</v>
      </c>
      <c r="E15" s="4" t="s">
        <v>244</v>
      </c>
      <c r="F15" s="4" t="s">
        <v>244</v>
      </c>
      <c r="G15" s="4" t="s">
        <v>244</v>
      </c>
      <c r="H15" s="4" t="s">
        <v>268</v>
      </c>
      <c r="I15" s="4" t="s">
        <v>277</v>
      </c>
      <c r="J15" s="52" t="s">
        <v>302</v>
      </c>
      <c r="K15" s="48">
        <v>6</v>
      </c>
      <c r="L15" s="47">
        <f t="shared" si="0"/>
        <v>24.608695652173914</v>
      </c>
      <c r="M15" s="2">
        <v>2</v>
      </c>
      <c r="N15" s="2">
        <v>2</v>
      </c>
      <c r="O15" s="2">
        <v>1</v>
      </c>
      <c r="P15" s="2">
        <v>2</v>
      </c>
      <c r="Q15" s="2">
        <v>1</v>
      </c>
      <c r="R15" s="2">
        <v>0.5</v>
      </c>
      <c r="S15" s="2">
        <v>2</v>
      </c>
      <c r="T15" s="2">
        <v>20</v>
      </c>
      <c r="U15" s="2">
        <v>14</v>
      </c>
      <c r="V15" s="2">
        <v>20</v>
      </c>
      <c r="W15" s="2">
        <v>20</v>
      </c>
      <c r="X15" s="85"/>
      <c r="Y15" s="47">
        <f t="shared" si="6"/>
        <v>19.399999999999999</v>
      </c>
      <c r="Z15" s="71">
        <v>3</v>
      </c>
      <c r="AA15" s="71">
        <v>1</v>
      </c>
      <c r="AB15" s="71">
        <v>2</v>
      </c>
      <c r="AC15" s="71">
        <v>1</v>
      </c>
      <c r="AD15" s="71">
        <v>2.5</v>
      </c>
      <c r="AE15" s="71">
        <v>20</v>
      </c>
      <c r="AF15" s="71">
        <v>13</v>
      </c>
      <c r="AG15" s="71">
        <v>7</v>
      </c>
      <c r="AH15" s="47">
        <f t="shared" si="2"/>
        <v>15.583333333333334</v>
      </c>
      <c r="AI15" s="110">
        <f t="shared" si="3"/>
        <v>19.864009661835748</v>
      </c>
      <c r="AJ15" s="71"/>
      <c r="AK15" s="2"/>
      <c r="AL15" s="2"/>
    </row>
    <row r="16" spans="1:43" s="88" customFormat="1" ht="17" customHeight="1" x14ac:dyDescent="0.2">
      <c r="A16" s="83">
        <v>11</v>
      </c>
      <c r="B16" s="84" t="s">
        <v>79</v>
      </c>
      <c r="C16" s="84" t="s">
        <v>80</v>
      </c>
      <c r="D16" s="89"/>
      <c r="E16" s="89"/>
      <c r="F16" s="89"/>
      <c r="G16" s="89"/>
      <c r="H16" s="89"/>
      <c r="I16" s="89" t="s">
        <v>275</v>
      </c>
      <c r="J16" s="90" t="s">
        <v>299</v>
      </c>
      <c r="K16" s="86">
        <v>6</v>
      </c>
      <c r="L16" s="87">
        <f t="shared" si="0"/>
        <v>6.0869565217391308</v>
      </c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2"/>
      <c r="Y16" s="87">
        <f t="shared" si="5"/>
        <v>0</v>
      </c>
      <c r="Z16" s="91"/>
      <c r="AA16" s="91"/>
      <c r="AB16" s="91"/>
      <c r="AC16" s="91"/>
      <c r="AD16" s="91"/>
      <c r="AE16" s="91"/>
      <c r="AF16" s="91"/>
      <c r="AG16" s="91"/>
      <c r="AH16" s="87">
        <f t="shared" si="2"/>
        <v>0</v>
      </c>
      <c r="AI16" s="107">
        <f t="shared" si="3"/>
        <v>2.0289855072463769</v>
      </c>
      <c r="AJ16" s="91"/>
      <c r="AK16" s="85"/>
      <c r="AL16" s="85"/>
      <c r="AQ16" s="88" t="s">
        <v>309</v>
      </c>
    </row>
    <row r="17" spans="1:38" ht="17" customHeight="1" x14ac:dyDescent="0.2">
      <c r="A17" s="20">
        <v>12</v>
      </c>
      <c r="B17" s="21" t="s">
        <v>81</v>
      </c>
      <c r="C17" s="21" t="s">
        <v>82</v>
      </c>
      <c r="D17" s="4"/>
      <c r="E17" s="4" t="s">
        <v>235</v>
      </c>
      <c r="F17" s="4" t="s">
        <v>237</v>
      </c>
      <c r="G17" s="4"/>
      <c r="H17" s="4" t="s">
        <v>237</v>
      </c>
      <c r="I17" s="4" t="s">
        <v>275</v>
      </c>
      <c r="J17" s="52" t="s">
        <v>301</v>
      </c>
      <c r="K17" s="48">
        <v>6</v>
      </c>
      <c r="L17" s="47">
        <f t="shared" si="0"/>
        <v>12.869565217391305</v>
      </c>
      <c r="M17" s="2">
        <v>0.5</v>
      </c>
      <c r="N17" s="2"/>
      <c r="O17" s="2"/>
      <c r="P17" s="2"/>
      <c r="Q17" s="2"/>
      <c r="R17" s="2"/>
      <c r="S17" s="2">
        <v>1</v>
      </c>
      <c r="T17" s="2">
        <v>7</v>
      </c>
      <c r="U17" s="2">
        <v>20</v>
      </c>
      <c r="V17" s="2">
        <v>20</v>
      </c>
      <c r="W17" s="2">
        <v>10</v>
      </c>
      <c r="X17" s="2"/>
      <c r="Y17" s="47">
        <f t="shared" ref="Y17:Y23" si="7">+W17/20*9+V17/20+U17/10+T17/20*8+X17</f>
        <v>10.3</v>
      </c>
      <c r="Z17" s="71">
        <v>1</v>
      </c>
      <c r="AA17" s="71">
        <v>1</v>
      </c>
      <c r="AB17" s="71"/>
      <c r="AC17" s="71">
        <v>1.5</v>
      </c>
      <c r="AD17" s="71"/>
      <c r="AE17" s="71">
        <v>19</v>
      </c>
      <c r="AF17" s="71">
        <v>13</v>
      </c>
      <c r="AG17" s="71">
        <v>1</v>
      </c>
      <c r="AH17" s="47">
        <f t="shared" si="2"/>
        <v>8.4</v>
      </c>
      <c r="AI17" s="110">
        <f t="shared" si="3"/>
        <v>10.523188405797102</v>
      </c>
      <c r="AJ17" s="71"/>
      <c r="AK17" s="2"/>
      <c r="AL17" s="2"/>
    </row>
    <row r="18" spans="1:38" ht="17" customHeight="1" x14ac:dyDescent="0.2">
      <c r="A18" s="20">
        <v>13</v>
      </c>
      <c r="B18" s="21" t="s">
        <v>83</v>
      </c>
      <c r="C18" s="21" t="s">
        <v>84</v>
      </c>
      <c r="D18" s="4"/>
      <c r="E18" s="4"/>
      <c r="F18" s="4"/>
      <c r="G18" s="4"/>
      <c r="H18" s="4"/>
      <c r="I18" s="4" t="s">
        <v>276</v>
      </c>
      <c r="J18" s="52" t="s">
        <v>297</v>
      </c>
      <c r="K18" s="48">
        <v>6</v>
      </c>
      <c r="L18" s="47">
        <f t="shared" si="0"/>
        <v>5.2173913043478262</v>
      </c>
      <c r="M18" s="2"/>
      <c r="N18" s="2"/>
      <c r="O18" s="2"/>
      <c r="P18" s="2"/>
      <c r="Q18" s="2"/>
      <c r="R18" s="2"/>
      <c r="S18" s="2"/>
      <c r="T18" s="2"/>
      <c r="U18" s="2">
        <v>14</v>
      </c>
      <c r="V18" s="2">
        <v>20</v>
      </c>
      <c r="W18" s="2">
        <v>5</v>
      </c>
      <c r="X18" s="2">
        <v>3</v>
      </c>
      <c r="Y18" s="47">
        <f t="shared" si="7"/>
        <v>7.65</v>
      </c>
      <c r="Z18" s="71"/>
      <c r="AA18" s="71"/>
      <c r="AB18" s="71"/>
      <c r="AC18" s="71"/>
      <c r="AD18" s="71"/>
      <c r="AE18" s="71"/>
      <c r="AF18" s="71"/>
      <c r="AG18" s="71">
        <v>6</v>
      </c>
      <c r="AH18" s="87">
        <f t="shared" si="2"/>
        <v>2.4</v>
      </c>
      <c r="AI18" s="107">
        <f t="shared" si="3"/>
        <v>5.089130434782609</v>
      </c>
      <c r="AJ18" s="71"/>
      <c r="AK18" s="2"/>
      <c r="AL18" s="2"/>
    </row>
    <row r="19" spans="1:38" ht="17" customHeight="1" x14ac:dyDescent="0.2">
      <c r="A19" s="20">
        <v>14</v>
      </c>
      <c r="B19" s="21" t="s">
        <v>85</v>
      </c>
      <c r="C19" s="21" t="s">
        <v>86</v>
      </c>
      <c r="D19" s="4"/>
      <c r="E19" s="4"/>
      <c r="F19" s="4"/>
      <c r="G19" s="4"/>
      <c r="H19" s="4"/>
      <c r="I19" s="4" t="s">
        <v>271</v>
      </c>
      <c r="J19" s="52" t="s">
        <v>304</v>
      </c>
      <c r="K19" s="48">
        <v>5</v>
      </c>
      <c r="L19" s="47">
        <f t="shared" si="0"/>
        <v>5.9710144927536231</v>
      </c>
      <c r="M19" s="2"/>
      <c r="N19" s="2"/>
      <c r="O19" s="2"/>
      <c r="P19" s="2"/>
      <c r="Q19" s="2"/>
      <c r="R19" s="2"/>
      <c r="S19" s="2">
        <v>1</v>
      </c>
      <c r="T19" s="2">
        <v>6</v>
      </c>
      <c r="U19" s="2">
        <v>10</v>
      </c>
      <c r="V19" s="2"/>
      <c r="W19" s="2">
        <v>2</v>
      </c>
      <c r="X19" s="2"/>
      <c r="Y19" s="47">
        <f t="shared" si="7"/>
        <v>4.3</v>
      </c>
      <c r="Z19" s="71"/>
      <c r="AA19" s="71"/>
      <c r="AB19" s="71"/>
      <c r="AC19" s="71"/>
      <c r="AD19" s="71"/>
      <c r="AE19" s="71">
        <v>20</v>
      </c>
      <c r="AF19" s="71">
        <v>13</v>
      </c>
      <c r="AG19" s="71">
        <v>4</v>
      </c>
      <c r="AH19" s="87">
        <f t="shared" si="2"/>
        <v>7.5500000000000007</v>
      </c>
      <c r="AI19" s="107">
        <f t="shared" si="3"/>
        <v>5.9403381642512079</v>
      </c>
      <c r="AJ19" s="71"/>
      <c r="AK19" s="2"/>
      <c r="AL19" s="2"/>
    </row>
    <row r="20" spans="1:38" ht="17" customHeight="1" x14ac:dyDescent="0.2">
      <c r="A20" s="20">
        <v>15</v>
      </c>
      <c r="B20" s="21" t="s">
        <v>87</v>
      </c>
      <c r="C20" s="21" t="s">
        <v>88</v>
      </c>
      <c r="D20" s="4"/>
      <c r="E20" s="4" t="s">
        <v>235</v>
      </c>
      <c r="F20" s="4"/>
      <c r="G20" s="4" t="s">
        <v>235</v>
      </c>
      <c r="H20" s="4"/>
      <c r="I20" s="4" t="s">
        <v>276</v>
      </c>
      <c r="J20" s="52" t="s">
        <v>293</v>
      </c>
      <c r="K20" s="48">
        <v>6</v>
      </c>
      <c r="L20" s="47">
        <f t="shared" si="0"/>
        <v>9.3913043478260878</v>
      </c>
      <c r="M20" s="2">
        <v>1</v>
      </c>
      <c r="N20" s="2"/>
      <c r="O20" s="2"/>
      <c r="P20" s="2"/>
      <c r="Q20" s="2"/>
      <c r="R20" s="2"/>
      <c r="S20" s="2"/>
      <c r="T20" s="2">
        <v>6</v>
      </c>
      <c r="U20" s="2"/>
      <c r="V20" s="2">
        <v>20</v>
      </c>
      <c r="W20" s="2">
        <v>8</v>
      </c>
      <c r="X20" s="2"/>
      <c r="Y20" s="47">
        <f t="shared" si="7"/>
        <v>7</v>
      </c>
      <c r="Z20" s="71">
        <v>2.5</v>
      </c>
      <c r="AA20" s="71"/>
      <c r="AB20" s="71">
        <v>1</v>
      </c>
      <c r="AC20" s="71"/>
      <c r="AD20" s="71"/>
      <c r="AE20" s="71"/>
      <c r="AF20" s="71"/>
      <c r="AG20" s="71">
        <v>7</v>
      </c>
      <c r="AH20" s="47">
        <f t="shared" si="2"/>
        <v>4.7166666666666668</v>
      </c>
      <c r="AI20" s="107">
        <f t="shared" si="3"/>
        <v>7.0359903381642512</v>
      </c>
      <c r="AJ20" s="71"/>
      <c r="AK20" s="2"/>
      <c r="AL20" s="2"/>
    </row>
    <row r="21" spans="1:38" ht="17" customHeight="1" x14ac:dyDescent="0.2">
      <c r="A21" s="20">
        <v>16</v>
      </c>
      <c r="B21" s="21" t="s">
        <v>89</v>
      </c>
      <c r="C21" s="21" t="s">
        <v>90</v>
      </c>
      <c r="D21" s="4" t="s">
        <v>235</v>
      </c>
      <c r="E21" s="4" t="s">
        <v>235</v>
      </c>
      <c r="F21" s="4" t="s">
        <v>235</v>
      </c>
      <c r="G21" s="4"/>
      <c r="H21" s="4" t="s">
        <v>237</v>
      </c>
      <c r="I21" s="4" t="s">
        <v>275</v>
      </c>
      <c r="J21" s="52" t="s">
        <v>293</v>
      </c>
      <c r="K21" s="48">
        <v>6</v>
      </c>
      <c r="L21" s="47">
        <f t="shared" si="0"/>
        <v>10.956521739130434</v>
      </c>
      <c r="M21" s="2"/>
      <c r="N21" s="2">
        <v>1</v>
      </c>
      <c r="O21" s="2"/>
      <c r="P21" s="2"/>
      <c r="Q21" s="2">
        <v>1</v>
      </c>
      <c r="R21" s="2">
        <v>1</v>
      </c>
      <c r="S21" s="2">
        <v>1</v>
      </c>
      <c r="T21" s="2">
        <v>14</v>
      </c>
      <c r="U21" s="2">
        <v>16</v>
      </c>
      <c r="V21" s="2">
        <v>20</v>
      </c>
      <c r="W21" s="2">
        <v>15</v>
      </c>
      <c r="X21" s="2"/>
      <c r="Y21" s="47">
        <f t="shared" si="7"/>
        <v>14.95</v>
      </c>
      <c r="Z21" s="71">
        <v>2</v>
      </c>
      <c r="AA21" s="71"/>
      <c r="AB21" s="71"/>
      <c r="AC21" s="71">
        <v>1</v>
      </c>
      <c r="AD21" s="71">
        <v>3</v>
      </c>
      <c r="AE21" s="71">
        <v>19</v>
      </c>
      <c r="AF21" s="71">
        <v>15</v>
      </c>
      <c r="AG21" s="71">
        <v>14</v>
      </c>
      <c r="AH21" s="47">
        <f t="shared" si="2"/>
        <v>16.149999999999999</v>
      </c>
      <c r="AI21" s="110">
        <f t="shared" si="3"/>
        <v>14.018840579710144</v>
      </c>
      <c r="AJ21" s="71"/>
      <c r="AK21" s="2"/>
      <c r="AL21" s="2"/>
    </row>
    <row r="22" spans="1:38" ht="17" customHeight="1" x14ac:dyDescent="0.2">
      <c r="A22" s="20">
        <v>17</v>
      </c>
      <c r="B22" s="21" t="s">
        <v>91</v>
      </c>
      <c r="C22" s="21" t="s">
        <v>92</v>
      </c>
      <c r="D22" s="4" t="s">
        <v>235</v>
      </c>
      <c r="E22" s="4" t="s">
        <v>235</v>
      </c>
      <c r="F22" s="4"/>
      <c r="G22" s="4" t="s">
        <v>235</v>
      </c>
      <c r="H22" s="4"/>
      <c r="I22" s="4" t="s">
        <v>271</v>
      </c>
      <c r="J22" s="52" t="s">
        <v>305</v>
      </c>
      <c r="K22" s="48">
        <v>6</v>
      </c>
      <c r="L22" s="47">
        <f t="shared" si="0"/>
        <v>9.0434782608695645</v>
      </c>
      <c r="M22" s="2"/>
      <c r="N22" s="2"/>
      <c r="O22" s="2"/>
      <c r="P22" s="2"/>
      <c r="Q22" s="2"/>
      <c r="R22" s="2"/>
      <c r="S22" s="2"/>
      <c r="T22" s="2"/>
      <c r="U22" s="2">
        <v>14</v>
      </c>
      <c r="V22" s="2"/>
      <c r="W22" s="2">
        <v>20</v>
      </c>
      <c r="X22" s="2"/>
      <c r="Y22" s="47">
        <f t="shared" si="7"/>
        <v>10.4</v>
      </c>
      <c r="Z22" s="71">
        <v>2</v>
      </c>
      <c r="AA22" s="71"/>
      <c r="AB22" s="71"/>
      <c r="AC22" s="71">
        <v>1.5</v>
      </c>
      <c r="AD22" s="71">
        <v>2</v>
      </c>
      <c r="AE22" s="71">
        <v>16</v>
      </c>
      <c r="AF22" s="71"/>
      <c r="AG22" s="71">
        <v>18</v>
      </c>
      <c r="AH22" s="47">
        <f t="shared" si="2"/>
        <v>14.15</v>
      </c>
      <c r="AI22" s="110">
        <f t="shared" si="3"/>
        <v>11.197826086956523</v>
      </c>
      <c r="AJ22" s="71"/>
      <c r="AK22" s="2"/>
      <c r="AL22" s="2"/>
    </row>
    <row r="23" spans="1:38" ht="17" customHeight="1" x14ac:dyDescent="0.2">
      <c r="A23" s="20">
        <v>18</v>
      </c>
      <c r="B23" s="21" t="s">
        <v>93</v>
      </c>
      <c r="C23" s="21" t="s">
        <v>94</v>
      </c>
      <c r="D23" s="4"/>
      <c r="E23" s="4"/>
      <c r="F23" s="4"/>
      <c r="G23" s="4"/>
      <c r="H23" s="4"/>
      <c r="I23" s="4" t="s">
        <v>276</v>
      </c>
      <c r="J23" s="52" t="s">
        <v>296</v>
      </c>
      <c r="K23" s="48">
        <v>6</v>
      </c>
      <c r="L23" s="47">
        <f t="shared" si="0"/>
        <v>6.6086956521739122</v>
      </c>
      <c r="M23" s="2"/>
      <c r="N23" s="2"/>
      <c r="O23" s="2"/>
      <c r="P23" s="2"/>
      <c r="Q23" s="2"/>
      <c r="R23" s="2"/>
      <c r="S23" s="2"/>
      <c r="T23" s="2"/>
      <c r="U23" s="2">
        <v>14</v>
      </c>
      <c r="V23" s="2">
        <v>20</v>
      </c>
      <c r="W23" s="2">
        <v>4</v>
      </c>
      <c r="X23" s="85"/>
      <c r="Y23" s="47">
        <f t="shared" si="7"/>
        <v>4.1999999999999993</v>
      </c>
      <c r="Z23" s="71">
        <v>1</v>
      </c>
      <c r="AA23" s="71"/>
      <c r="AB23" s="71"/>
      <c r="AC23" s="71"/>
      <c r="AD23" s="71"/>
      <c r="AE23" s="71"/>
      <c r="AF23" s="71"/>
      <c r="AG23" s="71">
        <v>12</v>
      </c>
      <c r="AH23" s="47">
        <f t="shared" si="2"/>
        <v>5.3</v>
      </c>
      <c r="AI23" s="107">
        <f t="shared" si="3"/>
        <v>5.3695652173913038</v>
      </c>
      <c r="AJ23" s="71"/>
      <c r="AK23" s="2"/>
      <c r="AL23" s="2"/>
    </row>
    <row r="24" spans="1:38" s="88" customFormat="1" ht="17" customHeight="1" x14ac:dyDescent="0.2">
      <c r="A24" s="83">
        <v>19</v>
      </c>
      <c r="B24" s="84" t="s">
        <v>95</v>
      </c>
      <c r="C24" s="84" t="s">
        <v>96</v>
      </c>
      <c r="D24" s="89"/>
      <c r="E24" s="89"/>
      <c r="F24" s="89"/>
      <c r="G24" s="89"/>
      <c r="H24" s="89"/>
      <c r="I24" s="89" t="s">
        <v>271</v>
      </c>
      <c r="J24" s="90" t="s">
        <v>297</v>
      </c>
      <c r="K24" s="86">
        <v>5</v>
      </c>
      <c r="L24" s="87">
        <f t="shared" si="0"/>
        <v>2.3188405797101455</v>
      </c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7">
        <f t="shared" si="5"/>
        <v>0</v>
      </c>
      <c r="Z24" s="91"/>
      <c r="AA24" s="91"/>
      <c r="AB24" s="91"/>
      <c r="AC24" s="91"/>
      <c r="AD24" s="91"/>
      <c r="AE24" s="91"/>
      <c r="AF24" s="91"/>
      <c r="AG24" s="91"/>
      <c r="AH24" s="87">
        <f t="shared" si="2"/>
        <v>0</v>
      </c>
      <c r="AI24" s="107">
        <f t="shared" si="3"/>
        <v>0.77294685990338186</v>
      </c>
      <c r="AJ24" s="91"/>
      <c r="AK24" s="85"/>
      <c r="AL24" s="85"/>
    </row>
    <row r="25" spans="1:38" s="88" customFormat="1" ht="17" customHeight="1" x14ac:dyDescent="0.2">
      <c r="A25" s="83">
        <v>20</v>
      </c>
      <c r="B25" s="84" t="s">
        <v>97</v>
      </c>
      <c r="C25" s="84" t="s">
        <v>98</v>
      </c>
      <c r="D25" s="89" t="s">
        <v>238</v>
      </c>
      <c r="E25" s="89"/>
      <c r="F25" s="89"/>
      <c r="G25" s="89" t="s">
        <v>237</v>
      </c>
      <c r="H25" s="89"/>
      <c r="I25" s="89" t="s">
        <v>275</v>
      </c>
      <c r="J25" s="90" t="s">
        <v>271</v>
      </c>
      <c r="K25" s="86">
        <v>5</v>
      </c>
      <c r="L25" s="87">
        <f t="shared" si="0"/>
        <v>8.2318840579710155</v>
      </c>
      <c r="M25" s="85"/>
      <c r="N25" s="85"/>
      <c r="O25" s="85"/>
      <c r="P25" s="85"/>
      <c r="Q25" s="85"/>
      <c r="R25" s="85"/>
      <c r="S25" s="85"/>
      <c r="T25" s="85">
        <v>11</v>
      </c>
      <c r="U25" s="85"/>
      <c r="V25" s="85">
        <v>10</v>
      </c>
      <c r="W25" s="85">
        <v>4</v>
      </c>
      <c r="X25" s="85"/>
      <c r="Y25" s="87">
        <f t="shared" si="5"/>
        <v>6.7</v>
      </c>
      <c r="Z25" s="91">
        <v>2</v>
      </c>
      <c r="AA25" s="91"/>
      <c r="AB25" s="91"/>
      <c r="AC25" s="91">
        <v>1</v>
      </c>
      <c r="AD25" s="91">
        <v>1</v>
      </c>
      <c r="AE25" s="91">
        <v>19</v>
      </c>
      <c r="AF25" s="91">
        <v>13</v>
      </c>
      <c r="AG25" s="91">
        <v>4</v>
      </c>
      <c r="AH25" s="87">
        <f t="shared" si="2"/>
        <v>9.85</v>
      </c>
      <c r="AI25" s="107">
        <f t="shared" si="3"/>
        <v>8.2606280193236721</v>
      </c>
      <c r="AJ25" s="91"/>
      <c r="AK25" s="85"/>
      <c r="AL25" s="85"/>
    </row>
    <row r="26" spans="1:38" s="88" customFormat="1" ht="17" customHeight="1" x14ac:dyDescent="0.2">
      <c r="A26" s="83">
        <v>21</v>
      </c>
      <c r="B26" s="84" t="s">
        <v>99</v>
      </c>
      <c r="C26" s="84" t="s">
        <v>100</v>
      </c>
      <c r="D26" s="89"/>
      <c r="E26" s="89"/>
      <c r="F26" s="89"/>
      <c r="G26" s="89"/>
      <c r="H26" s="89"/>
      <c r="I26" s="89" t="s">
        <v>271</v>
      </c>
      <c r="J26" s="90" t="s">
        <v>271</v>
      </c>
      <c r="K26" s="86">
        <v>3</v>
      </c>
      <c r="L26" s="87">
        <f t="shared" si="0"/>
        <v>0.86956521739130432</v>
      </c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>
        <v>0</v>
      </c>
      <c r="X26" s="2"/>
      <c r="Y26" s="87">
        <f t="shared" si="5"/>
        <v>0</v>
      </c>
      <c r="Z26" s="91"/>
      <c r="AA26" s="91"/>
      <c r="AB26" s="91"/>
      <c r="AC26" s="91"/>
      <c r="AD26" s="91"/>
      <c r="AE26" s="91"/>
      <c r="AF26" s="91"/>
      <c r="AG26" s="91">
        <v>0</v>
      </c>
      <c r="AH26" s="87">
        <f t="shared" si="2"/>
        <v>0</v>
      </c>
      <c r="AI26" s="107">
        <f t="shared" si="3"/>
        <v>0.28985507246376813</v>
      </c>
      <c r="AJ26" s="91"/>
      <c r="AK26" s="85"/>
      <c r="AL26" s="85"/>
    </row>
    <row r="27" spans="1:38" ht="17" customHeight="1" x14ac:dyDescent="0.2">
      <c r="A27" s="20">
        <v>22</v>
      </c>
      <c r="B27" s="21" t="s">
        <v>101</v>
      </c>
      <c r="C27" s="21" t="s">
        <v>102</v>
      </c>
      <c r="D27" s="4" t="s">
        <v>237</v>
      </c>
      <c r="E27" s="4" t="s">
        <v>235</v>
      </c>
      <c r="F27" s="4"/>
      <c r="G27" s="4" t="s">
        <v>237</v>
      </c>
      <c r="H27" s="4" t="s">
        <v>237</v>
      </c>
      <c r="I27" s="4" t="s">
        <v>275</v>
      </c>
      <c r="J27" s="52" t="s">
        <v>293</v>
      </c>
      <c r="K27" s="48">
        <v>6</v>
      </c>
      <c r="L27" s="47">
        <f t="shared" si="0"/>
        <v>12.695652173913043</v>
      </c>
      <c r="M27" s="2">
        <v>1</v>
      </c>
      <c r="N27" s="2"/>
      <c r="O27" s="2">
        <v>1</v>
      </c>
      <c r="P27" s="2">
        <v>2</v>
      </c>
      <c r="Q27" s="2"/>
      <c r="R27" s="2"/>
      <c r="S27" s="2">
        <v>1</v>
      </c>
      <c r="T27" s="2">
        <v>15</v>
      </c>
      <c r="U27" s="2">
        <v>14</v>
      </c>
      <c r="V27" s="2">
        <v>20</v>
      </c>
      <c r="W27" s="2">
        <v>10</v>
      </c>
      <c r="X27" s="85"/>
      <c r="Y27" s="47">
        <f t="shared" ref="Y27:Y33" si="8">+W27/20*9+V27/20+U27/10+T27/20*8+X27</f>
        <v>12.9</v>
      </c>
      <c r="Z27" s="71">
        <v>3</v>
      </c>
      <c r="AA27" s="71"/>
      <c r="AB27" s="71"/>
      <c r="AC27" s="71">
        <v>1.5</v>
      </c>
      <c r="AD27" s="71">
        <v>2</v>
      </c>
      <c r="AE27" s="71">
        <v>18</v>
      </c>
      <c r="AF27" s="71">
        <v>20</v>
      </c>
      <c r="AG27" s="71">
        <v>10</v>
      </c>
      <c r="AH27" s="47">
        <f t="shared" si="2"/>
        <v>14.85</v>
      </c>
      <c r="AI27" s="110">
        <f t="shared" si="3"/>
        <v>13.481884057971014</v>
      </c>
      <c r="AJ27" s="71"/>
      <c r="AK27" s="2"/>
      <c r="AL27" s="2"/>
    </row>
    <row r="28" spans="1:38" ht="17" customHeight="1" x14ac:dyDescent="0.2">
      <c r="A28" s="20">
        <v>23</v>
      </c>
      <c r="B28" s="21" t="s">
        <v>103</v>
      </c>
      <c r="C28" s="21" t="s">
        <v>104</v>
      </c>
      <c r="D28" s="4" t="s">
        <v>237</v>
      </c>
      <c r="E28" s="4"/>
      <c r="F28" s="4" t="s">
        <v>237</v>
      </c>
      <c r="G28" s="4" t="s">
        <v>235</v>
      </c>
      <c r="H28" s="4"/>
      <c r="I28" s="4" t="s">
        <v>276</v>
      </c>
      <c r="J28" s="52" t="s">
        <v>274</v>
      </c>
      <c r="K28" s="48">
        <v>6</v>
      </c>
      <c r="L28" s="47">
        <f t="shared" si="0"/>
        <v>12.173913043478262</v>
      </c>
      <c r="M28" s="2">
        <v>1</v>
      </c>
      <c r="N28" s="2"/>
      <c r="O28" s="2"/>
      <c r="P28" s="2"/>
      <c r="Q28" s="2"/>
      <c r="R28" s="2">
        <v>1</v>
      </c>
      <c r="S28" s="2"/>
      <c r="T28" s="2">
        <v>8</v>
      </c>
      <c r="U28" s="2">
        <v>14</v>
      </c>
      <c r="V28" s="2">
        <v>20</v>
      </c>
      <c r="W28" s="2">
        <v>20</v>
      </c>
      <c r="X28" s="85"/>
      <c r="Y28" s="47">
        <f t="shared" si="8"/>
        <v>14.600000000000001</v>
      </c>
      <c r="Z28" s="71">
        <v>2</v>
      </c>
      <c r="AA28" s="71">
        <v>1</v>
      </c>
      <c r="AB28" s="71">
        <v>1</v>
      </c>
      <c r="AC28" s="71"/>
      <c r="AD28" s="71">
        <v>1.5</v>
      </c>
      <c r="AE28" s="71">
        <v>18</v>
      </c>
      <c r="AF28" s="71">
        <v>15</v>
      </c>
      <c r="AG28" s="71">
        <v>8</v>
      </c>
      <c r="AH28" s="47">
        <f t="shared" si="2"/>
        <v>13.216666666666667</v>
      </c>
      <c r="AI28" s="110">
        <f t="shared" si="3"/>
        <v>13.330193236714976</v>
      </c>
      <c r="AJ28" s="71"/>
      <c r="AK28" s="2"/>
      <c r="AL28" s="2"/>
    </row>
    <row r="29" spans="1:38" ht="17" customHeight="1" x14ac:dyDescent="0.2">
      <c r="A29" s="20">
        <v>24</v>
      </c>
      <c r="B29" s="21" t="s">
        <v>105</v>
      </c>
      <c r="C29" s="21" t="s">
        <v>106</v>
      </c>
      <c r="D29" s="4" t="s">
        <v>237</v>
      </c>
      <c r="E29" s="4" t="s">
        <v>235</v>
      </c>
      <c r="F29" s="4" t="s">
        <v>237</v>
      </c>
      <c r="G29" s="4" t="s">
        <v>237</v>
      </c>
      <c r="H29" s="4"/>
      <c r="I29" s="4" t="s">
        <v>274</v>
      </c>
      <c r="J29" s="52" t="s">
        <v>303</v>
      </c>
      <c r="K29" s="48">
        <v>5</v>
      </c>
      <c r="L29" s="47">
        <f t="shared" si="0"/>
        <v>14.927536231884055</v>
      </c>
      <c r="M29" s="2">
        <v>1</v>
      </c>
      <c r="N29" s="2"/>
      <c r="O29" s="2"/>
      <c r="P29" s="2"/>
      <c r="Q29" s="2">
        <v>1</v>
      </c>
      <c r="R29" s="2"/>
      <c r="S29" s="2">
        <v>1</v>
      </c>
      <c r="T29" s="2">
        <v>11</v>
      </c>
      <c r="U29" s="2"/>
      <c r="V29" s="2"/>
      <c r="W29" s="2">
        <v>10</v>
      </c>
      <c r="X29" s="2"/>
      <c r="Y29" s="47">
        <f t="shared" si="8"/>
        <v>8.9</v>
      </c>
      <c r="Z29" s="71">
        <v>3</v>
      </c>
      <c r="AA29" s="71">
        <v>1</v>
      </c>
      <c r="AB29" s="71"/>
      <c r="AC29" s="71"/>
      <c r="AD29" s="71">
        <v>2</v>
      </c>
      <c r="AE29" s="71"/>
      <c r="AF29" s="71">
        <v>13</v>
      </c>
      <c r="AG29" s="71">
        <v>5</v>
      </c>
      <c r="AH29" s="47">
        <f>+AG29/20*8+AF29/20*3+AE29/20*4+AD29+AC29/2+AB29/1.5+AA29+Z29/2</f>
        <v>8.4499999999999993</v>
      </c>
      <c r="AI29" s="110">
        <f t="shared" si="3"/>
        <v>10.759178743961352</v>
      </c>
      <c r="AJ29" s="71"/>
      <c r="AK29" s="2"/>
      <c r="AL29" s="2"/>
    </row>
    <row r="30" spans="1:38" ht="17" customHeight="1" x14ac:dyDescent="0.2">
      <c r="A30" s="20">
        <v>25</v>
      </c>
      <c r="B30" s="21" t="s">
        <v>107</v>
      </c>
      <c r="C30" s="21" t="s">
        <v>108</v>
      </c>
      <c r="D30" s="4"/>
      <c r="E30" s="4"/>
      <c r="F30" s="4"/>
      <c r="G30" s="4"/>
      <c r="H30" s="4"/>
      <c r="I30" s="4" t="s">
        <v>276</v>
      </c>
      <c r="J30" s="52" t="s">
        <v>296</v>
      </c>
      <c r="K30" s="48">
        <v>6</v>
      </c>
      <c r="L30" s="47">
        <f t="shared" si="0"/>
        <v>6.6086956521739122</v>
      </c>
      <c r="M30" s="2"/>
      <c r="N30" s="2"/>
      <c r="O30" s="2"/>
      <c r="P30" s="2"/>
      <c r="Q30" s="2"/>
      <c r="R30" s="2"/>
      <c r="S30" s="2"/>
      <c r="T30" s="2"/>
      <c r="U30" s="2">
        <v>14</v>
      </c>
      <c r="V30" s="2">
        <v>20</v>
      </c>
      <c r="W30" s="2">
        <v>10</v>
      </c>
      <c r="X30" s="2">
        <v>2</v>
      </c>
      <c r="Y30" s="47">
        <f t="shared" si="8"/>
        <v>8.9</v>
      </c>
      <c r="Z30" s="71"/>
      <c r="AA30" s="71"/>
      <c r="AB30" s="71"/>
      <c r="AC30" s="71"/>
      <c r="AD30" s="71"/>
      <c r="AE30" s="71">
        <v>16</v>
      </c>
      <c r="AF30" s="71">
        <v>13</v>
      </c>
      <c r="AG30" s="71">
        <v>16</v>
      </c>
      <c r="AH30" s="47">
        <f t="shared" si="2"/>
        <v>11.55</v>
      </c>
      <c r="AI30" s="107">
        <f t="shared" si="3"/>
        <v>9.0195652173913032</v>
      </c>
      <c r="AJ30" s="71"/>
      <c r="AK30" s="2"/>
      <c r="AL30" s="2"/>
    </row>
    <row r="31" spans="1:38" ht="17" customHeight="1" x14ac:dyDescent="0.2">
      <c r="A31" s="20">
        <v>26</v>
      </c>
      <c r="B31" s="21" t="s">
        <v>109</v>
      </c>
      <c r="C31" s="21" t="s">
        <v>110</v>
      </c>
      <c r="D31" s="4" t="s">
        <v>235</v>
      </c>
      <c r="E31" s="4"/>
      <c r="F31" s="4" t="s">
        <v>237</v>
      </c>
      <c r="G31" s="4"/>
      <c r="H31" s="4"/>
      <c r="I31" s="4" t="s">
        <v>276</v>
      </c>
      <c r="J31" s="52" t="s">
        <v>296</v>
      </c>
      <c r="K31" s="48">
        <v>6</v>
      </c>
      <c r="L31" s="47">
        <f t="shared" si="0"/>
        <v>9.2173913043478262</v>
      </c>
      <c r="M31" s="2">
        <v>1</v>
      </c>
      <c r="N31" s="2"/>
      <c r="O31" s="2"/>
      <c r="P31" s="2"/>
      <c r="Q31" s="2"/>
      <c r="R31" s="2"/>
      <c r="S31" s="2"/>
      <c r="T31" s="2">
        <v>6</v>
      </c>
      <c r="U31" s="2">
        <v>14</v>
      </c>
      <c r="V31" s="2">
        <v>20</v>
      </c>
      <c r="W31" s="2">
        <v>10</v>
      </c>
      <c r="X31" s="2"/>
      <c r="Y31" s="47">
        <f t="shared" si="8"/>
        <v>9.3000000000000007</v>
      </c>
      <c r="Z31" s="71">
        <v>2.5</v>
      </c>
      <c r="AA31" s="71"/>
      <c r="AB31" s="71"/>
      <c r="AC31" s="71">
        <v>2</v>
      </c>
      <c r="AD31" s="71">
        <v>3</v>
      </c>
      <c r="AE31" s="71">
        <v>18</v>
      </c>
      <c r="AF31" s="71">
        <v>13</v>
      </c>
      <c r="AG31" s="71">
        <v>6</v>
      </c>
      <c r="AH31" s="47">
        <f t="shared" si="2"/>
        <v>13.2</v>
      </c>
      <c r="AI31" s="110">
        <f t="shared" si="3"/>
        <v>10.572463768115941</v>
      </c>
      <c r="AJ31" s="71"/>
      <c r="AK31" s="2"/>
      <c r="AL31" s="2"/>
    </row>
    <row r="32" spans="1:38" ht="17" customHeight="1" x14ac:dyDescent="0.2">
      <c r="A32" s="20">
        <v>27</v>
      </c>
      <c r="B32" s="21" t="s">
        <v>111</v>
      </c>
      <c r="C32" s="21" t="s">
        <v>112</v>
      </c>
      <c r="D32" s="4"/>
      <c r="E32" s="4"/>
      <c r="F32" s="4"/>
      <c r="G32" s="4"/>
      <c r="H32" s="4"/>
      <c r="I32" s="4" t="s">
        <v>271</v>
      </c>
      <c r="J32" s="52" t="s">
        <v>304</v>
      </c>
      <c r="K32" s="48">
        <v>5</v>
      </c>
      <c r="L32" s="47">
        <f t="shared" si="0"/>
        <v>5.9710144927536231</v>
      </c>
      <c r="M32" s="2">
        <v>1</v>
      </c>
      <c r="N32" s="2"/>
      <c r="O32" s="2"/>
      <c r="P32" s="2"/>
      <c r="Q32" s="2"/>
      <c r="R32" s="2"/>
      <c r="S32" s="2"/>
      <c r="T32" s="2">
        <v>15</v>
      </c>
      <c r="U32" s="2"/>
      <c r="V32" s="2">
        <v>15</v>
      </c>
      <c r="W32" s="2">
        <v>11</v>
      </c>
      <c r="X32" s="2">
        <v>2</v>
      </c>
      <c r="Y32" s="47">
        <f t="shared" si="8"/>
        <v>13.7</v>
      </c>
      <c r="Z32" s="71"/>
      <c r="AA32" s="71"/>
      <c r="AB32" s="71"/>
      <c r="AC32" s="71"/>
      <c r="AD32" s="71"/>
      <c r="AE32" s="71">
        <v>10</v>
      </c>
      <c r="AF32" s="71">
        <v>10</v>
      </c>
      <c r="AG32" s="71">
        <v>13</v>
      </c>
      <c r="AH32" s="47">
        <f t="shared" si="2"/>
        <v>8.6999999999999993</v>
      </c>
      <c r="AI32" s="107">
        <f t="shared" si="3"/>
        <v>9.4570048309178745</v>
      </c>
      <c r="AJ32" s="71"/>
      <c r="AK32" s="2"/>
      <c r="AL32" s="2"/>
    </row>
    <row r="33" spans="1:38" ht="17" customHeight="1" x14ac:dyDescent="0.2">
      <c r="A33" s="20">
        <v>28</v>
      </c>
      <c r="B33" s="21" t="s">
        <v>113</v>
      </c>
      <c r="C33" s="21" t="s">
        <v>114</v>
      </c>
      <c r="D33" s="4" t="s">
        <v>235</v>
      </c>
      <c r="E33" s="4"/>
      <c r="F33" s="4" t="s">
        <v>237</v>
      </c>
      <c r="G33" s="4" t="s">
        <v>235</v>
      </c>
      <c r="H33" s="4" t="s">
        <v>244</v>
      </c>
      <c r="I33" s="4" t="s">
        <v>275</v>
      </c>
      <c r="J33" s="52" t="s">
        <v>295</v>
      </c>
      <c r="K33" s="48">
        <v>6</v>
      </c>
      <c r="L33" s="47">
        <f t="shared" si="0"/>
        <v>13.391304347826086</v>
      </c>
      <c r="M33" s="2"/>
      <c r="N33" s="2"/>
      <c r="O33" s="2"/>
      <c r="P33" s="2">
        <v>1</v>
      </c>
      <c r="Q33" s="2"/>
      <c r="R33" s="2"/>
      <c r="S33" s="2"/>
      <c r="T33" s="2">
        <v>6</v>
      </c>
      <c r="U33" s="2">
        <v>14</v>
      </c>
      <c r="V33" s="2">
        <v>20</v>
      </c>
      <c r="W33" s="2">
        <v>8</v>
      </c>
      <c r="X33" s="85">
        <v>1</v>
      </c>
      <c r="Y33" s="47">
        <f t="shared" si="8"/>
        <v>9.4</v>
      </c>
      <c r="Z33" s="71">
        <v>4</v>
      </c>
      <c r="AA33" s="71">
        <v>1</v>
      </c>
      <c r="AB33" s="71"/>
      <c r="AC33" s="71">
        <v>1.5</v>
      </c>
      <c r="AD33" s="71">
        <v>1</v>
      </c>
      <c r="AE33" s="71">
        <v>20</v>
      </c>
      <c r="AF33" s="71">
        <v>13</v>
      </c>
      <c r="AG33" s="71">
        <v>6</v>
      </c>
      <c r="AH33" s="47">
        <f t="shared" si="2"/>
        <v>13.1</v>
      </c>
      <c r="AI33" s="110">
        <f t="shared" si="3"/>
        <v>11.963768115942029</v>
      </c>
      <c r="AJ33" s="71"/>
      <c r="AK33" s="2"/>
      <c r="AL33" s="2"/>
    </row>
    <row r="34" spans="1:38" s="88" customFormat="1" ht="17" customHeight="1" x14ac:dyDescent="0.2">
      <c r="A34" s="83">
        <v>29</v>
      </c>
      <c r="B34" s="84" t="s">
        <v>115</v>
      </c>
      <c r="C34" s="84" t="s">
        <v>116</v>
      </c>
      <c r="D34" s="89"/>
      <c r="E34" s="89"/>
      <c r="F34" s="89"/>
      <c r="G34" s="89"/>
      <c r="H34" s="89"/>
      <c r="I34" s="89" t="s">
        <v>271</v>
      </c>
      <c r="J34" s="90" t="s">
        <v>271</v>
      </c>
      <c r="K34" s="86">
        <v>5</v>
      </c>
      <c r="L34" s="87">
        <f t="shared" si="0"/>
        <v>1.4492753623188406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2"/>
      <c r="Y34" s="87">
        <f t="shared" si="5"/>
        <v>0</v>
      </c>
      <c r="Z34" s="91"/>
      <c r="AA34" s="91"/>
      <c r="AB34" s="91"/>
      <c r="AC34" s="91"/>
      <c r="AD34" s="91"/>
      <c r="AE34" s="91"/>
      <c r="AF34" s="91"/>
      <c r="AG34" s="91"/>
      <c r="AH34" s="87">
        <f t="shared" si="2"/>
        <v>0</v>
      </c>
      <c r="AI34" s="107">
        <f t="shared" si="3"/>
        <v>0.48309178743961351</v>
      </c>
      <c r="AJ34" s="91"/>
      <c r="AK34" s="85"/>
      <c r="AL34" s="85"/>
    </row>
    <row r="35" spans="1:38" s="88" customFormat="1" ht="17" customHeight="1" x14ac:dyDescent="0.2">
      <c r="A35" s="83">
        <v>30</v>
      </c>
      <c r="B35" s="84" t="s">
        <v>117</v>
      </c>
      <c r="C35" s="84" t="s">
        <v>118</v>
      </c>
      <c r="D35" s="89"/>
      <c r="E35" s="89"/>
      <c r="F35" s="89"/>
      <c r="G35" s="89"/>
      <c r="H35" s="89"/>
      <c r="I35" s="89" t="s">
        <v>271</v>
      </c>
      <c r="J35" s="90" t="s">
        <v>300</v>
      </c>
      <c r="K35" s="86">
        <v>6</v>
      </c>
      <c r="L35" s="87">
        <f t="shared" si="0"/>
        <v>5.5652173913043477</v>
      </c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>
        <v>1</v>
      </c>
      <c r="X35" s="2">
        <v>2</v>
      </c>
      <c r="Y35" s="87">
        <f t="shared" si="5"/>
        <v>0.45</v>
      </c>
      <c r="Z35" s="91">
        <v>2</v>
      </c>
      <c r="AA35" s="91"/>
      <c r="AB35" s="91"/>
      <c r="AC35" s="91">
        <v>1.5</v>
      </c>
      <c r="AD35" s="91">
        <v>1.5</v>
      </c>
      <c r="AE35" s="91"/>
      <c r="AF35" s="91">
        <v>13</v>
      </c>
      <c r="AG35" s="91">
        <v>6</v>
      </c>
      <c r="AH35" s="87">
        <f t="shared" si="2"/>
        <v>7.6</v>
      </c>
      <c r="AI35" s="107">
        <f t="shared" si="3"/>
        <v>4.5384057971014489</v>
      </c>
      <c r="AJ35" s="91"/>
      <c r="AK35" s="85"/>
      <c r="AL35" s="85"/>
    </row>
    <row r="36" spans="1:38" ht="17" customHeight="1" x14ac:dyDescent="0.2">
      <c r="A36" s="20">
        <v>31</v>
      </c>
      <c r="B36" s="21" t="s">
        <v>119</v>
      </c>
      <c r="C36" s="21" t="s">
        <v>120</v>
      </c>
      <c r="D36" s="4" t="s">
        <v>235</v>
      </c>
      <c r="E36" s="4" t="s">
        <v>235</v>
      </c>
      <c r="F36" s="4" t="s">
        <v>237</v>
      </c>
      <c r="G36" s="4" t="s">
        <v>235</v>
      </c>
      <c r="H36" s="4"/>
      <c r="I36" s="4" t="s">
        <v>275</v>
      </c>
      <c r="J36" s="52" t="s">
        <v>301</v>
      </c>
      <c r="K36" s="48">
        <v>6</v>
      </c>
      <c r="L36" s="47">
        <f t="shared" si="0"/>
        <v>12.869565217391305</v>
      </c>
      <c r="M36" s="2"/>
      <c r="N36" s="2">
        <v>1</v>
      </c>
      <c r="O36" s="2"/>
      <c r="P36" s="2"/>
      <c r="Q36" s="2">
        <v>1</v>
      </c>
      <c r="R36" s="2">
        <v>1</v>
      </c>
      <c r="S36" s="2">
        <v>1</v>
      </c>
      <c r="T36" s="2">
        <v>14</v>
      </c>
      <c r="U36" s="2">
        <v>14</v>
      </c>
      <c r="V36" s="2">
        <v>20</v>
      </c>
      <c r="W36" s="2">
        <v>15</v>
      </c>
      <c r="X36" s="85"/>
      <c r="Y36" s="47">
        <f>+W36/20*9+V36/20+U36/10+T36/20*8+X36</f>
        <v>14.75</v>
      </c>
      <c r="Z36" s="71">
        <v>2</v>
      </c>
      <c r="AA36" s="71"/>
      <c r="AB36" s="71">
        <v>2</v>
      </c>
      <c r="AC36" s="71">
        <v>1</v>
      </c>
      <c r="AD36" s="71">
        <v>1.5</v>
      </c>
      <c r="AE36" s="71">
        <v>19</v>
      </c>
      <c r="AF36" s="71">
        <v>13</v>
      </c>
      <c r="AG36" s="71">
        <v>13</v>
      </c>
      <c r="AH36" s="47">
        <f t="shared" si="2"/>
        <v>15.283333333333333</v>
      </c>
      <c r="AI36" s="110">
        <f t="shared" si="3"/>
        <v>14.300966183574879</v>
      </c>
      <c r="AJ36" s="71"/>
      <c r="AK36" s="2"/>
      <c r="AL36" s="2"/>
    </row>
    <row r="37" spans="1:38" s="88" customFormat="1" ht="17" customHeight="1" x14ac:dyDescent="0.2">
      <c r="A37" s="83">
        <v>32</v>
      </c>
      <c r="B37" s="84" t="s">
        <v>121</v>
      </c>
      <c r="C37" s="84" t="s">
        <v>122</v>
      </c>
      <c r="D37" s="89"/>
      <c r="E37" s="89"/>
      <c r="F37" s="89"/>
      <c r="G37" s="89"/>
      <c r="H37" s="89"/>
      <c r="I37" s="89" t="s">
        <v>276</v>
      </c>
      <c r="J37" s="90" t="s">
        <v>296</v>
      </c>
      <c r="K37" s="86">
        <v>6</v>
      </c>
      <c r="L37" s="87">
        <f t="shared" si="0"/>
        <v>6.6086956521739122</v>
      </c>
      <c r="M37" s="85"/>
      <c r="N37" s="85"/>
      <c r="O37" s="85"/>
      <c r="P37" s="85"/>
      <c r="Q37" s="85"/>
      <c r="R37" s="85"/>
      <c r="S37" s="85"/>
      <c r="T37" s="85"/>
      <c r="U37" s="85">
        <v>10</v>
      </c>
      <c r="V37" s="85">
        <v>20</v>
      </c>
      <c r="W37" s="85">
        <v>0</v>
      </c>
      <c r="X37" s="85">
        <v>1</v>
      </c>
      <c r="Y37" s="87">
        <f t="shared" si="5"/>
        <v>2</v>
      </c>
      <c r="Z37" s="91">
        <v>2</v>
      </c>
      <c r="AA37" s="91"/>
      <c r="AB37" s="91"/>
      <c r="AC37" s="91">
        <v>1</v>
      </c>
      <c r="AD37" s="91"/>
      <c r="AE37" s="91">
        <v>10</v>
      </c>
      <c r="AF37" s="91">
        <v>13</v>
      </c>
      <c r="AG37" s="91">
        <v>2</v>
      </c>
      <c r="AH37" s="87">
        <f t="shared" si="2"/>
        <v>6.25</v>
      </c>
      <c r="AI37" s="107">
        <f t="shared" si="3"/>
        <v>4.9528985507246377</v>
      </c>
      <c r="AJ37" s="91"/>
      <c r="AK37" s="85"/>
      <c r="AL37" s="85"/>
    </row>
    <row r="38" spans="1:38" ht="17" customHeight="1" x14ac:dyDescent="0.2">
      <c r="A38" s="20">
        <v>33</v>
      </c>
      <c r="B38" s="21" t="s">
        <v>123</v>
      </c>
      <c r="C38" s="21" t="s">
        <v>124</v>
      </c>
      <c r="D38" s="4" t="s">
        <v>237</v>
      </c>
      <c r="E38" s="4" t="s">
        <v>237</v>
      </c>
      <c r="F38" s="4" t="s">
        <v>237</v>
      </c>
      <c r="G38" s="4" t="s">
        <v>235</v>
      </c>
      <c r="H38" s="4"/>
      <c r="I38" s="4" t="s">
        <v>275</v>
      </c>
      <c r="J38" s="52" t="s">
        <v>294</v>
      </c>
      <c r="K38" s="48">
        <v>5</v>
      </c>
      <c r="L38" s="47">
        <f t="shared" si="0"/>
        <v>15.014492753623188</v>
      </c>
      <c r="M38" s="2">
        <v>1</v>
      </c>
      <c r="N38" s="2"/>
      <c r="O38" s="2"/>
      <c r="P38" s="2">
        <v>1</v>
      </c>
      <c r="Q38" s="2">
        <v>1</v>
      </c>
      <c r="R38" s="2">
        <v>0.5</v>
      </c>
      <c r="S38" s="2">
        <v>1</v>
      </c>
      <c r="T38" s="2">
        <v>15</v>
      </c>
      <c r="U38" s="2">
        <v>14</v>
      </c>
      <c r="V38" s="2">
        <v>20</v>
      </c>
      <c r="W38" s="2">
        <v>15</v>
      </c>
      <c r="X38" s="85"/>
      <c r="Y38" s="47">
        <f>+W38/20*9+V38/20+U38/10+T38/20*8+X38</f>
        <v>15.15</v>
      </c>
      <c r="Z38" s="71">
        <v>1</v>
      </c>
      <c r="AA38" s="71"/>
      <c r="AB38" s="71"/>
      <c r="AC38" s="71">
        <v>1</v>
      </c>
      <c r="AD38" s="71">
        <v>4.5</v>
      </c>
      <c r="AE38" s="71">
        <v>19</v>
      </c>
      <c r="AF38" s="71">
        <v>13</v>
      </c>
      <c r="AG38" s="71">
        <v>14</v>
      </c>
      <c r="AH38" s="47">
        <f t="shared" si="2"/>
        <v>16.850000000000001</v>
      </c>
      <c r="AI38" s="110">
        <f t="shared" si="3"/>
        <v>15.671497584541063</v>
      </c>
      <c r="AJ38" s="71"/>
      <c r="AK38" s="2"/>
      <c r="AL38" s="2"/>
    </row>
    <row r="39" spans="1:38" s="66" customFormat="1" x14ac:dyDescent="0.2">
      <c r="D39" s="67">
        <v>2</v>
      </c>
      <c r="E39" s="67">
        <v>2</v>
      </c>
      <c r="F39" s="67">
        <v>2</v>
      </c>
      <c r="G39" s="67">
        <v>2</v>
      </c>
      <c r="H39" s="67">
        <v>2</v>
      </c>
      <c r="I39" s="68">
        <v>20</v>
      </c>
      <c r="J39" s="68">
        <v>20</v>
      </c>
      <c r="K39" s="53">
        <v>6</v>
      </c>
      <c r="L39" s="46">
        <f>+(K39/6*2+J39/20*8+I39/20*3+H39+G39+F39+E39+D39)/23*20</f>
        <v>20</v>
      </c>
      <c r="T39" s="66">
        <v>20</v>
      </c>
      <c r="U39" s="76">
        <v>20</v>
      </c>
      <c r="V39" s="76">
        <v>20</v>
      </c>
      <c r="W39" s="77">
        <v>20</v>
      </c>
      <c r="Y39" s="46">
        <f t="shared" si="5"/>
        <v>20</v>
      </c>
      <c r="Z39" s="82">
        <v>2</v>
      </c>
      <c r="AA39" s="82">
        <v>1</v>
      </c>
      <c r="AB39" s="82">
        <v>1</v>
      </c>
      <c r="AC39" s="82">
        <v>1</v>
      </c>
      <c r="AD39" s="82">
        <v>1.8</v>
      </c>
      <c r="AE39" s="82">
        <v>20</v>
      </c>
      <c r="AF39" s="82">
        <v>20</v>
      </c>
      <c r="AG39" s="82">
        <v>20</v>
      </c>
      <c r="AH39" s="47">
        <f>+AG39/20*8+AF39/20*3+AE39/20*4+AD39+AC39/2+AB39/1.5+AA39+Z39/2</f>
        <v>19.966666666666669</v>
      </c>
      <c r="AI39" s="110">
        <f t="shared" si="3"/>
        <v>19.988888888888891</v>
      </c>
      <c r="AJ39" s="82"/>
    </row>
  </sheetData>
  <sortState xmlns:xlrd2="http://schemas.microsoft.com/office/spreadsheetml/2017/richdata2" ref="B6:M38">
    <sortCondition ref="C6:C38"/>
  </sortState>
  <mergeCells count="9">
    <mergeCell ref="M2:R2"/>
    <mergeCell ref="D3:AL3"/>
    <mergeCell ref="J1:L1"/>
    <mergeCell ref="M1:AK1"/>
    <mergeCell ref="A3:B3"/>
    <mergeCell ref="A1:B1"/>
    <mergeCell ref="A2:B2"/>
    <mergeCell ref="D2:I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4A24-BCCD-484C-AE46-B51499EE950B}">
  <dimension ref="A1:AL39"/>
  <sheetViews>
    <sheetView tabSelected="1" zoomScale="110" zoomScaleNormal="110" workbookViewId="0">
      <pane ySplit="5" topLeftCell="A36" activePane="bottomLeft" state="frozen"/>
      <selection pane="bottomLeft" activeCell="A6" sqref="A6"/>
    </sheetView>
  </sheetViews>
  <sheetFormatPr baseColWidth="10" defaultRowHeight="15" x14ac:dyDescent="0.2"/>
  <cols>
    <col min="1" max="1" width="4.33203125" bestFit="1" customWidth="1"/>
    <col min="2" max="2" width="4.6640625" customWidth="1"/>
    <col min="3" max="3" width="31.33203125" customWidth="1"/>
    <col min="4" max="11" width="5.33203125" customWidth="1"/>
    <col min="12" max="12" width="7" style="57" bestFit="1" customWidth="1"/>
    <col min="13" max="24" width="4.33203125" customWidth="1"/>
    <col min="25" max="25" width="6.83203125" style="45" bestFit="1" customWidth="1"/>
    <col min="26" max="30" width="5" customWidth="1"/>
    <col min="31" max="33" width="5" style="70" customWidth="1"/>
    <col min="34" max="34" width="6.6640625" style="45" customWidth="1"/>
    <col min="35" max="35" width="6" style="106" customWidth="1"/>
    <col min="36" max="37" width="6.33203125" customWidth="1"/>
  </cols>
  <sheetData>
    <row r="1" spans="1:38" ht="21.75" customHeight="1" thickTop="1" thickBot="1" x14ac:dyDescent="0.25">
      <c r="A1" s="119" t="s">
        <v>0</v>
      </c>
      <c r="B1" s="120"/>
      <c r="C1" s="9" t="s">
        <v>1</v>
      </c>
      <c r="D1" s="17"/>
      <c r="E1" s="9"/>
      <c r="F1" s="13"/>
      <c r="G1" s="13"/>
      <c r="H1" s="13"/>
      <c r="I1" s="13"/>
      <c r="J1" s="115" t="s">
        <v>2</v>
      </c>
      <c r="K1" s="115"/>
      <c r="L1" s="115"/>
      <c r="M1" s="116" t="s">
        <v>3</v>
      </c>
      <c r="N1" s="116"/>
      <c r="O1" s="116"/>
      <c r="P1" s="116"/>
      <c r="Q1" s="116"/>
      <c r="R1" s="10" t="s">
        <v>4</v>
      </c>
      <c r="AE1"/>
      <c r="AF1"/>
      <c r="AG1"/>
      <c r="AH1"/>
      <c r="AI1" s="104"/>
    </row>
    <row r="2" spans="1:38" ht="15" customHeight="1" thickTop="1" thickBot="1" x14ac:dyDescent="0.25">
      <c r="A2" s="119" t="s">
        <v>5</v>
      </c>
      <c r="B2" s="120"/>
      <c r="C2" s="18" t="s">
        <v>6</v>
      </c>
      <c r="D2" s="121" t="s">
        <v>7</v>
      </c>
      <c r="E2" s="121"/>
      <c r="F2" s="121"/>
      <c r="G2" s="121"/>
      <c r="H2" s="121"/>
      <c r="I2" s="121"/>
      <c r="J2" s="122" t="s">
        <v>8</v>
      </c>
      <c r="K2" s="122"/>
      <c r="L2" s="122"/>
      <c r="M2" s="112" t="s">
        <v>7</v>
      </c>
      <c r="N2" s="112"/>
      <c r="O2" s="112"/>
      <c r="P2">
        <v>4</v>
      </c>
      <c r="AI2" s="104"/>
    </row>
    <row r="3" spans="1:38" ht="15.75" customHeight="1" thickTop="1" x14ac:dyDescent="0.2">
      <c r="A3" s="117" t="s">
        <v>10</v>
      </c>
      <c r="B3" s="118"/>
      <c r="C3" s="19" t="s">
        <v>11</v>
      </c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AE3"/>
      <c r="AF3"/>
      <c r="AG3"/>
      <c r="AH3"/>
      <c r="AI3" s="104"/>
    </row>
    <row r="4" spans="1:38" ht="15.75" customHeight="1" x14ac:dyDescent="0.2">
      <c r="A4" s="49"/>
      <c r="B4" s="49"/>
      <c r="C4" s="134" t="s">
        <v>373</v>
      </c>
      <c r="D4" s="49">
        <v>2</v>
      </c>
      <c r="E4" s="49">
        <v>2</v>
      </c>
      <c r="F4" s="49">
        <v>2</v>
      </c>
      <c r="G4" s="49">
        <v>2</v>
      </c>
      <c r="H4" s="49">
        <v>2</v>
      </c>
      <c r="I4" s="49">
        <v>3</v>
      </c>
      <c r="J4" s="49">
        <v>8</v>
      </c>
      <c r="K4" s="49">
        <v>2</v>
      </c>
      <c r="L4" s="49"/>
      <c r="M4" s="50"/>
      <c r="N4" s="50"/>
      <c r="O4" s="50"/>
      <c r="P4" s="50"/>
      <c r="Q4" s="50"/>
      <c r="R4" s="50"/>
      <c r="T4" s="68">
        <v>8</v>
      </c>
      <c r="U4" s="68">
        <v>2</v>
      </c>
      <c r="V4" s="68">
        <v>1</v>
      </c>
      <c r="W4" s="68">
        <v>9</v>
      </c>
      <c r="X4" s="68"/>
      <c r="Y4" s="80"/>
      <c r="Z4" s="98">
        <v>2</v>
      </c>
      <c r="AA4" s="98">
        <v>1</v>
      </c>
      <c r="AB4" s="98">
        <v>1</v>
      </c>
      <c r="AC4" s="98">
        <v>1</v>
      </c>
      <c r="AD4" s="98"/>
      <c r="AE4" s="98">
        <v>4</v>
      </c>
      <c r="AF4" s="98">
        <v>3</v>
      </c>
      <c r="AG4" s="98">
        <v>8</v>
      </c>
      <c r="AH4" s="103"/>
      <c r="AI4" s="104"/>
    </row>
    <row r="5" spans="1:38" s="26" customFormat="1" ht="41" customHeight="1" x14ac:dyDescent="0.2">
      <c r="A5" s="22" t="s">
        <v>14</v>
      </c>
      <c r="B5" s="23" t="s">
        <v>15</v>
      </c>
      <c r="C5" s="23" t="s">
        <v>16</v>
      </c>
      <c r="D5" s="35" t="s">
        <v>236</v>
      </c>
      <c r="E5" s="35" t="s">
        <v>245</v>
      </c>
      <c r="F5" s="35" t="s">
        <v>248</v>
      </c>
      <c r="G5" s="35" t="s">
        <v>251</v>
      </c>
      <c r="H5" s="35" t="s">
        <v>267</v>
      </c>
      <c r="I5" s="32" t="s">
        <v>269</v>
      </c>
      <c r="J5" s="32" t="s">
        <v>290</v>
      </c>
      <c r="K5" s="32" t="s">
        <v>264</v>
      </c>
      <c r="L5" s="56" t="s">
        <v>289</v>
      </c>
      <c r="M5" s="29" t="s">
        <v>307</v>
      </c>
      <c r="N5" s="33" t="s">
        <v>311</v>
      </c>
      <c r="O5" s="33" t="s">
        <v>315</v>
      </c>
      <c r="P5" s="33" t="s">
        <v>316</v>
      </c>
      <c r="Q5" s="33" t="s">
        <v>317</v>
      </c>
      <c r="R5" s="33" t="s">
        <v>319</v>
      </c>
      <c r="S5" s="33" t="s">
        <v>320</v>
      </c>
      <c r="T5" s="2" t="s">
        <v>330</v>
      </c>
      <c r="U5" s="33" t="s">
        <v>327</v>
      </c>
      <c r="V5" s="33" t="s">
        <v>328</v>
      </c>
      <c r="W5" s="33" t="s">
        <v>329</v>
      </c>
      <c r="X5" s="33" t="s">
        <v>345</v>
      </c>
      <c r="Y5" s="47" t="s">
        <v>322</v>
      </c>
      <c r="Z5" s="33" t="s">
        <v>346</v>
      </c>
      <c r="AA5" s="33" t="s">
        <v>358</v>
      </c>
      <c r="AB5" s="33" t="s">
        <v>359</v>
      </c>
      <c r="AC5" s="33" t="s">
        <v>360</v>
      </c>
      <c r="AD5" s="25"/>
      <c r="AE5" s="33" t="s">
        <v>369</v>
      </c>
      <c r="AF5" s="33" t="s">
        <v>370</v>
      </c>
      <c r="AG5" s="33" t="s">
        <v>368</v>
      </c>
      <c r="AH5" s="99" t="s">
        <v>364</v>
      </c>
      <c r="AI5" s="105" t="s">
        <v>372</v>
      </c>
      <c r="AJ5" s="25"/>
      <c r="AK5" s="25"/>
      <c r="AL5" s="25"/>
    </row>
    <row r="6" spans="1:38" ht="17" customHeight="1" x14ac:dyDescent="0.2">
      <c r="A6" s="20">
        <v>1</v>
      </c>
      <c r="B6" s="21"/>
      <c r="C6" s="21" t="s">
        <v>252</v>
      </c>
      <c r="D6" s="11"/>
      <c r="E6" s="11"/>
      <c r="F6" s="11"/>
      <c r="G6" s="11">
        <v>3</v>
      </c>
      <c r="H6" s="11"/>
      <c r="I6" s="11">
        <v>12</v>
      </c>
      <c r="J6" s="11">
        <v>11.5</v>
      </c>
      <c r="K6" s="48">
        <v>2</v>
      </c>
      <c r="L6" s="47">
        <f>+(K6/6*2+J6/20*8+I6/20*3+H6+G6+F6+E6+D6)/23*20</f>
        <v>8.7536231884057969</v>
      </c>
      <c r="M6" s="2"/>
      <c r="N6" s="2"/>
      <c r="O6" s="2"/>
      <c r="P6" s="2"/>
      <c r="Q6" s="2">
        <v>2</v>
      </c>
      <c r="R6" s="2">
        <v>1</v>
      </c>
      <c r="S6" s="2">
        <v>1</v>
      </c>
      <c r="T6" s="2">
        <v>14</v>
      </c>
      <c r="U6" s="2">
        <v>10</v>
      </c>
      <c r="V6" s="2">
        <v>20</v>
      </c>
      <c r="W6" s="2">
        <v>16</v>
      </c>
      <c r="X6" s="2"/>
      <c r="Y6" s="47">
        <f>+W6/20*9+V6/20+U6/10+T6/20*8+X6</f>
        <v>14.799999999999999</v>
      </c>
      <c r="Z6" s="2">
        <v>3</v>
      </c>
      <c r="AA6" s="2">
        <v>0.5</v>
      </c>
      <c r="AB6" s="2"/>
      <c r="AC6" s="2"/>
      <c r="AD6" s="2"/>
      <c r="AE6" s="111">
        <v>10</v>
      </c>
      <c r="AF6" s="111">
        <v>13</v>
      </c>
      <c r="AG6" s="91">
        <v>14</v>
      </c>
      <c r="AH6" s="47">
        <f t="shared" ref="AH6:AH38" si="0">+AG6/20*8+AF6/20*3+AE6/20*4+AD6+AC6/2+AB6/1.5+AA6+Z6</f>
        <v>13.05</v>
      </c>
      <c r="AI6" s="110">
        <f>+(AH6+L6+Y6)/3</f>
        <v>12.201207729468599</v>
      </c>
      <c r="AJ6" s="2"/>
      <c r="AK6" s="2"/>
      <c r="AL6" s="2"/>
    </row>
    <row r="7" spans="1:38" s="88" customFormat="1" ht="17" customHeight="1" x14ac:dyDescent="0.2">
      <c r="A7" s="83">
        <v>2</v>
      </c>
      <c r="B7" s="84" t="s">
        <v>174</v>
      </c>
      <c r="C7" s="84" t="s">
        <v>173</v>
      </c>
      <c r="D7" s="85"/>
      <c r="E7" s="85">
        <v>1</v>
      </c>
      <c r="F7" s="85"/>
      <c r="G7" s="85"/>
      <c r="H7" s="85"/>
      <c r="I7" s="85">
        <v>0</v>
      </c>
      <c r="J7" s="85"/>
      <c r="K7" s="86">
        <v>3</v>
      </c>
      <c r="L7" s="87">
        <f t="shared" ref="L7:L39" si="1">+(K7/6*2+J7/20*8+I7/20*3+H7+G7+F7+E7+D7)/23*20</f>
        <v>1.7391304347826086</v>
      </c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7">
        <f t="shared" ref="Y7:Y39" si="2">+W7/20*9+V7/20+U7/10+T7/20*8</f>
        <v>0</v>
      </c>
      <c r="Z7" s="85"/>
      <c r="AA7" s="85"/>
      <c r="AB7" s="85"/>
      <c r="AC7" s="85"/>
      <c r="AD7" s="85"/>
      <c r="AE7" s="71"/>
      <c r="AF7" s="71"/>
      <c r="AG7" s="71"/>
      <c r="AH7" s="47">
        <f t="shared" si="0"/>
        <v>0</v>
      </c>
      <c r="AI7" s="107">
        <f t="shared" ref="AI7:AI39" si="3">+(AH7+L7+Y7)/3</f>
        <v>0.57971014492753625</v>
      </c>
      <c r="AJ7" s="85"/>
      <c r="AK7" s="85"/>
      <c r="AL7" s="85"/>
    </row>
    <row r="8" spans="1:38" s="88" customFormat="1" ht="17" customHeight="1" x14ac:dyDescent="0.2">
      <c r="A8" s="83">
        <v>3</v>
      </c>
      <c r="B8" s="84" t="s">
        <v>172</v>
      </c>
      <c r="C8" s="84" t="s">
        <v>171</v>
      </c>
      <c r="D8" s="85"/>
      <c r="E8" s="85"/>
      <c r="F8" s="85"/>
      <c r="G8" s="85"/>
      <c r="H8" s="85"/>
      <c r="I8" s="85">
        <v>0</v>
      </c>
      <c r="J8" s="85">
        <v>1.5</v>
      </c>
      <c r="K8" s="86">
        <v>4</v>
      </c>
      <c r="L8" s="87">
        <f t="shared" si="1"/>
        <v>1.681159420289855</v>
      </c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7">
        <f t="shared" si="2"/>
        <v>0</v>
      </c>
      <c r="Z8" s="85"/>
      <c r="AA8" s="85"/>
      <c r="AB8" s="85"/>
      <c r="AC8" s="85"/>
      <c r="AD8" s="85"/>
      <c r="AE8" s="71"/>
      <c r="AF8" s="71"/>
      <c r="AG8" s="71"/>
      <c r="AH8" s="47">
        <f t="shared" si="0"/>
        <v>0</v>
      </c>
      <c r="AI8" s="107">
        <f t="shared" si="3"/>
        <v>0.56038647342995163</v>
      </c>
      <c r="AJ8" s="85"/>
      <c r="AK8" s="85"/>
      <c r="AL8" s="85"/>
    </row>
    <row r="9" spans="1:38" ht="17" customHeight="1" x14ac:dyDescent="0.2">
      <c r="A9" s="20">
        <v>4</v>
      </c>
      <c r="B9" s="21" t="s">
        <v>170</v>
      </c>
      <c r="C9" s="21" t="s">
        <v>169</v>
      </c>
      <c r="D9" s="11"/>
      <c r="E9" s="11"/>
      <c r="F9" s="11"/>
      <c r="G9" s="11">
        <v>0</v>
      </c>
      <c r="H9" s="11"/>
      <c r="I9" s="11">
        <v>12</v>
      </c>
      <c r="J9" s="11">
        <v>3</v>
      </c>
      <c r="K9" s="48">
        <v>5</v>
      </c>
      <c r="L9" s="47">
        <f t="shared" si="1"/>
        <v>4.057971014492753</v>
      </c>
      <c r="M9" s="2"/>
      <c r="N9" s="2"/>
      <c r="O9" s="2"/>
      <c r="P9" s="2"/>
      <c r="Q9" s="2"/>
      <c r="R9" s="2"/>
      <c r="S9" s="2"/>
      <c r="T9" s="2"/>
      <c r="U9" s="2">
        <v>12</v>
      </c>
      <c r="V9" s="2">
        <v>10</v>
      </c>
      <c r="W9" s="2">
        <v>15</v>
      </c>
      <c r="X9" s="2"/>
      <c r="Y9" s="47">
        <f t="shared" ref="Y9:Y10" si="4">+W9/20*9+V9/20+U9/10+T9/20*8+X9</f>
        <v>8.4499999999999993</v>
      </c>
      <c r="Z9" s="2">
        <v>4</v>
      </c>
      <c r="AA9" s="2"/>
      <c r="AB9" s="2"/>
      <c r="AC9" s="2"/>
      <c r="AD9" s="2"/>
      <c r="AE9" s="71">
        <v>10</v>
      </c>
      <c r="AF9" s="71">
        <v>13</v>
      </c>
      <c r="AG9" s="71">
        <v>8</v>
      </c>
      <c r="AH9" s="47">
        <f t="shared" si="0"/>
        <v>11.15</v>
      </c>
      <c r="AI9" s="110">
        <f t="shared" si="3"/>
        <v>7.8859903381642509</v>
      </c>
      <c r="AJ9" s="2"/>
      <c r="AK9" s="2"/>
      <c r="AL9" s="2"/>
    </row>
    <row r="10" spans="1:38" ht="17" customHeight="1" x14ac:dyDescent="0.2">
      <c r="A10" s="20">
        <v>5</v>
      </c>
      <c r="B10" s="21" t="s">
        <v>168</v>
      </c>
      <c r="C10" s="21" t="s">
        <v>167</v>
      </c>
      <c r="D10" s="11"/>
      <c r="E10" s="11">
        <v>1</v>
      </c>
      <c r="F10" s="11"/>
      <c r="G10" s="11"/>
      <c r="H10" s="11"/>
      <c r="I10" s="11">
        <v>12</v>
      </c>
      <c r="J10" s="11">
        <v>2.5</v>
      </c>
      <c r="K10" s="48">
        <v>5</v>
      </c>
      <c r="L10" s="47">
        <f t="shared" si="1"/>
        <v>4.7536231884057969</v>
      </c>
      <c r="M10" s="2"/>
      <c r="N10" s="2">
        <v>1</v>
      </c>
      <c r="O10" s="2"/>
      <c r="P10" s="2"/>
      <c r="Q10" s="2"/>
      <c r="R10" s="2"/>
      <c r="S10" s="2"/>
      <c r="T10" s="2">
        <v>6</v>
      </c>
      <c r="U10" s="2">
        <v>12</v>
      </c>
      <c r="V10" s="2">
        <v>10</v>
      </c>
      <c r="W10" s="2">
        <v>14</v>
      </c>
      <c r="X10" s="2"/>
      <c r="Y10" s="47">
        <f t="shared" si="4"/>
        <v>10.4</v>
      </c>
      <c r="Z10" s="2">
        <v>4</v>
      </c>
      <c r="AA10" s="2"/>
      <c r="AB10" s="2"/>
      <c r="AC10" s="2">
        <v>1</v>
      </c>
      <c r="AD10" s="2"/>
      <c r="AE10" s="111">
        <v>10</v>
      </c>
      <c r="AF10" s="111">
        <v>20</v>
      </c>
      <c r="AG10" s="91">
        <v>5</v>
      </c>
      <c r="AH10" s="47">
        <f t="shared" si="0"/>
        <v>11.5</v>
      </c>
      <c r="AI10" s="110">
        <f t="shared" si="3"/>
        <v>8.8845410628019312</v>
      </c>
      <c r="AJ10" s="2"/>
      <c r="AK10" s="2"/>
      <c r="AL10" s="2"/>
    </row>
    <row r="11" spans="1:38" s="88" customFormat="1" ht="17" customHeight="1" x14ac:dyDescent="0.2">
      <c r="A11" s="83">
        <v>6</v>
      </c>
      <c r="B11" s="84" t="s">
        <v>166</v>
      </c>
      <c r="C11" s="84" t="s">
        <v>165</v>
      </c>
      <c r="D11" s="85">
        <v>2</v>
      </c>
      <c r="E11" s="85"/>
      <c r="F11" s="85">
        <v>1</v>
      </c>
      <c r="G11" s="85">
        <v>1</v>
      </c>
      <c r="H11" s="85"/>
      <c r="I11" s="85">
        <v>12</v>
      </c>
      <c r="J11" s="85">
        <v>0</v>
      </c>
      <c r="K11" s="86">
        <v>6</v>
      </c>
      <c r="L11" s="87">
        <f t="shared" si="1"/>
        <v>6.7826086956521738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7">
        <f t="shared" si="2"/>
        <v>0</v>
      </c>
      <c r="Z11" s="85"/>
      <c r="AA11" s="85"/>
      <c r="AB11" s="85"/>
      <c r="AC11" s="85"/>
      <c r="AD11" s="85"/>
      <c r="AE11" s="91"/>
      <c r="AF11" s="91"/>
      <c r="AG11" s="91"/>
      <c r="AH11" s="47">
        <f t="shared" si="0"/>
        <v>0</v>
      </c>
      <c r="AI11" s="107">
        <f t="shared" si="3"/>
        <v>2.2608695652173911</v>
      </c>
      <c r="AJ11" s="85"/>
      <c r="AK11" s="85"/>
      <c r="AL11" s="85"/>
    </row>
    <row r="12" spans="1:38" ht="17" customHeight="1" x14ac:dyDescent="0.2">
      <c r="A12" s="20">
        <v>7</v>
      </c>
      <c r="B12" s="21"/>
      <c r="C12" s="21" t="s">
        <v>249</v>
      </c>
      <c r="D12" s="11"/>
      <c r="E12" s="11"/>
      <c r="F12" s="11">
        <v>1</v>
      </c>
      <c r="G12" s="11"/>
      <c r="H12" s="11"/>
      <c r="I12" s="11">
        <v>12</v>
      </c>
      <c r="J12" s="11">
        <v>15</v>
      </c>
      <c r="K12" s="48">
        <v>3</v>
      </c>
      <c r="L12" s="47">
        <f t="shared" si="1"/>
        <v>8.5217391304347831</v>
      </c>
      <c r="M12" s="2"/>
      <c r="N12" s="2"/>
      <c r="O12" s="2"/>
      <c r="P12" s="2"/>
      <c r="Q12" s="2"/>
      <c r="R12" s="2"/>
      <c r="S12" s="2"/>
      <c r="T12" s="2"/>
      <c r="U12" s="2">
        <v>12</v>
      </c>
      <c r="V12" s="2">
        <v>20</v>
      </c>
      <c r="W12" s="2">
        <v>14</v>
      </c>
      <c r="X12" s="2">
        <v>2</v>
      </c>
      <c r="Y12" s="47">
        <f t="shared" ref="Y12:Y14" si="5">+W12/20*9+V12/20+U12/10+T12/20*8+X12</f>
        <v>10.5</v>
      </c>
      <c r="Z12" s="2">
        <v>3</v>
      </c>
      <c r="AA12" s="2"/>
      <c r="AB12" s="2"/>
      <c r="AC12" s="2">
        <v>2</v>
      </c>
      <c r="AD12" s="2"/>
      <c r="AE12" s="111">
        <v>18</v>
      </c>
      <c r="AF12" s="111">
        <v>13</v>
      </c>
      <c r="AG12" s="91">
        <v>8</v>
      </c>
      <c r="AH12" s="47">
        <f t="shared" si="0"/>
        <v>12.75</v>
      </c>
      <c r="AI12" s="110">
        <f t="shared" si="3"/>
        <v>10.590579710144928</v>
      </c>
      <c r="AJ12" s="2"/>
      <c r="AK12" s="2"/>
      <c r="AL12" s="2"/>
    </row>
    <row r="13" spans="1:38" ht="17" customHeight="1" x14ac:dyDescent="0.2">
      <c r="A13" s="20">
        <v>8</v>
      </c>
      <c r="B13" s="21" t="s">
        <v>164</v>
      </c>
      <c r="C13" s="21" t="s">
        <v>163</v>
      </c>
      <c r="D13" s="11">
        <v>1</v>
      </c>
      <c r="E13" s="11">
        <v>1</v>
      </c>
      <c r="F13" s="11"/>
      <c r="G13" s="11">
        <v>2</v>
      </c>
      <c r="H13" s="11"/>
      <c r="I13" s="11">
        <v>0</v>
      </c>
      <c r="J13" s="11">
        <v>7.5</v>
      </c>
      <c r="K13" s="48">
        <v>6</v>
      </c>
      <c r="L13" s="47">
        <f t="shared" si="1"/>
        <v>7.8260869565217392</v>
      </c>
      <c r="M13" s="2"/>
      <c r="N13" s="2"/>
      <c r="O13" s="2"/>
      <c r="P13" s="2"/>
      <c r="Q13" s="2"/>
      <c r="R13" s="2"/>
      <c r="S13" s="2"/>
      <c r="T13" s="2"/>
      <c r="U13" s="2">
        <v>20</v>
      </c>
      <c r="V13" s="2">
        <v>20</v>
      </c>
      <c r="W13" s="2">
        <v>5</v>
      </c>
      <c r="X13" s="2"/>
      <c r="Y13" s="47">
        <f t="shared" si="5"/>
        <v>5.25</v>
      </c>
      <c r="Z13" s="2">
        <v>3</v>
      </c>
      <c r="AA13" s="2"/>
      <c r="AB13" s="2"/>
      <c r="AC13" s="2"/>
      <c r="AD13" s="2"/>
      <c r="AE13" s="111">
        <v>19</v>
      </c>
      <c r="AF13" s="111"/>
      <c r="AG13" s="91">
        <v>6</v>
      </c>
      <c r="AH13" s="47">
        <f t="shared" si="0"/>
        <v>9.1999999999999993</v>
      </c>
      <c r="AI13" s="110">
        <f t="shared" si="3"/>
        <v>7.4253623188405795</v>
      </c>
      <c r="AJ13" s="2"/>
      <c r="AK13" s="2"/>
      <c r="AL13" s="2"/>
    </row>
    <row r="14" spans="1:38" ht="17" customHeight="1" x14ac:dyDescent="0.2">
      <c r="A14" s="20">
        <v>9</v>
      </c>
      <c r="B14" s="21" t="s">
        <v>162</v>
      </c>
      <c r="C14" s="21" t="s">
        <v>161</v>
      </c>
      <c r="D14" s="11"/>
      <c r="E14" s="11">
        <v>-1</v>
      </c>
      <c r="F14" s="11">
        <v>-1</v>
      </c>
      <c r="G14" s="11">
        <v>1</v>
      </c>
      <c r="H14" s="11"/>
      <c r="I14" s="11">
        <v>0</v>
      </c>
      <c r="J14" s="11">
        <v>15</v>
      </c>
      <c r="K14" s="48">
        <v>5</v>
      </c>
      <c r="L14" s="47">
        <f t="shared" si="1"/>
        <v>5.7971014492753632</v>
      </c>
      <c r="M14" s="2"/>
      <c r="N14" s="2"/>
      <c r="O14" s="2"/>
      <c r="P14" s="2"/>
      <c r="Q14" s="2"/>
      <c r="R14" s="2"/>
      <c r="S14" s="2"/>
      <c r="T14" s="2"/>
      <c r="U14" s="2">
        <v>20</v>
      </c>
      <c r="V14" s="2"/>
      <c r="W14" s="2">
        <v>5</v>
      </c>
      <c r="X14" s="2"/>
      <c r="Y14" s="47">
        <f t="shared" si="5"/>
        <v>4.25</v>
      </c>
      <c r="Z14" s="2">
        <v>3</v>
      </c>
      <c r="AA14" s="2">
        <v>3</v>
      </c>
      <c r="AB14" s="2"/>
      <c r="AC14" s="2"/>
      <c r="AD14" s="2"/>
      <c r="AE14" s="71">
        <v>18</v>
      </c>
      <c r="AF14" s="71">
        <v>13</v>
      </c>
      <c r="AG14" s="71">
        <v>8</v>
      </c>
      <c r="AH14" s="47">
        <f t="shared" si="0"/>
        <v>14.75</v>
      </c>
      <c r="AI14" s="110">
        <f t="shared" si="3"/>
        <v>8.2657004830917877</v>
      </c>
      <c r="AJ14" s="2"/>
      <c r="AK14" s="2"/>
      <c r="AL14" s="2"/>
    </row>
    <row r="15" spans="1:38" s="88" customFormat="1" ht="17" customHeight="1" x14ac:dyDescent="0.2">
      <c r="A15" s="83">
        <v>10</v>
      </c>
      <c r="B15" s="84" t="s">
        <v>160</v>
      </c>
      <c r="C15" s="84" t="s">
        <v>159</v>
      </c>
      <c r="D15" s="85"/>
      <c r="E15" s="85"/>
      <c r="F15" s="85"/>
      <c r="G15" s="85">
        <v>3</v>
      </c>
      <c r="H15" s="85"/>
      <c r="I15" s="85">
        <v>20</v>
      </c>
      <c r="J15" s="85">
        <v>11.5</v>
      </c>
      <c r="K15" s="86">
        <v>3</v>
      </c>
      <c r="L15" s="87">
        <f t="shared" si="1"/>
        <v>10.086956521739129</v>
      </c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7">
        <f t="shared" si="2"/>
        <v>0</v>
      </c>
      <c r="Z15" s="85"/>
      <c r="AA15" s="85"/>
      <c r="AB15" s="85"/>
      <c r="AC15" s="85"/>
      <c r="AD15" s="85"/>
      <c r="AE15" s="71"/>
      <c r="AF15" s="71"/>
      <c r="AG15" s="71"/>
      <c r="AH15" s="47">
        <f t="shared" si="0"/>
        <v>0</v>
      </c>
      <c r="AI15" s="107">
        <f t="shared" si="3"/>
        <v>3.3623188405797095</v>
      </c>
      <c r="AJ15" s="85"/>
      <c r="AK15" s="85"/>
      <c r="AL15" s="85"/>
    </row>
    <row r="16" spans="1:38" ht="17" customHeight="1" x14ac:dyDescent="0.2">
      <c r="A16" s="20">
        <v>11</v>
      </c>
      <c r="B16" s="21" t="s">
        <v>158</v>
      </c>
      <c r="C16" s="21" t="s">
        <v>157</v>
      </c>
      <c r="D16" s="11">
        <v>-1</v>
      </c>
      <c r="E16" s="11"/>
      <c r="F16" s="11"/>
      <c r="G16" s="11"/>
      <c r="H16" s="11"/>
      <c r="I16" s="11">
        <v>12</v>
      </c>
      <c r="J16" s="11">
        <v>6.5</v>
      </c>
      <c r="K16" s="48">
        <v>6</v>
      </c>
      <c r="L16" s="47">
        <f t="shared" si="1"/>
        <v>4.695652173913043</v>
      </c>
      <c r="M16" s="2"/>
      <c r="N16" s="2"/>
      <c r="O16" s="2"/>
      <c r="P16" s="2"/>
      <c r="Q16" s="2"/>
      <c r="R16" s="2"/>
      <c r="S16" s="2"/>
      <c r="T16" s="2"/>
      <c r="U16" s="2">
        <v>20</v>
      </c>
      <c r="V16" s="2">
        <v>20</v>
      </c>
      <c r="W16" s="2">
        <v>3</v>
      </c>
      <c r="X16" s="2"/>
      <c r="Y16" s="47">
        <f t="shared" ref="Y16:Y22" si="6">+W16/20*9+V16/20+U16/10+T16/20*8+X16</f>
        <v>4.3499999999999996</v>
      </c>
      <c r="Z16" s="2">
        <v>3.5</v>
      </c>
      <c r="AA16" s="2"/>
      <c r="AB16" s="2"/>
      <c r="AC16" s="2"/>
      <c r="AD16" s="2"/>
      <c r="AE16" s="91"/>
      <c r="AF16" s="111">
        <v>10</v>
      </c>
      <c r="AG16" s="91">
        <v>11</v>
      </c>
      <c r="AH16" s="47">
        <f t="shared" si="0"/>
        <v>9.4</v>
      </c>
      <c r="AI16" s="110">
        <f t="shared" si="3"/>
        <v>6.1485507246376807</v>
      </c>
      <c r="AJ16" s="2"/>
      <c r="AK16" s="2"/>
      <c r="AL16" s="2"/>
    </row>
    <row r="17" spans="1:38" ht="17" customHeight="1" x14ac:dyDescent="0.2">
      <c r="A17" s="20">
        <v>12</v>
      </c>
      <c r="B17" s="21" t="s">
        <v>156</v>
      </c>
      <c r="C17" s="21" t="s">
        <v>155</v>
      </c>
      <c r="D17" s="11">
        <v>1</v>
      </c>
      <c r="E17" s="11">
        <v>2</v>
      </c>
      <c r="F17" s="11">
        <v>0</v>
      </c>
      <c r="G17" s="11">
        <v>2</v>
      </c>
      <c r="H17" s="11"/>
      <c r="I17" s="11">
        <v>20</v>
      </c>
      <c r="J17" s="11">
        <v>8</v>
      </c>
      <c r="K17" s="48">
        <v>5</v>
      </c>
      <c r="L17" s="47">
        <f t="shared" si="1"/>
        <v>11.188405797101451</v>
      </c>
      <c r="M17" s="2"/>
      <c r="N17" s="2"/>
      <c r="O17" s="2"/>
      <c r="P17" s="2"/>
      <c r="Q17" s="2"/>
      <c r="R17" s="2"/>
      <c r="S17" s="2"/>
      <c r="T17" s="2"/>
      <c r="U17" s="2">
        <v>12</v>
      </c>
      <c r="V17" s="2"/>
      <c r="W17" s="2"/>
      <c r="X17" s="2"/>
      <c r="Y17" s="47">
        <f t="shared" si="6"/>
        <v>1.2</v>
      </c>
      <c r="Z17" s="2"/>
      <c r="AA17" s="2"/>
      <c r="AB17" s="2"/>
      <c r="AC17" s="2"/>
      <c r="AD17" s="2"/>
      <c r="AE17" s="71"/>
      <c r="AF17" s="71"/>
      <c r="AG17" s="71">
        <v>3</v>
      </c>
      <c r="AH17" s="47">
        <f t="shared" si="0"/>
        <v>1.2</v>
      </c>
      <c r="AI17" s="110">
        <f t="shared" si="3"/>
        <v>4.5294685990338168</v>
      </c>
      <c r="AJ17" s="2"/>
      <c r="AK17" s="2"/>
      <c r="AL17" s="2"/>
    </row>
    <row r="18" spans="1:38" ht="17" customHeight="1" x14ac:dyDescent="0.2">
      <c r="A18" s="20">
        <v>13</v>
      </c>
      <c r="B18" s="21" t="s">
        <v>154</v>
      </c>
      <c r="C18" s="21" t="s">
        <v>153</v>
      </c>
      <c r="D18" s="11">
        <v>1</v>
      </c>
      <c r="E18" s="11"/>
      <c r="F18" s="11"/>
      <c r="G18" s="11"/>
      <c r="H18" s="11"/>
      <c r="I18" s="11">
        <v>10</v>
      </c>
      <c r="J18" s="11">
        <v>13.5</v>
      </c>
      <c r="K18" s="48">
        <v>5</v>
      </c>
      <c r="L18" s="47">
        <f t="shared" si="1"/>
        <v>8.3188405797101446</v>
      </c>
      <c r="M18" s="2"/>
      <c r="N18" s="2"/>
      <c r="O18" s="2"/>
      <c r="P18" s="2"/>
      <c r="Q18" s="2"/>
      <c r="R18" s="2">
        <v>1</v>
      </c>
      <c r="S18" s="2"/>
      <c r="T18" s="2">
        <v>6</v>
      </c>
      <c r="U18" s="2">
        <v>12</v>
      </c>
      <c r="V18" s="2"/>
      <c r="W18" s="2">
        <v>20</v>
      </c>
      <c r="X18" s="2"/>
      <c r="Y18" s="47">
        <f t="shared" si="6"/>
        <v>12.6</v>
      </c>
      <c r="Z18" s="2">
        <v>4</v>
      </c>
      <c r="AA18" s="2"/>
      <c r="AB18" s="2"/>
      <c r="AC18" s="2"/>
      <c r="AD18" s="2"/>
      <c r="AE18" s="71">
        <v>11</v>
      </c>
      <c r="AF18" s="71">
        <v>13</v>
      </c>
      <c r="AG18" s="71">
        <v>18</v>
      </c>
      <c r="AH18" s="47">
        <f t="shared" si="0"/>
        <v>15.350000000000001</v>
      </c>
      <c r="AI18" s="110">
        <f t="shared" si="3"/>
        <v>12.089613526570048</v>
      </c>
      <c r="AJ18" s="2"/>
      <c r="AK18" s="2"/>
      <c r="AL18" s="2"/>
    </row>
    <row r="19" spans="1:38" ht="17" customHeight="1" x14ac:dyDescent="0.2">
      <c r="A19" s="20">
        <v>14</v>
      </c>
      <c r="B19" s="21" t="s">
        <v>152</v>
      </c>
      <c r="C19" s="21" t="s">
        <v>151</v>
      </c>
      <c r="D19" s="11"/>
      <c r="E19" s="11"/>
      <c r="F19" s="11"/>
      <c r="G19" s="11">
        <v>1</v>
      </c>
      <c r="H19" s="11"/>
      <c r="I19" s="11">
        <v>20</v>
      </c>
      <c r="J19" s="11">
        <v>6.5</v>
      </c>
      <c r="K19" s="48">
        <v>6</v>
      </c>
      <c r="L19" s="47">
        <f t="shared" si="1"/>
        <v>7.4782608695652177</v>
      </c>
      <c r="M19" s="2"/>
      <c r="N19" s="2"/>
      <c r="O19" s="2"/>
      <c r="P19" s="2"/>
      <c r="Q19" s="2"/>
      <c r="R19" s="2"/>
      <c r="S19" s="2"/>
      <c r="T19" s="2"/>
      <c r="U19" s="2">
        <v>12</v>
      </c>
      <c r="V19" s="2">
        <v>20</v>
      </c>
      <c r="W19" s="2">
        <v>11</v>
      </c>
      <c r="X19" s="2"/>
      <c r="Y19" s="47">
        <f t="shared" si="6"/>
        <v>7.15</v>
      </c>
      <c r="Z19" s="2">
        <v>4</v>
      </c>
      <c r="AA19" s="2"/>
      <c r="AB19" s="2"/>
      <c r="AC19" s="2"/>
      <c r="AD19" s="2"/>
      <c r="AE19" s="71">
        <v>15</v>
      </c>
      <c r="AF19" s="71">
        <v>13</v>
      </c>
      <c r="AG19" s="71">
        <v>6</v>
      </c>
      <c r="AH19" s="47">
        <f t="shared" si="0"/>
        <v>11.35</v>
      </c>
      <c r="AI19" s="110">
        <f t="shared" si="3"/>
        <v>8.6594202898550723</v>
      </c>
      <c r="AJ19" s="2"/>
      <c r="AK19" s="2"/>
      <c r="AL19" s="2"/>
    </row>
    <row r="20" spans="1:38" ht="17" customHeight="1" x14ac:dyDescent="0.2">
      <c r="A20" s="20">
        <v>15</v>
      </c>
      <c r="B20" s="21" t="s">
        <v>150</v>
      </c>
      <c r="C20" s="21" t="s">
        <v>149</v>
      </c>
      <c r="D20" s="11"/>
      <c r="E20" s="11"/>
      <c r="F20" s="11"/>
      <c r="G20" s="11">
        <v>2</v>
      </c>
      <c r="H20" s="11"/>
      <c r="I20" s="11">
        <v>20</v>
      </c>
      <c r="J20" s="11">
        <v>2</v>
      </c>
      <c r="K20" s="48">
        <v>6</v>
      </c>
      <c r="L20" s="47">
        <f t="shared" si="1"/>
        <v>6.7826086956521738</v>
      </c>
      <c r="M20" s="2"/>
      <c r="N20" s="2"/>
      <c r="O20" s="2"/>
      <c r="P20" s="2"/>
      <c r="Q20" s="2"/>
      <c r="R20" s="2"/>
      <c r="S20" s="2"/>
      <c r="T20" s="2"/>
      <c r="U20" s="2">
        <v>12</v>
      </c>
      <c r="V20" s="2"/>
      <c r="W20" s="2">
        <v>7</v>
      </c>
      <c r="X20" s="2"/>
      <c r="Y20" s="47">
        <f t="shared" si="6"/>
        <v>4.3499999999999996</v>
      </c>
      <c r="Z20" s="2">
        <v>3</v>
      </c>
      <c r="AA20" s="2"/>
      <c r="AB20" s="2">
        <v>1</v>
      </c>
      <c r="AC20" s="2">
        <v>2</v>
      </c>
      <c r="AD20" s="2"/>
      <c r="AE20" s="71">
        <v>17</v>
      </c>
      <c r="AF20" s="71"/>
      <c r="AG20" s="71">
        <v>6</v>
      </c>
      <c r="AH20" s="47">
        <f t="shared" si="0"/>
        <v>10.466666666666667</v>
      </c>
      <c r="AI20" s="110">
        <f t="shared" si="3"/>
        <v>7.1997584541062807</v>
      </c>
      <c r="AJ20" s="2"/>
      <c r="AK20" s="2"/>
      <c r="AL20" s="2"/>
    </row>
    <row r="21" spans="1:38" ht="17" customHeight="1" x14ac:dyDescent="0.2">
      <c r="A21" s="20">
        <v>16</v>
      </c>
      <c r="B21" s="21" t="s">
        <v>148</v>
      </c>
      <c r="C21" s="21" t="s">
        <v>147</v>
      </c>
      <c r="D21" s="11">
        <v>1</v>
      </c>
      <c r="E21" s="11">
        <v>2</v>
      </c>
      <c r="F21" s="11">
        <v>3</v>
      </c>
      <c r="G21" s="11">
        <v>3</v>
      </c>
      <c r="H21" s="11"/>
      <c r="I21" s="11">
        <v>12</v>
      </c>
      <c r="J21" s="11">
        <v>7</v>
      </c>
      <c r="K21" s="48">
        <v>6</v>
      </c>
      <c r="L21" s="47">
        <f t="shared" si="1"/>
        <v>13.565217391304348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10</v>
      </c>
      <c r="X21" s="2"/>
      <c r="Y21" s="47">
        <f t="shared" si="6"/>
        <v>4.5</v>
      </c>
      <c r="Z21" s="2">
        <v>4</v>
      </c>
      <c r="AA21" s="2"/>
      <c r="AB21" s="2"/>
      <c r="AC21" s="2">
        <v>1</v>
      </c>
      <c r="AD21" s="2"/>
      <c r="AE21" s="71"/>
      <c r="AF21" s="71"/>
      <c r="AG21" s="71">
        <v>7</v>
      </c>
      <c r="AH21" s="47">
        <f t="shared" si="0"/>
        <v>7.3</v>
      </c>
      <c r="AI21" s="110">
        <f t="shared" si="3"/>
        <v>8.4550724637681167</v>
      </c>
      <c r="AJ21" s="2"/>
      <c r="AK21" s="2"/>
      <c r="AL21" s="2"/>
    </row>
    <row r="22" spans="1:38" ht="17" customHeight="1" x14ac:dyDescent="0.2">
      <c r="A22" s="20">
        <v>17</v>
      </c>
      <c r="B22" s="21" t="s">
        <v>146</v>
      </c>
      <c r="C22" s="21" t="s">
        <v>145</v>
      </c>
      <c r="D22" s="11">
        <v>1</v>
      </c>
      <c r="E22" s="11"/>
      <c r="F22" s="11">
        <v>1</v>
      </c>
      <c r="G22" s="11"/>
      <c r="H22" s="11"/>
      <c r="I22" s="11">
        <v>12</v>
      </c>
      <c r="J22" s="11">
        <v>9</v>
      </c>
      <c r="K22" s="48">
        <v>5</v>
      </c>
      <c r="L22" s="47">
        <f t="shared" si="1"/>
        <v>7.8840579710144922</v>
      </c>
      <c r="M22" s="2"/>
      <c r="N22" s="2"/>
      <c r="O22" s="2"/>
      <c r="P22" s="2"/>
      <c r="Q22" s="2"/>
      <c r="R22" s="2"/>
      <c r="S22" s="2"/>
      <c r="T22" s="2"/>
      <c r="U22" s="2">
        <v>10</v>
      </c>
      <c r="V22" s="2">
        <v>20</v>
      </c>
      <c r="W22" s="2">
        <v>7</v>
      </c>
      <c r="X22" s="2"/>
      <c r="Y22" s="47">
        <f t="shared" si="6"/>
        <v>5.15</v>
      </c>
      <c r="Z22" s="2">
        <v>3</v>
      </c>
      <c r="AA22" s="2"/>
      <c r="AB22" s="2"/>
      <c r="AC22" s="2"/>
      <c r="AD22" s="2"/>
      <c r="AE22" s="71">
        <v>10</v>
      </c>
      <c r="AF22" s="71"/>
      <c r="AG22" s="71">
        <v>6</v>
      </c>
      <c r="AH22" s="47">
        <f t="shared" si="0"/>
        <v>7.4</v>
      </c>
      <c r="AI22" s="110">
        <f t="shared" si="3"/>
        <v>6.8113526570048313</v>
      </c>
      <c r="AJ22" s="2"/>
      <c r="AK22" s="2"/>
      <c r="AL22" s="2"/>
    </row>
    <row r="23" spans="1:38" s="88" customFormat="1" ht="17" customHeight="1" x14ac:dyDescent="0.2">
      <c r="A23" s="83">
        <v>18</v>
      </c>
      <c r="B23" s="84"/>
      <c r="C23" s="84" t="s">
        <v>255</v>
      </c>
      <c r="D23" s="85"/>
      <c r="E23" s="85"/>
      <c r="F23" s="85"/>
      <c r="G23" s="85">
        <v>1</v>
      </c>
      <c r="H23" s="85"/>
      <c r="I23" s="85">
        <v>0</v>
      </c>
      <c r="J23" s="85"/>
      <c r="K23" s="86">
        <v>1</v>
      </c>
      <c r="L23" s="87">
        <f t="shared" si="1"/>
        <v>1.1594202898550723</v>
      </c>
      <c r="M23" s="85">
        <v>1</v>
      </c>
      <c r="N23" s="85"/>
      <c r="O23" s="85"/>
      <c r="P23" s="85"/>
      <c r="Q23" s="85"/>
      <c r="R23" s="85"/>
      <c r="S23" s="85"/>
      <c r="T23" s="85">
        <v>6</v>
      </c>
      <c r="U23" s="85"/>
      <c r="V23" s="85"/>
      <c r="W23" s="85">
        <v>8</v>
      </c>
      <c r="X23" s="85"/>
      <c r="Y23" s="87">
        <f t="shared" si="2"/>
        <v>6</v>
      </c>
      <c r="Z23" s="85">
        <v>3</v>
      </c>
      <c r="AA23" s="85"/>
      <c r="AB23" s="85"/>
      <c r="AC23" s="85">
        <v>2</v>
      </c>
      <c r="AD23" s="85"/>
      <c r="AE23" s="71"/>
      <c r="AF23" s="71"/>
      <c r="AG23" s="71"/>
      <c r="AH23" s="47">
        <f t="shared" si="0"/>
        <v>4</v>
      </c>
      <c r="AI23" s="107">
        <f t="shared" si="3"/>
        <v>3.7198067632850242</v>
      </c>
      <c r="AJ23" s="85"/>
      <c r="AK23" s="85"/>
      <c r="AL23" s="85"/>
    </row>
    <row r="24" spans="1:38" s="88" customFormat="1" ht="17" customHeight="1" x14ac:dyDescent="0.2">
      <c r="A24" s="83">
        <v>19</v>
      </c>
      <c r="B24" s="84" t="s">
        <v>144</v>
      </c>
      <c r="C24" s="84" t="s">
        <v>143</v>
      </c>
      <c r="D24" s="85"/>
      <c r="E24" s="85"/>
      <c r="F24" s="85"/>
      <c r="G24" s="85"/>
      <c r="H24" s="85"/>
      <c r="I24" s="85">
        <v>18</v>
      </c>
      <c r="J24" s="85">
        <v>1</v>
      </c>
      <c r="K24" s="86">
        <v>5</v>
      </c>
      <c r="L24" s="87">
        <f t="shared" si="1"/>
        <v>4.1449275362318847</v>
      </c>
      <c r="M24" s="85"/>
      <c r="N24" s="85"/>
      <c r="O24" s="85"/>
      <c r="P24" s="85"/>
      <c r="Q24" s="85"/>
      <c r="R24" s="85"/>
      <c r="S24" s="85"/>
      <c r="T24" s="85"/>
      <c r="U24" s="85">
        <v>10</v>
      </c>
      <c r="V24" s="85">
        <v>20</v>
      </c>
      <c r="W24" s="85">
        <v>5</v>
      </c>
      <c r="X24" s="85"/>
      <c r="Y24" s="87">
        <f t="shared" si="2"/>
        <v>4.25</v>
      </c>
      <c r="Z24" s="85"/>
      <c r="AA24" s="85"/>
      <c r="AB24" s="85"/>
      <c r="AC24" s="85"/>
      <c r="AD24" s="85"/>
      <c r="AE24" s="91"/>
      <c r="AF24" s="91">
        <v>20</v>
      </c>
      <c r="AG24" s="91"/>
      <c r="AH24" s="47">
        <f t="shared" si="0"/>
        <v>3</v>
      </c>
      <c r="AI24" s="107">
        <f t="shared" si="3"/>
        <v>3.7983091787439616</v>
      </c>
      <c r="AJ24" s="85"/>
      <c r="AK24" s="85"/>
      <c r="AL24" s="85"/>
    </row>
    <row r="25" spans="1:38" s="88" customFormat="1" ht="17" customHeight="1" x14ac:dyDescent="0.2">
      <c r="A25" s="83">
        <v>20</v>
      </c>
      <c r="B25" s="84"/>
      <c r="C25" s="84" t="s">
        <v>253</v>
      </c>
      <c r="D25" s="85"/>
      <c r="E25" s="85"/>
      <c r="F25" s="85"/>
      <c r="G25" s="85">
        <v>1</v>
      </c>
      <c r="H25" s="85"/>
      <c r="I25" s="85">
        <v>0</v>
      </c>
      <c r="J25" s="85"/>
      <c r="K25" s="86">
        <v>2</v>
      </c>
      <c r="L25" s="87">
        <f t="shared" si="1"/>
        <v>1.4492753623188404</v>
      </c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7">
        <f t="shared" si="2"/>
        <v>0</v>
      </c>
      <c r="Z25" s="85"/>
      <c r="AA25" s="85"/>
      <c r="AB25" s="85"/>
      <c r="AC25" s="85"/>
      <c r="AD25" s="85"/>
      <c r="AE25" s="91"/>
      <c r="AF25" s="91"/>
      <c r="AG25" s="91"/>
      <c r="AH25" s="47">
        <f t="shared" si="0"/>
        <v>0</v>
      </c>
      <c r="AI25" s="107">
        <f t="shared" si="3"/>
        <v>0.48309178743961345</v>
      </c>
      <c r="AJ25" s="85"/>
      <c r="AK25" s="85"/>
      <c r="AL25" s="85"/>
    </row>
    <row r="26" spans="1:38" ht="17" customHeight="1" x14ac:dyDescent="0.2">
      <c r="A26" s="20">
        <v>21</v>
      </c>
      <c r="B26" s="21" t="s">
        <v>142</v>
      </c>
      <c r="C26" s="21" t="s">
        <v>141</v>
      </c>
      <c r="D26" s="11">
        <v>1</v>
      </c>
      <c r="E26" s="11">
        <v>1</v>
      </c>
      <c r="F26" s="11">
        <v>5</v>
      </c>
      <c r="G26" s="11">
        <v>2</v>
      </c>
      <c r="H26" s="11"/>
      <c r="I26" s="11">
        <v>12</v>
      </c>
      <c r="J26" s="11">
        <v>12.5</v>
      </c>
      <c r="K26" s="48">
        <v>6</v>
      </c>
      <c r="L26" s="47">
        <f t="shared" si="1"/>
        <v>15.478260869565219</v>
      </c>
      <c r="M26" s="2"/>
      <c r="N26" s="2"/>
      <c r="O26" s="2">
        <v>1</v>
      </c>
      <c r="P26" s="2">
        <v>2</v>
      </c>
      <c r="Q26" s="2">
        <v>2</v>
      </c>
      <c r="R26" s="2"/>
      <c r="S26" s="2">
        <v>1</v>
      </c>
      <c r="T26" s="2">
        <v>16</v>
      </c>
      <c r="U26" s="2">
        <v>12</v>
      </c>
      <c r="V26" s="2"/>
      <c r="W26" s="2">
        <v>20</v>
      </c>
      <c r="X26" s="2"/>
      <c r="Y26" s="47">
        <f>+W26/20*9+V26/20+U26/10+T26/20*8+X26</f>
        <v>16.600000000000001</v>
      </c>
      <c r="Z26" s="2">
        <v>3</v>
      </c>
      <c r="AA26" s="2">
        <v>1</v>
      </c>
      <c r="AB26" s="2"/>
      <c r="AC26" s="2">
        <v>1</v>
      </c>
      <c r="AD26" s="2"/>
      <c r="AE26" s="111">
        <v>15</v>
      </c>
      <c r="AF26" s="91"/>
      <c r="AG26" s="91">
        <v>3</v>
      </c>
      <c r="AH26" s="47">
        <f t="shared" si="0"/>
        <v>8.6999999999999993</v>
      </c>
      <c r="AI26" s="110">
        <f t="shared" si="3"/>
        <v>13.592753623188406</v>
      </c>
      <c r="AJ26" s="2"/>
      <c r="AK26" s="2"/>
      <c r="AL26" s="2"/>
    </row>
    <row r="27" spans="1:38" s="88" customFormat="1" ht="17" customHeight="1" x14ac:dyDescent="0.2">
      <c r="A27" s="83">
        <v>22</v>
      </c>
      <c r="B27" s="84" t="s">
        <v>140</v>
      </c>
      <c r="C27" s="84" t="s">
        <v>139</v>
      </c>
      <c r="D27" s="85">
        <v>-1</v>
      </c>
      <c r="E27" s="85"/>
      <c r="F27" s="85"/>
      <c r="G27" s="85"/>
      <c r="H27" s="85"/>
      <c r="I27" s="85">
        <v>0</v>
      </c>
      <c r="J27" s="85">
        <v>0</v>
      </c>
      <c r="K27" s="86">
        <v>4</v>
      </c>
      <c r="L27" s="87">
        <f t="shared" si="1"/>
        <v>0.28985507246376807</v>
      </c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>
        <v>12</v>
      </c>
      <c r="X27" s="85"/>
      <c r="Y27" s="87">
        <f t="shared" si="2"/>
        <v>5.3999999999999995</v>
      </c>
      <c r="Z27" s="85">
        <v>2.5</v>
      </c>
      <c r="AA27" s="85"/>
      <c r="AB27" s="85"/>
      <c r="AC27" s="85"/>
      <c r="AD27" s="85"/>
      <c r="AE27" s="91">
        <v>14</v>
      </c>
      <c r="AF27" s="91">
        <v>20</v>
      </c>
      <c r="AG27" s="91">
        <v>15</v>
      </c>
      <c r="AH27" s="47">
        <f t="shared" si="0"/>
        <v>14.3</v>
      </c>
      <c r="AI27" s="107">
        <f t="shared" si="3"/>
        <v>6.6632850241545896</v>
      </c>
      <c r="AJ27" s="85"/>
      <c r="AK27" s="85"/>
      <c r="AL27" s="85"/>
    </row>
    <row r="28" spans="1:38" s="88" customFormat="1" ht="17" customHeight="1" x14ac:dyDescent="0.2">
      <c r="A28" s="83">
        <v>23</v>
      </c>
      <c r="B28" s="84" t="s">
        <v>138</v>
      </c>
      <c r="C28" s="84" t="s">
        <v>137</v>
      </c>
      <c r="D28" s="85">
        <v>-1</v>
      </c>
      <c r="E28" s="85"/>
      <c r="F28" s="85"/>
      <c r="G28" s="85"/>
      <c r="H28" s="85"/>
      <c r="I28" s="85">
        <v>0</v>
      </c>
      <c r="J28" s="85"/>
      <c r="K28" s="86">
        <v>2</v>
      </c>
      <c r="L28" s="87">
        <f t="shared" si="1"/>
        <v>-0.28985507246376818</v>
      </c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7">
        <f t="shared" si="2"/>
        <v>0</v>
      </c>
      <c r="Z28" s="85"/>
      <c r="AA28" s="85"/>
      <c r="AB28" s="85"/>
      <c r="AC28" s="85"/>
      <c r="AD28" s="85"/>
      <c r="AE28" s="71"/>
      <c r="AF28" s="71"/>
      <c r="AG28" s="71"/>
      <c r="AH28" s="47">
        <f t="shared" si="0"/>
        <v>0</v>
      </c>
      <c r="AI28" s="107">
        <f t="shared" si="3"/>
        <v>-9.6618357487922732E-2</v>
      </c>
      <c r="AJ28" s="85"/>
      <c r="AK28" s="85"/>
      <c r="AL28" s="85"/>
    </row>
    <row r="29" spans="1:38" ht="17" customHeight="1" x14ac:dyDescent="0.2">
      <c r="A29" s="20">
        <v>24</v>
      </c>
      <c r="B29" s="21" t="s">
        <v>136</v>
      </c>
      <c r="C29" s="21" t="s">
        <v>135</v>
      </c>
      <c r="D29" s="11"/>
      <c r="E29" s="11"/>
      <c r="F29" s="11"/>
      <c r="G29" s="11">
        <v>2</v>
      </c>
      <c r="H29" s="11"/>
      <c r="I29" s="11">
        <v>0</v>
      </c>
      <c r="J29" s="11">
        <v>11.5</v>
      </c>
      <c r="K29" s="48">
        <v>6</v>
      </c>
      <c r="L29" s="47">
        <f t="shared" si="1"/>
        <v>7.4782608695652177</v>
      </c>
      <c r="M29" s="2"/>
      <c r="N29" s="2"/>
      <c r="O29" s="2"/>
      <c r="P29" s="2">
        <v>1</v>
      </c>
      <c r="Q29" s="2"/>
      <c r="R29" s="2"/>
      <c r="S29" s="2"/>
      <c r="T29" s="2">
        <v>6</v>
      </c>
      <c r="U29" s="2">
        <v>12</v>
      </c>
      <c r="V29" s="2"/>
      <c r="W29" s="2">
        <v>16</v>
      </c>
      <c r="X29" s="2">
        <v>2</v>
      </c>
      <c r="Y29" s="47">
        <f>+W29/20*9+V29/20+U29/10+T29/20*8+X29</f>
        <v>12.8</v>
      </c>
      <c r="Z29" s="2">
        <v>4</v>
      </c>
      <c r="AA29" s="2">
        <v>1</v>
      </c>
      <c r="AB29" s="2">
        <v>1</v>
      </c>
      <c r="AC29" s="2">
        <v>2</v>
      </c>
      <c r="AD29" s="2"/>
      <c r="AE29" s="71">
        <v>14</v>
      </c>
      <c r="AF29" s="71">
        <v>18</v>
      </c>
      <c r="AG29" s="71">
        <v>11</v>
      </c>
      <c r="AH29" s="47">
        <f t="shared" si="0"/>
        <v>16.566666666666666</v>
      </c>
      <c r="AI29" s="110">
        <f t="shared" si="3"/>
        <v>12.281642512077296</v>
      </c>
      <c r="AJ29" s="2"/>
      <c r="AK29" s="2"/>
      <c r="AL29" s="2"/>
    </row>
    <row r="30" spans="1:38" ht="17" customHeight="1" x14ac:dyDescent="0.2">
      <c r="A30" s="20">
        <v>25</v>
      </c>
      <c r="B30" s="21" t="s">
        <v>134</v>
      </c>
      <c r="C30" s="21" t="s">
        <v>133</v>
      </c>
      <c r="D30" s="11"/>
      <c r="E30" s="11"/>
      <c r="F30" s="11"/>
      <c r="G30" s="11"/>
      <c r="H30" s="11"/>
      <c r="I30" s="11">
        <v>12</v>
      </c>
      <c r="J30" s="11">
        <v>13</v>
      </c>
      <c r="K30" s="48">
        <v>5</v>
      </c>
      <c r="L30" s="47">
        <f t="shared" si="1"/>
        <v>7.5362318840579725</v>
      </c>
      <c r="M30" s="2"/>
      <c r="N30" s="2"/>
      <c r="O30" s="2"/>
      <c r="P30" s="2"/>
      <c r="Q30" s="2">
        <v>1</v>
      </c>
      <c r="R30" s="2"/>
      <c r="S30" s="2"/>
      <c r="T30" s="2">
        <v>6</v>
      </c>
      <c r="U30" s="2">
        <v>12</v>
      </c>
      <c r="V30" s="2">
        <v>10</v>
      </c>
      <c r="W30" s="2">
        <v>20</v>
      </c>
      <c r="X30" s="2">
        <v>1</v>
      </c>
      <c r="Y30" s="47">
        <f t="shared" ref="Y30:Y32" si="7">+W30/20*9+V30/20+U30/10+T30/20*8+X30</f>
        <v>14.1</v>
      </c>
      <c r="Z30" s="2">
        <v>3</v>
      </c>
      <c r="AA30" s="2"/>
      <c r="AB30" s="2"/>
      <c r="AC30" s="2">
        <v>2</v>
      </c>
      <c r="AD30" s="2"/>
      <c r="AE30" s="71">
        <v>14</v>
      </c>
      <c r="AF30" s="71">
        <v>13</v>
      </c>
      <c r="AG30" s="71">
        <v>18</v>
      </c>
      <c r="AH30" s="47">
        <f t="shared" si="0"/>
        <v>15.95</v>
      </c>
      <c r="AI30" s="110">
        <f t="shared" si="3"/>
        <v>12.528743961352658</v>
      </c>
      <c r="AJ30" s="2"/>
      <c r="AK30" s="2"/>
      <c r="AL30" s="2"/>
    </row>
    <row r="31" spans="1:38" ht="17" customHeight="1" x14ac:dyDescent="0.2">
      <c r="A31" s="20">
        <v>26</v>
      </c>
      <c r="B31" s="21" t="s">
        <v>132</v>
      </c>
      <c r="C31" s="21" t="s">
        <v>131</v>
      </c>
      <c r="D31" s="11">
        <v>1</v>
      </c>
      <c r="E31" s="11"/>
      <c r="F31" s="11"/>
      <c r="G31" s="11"/>
      <c r="H31" s="11"/>
      <c r="I31" s="11">
        <v>12</v>
      </c>
      <c r="J31" s="11">
        <v>16.5</v>
      </c>
      <c r="K31" s="48">
        <v>4</v>
      </c>
      <c r="L31" s="47">
        <f t="shared" si="1"/>
        <v>9.3333333333333321</v>
      </c>
      <c r="M31" s="2"/>
      <c r="N31" s="2"/>
      <c r="O31" s="2"/>
      <c r="P31" s="2"/>
      <c r="Q31" s="2"/>
      <c r="R31" s="2"/>
      <c r="S31" s="2"/>
      <c r="T31" s="2"/>
      <c r="U31" s="2">
        <v>10</v>
      </c>
      <c r="V31" s="2"/>
      <c r="W31" s="2">
        <v>14</v>
      </c>
      <c r="X31" s="2"/>
      <c r="Y31" s="47">
        <f t="shared" si="7"/>
        <v>7.3</v>
      </c>
      <c r="Z31" s="2"/>
      <c r="AA31" s="2"/>
      <c r="AB31" s="2"/>
      <c r="AC31" s="2"/>
      <c r="AD31" s="2"/>
      <c r="AE31" s="71"/>
      <c r="AF31" s="71"/>
      <c r="AG31" s="71">
        <v>18</v>
      </c>
      <c r="AH31" s="47">
        <f t="shared" si="0"/>
        <v>7.2</v>
      </c>
      <c r="AI31" s="110">
        <f t="shared" si="3"/>
        <v>7.9444444444444438</v>
      </c>
      <c r="AJ31" s="2"/>
      <c r="AK31" s="2"/>
      <c r="AL31" s="2"/>
    </row>
    <row r="32" spans="1:38" ht="17" customHeight="1" x14ac:dyDescent="0.2">
      <c r="A32" s="20">
        <v>27</v>
      </c>
      <c r="B32" s="21"/>
      <c r="C32" s="21" t="s">
        <v>239</v>
      </c>
      <c r="D32" s="11">
        <v>3</v>
      </c>
      <c r="E32" s="11">
        <v>1</v>
      </c>
      <c r="F32" s="11">
        <v>5</v>
      </c>
      <c r="G32" s="11">
        <v>1</v>
      </c>
      <c r="H32" s="11">
        <v>2</v>
      </c>
      <c r="I32" s="11">
        <v>18</v>
      </c>
      <c r="J32" s="11">
        <v>17</v>
      </c>
      <c r="K32" s="48">
        <v>6</v>
      </c>
      <c r="L32" s="47">
        <f t="shared" si="1"/>
        <v>20.434782608695656</v>
      </c>
      <c r="M32" s="2">
        <v>1</v>
      </c>
      <c r="N32" s="2"/>
      <c r="O32" s="2"/>
      <c r="P32" s="2">
        <v>2</v>
      </c>
      <c r="Q32" s="2">
        <v>2</v>
      </c>
      <c r="R32" s="2">
        <v>2</v>
      </c>
      <c r="S32" s="2">
        <v>2.5</v>
      </c>
      <c r="T32" s="2">
        <v>20</v>
      </c>
      <c r="U32" s="2">
        <v>12</v>
      </c>
      <c r="V32" s="2"/>
      <c r="W32" s="2">
        <v>16</v>
      </c>
      <c r="X32" s="2"/>
      <c r="Y32" s="47">
        <f t="shared" si="7"/>
        <v>16.399999999999999</v>
      </c>
      <c r="Z32" s="2">
        <v>4</v>
      </c>
      <c r="AA32" s="2">
        <v>1</v>
      </c>
      <c r="AB32" s="2">
        <v>2</v>
      </c>
      <c r="AC32" s="2">
        <v>2</v>
      </c>
      <c r="AD32" s="2"/>
      <c r="AE32" s="71">
        <v>17</v>
      </c>
      <c r="AF32" s="71">
        <v>13</v>
      </c>
      <c r="AG32" s="71">
        <v>8</v>
      </c>
      <c r="AH32" s="47">
        <f t="shared" si="0"/>
        <v>15.883333333333335</v>
      </c>
      <c r="AI32" s="110">
        <f t="shared" si="3"/>
        <v>17.572705314009664</v>
      </c>
      <c r="AJ32" s="2"/>
      <c r="AK32" s="2"/>
      <c r="AL32" s="2"/>
    </row>
    <row r="33" spans="1:38" s="88" customFormat="1" ht="17" customHeight="1" x14ac:dyDescent="0.2">
      <c r="A33" s="83">
        <v>28</v>
      </c>
      <c r="B33" s="84"/>
      <c r="C33" s="84" t="s">
        <v>254</v>
      </c>
      <c r="D33" s="85"/>
      <c r="E33" s="85"/>
      <c r="F33" s="85"/>
      <c r="G33" s="85">
        <v>1</v>
      </c>
      <c r="H33" s="85"/>
      <c r="I33" s="85">
        <v>0</v>
      </c>
      <c r="J33" s="85">
        <v>2.5</v>
      </c>
      <c r="K33" s="86">
        <v>2</v>
      </c>
      <c r="L33" s="87">
        <f t="shared" si="1"/>
        <v>2.3188405797101446</v>
      </c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>
        <v>2</v>
      </c>
      <c r="X33" s="85"/>
      <c r="Y33" s="87">
        <f t="shared" si="2"/>
        <v>0.9</v>
      </c>
      <c r="Z33" s="85"/>
      <c r="AA33" s="85"/>
      <c r="AB33" s="85"/>
      <c r="AC33" s="85"/>
      <c r="AD33" s="85"/>
      <c r="AE33" s="71"/>
      <c r="AF33" s="71"/>
      <c r="AG33" s="71"/>
      <c r="AH33" s="47">
        <f t="shared" si="0"/>
        <v>0</v>
      </c>
      <c r="AI33" s="107">
        <f t="shared" si="3"/>
        <v>1.0729468599033816</v>
      </c>
      <c r="AJ33" s="85"/>
      <c r="AK33" s="85"/>
      <c r="AL33" s="85"/>
    </row>
    <row r="34" spans="1:38" ht="17" customHeight="1" x14ac:dyDescent="0.2">
      <c r="A34" s="20">
        <v>29</v>
      </c>
      <c r="B34" s="21"/>
      <c r="C34" s="21" t="s">
        <v>240</v>
      </c>
      <c r="D34" s="11">
        <v>1</v>
      </c>
      <c r="E34" s="11"/>
      <c r="F34" s="11"/>
      <c r="G34" s="11">
        <v>1</v>
      </c>
      <c r="H34" s="11"/>
      <c r="I34" s="11">
        <v>12</v>
      </c>
      <c r="J34" s="11">
        <v>10</v>
      </c>
      <c r="K34" s="48">
        <v>6</v>
      </c>
      <c r="L34" s="47">
        <f t="shared" si="1"/>
        <v>8.5217391304347831</v>
      </c>
      <c r="M34" s="2"/>
      <c r="N34" s="2"/>
      <c r="O34" s="2"/>
      <c r="P34" s="2"/>
      <c r="Q34" s="2"/>
      <c r="R34" s="2"/>
      <c r="S34" s="2"/>
      <c r="T34" s="2"/>
      <c r="U34" s="2">
        <v>14</v>
      </c>
      <c r="V34" s="2">
        <v>20</v>
      </c>
      <c r="W34" s="2">
        <v>15</v>
      </c>
      <c r="X34" s="2"/>
      <c r="Y34" s="47">
        <f t="shared" ref="Y34:Y35" si="8">+W34/20*9+V34/20+U34/10+T34/20*8+X34</f>
        <v>9.15</v>
      </c>
      <c r="Z34" s="2">
        <v>3</v>
      </c>
      <c r="AA34" s="2"/>
      <c r="AB34" s="2"/>
      <c r="AC34" s="2"/>
      <c r="AD34" s="2"/>
      <c r="AE34" s="111">
        <v>19</v>
      </c>
      <c r="AF34" s="111">
        <v>13</v>
      </c>
      <c r="AG34" s="91">
        <v>2</v>
      </c>
      <c r="AH34" s="47">
        <f t="shared" si="0"/>
        <v>9.5500000000000007</v>
      </c>
      <c r="AI34" s="110">
        <f t="shared" si="3"/>
        <v>9.073913043478262</v>
      </c>
      <c r="AJ34" s="2"/>
      <c r="AK34" s="2"/>
      <c r="AL34" s="2"/>
    </row>
    <row r="35" spans="1:38" ht="17" customHeight="1" x14ac:dyDescent="0.2">
      <c r="A35" s="20">
        <v>30</v>
      </c>
      <c r="B35" s="21" t="s">
        <v>130</v>
      </c>
      <c r="C35" s="21" t="s">
        <v>129</v>
      </c>
      <c r="D35" s="11">
        <v>1</v>
      </c>
      <c r="E35" s="11">
        <v>1</v>
      </c>
      <c r="F35" s="11">
        <v>3</v>
      </c>
      <c r="G35" s="11">
        <v>1</v>
      </c>
      <c r="H35" s="11">
        <v>2</v>
      </c>
      <c r="I35" s="11">
        <v>20</v>
      </c>
      <c r="J35" s="11">
        <v>20</v>
      </c>
      <c r="K35" s="48">
        <v>6</v>
      </c>
      <c r="L35" s="47">
        <f>+(K35/6*2+J35/20*8+I35/20*3+H35+G35+F35+E35+D35)/23*20</f>
        <v>18.260869565217391</v>
      </c>
      <c r="M35" s="2">
        <v>1</v>
      </c>
      <c r="N35" s="2"/>
      <c r="O35" s="2">
        <v>1</v>
      </c>
      <c r="P35" s="2">
        <v>1</v>
      </c>
      <c r="Q35" s="2">
        <v>3</v>
      </c>
      <c r="R35" s="2">
        <v>2</v>
      </c>
      <c r="S35" s="2">
        <v>2.5</v>
      </c>
      <c r="T35" s="2">
        <v>20</v>
      </c>
      <c r="U35" s="2">
        <v>14</v>
      </c>
      <c r="V35" s="2">
        <v>20</v>
      </c>
      <c r="W35" s="2">
        <v>20</v>
      </c>
      <c r="X35" s="2"/>
      <c r="Y35" s="47">
        <f t="shared" si="8"/>
        <v>19.399999999999999</v>
      </c>
      <c r="Z35" s="2">
        <v>4</v>
      </c>
      <c r="AA35" s="2">
        <v>1</v>
      </c>
      <c r="AB35" s="2">
        <v>3</v>
      </c>
      <c r="AC35" s="2">
        <v>2</v>
      </c>
      <c r="AD35" s="2"/>
      <c r="AE35" s="111">
        <v>20</v>
      </c>
      <c r="AF35" s="111">
        <v>15</v>
      </c>
      <c r="AG35" s="91">
        <v>12</v>
      </c>
      <c r="AH35" s="47">
        <f t="shared" si="0"/>
        <v>19.05</v>
      </c>
      <c r="AI35" s="110">
        <f t="shared" si="3"/>
        <v>18.903623188405795</v>
      </c>
      <c r="AJ35" s="2"/>
      <c r="AK35" s="2"/>
      <c r="AL35" s="2"/>
    </row>
    <row r="36" spans="1:38" s="88" customFormat="1" ht="17" customHeight="1" x14ac:dyDescent="0.2">
      <c r="A36" s="83">
        <v>31</v>
      </c>
      <c r="B36" s="84" t="s">
        <v>128</v>
      </c>
      <c r="C36" s="84" t="s">
        <v>127</v>
      </c>
      <c r="D36" s="85"/>
      <c r="E36" s="85"/>
      <c r="F36" s="85"/>
      <c r="G36" s="85"/>
      <c r="H36" s="85"/>
      <c r="I36" s="85">
        <v>12</v>
      </c>
      <c r="J36" s="85">
        <v>0</v>
      </c>
      <c r="K36" s="86">
        <v>4</v>
      </c>
      <c r="L36" s="87">
        <f t="shared" si="1"/>
        <v>2.72463768115942</v>
      </c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7">
        <f t="shared" si="2"/>
        <v>0</v>
      </c>
      <c r="Z36" s="85"/>
      <c r="AA36" s="85"/>
      <c r="AB36" s="85"/>
      <c r="AC36" s="85"/>
      <c r="AD36" s="85"/>
      <c r="AE36" s="71"/>
      <c r="AF36" s="71"/>
      <c r="AG36" s="71"/>
      <c r="AH36" s="47">
        <f t="shared" si="0"/>
        <v>0</v>
      </c>
      <c r="AI36" s="107">
        <f t="shared" si="3"/>
        <v>0.90821256038647336</v>
      </c>
      <c r="AJ36" s="85"/>
      <c r="AK36" s="85"/>
      <c r="AL36" s="85"/>
    </row>
    <row r="37" spans="1:38" s="88" customFormat="1" ht="17" customHeight="1" x14ac:dyDescent="0.2">
      <c r="A37" s="83">
        <v>32</v>
      </c>
      <c r="B37" s="84" t="s">
        <v>126</v>
      </c>
      <c r="C37" s="84" t="s">
        <v>125</v>
      </c>
      <c r="D37" s="85"/>
      <c r="E37" s="85"/>
      <c r="F37" s="85"/>
      <c r="G37" s="85"/>
      <c r="H37" s="85"/>
      <c r="I37" s="85">
        <v>0</v>
      </c>
      <c r="J37" s="85">
        <v>2.5</v>
      </c>
      <c r="K37" s="86">
        <v>5</v>
      </c>
      <c r="L37" s="87">
        <f t="shared" si="1"/>
        <v>2.3188405797101455</v>
      </c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>
        <v>0</v>
      </c>
      <c r="X37" s="85"/>
      <c r="Y37" s="87">
        <f t="shared" si="2"/>
        <v>0</v>
      </c>
      <c r="Z37" s="85"/>
      <c r="AA37" s="85"/>
      <c r="AB37" s="85"/>
      <c r="AC37" s="85"/>
      <c r="AD37" s="85"/>
      <c r="AE37" s="91"/>
      <c r="AF37" s="91"/>
      <c r="AG37" s="91">
        <v>0</v>
      </c>
      <c r="AH37" s="47">
        <f t="shared" si="0"/>
        <v>0</v>
      </c>
      <c r="AI37" s="107">
        <f t="shared" si="3"/>
        <v>0.77294685990338186</v>
      </c>
      <c r="AJ37" s="85"/>
      <c r="AK37" s="85"/>
      <c r="AL37" s="85"/>
    </row>
    <row r="38" spans="1:38" s="88" customFormat="1" ht="17" customHeight="1" x14ac:dyDescent="0.2">
      <c r="A38" s="83">
        <v>33</v>
      </c>
      <c r="B38" s="84"/>
      <c r="C38" s="84" t="s">
        <v>246</v>
      </c>
      <c r="D38" s="85"/>
      <c r="E38" s="85">
        <v>-1</v>
      </c>
      <c r="F38" s="85"/>
      <c r="G38" s="85"/>
      <c r="H38" s="85"/>
      <c r="I38" s="85">
        <v>12</v>
      </c>
      <c r="J38" s="85">
        <v>1</v>
      </c>
      <c r="K38" s="86">
        <v>3</v>
      </c>
      <c r="L38" s="87">
        <f t="shared" si="1"/>
        <v>1.9130434782608694</v>
      </c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>
        <v>3</v>
      </c>
      <c r="X38" s="85"/>
      <c r="Y38" s="87">
        <f t="shared" si="2"/>
        <v>1.3499999999999999</v>
      </c>
      <c r="Z38" s="85"/>
      <c r="AA38" s="85"/>
      <c r="AB38" s="85"/>
      <c r="AC38" s="85"/>
      <c r="AD38" s="85"/>
      <c r="AE38" s="71"/>
      <c r="AF38" s="71"/>
      <c r="AG38" s="71"/>
      <c r="AH38" s="47">
        <f t="shared" si="0"/>
        <v>0</v>
      </c>
      <c r="AI38" s="107">
        <f t="shared" si="3"/>
        <v>1.0876811594202898</v>
      </c>
      <c r="AJ38" s="85"/>
      <c r="AK38" s="85"/>
      <c r="AL38" s="85"/>
    </row>
    <row r="39" spans="1:38" s="66" customFormat="1" x14ac:dyDescent="0.2">
      <c r="D39" s="66">
        <v>2</v>
      </c>
      <c r="E39" s="66">
        <v>2</v>
      </c>
      <c r="F39" s="66">
        <v>2</v>
      </c>
      <c r="G39" s="66">
        <v>2</v>
      </c>
      <c r="H39" s="66">
        <v>2</v>
      </c>
      <c r="I39" s="78">
        <v>20</v>
      </c>
      <c r="J39" s="66">
        <v>20</v>
      </c>
      <c r="K39" s="79">
        <v>6</v>
      </c>
      <c r="L39" s="46">
        <f t="shared" si="1"/>
        <v>20</v>
      </c>
      <c r="T39" s="66">
        <v>20</v>
      </c>
      <c r="U39" s="66">
        <v>20</v>
      </c>
      <c r="V39" s="66">
        <v>20</v>
      </c>
      <c r="W39" s="66">
        <v>20</v>
      </c>
      <c r="Y39" s="46">
        <f t="shared" si="2"/>
        <v>20</v>
      </c>
      <c r="Z39" s="66">
        <v>2</v>
      </c>
      <c r="AA39" s="66">
        <v>1</v>
      </c>
      <c r="AB39" s="66">
        <v>1.5</v>
      </c>
      <c r="AC39" s="66">
        <v>2</v>
      </c>
      <c r="AE39" s="82">
        <v>20</v>
      </c>
      <c r="AF39" s="82">
        <v>20</v>
      </c>
      <c r="AG39" s="82">
        <v>20</v>
      </c>
      <c r="AH39" s="47">
        <f>+AG39/20*8+AF39/20*3+AE39/20*4+AD39+AC39/2+AB39/1.5+AA39+Z39</f>
        <v>20</v>
      </c>
      <c r="AI39" s="110">
        <f t="shared" si="3"/>
        <v>20</v>
      </c>
    </row>
  </sheetData>
  <sortState xmlns:xlrd2="http://schemas.microsoft.com/office/spreadsheetml/2017/richdata2" ref="B6:L38">
    <sortCondition ref="C6:C38"/>
  </sortState>
  <mergeCells count="9">
    <mergeCell ref="D3:R3"/>
    <mergeCell ref="A3:B3"/>
    <mergeCell ref="A1:B1"/>
    <mergeCell ref="A2:B2"/>
    <mergeCell ref="J1:L1"/>
    <mergeCell ref="M1:Q1"/>
    <mergeCell ref="D2:I2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F0C9-7EAC-E64D-B579-81B5F06247CC}">
  <dimension ref="A1:AR40"/>
  <sheetViews>
    <sheetView topLeftCell="A6" zoomScale="110" zoomScaleNormal="110" workbookViewId="0">
      <selection activeCell="AF4" sqref="AF1:AM1048576"/>
    </sheetView>
  </sheetViews>
  <sheetFormatPr baseColWidth="10" defaultRowHeight="15" x14ac:dyDescent="0.2"/>
  <cols>
    <col min="1" max="1" width="3.1640625" style="13" bestFit="1" customWidth="1"/>
    <col min="2" max="2" width="3.83203125" style="13" customWidth="1"/>
    <col min="3" max="3" width="32.1640625" style="13" customWidth="1"/>
    <col min="4" max="4" width="2.5" style="13" customWidth="1"/>
    <col min="5" max="5" width="5.1640625" style="13" customWidth="1"/>
    <col min="6" max="6" width="2.1640625" style="13" customWidth="1"/>
    <col min="7" max="14" width="4.5" style="13" customWidth="1"/>
    <col min="15" max="15" width="5.83203125" style="13" customWidth="1"/>
    <col min="16" max="16" width="5" style="13" customWidth="1"/>
    <col min="17" max="17" width="7" style="55" bestFit="1" customWidth="1"/>
    <col min="18" max="30" width="3.5" style="13" customWidth="1"/>
    <col min="31" max="31" width="6.5" style="55" customWidth="1"/>
    <col min="32" max="38" width="5" style="13" customWidth="1"/>
    <col min="39" max="39" width="5" style="70" customWidth="1"/>
    <col min="40" max="40" width="6.33203125" style="45" customWidth="1"/>
    <col min="41" max="41" width="6" style="106" customWidth="1"/>
    <col min="42" max="44" width="6" style="13" customWidth="1"/>
    <col min="45" max="16384" width="10.83203125" style="13"/>
  </cols>
  <sheetData>
    <row r="1" spans="1:44" customFormat="1" ht="21.75" customHeight="1" thickTop="1" thickBot="1" x14ac:dyDescent="0.25">
      <c r="A1" s="119" t="s">
        <v>0</v>
      </c>
      <c r="B1" s="120"/>
      <c r="C1" s="9" t="s">
        <v>1</v>
      </c>
      <c r="D1" s="17"/>
      <c r="E1" s="9"/>
      <c r="F1" s="13"/>
      <c r="G1" s="13"/>
      <c r="H1" s="13"/>
      <c r="I1" s="13"/>
      <c r="J1" s="13"/>
      <c r="K1" s="115" t="s">
        <v>2</v>
      </c>
      <c r="L1" s="115"/>
      <c r="M1" s="115"/>
      <c r="N1" s="116" t="s">
        <v>3</v>
      </c>
      <c r="O1" s="116"/>
      <c r="P1" s="116"/>
      <c r="Q1" s="116"/>
      <c r="R1" s="116"/>
      <c r="S1" s="123" t="s">
        <v>4</v>
      </c>
      <c r="T1" s="123"/>
      <c r="AE1" s="45"/>
      <c r="AO1" s="104"/>
    </row>
    <row r="2" spans="1:44" customFormat="1" ht="15" customHeight="1" thickTop="1" thickBot="1" x14ac:dyDescent="0.25">
      <c r="A2" s="119" t="s">
        <v>5</v>
      </c>
      <c r="B2" s="120"/>
      <c r="C2" s="18" t="s">
        <v>6</v>
      </c>
      <c r="D2" s="121" t="s">
        <v>7</v>
      </c>
      <c r="E2" s="121"/>
      <c r="F2" s="121"/>
      <c r="G2" s="121"/>
      <c r="H2" s="121"/>
      <c r="I2" s="121"/>
      <c r="J2" s="121"/>
      <c r="K2" s="122" t="s">
        <v>8</v>
      </c>
      <c r="L2" s="122"/>
      <c r="M2" s="122"/>
      <c r="N2" s="112" t="s">
        <v>7</v>
      </c>
      <c r="O2" s="112"/>
      <c r="P2" s="112"/>
      <c r="Q2" s="45">
        <v>5</v>
      </c>
      <c r="AE2" s="45"/>
      <c r="AM2" s="70"/>
      <c r="AN2" s="45"/>
      <c r="AO2" s="104"/>
    </row>
    <row r="3" spans="1:44" customFormat="1" ht="15.75" customHeight="1" thickTop="1" x14ac:dyDescent="0.2">
      <c r="A3" s="117" t="s">
        <v>10</v>
      </c>
      <c r="B3" s="118"/>
      <c r="C3" s="19" t="s">
        <v>11</v>
      </c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AE3" s="45"/>
      <c r="AO3" s="104"/>
    </row>
    <row r="4" spans="1:44" customFormat="1" ht="15.75" customHeight="1" x14ac:dyDescent="0.2">
      <c r="A4" s="49"/>
      <c r="B4" s="49"/>
      <c r="C4" s="41"/>
      <c r="D4" s="49"/>
      <c r="E4" s="49">
        <v>2</v>
      </c>
      <c r="F4" s="49"/>
      <c r="G4" s="49">
        <v>1</v>
      </c>
      <c r="H4" s="49">
        <v>2</v>
      </c>
      <c r="I4" s="49">
        <v>2</v>
      </c>
      <c r="J4" s="49">
        <v>2</v>
      </c>
      <c r="K4" s="49">
        <v>1</v>
      </c>
      <c r="L4" s="49">
        <v>1</v>
      </c>
      <c r="M4" s="49">
        <v>1</v>
      </c>
      <c r="N4" s="49">
        <v>3</v>
      </c>
      <c r="O4" s="49">
        <v>8</v>
      </c>
      <c r="P4" s="49">
        <v>2</v>
      </c>
      <c r="Q4" s="49"/>
      <c r="R4" s="50"/>
      <c r="S4" s="50"/>
      <c r="T4" s="50"/>
      <c r="Y4" s="68">
        <v>8</v>
      </c>
      <c r="Z4" s="68"/>
      <c r="AA4" s="68">
        <v>2</v>
      </c>
      <c r="AB4" s="68">
        <v>1</v>
      </c>
      <c r="AC4" s="68">
        <v>9</v>
      </c>
      <c r="AD4" s="68"/>
      <c r="AE4" s="80"/>
      <c r="AF4" s="98">
        <v>2</v>
      </c>
      <c r="AG4" s="98">
        <v>1</v>
      </c>
      <c r="AH4" s="98">
        <v>1</v>
      </c>
      <c r="AI4" s="98">
        <v>1</v>
      </c>
      <c r="AJ4" s="98"/>
      <c r="AK4" s="98">
        <v>4</v>
      </c>
      <c r="AL4" s="98">
        <v>3</v>
      </c>
      <c r="AM4" s="98">
        <v>8</v>
      </c>
      <c r="AN4" s="103"/>
      <c r="AO4" s="104"/>
    </row>
    <row r="5" spans="1:44" s="30" customFormat="1" ht="49" customHeight="1" x14ac:dyDescent="0.2">
      <c r="A5" s="27" t="s">
        <v>14</v>
      </c>
      <c r="B5" s="28" t="s">
        <v>15</v>
      </c>
      <c r="C5" s="28" t="s">
        <v>16</v>
      </c>
      <c r="D5" s="36"/>
      <c r="E5" s="58" t="s">
        <v>234</v>
      </c>
      <c r="F5" s="37"/>
      <c r="G5" s="37" t="s">
        <v>245</v>
      </c>
      <c r="H5" s="37" t="s">
        <v>247</v>
      </c>
      <c r="I5" s="37" t="s">
        <v>251</v>
      </c>
      <c r="J5" s="37" t="s">
        <v>256</v>
      </c>
      <c r="K5" s="37" t="s">
        <v>265</v>
      </c>
      <c r="L5" s="37" t="s">
        <v>266</v>
      </c>
      <c r="M5" s="37" t="s">
        <v>267</v>
      </c>
      <c r="N5" s="28" t="s">
        <v>269</v>
      </c>
      <c r="O5" s="32" t="s">
        <v>290</v>
      </c>
      <c r="P5" s="32" t="s">
        <v>264</v>
      </c>
      <c r="Q5" s="46" t="s">
        <v>289</v>
      </c>
      <c r="R5" s="29" t="s">
        <v>307</v>
      </c>
      <c r="S5" s="33" t="s">
        <v>311</v>
      </c>
      <c r="T5" s="33" t="s">
        <v>315</v>
      </c>
      <c r="U5" s="33" t="s">
        <v>316</v>
      </c>
      <c r="V5" s="33" t="s">
        <v>317</v>
      </c>
      <c r="W5" s="33" t="s">
        <v>319</v>
      </c>
      <c r="X5" s="33" t="s">
        <v>320</v>
      </c>
      <c r="Y5" s="2" t="s">
        <v>330</v>
      </c>
      <c r="Z5" s="2" t="s">
        <v>331</v>
      </c>
      <c r="AA5" s="33" t="s">
        <v>327</v>
      </c>
      <c r="AB5" s="33" t="s">
        <v>328</v>
      </c>
      <c r="AC5" s="33" t="s">
        <v>329</v>
      </c>
      <c r="AD5" s="33" t="s">
        <v>345</v>
      </c>
      <c r="AE5" s="46" t="s">
        <v>322</v>
      </c>
      <c r="AF5" s="33" t="s">
        <v>346</v>
      </c>
      <c r="AG5" s="33" t="s">
        <v>358</v>
      </c>
      <c r="AH5" s="33" t="s">
        <v>359</v>
      </c>
      <c r="AI5" s="33" t="s">
        <v>361</v>
      </c>
      <c r="AJ5" s="29"/>
      <c r="AK5" s="29" t="s">
        <v>369</v>
      </c>
      <c r="AL5" s="29" t="s">
        <v>371</v>
      </c>
      <c r="AM5" s="33" t="s">
        <v>368</v>
      </c>
      <c r="AN5" s="99" t="s">
        <v>364</v>
      </c>
      <c r="AO5" s="105" t="s">
        <v>372</v>
      </c>
      <c r="AP5" s="29"/>
      <c r="AQ5" s="29"/>
      <c r="AR5" s="29"/>
    </row>
    <row r="6" spans="1:44" s="96" customFormat="1" ht="16" customHeight="1" x14ac:dyDescent="0.2">
      <c r="A6" s="92">
        <v>1</v>
      </c>
      <c r="B6" s="93"/>
      <c r="C6" s="94" t="s">
        <v>242</v>
      </c>
      <c r="D6" s="92"/>
      <c r="E6" s="92">
        <v>1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5">
        <f>+(P6/8*2+O6/20*8+N6/20*3+M6+L6+K6+J6+I6+H6+G6+E6)/25*20</f>
        <v>0.8</v>
      </c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5">
        <f t="shared" ref="AE6:AE7" si="0">+AC6/20*9+AB6/20+AA6/10+Y6/20*8+Z6</f>
        <v>0</v>
      </c>
      <c r="AF6" s="92"/>
      <c r="AG6" s="92"/>
      <c r="AH6" s="92"/>
      <c r="AI6" s="92"/>
      <c r="AJ6" s="92"/>
      <c r="AK6" s="92"/>
      <c r="AL6" s="92"/>
      <c r="AM6" s="91"/>
      <c r="AN6" s="47">
        <f t="shared" ref="AN6:AN39" si="1">+AM6/20*8+AL6/20*3+AK6/20*4+AJ6+AI6/2+AH6/1.5+AG6+AF6</f>
        <v>0</v>
      </c>
      <c r="AO6" s="107">
        <f>+(AN6+Q6+AE6)/3</f>
        <v>0.26666666666666666</v>
      </c>
      <c r="AP6" s="92"/>
      <c r="AQ6" s="92"/>
      <c r="AR6" s="92"/>
    </row>
    <row r="7" spans="1:44" s="96" customFormat="1" ht="16" customHeight="1" x14ac:dyDescent="0.2">
      <c r="A7" s="92">
        <v>2</v>
      </c>
      <c r="B7" s="93" t="s">
        <v>17</v>
      </c>
      <c r="C7" s="94" t="s">
        <v>18</v>
      </c>
      <c r="D7" s="92" t="s">
        <v>59</v>
      </c>
      <c r="E7" s="92"/>
      <c r="F7" s="92" t="s">
        <v>59</v>
      </c>
      <c r="G7" s="92"/>
      <c r="H7" s="92"/>
      <c r="I7" s="92"/>
      <c r="J7" s="92"/>
      <c r="K7" s="92"/>
      <c r="L7" s="92"/>
      <c r="M7" s="92"/>
      <c r="N7" s="92">
        <v>0</v>
      </c>
      <c r="O7" s="92">
        <v>2.5</v>
      </c>
      <c r="P7" s="86">
        <v>6</v>
      </c>
      <c r="Q7" s="95">
        <f t="shared" ref="Q7:Q40" si="2">+(P7/8*2+O7/20*8+N7/20*3+M7+L7+K7+J7+I7+H7+G7+E7)/25*20</f>
        <v>2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5">
        <f t="shared" si="0"/>
        <v>0</v>
      </c>
      <c r="AF7" s="92"/>
      <c r="AG7" s="92"/>
      <c r="AH7" s="92"/>
      <c r="AI7" s="92"/>
      <c r="AJ7" s="92"/>
      <c r="AK7" s="92"/>
      <c r="AL7" s="92"/>
      <c r="AM7" s="71"/>
      <c r="AN7" s="47">
        <f t="shared" si="1"/>
        <v>0</v>
      </c>
      <c r="AO7" s="107">
        <f t="shared" ref="AO7:AO39" si="3">+(AN7+Q7+AE7)/3</f>
        <v>0.66666666666666663</v>
      </c>
      <c r="AP7" s="92"/>
      <c r="AQ7" s="92"/>
      <c r="AR7" s="92"/>
    </row>
    <row r="8" spans="1:44" ht="16" customHeight="1" x14ac:dyDescent="0.2">
      <c r="A8" s="14">
        <v>3</v>
      </c>
      <c r="B8" s="15"/>
      <c r="C8" s="16" t="s">
        <v>257</v>
      </c>
      <c r="D8" s="12"/>
      <c r="E8" s="12"/>
      <c r="F8" s="12"/>
      <c r="G8" s="12"/>
      <c r="H8" s="12"/>
      <c r="I8" s="12"/>
      <c r="J8" s="12">
        <v>1</v>
      </c>
      <c r="K8" s="12"/>
      <c r="L8" s="12">
        <v>1</v>
      </c>
      <c r="M8" s="12"/>
      <c r="N8" s="14">
        <v>0</v>
      </c>
      <c r="O8" s="14">
        <v>8</v>
      </c>
      <c r="P8" s="48">
        <v>3</v>
      </c>
      <c r="Q8" s="54">
        <f t="shared" si="2"/>
        <v>4.7600000000000007</v>
      </c>
      <c r="R8" s="14">
        <v>0.5</v>
      </c>
      <c r="S8" s="14"/>
      <c r="T8" s="14"/>
      <c r="U8" s="14"/>
      <c r="V8" s="14"/>
      <c r="W8" s="14"/>
      <c r="X8" s="14"/>
      <c r="Y8" s="14">
        <v>6</v>
      </c>
      <c r="Z8" s="14"/>
      <c r="AA8" s="14">
        <v>10</v>
      </c>
      <c r="AB8" s="14"/>
      <c r="AC8" s="14">
        <v>14</v>
      </c>
      <c r="AD8" s="14"/>
      <c r="AE8" s="54">
        <f>+AC8/20*9+AB8/20+AA8/10+Y8/20*8+Z8+AD8</f>
        <v>9.6999999999999993</v>
      </c>
      <c r="AF8" s="14">
        <v>1</v>
      </c>
      <c r="AG8" s="14"/>
      <c r="AH8" s="14"/>
      <c r="AI8" s="14"/>
      <c r="AJ8" s="14"/>
      <c r="AK8" s="14"/>
      <c r="AL8" s="14"/>
      <c r="AM8" s="71">
        <v>6</v>
      </c>
      <c r="AN8" s="47">
        <f t="shared" si="1"/>
        <v>3.4</v>
      </c>
      <c r="AO8" s="110">
        <f t="shared" si="3"/>
        <v>5.9533333333333331</v>
      </c>
      <c r="AP8" s="14"/>
      <c r="AQ8" s="14"/>
      <c r="AR8" s="14"/>
    </row>
    <row r="9" spans="1:44" ht="16" customHeight="1" x14ac:dyDescent="0.2">
      <c r="A9" s="14">
        <v>4</v>
      </c>
      <c r="B9" s="15" t="s">
        <v>19</v>
      </c>
      <c r="C9" s="16" t="s">
        <v>20</v>
      </c>
      <c r="D9" s="12" t="s">
        <v>59</v>
      </c>
      <c r="E9" s="12"/>
      <c r="F9" s="12" t="s">
        <v>59</v>
      </c>
      <c r="G9" s="12"/>
      <c r="H9" s="12"/>
      <c r="I9" s="12">
        <v>-1</v>
      </c>
      <c r="J9" s="12"/>
      <c r="K9" s="12">
        <v>1</v>
      </c>
      <c r="L9" s="12"/>
      <c r="M9" s="12"/>
      <c r="N9" s="14">
        <v>12</v>
      </c>
      <c r="O9" s="14">
        <v>8.5</v>
      </c>
      <c r="P9" s="48">
        <v>9</v>
      </c>
      <c r="Q9" s="54">
        <f t="shared" si="2"/>
        <v>5.96</v>
      </c>
      <c r="R9" s="14"/>
      <c r="S9" s="14"/>
      <c r="T9" s="14"/>
      <c r="U9" s="14"/>
      <c r="V9" s="14"/>
      <c r="W9" s="14"/>
      <c r="X9" s="14"/>
      <c r="Y9" s="14"/>
      <c r="Z9" s="14"/>
      <c r="AA9" s="14">
        <v>12</v>
      </c>
      <c r="AB9" s="14">
        <v>20</v>
      </c>
      <c r="AC9" s="14">
        <v>17</v>
      </c>
      <c r="AD9" s="14">
        <v>2</v>
      </c>
      <c r="AE9" s="54">
        <f t="shared" ref="AE9:AE11" si="4">+AC9/20*9+AB9/20+AA9/10+Y9/20*8+Z9+AD9</f>
        <v>11.849999999999998</v>
      </c>
      <c r="AF9" s="14">
        <v>2</v>
      </c>
      <c r="AG9" s="14">
        <v>2</v>
      </c>
      <c r="AH9" s="14">
        <v>1</v>
      </c>
      <c r="AI9" s="14">
        <v>2</v>
      </c>
      <c r="AJ9" s="14"/>
      <c r="AK9" s="14">
        <v>20</v>
      </c>
      <c r="AL9" s="14">
        <v>13</v>
      </c>
      <c r="AM9" s="71">
        <v>17</v>
      </c>
      <c r="AN9" s="47">
        <f t="shared" si="1"/>
        <v>18.416666666666664</v>
      </c>
      <c r="AO9" s="110">
        <f t="shared" si="3"/>
        <v>12.075555555555553</v>
      </c>
      <c r="AP9" s="14"/>
      <c r="AQ9" s="14"/>
      <c r="AR9" s="14"/>
    </row>
    <row r="10" spans="1:44" ht="16" customHeight="1" x14ac:dyDescent="0.2">
      <c r="A10" s="14">
        <v>5</v>
      </c>
      <c r="B10" s="15"/>
      <c r="C10" s="16" t="s">
        <v>241</v>
      </c>
      <c r="D10" s="12"/>
      <c r="E10" s="12">
        <v>-1</v>
      </c>
      <c r="F10" s="12"/>
      <c r="G10" s="12"/>
      <c r="H10" s="12"/>
      <c r="I10" s="12">
        <v>1</v>
      </c>
      <c r="J10" s="12"/>
      <c r="K10" s="12">
        <v>-2</v>
      </c>
      <c r="L10" s="12"/>
      <c r="M10" s="12"/>
      <c r="N10" s="14">
        <v>0</v>
      </c>
      <c r="O10" s="14">
        <v>9.5</v>
      </c>
      <c r="P10" s="48">
        <v>7</v>
      </c>
      <c r="Q10" s="54">
        <f t="shared" si="2"/>
        <v>2.84</v>
      </c>
      <c r="R10" s="14"/>
      <c r="S10" s="14"/>
      <c r="T10" s="14"/>
      <c r="U10" s="14"/>
      <c r="V10" s="14"/>
      <c r="W10" s="14"/>
      <c r="X10" s="14"/>
      <c r="Y10" s="14"/>
      <c r="Z10" s="14"/>
      <c r="AA10" s="14">
        <v>12</v>
      </c>
      <c r="AB10" s="14">
        <v>20</v>
      </c>
      <c r="AC10" s="14">
        <v>15</v>
      </c>
      <c r="AD10" s="14"/>
      <c r="AE10" s="54">
        <f t="shared" si="4"/>
        <v>8.9499999999999993</v>
      </c>
      <c r="AF10" s="14">
        <v>1</v>
      </c>
      <c r="AG10" s="14"/>
      <c r="AH10" s="14"/>
      <c r="AI10" s="14"/>
      <c r="AJ10" s="14"/>
      <c r="AK10" s="14">
        <v>17</v>
      </c>
      <c r="AL10" s="14">
        <v>13</v>
      </c>
      <c r="AM10" s="91">
        <v>5</v>
      </c>
      <c r="AN10" s="47">
        <f t="shared" si="1"/>
        <v>8.35</v>
      </c>
      <c r="AO10" s="110">
        <f t="shared" si="3"/>
        <v>6.7133333333333338</v>
      </c>
      <c r="AP10" s="14"/>
      <c r="AQ10" s="14"/>
      <c r="AR10" s="14"/>
    </row>
    <row r="11" spans="1:44" ht="16" customHeight="1" x14ac:dyDescent="0.2">
      <c r="A11" s="14">
        <v>6</v>
      </c>
      <c r="B11" s="15" t="s">
        <v>21</v>
      </c>
      <c r="C11" s="16" t="s">
        <v>22</v>
      </c>
      <c r="D11" s="12" t="s">
        <v>59</v>
      </c>
      <c r="E11" s="12"/>
      <c r="F11" s="12"/>
      <c r="G11" s="12"/>
      <c r="H11" s="12"/>
      <c r="I11" s="12">
        <v>-1</v>
      </c>
      <c r="J11" s="12"/>
      <c r="K11" s="12"/>
      <c r="L11" s="12"/>
      <c r="M11" s="12"/>
      <c r="N11" s="14">
        <v>0</v>
      </c>
      <c r="O11" s="14">
        <v>6.5</v>
      </c>
      <c r="P11" s="48">
        <v>7</v>
      </c>
      <c r="Q11" s="54">
        <f t="shared" si="2"/>
        <v>2.6799999999999997</v>
      </c>
      <c r="R11" s="14"/>
      <c r="S11" s="14"/>
      <c r="T11" s="14"/>
      <c r="U11" s="14"/>
      <c r="V11" s="14"/>
      <c r="W11" s="14"/>
      <c r="X11" s="14"/>
      <c r="Y11" s="14"/>
      <c r="Z11" s="14">
        <v>2</v>
      </c>
      <c r="AA11" s="14"/>
      <c r="AB11" s="14"/>
      <c r="AC11" s="14">
        <v>13</v>
      </c>
      <c r="AD11" s="14"/>
      <c r="AE11" s="54">
        <f t="shared" si="4"/>
        <v>7.8500000000000005</v>
      </c>
      <c r="AF11" s="14"/>
      <c r="AG11" s="14"/>
      <c r="AH11" s="14"/>
      <c r="AI11" s="14"/>
      <c r="AJ11" s="14"/>
      <c r="AK11" s="14"/>
      <c r="AL11" s="14"/>
      <c r="AM11" s="91">
        <v>0</v>
      </c>
      <c r="AN11" s="47">
        <f t="shared" si="1"/>
        <v>0</v>
      </c>
      <c r="AO11" s="110">
        <f t="shared" si="3"/>
        <v>3.5100000000000002</v>
      </c>
      <c r="AP11" s="14"/>
      <c r="AQ11" s="14"/>
      <c r="AR11" s="14"/>
    </row>
    <row r="12" spans="1:44" s="96" customFormat="1" ht="16" customHeight="1" x14ac:dyDescent="0.2">
      <c r="A12" s="92">
        <v>7</v>
      </c>
      <c r="B12" s="93">
        <v>2021241101</v>
      </c>
      <c r="C12" s="93" t="s">
        <v>278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>
        <v>0</v>
      </c>
      <c r="O12" s="92"/>
      <c r="P12" s="86">
        <v>0</v>
      </c>
      <c r="Q12" s="95">
        <f t="shared" si="2"/>
        <v>0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5">
        <f t="shared" ref="AE12:AE40" si="5">+AC12/20*9+AB12/20+AA12/10+Y12/20*8+Z12</f>
        <v>0</v>
      </c>
      <c r="AF12" s="92"/>
      <c r="AG12" s="92"/>
      <c r="AH12" s="92"/>
      <c r="AI12" s="92"/>
      <c r="AJ12" s="92"/>
      <c r="AK12" s="92"/>
      <c r="AL12" s="92"/>
      <c r="AM12" s="91"/>
      <c r="AN12" s="47">
        <f t="shared" si="1"/>
        <v>0</v>
      </c>
      <c r="AO12" s="107">
        <f t="shared" si="3"/>
        <v>0</v>
      </c>
      <c r="AP12" s="92"/>
      <c r="AQ12" s="92"/>
      <c r="AR12" s="92"/>
    </row>
    <row r="13" spans="1:44" ht="16" customHeight="1" x14ac:dyDescent="0.2">
      <c r="A13" s="14">
        <v>8</v>
      </c>
      <c r="B13" s="15" t="s">
        <v>23</v>
      </c>
      <c r="C13" s="16" t="s">
        <v>24</v>
      </c>
      <c r="D13" s="12" t="s">
        <v>59</v>
      </c>
      <c r="E13" s="12">
        <v>1</v>
      </c>
      <c r="F13" s="12" t="s">
        <v>59</v>
      </c>
      <c r="G13" s="12"/>
      <c r="H13" s="12"/>
      <c r="I13" s="12">
        <v>1</v>
      </c>
      <c r="J13" s="12">
        <v>4</v>
      </c>
      <c r="K13" s="12">
        <v>0</v>
      </c>
      <c r="L13" s="12"/>
      <c r="M13" s="12"/>
      <c r="N13" s="14">
        <v>12</v>
      </c>
      <c r="O13" s="14">
        <v>5.5</v>
      </c>
      <c r="P13" s="48">
        <v>9</v>
      </c>
      <c r="Q13" s="54">
        <f t="shared" si="2"/>
        <v>9.8000000000000007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>
        <v>1</v>
      </c>
      <c r="AD13" s="14">
        <v>2</v>
      </c>
      <c r="AE13" s="54">
        <f t="shared" ref="AE13:AE15" si="6">+AC13/20*9+AB13/20+AA13/10+Y13/20*8+Z13+AD13</f>
        <v>2.4500000000000002</v>
      </c>
      <c r="AF13" s="14">
        <v>1</v>
      </c>
      <c r="AG13" s="14"/>
      <c r="AH13" s="14"/>
      <c r="AI13" s="14">
        <v>2</v>
      </c>
      <c r="AJ13" s="14"/>
      <c r="AK13" s="14">
        <v>17</v>
      </c>
      <c r="AL13" s="14">
        <v>13</v>
      </c>
      <c r="AM13" s="91">
        <v>4</v>
      </c>
      <c r="AN13" s="47">
        <f t="shared" si="1"/>
        <v>8.9499999999999993</v>
      </c>
      <c r="AO13" s="110">
        <f t="shared" si="3"/>
        <v>7.0666666666666664</v>
      </c>
      <c r="AP13" s="14"/>
      <c r="AQ13" s="14"/>
      <c r="AR13" s="14"/>
    </row>
    <row r="14" spans="1:44" ht="16" customHeight="1" x14ac:dyDescent="0.2">
      <c r="A14" s="14">
        <v>9</v>
      </c>
      <c r="B14" s="15" t="s">
        <v>25</v>
      </c>
      <c r="C14" s="16" t="s">
        <v>26</v>
      </c>
      <c r="D14" s="12"/>
      <c r="E14" s="12"/>
      <c r="F14" s="12" t="s">
        <v>59</v>
      </c>
      <c r="G14" s="12"/>
      <c r="H14" s="12">
        <v>1</v>
      </c>
      <c r="I14" s="12">
        <v>1</v>
      </c>
      <c r="J14" s="12">
        <v>2</v>
      </c>
      <c r="K14" s="12"/>
      <c r="L14" s="12">
        <v>1</v>
      </c>
      <c r="M14" s="12"/>
      <c r="N14" s="14">
        <v>20</v>
      </c>
      <c r="O14" s="14">
        <v>14</v>
      </c>
      <c r="P14" s="48">
        <v>8</v>
      </c>
      <c r="Q14" s="54">
        <f t="shared" si="2"/>
        <v>12.48</v>
      </c>
      <c r="R14" s="14"/>
      <c r="S14" s="14">
        <v>1</v>
      </c>
      <c r="T14" s="14"/>
      <c r="U14" s="14"/>
      <c r="V14" s="14"/>
      <c r="W14" s="14"/>
      <c r="X14" s="14">
        <v>1</v>
      </c>
      <c r="Y14" s="14">
        <v>8</v>
      </c>
      <c r="Z14" s="14"/>
      <c r="AA14" s="14">
        <v>20</v>
      </c>
      <c r="AB14" s="14">
        <v>20</v>
      </c>
      <c r="AC14" s="14">
        <v>5</v>
      </c>
      <c r="AD14" s="14"/>
      <c r="AE14" s="54">
        <f t="shared" si="6"/>
        <v>8.4499999999999993</v>
      </c>
      <c r="AF14" s="14">
        <v>2</v>
      </c>
      <c r="AG14" s="14"/>
      <c r="AH14" s="14"/>
      <c r="AI14" s="14"/>
      <c r="AJ14" s="14"/>
      <c r="AK14" s="14">
        <v>20</v>
      </c>
      <c r="AL14" s="14">
        <v>13</v>
      </c>
      <c r="AM14" s="71">
        <v>12</v>
      </c>
      <c r="AN14" s="47">
        <f t="shared" si="1"/>
        <v>12.75</v>
      </c>
      <c r="AO14" s="110">
        <f t="shared" si="3"/>
        <v>11.226666666666667</v>
      </c>
      <c r="AP14" s="14"/>
      <c r="AQ14" s="14"/>
      <c r="AR14" s="14"/>
    </row>
    <row r="15" spans="1:44" ht="16" customHeight="1" x14ac:dyDescent="0.2">
      <c r="A15" s="14">
        <v>10</v>
      </c>
      <c r="B15" s="15" t="s">
        <v>27</v>
      </c>
      <c r="C15" s="16" t="s">
        <v>28</v>
      </c>
      <c r="D15" s="12" t="s">
        <v>59</v>
      </c>
      <c r="E15" s="12">
        <v>1</v>
      </c>
      <c r="F15" s="12" t="s">
        <v>59</v>
      </c>
      <c r="G15" s="12">
        <v>1</v>
      </c>
      <c r="H15" s="12">
        <v>1</v>
      </c>
      <c r="I15" s="12">
        <v>1</v>
      </c>
      <c r="J15" s="12"/>
      <c r="K15" s="12">
        <v>1</v>
      </c>
      <c r="L15" s="12">
        <v>1</v>
      </c>
      <c r="M15" s="12"/>
      <c r="N15" s="14">
        <v>18</v>
      </c>
      <c r="O15" s="14">
        <v>10.5</v>
      </c>
      <c r="P15" s="48">
        <v>10</v>
      </c>
      <c r="Q15" s="54">
        <f t="shared" si="2"/>
        <v>12.32</v>
      </c>
      <c r="R15" s="14"/>
      <c r="S15" s="14">
        <v>1</v>
      </c>
      <c r="T15" s="14"/>
      <c r="U15" s="14"/>
      <c r="V15" s="14"/>
      <c r="W15" s="14"/>
      <c r="X15" s="14">
        <v>0.5</v>
      </c>
      <c r="Y15" s="14">
        <v>8</v>
      </c>
      <c r="Z15" s="14">
        <v>2</v>
      </c>
      <c r="AA15" s="14">
        <v>12</v>
      </c>
      <c r="AB15" s="14">
        <v>20</v>
      </c>
      <c r="AC15" s="14">
        <v>17</v>
      </c>
      <c r="AD15" s="14"/>
      <c r="AE15" s="54">
        <f t="shared" si="6"/>
        <v>15.049999999999997</v>
      </c>
      <c r="AF15" s="14">
        <v>1</v>
      </c>
      <c r="AG15" s="14"/>
      <c r="AH15" s="14"/>
      <c r="AI15" s="14">
        <v>1</v>
      </c>
      <c r="AJ15" s="14"/>
      <c r="AK15" s="14">
        <v>17</v>
      </c>
      <c r="AL15" s="14">
        <v>15</v>
      </c>
      <c r="AM15" s="71">
        <v>6</v>
      </c>
      <c r="AN15" s="47">
        <f t="shared" si="1"/>
        <v>9.5500000000000007</v>
      </c>
      <c r="AO15" s="110">
        <f t="shared" si="3"/>
        <v>12.306666666666667</v>
      </c>
      <c r="AP15" s="14"/>
      <c r="AQ15" s="14"/>
      <c r="AR15" s="14"/>
    </row>
    <row r="16" spans="1:44" s="96" customFormat="1" ht="16" customHeight="1" x14ac:dyDescent="0.2">
      <c r="A16" s="92">
        <v>11</v>
      </c>
      <c r="B16" s="93"/>
      <c r="C16" s="94" t="s">
        <v>258</v>
      </c>
      <c r="D16" s="92"/>
      <c r="E16" s="92"/>
      <c r="F16" s="92"/>
      <c r="G16" s="92"/>
      <c r="H16" s="92"/>
      <c r="I16" s="92"/>
      <c r="J16" s="92">
        <v>1</v>
      </c>
      <c r="K16" s="92"/>
      <c r="L16" s="92"/>
      <c r="M16" s="92"/>
      <c r="N16" s="92"/>
      <c r="O16" s="92"/>
      <c r="P16" s="92"/>
      <c r="Q16" s="95">
        <f t="shared" si="2"/>
        <v>0.8</v>
      </c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5">
        <f t="shared" si="5"/>
        <v>0</v>
      </c>
      <c r="AF16" s="92"/>
      <c r="AG16" s="92"/>
      <c r="AH16" s="92"/>
      <c r="AI16" s="92"/>
      <c r="AJ16" s="92"/>
      <c r="AK16" s="92"/>
      <c r="AL16" s="92"/>
      <c r="AM16" s="91"/>
      <c r="AN16" s="47">
        <f t="shared" si="1"/>
        <v>0</v>
      </c>
      <c r="AO16" s="107">
        <f t="shared" si="3"/>
        <v>0.26666666666666666</v>
      </c>
      <c r="AP16" s="92"/>
      <c r="AQ16" s="92"/>
      <c r="AR16" s="92"/>
    </row>
    <row r="17" spans="1:44" ht="16" customHeight="1" x14ac:dyDescent="0.2">
      <c r="A17" s="14">
        <v>12</v>
      </c>
      <c r="B17" s="15" t="s">
        <v>29</v>
      </c>
      <c r="C17" s="16" t="s">
        <v>30</v>
      </c>
      <c r="D17" s="12" t="s">
        <v>59</v>
      </c>
      <c r="E17" s="12">
        <v>2</v>
      </c>
      <c r="F17" s="12" t="s">
        <v>59</v>
      </c>
      <c r="G17" s="12">
        <v>-1</v>
      </c>
      <c r="H17" s="12">
        <v>4</v>
      </c>
      <c r="I17" s="12">
        <v>1</v>
      </c>
      <c r="J17" s="12">
        <v>4</v>
      </c>
      <c r="K17" s="12"/>
      <c r="L17" s="12"/>
      <c r="M17" s="12"/>
      <c r="N17" s="14">
        <v>12</v>
      </c>
      <c r="O17" s="14">
        <v>8</v>
      </c>
      <c r="P17" s="48">
        <v>10</v>
      </c>
      <c r="Q17" s="54">
        <f t="shared" si="2"/>
        <v>14</v>
      </c>
      <c r="R17" s="14">
        <v>1</v>
      </c>
      <c r="S17" s="14"/>
      <c r="T17" s="14"/>
      <c r="U17" s="14"/>
      <c r="V17" s="14"/>
      <c r="W17" s="14"/>
      <c r="X17" s="14"/>
      <c r="Y17" s="14">
        <v>6</v>
      </c>
      <c r="Z17" s="14">
        <v>2</v>
      </c>
      <c r="AA17" s="14">
        <v>12</v>
      </c>
      <c r="AB17" s="14">
        <v>20</v>
      </c>
      <c r="AC17" s="14">
        <v>7</v>
      </c>
      <c r="AD17" s="14">
        <v>3</v>
      </c>
      <c r="AE17" s="54">
        <f t="shared" ref="AE17:AE18" si="7">+AC17/20*9+AB17/20+AA17/10+Y17/20*8+Z17+AD17</f>
        <v>12.75</v>
      </c>
      <c r="AF17" s="14"/>
      <c r="AG17" s="14"/>
      <c r="AH17" s="14"/>
      <c r="AI17" s="14"/>
      <c r="AJ17" s="14"/>
      <c r="AK17" s="14">
        <v>20</v>
      </c>
      <c r="AL17" s="14">
        <v>13</v>
      </c>
      <c r="AM17" s="71">
        <v>6</v>
      </c>
      <c r="AN17" s="47">
        <f t="shared" si="1"/>
        <v>8.35</v>
      </c>
      <c r="AO17" s="110">
        <f t="shared" si="3"/>
        <v>11.700000000000001</v>
      </c>
      <c r="AP17" s="14"/>
      <c r="AQ17" s="14"/>
      <c r="AR17" s="14"/>
    </row>
    <row r="18" spans="1:44" ht="16" customHeight="1" x14ac:dyDescent="0.2">
      <c r="A18" s="14">
        <v>13</v>
      </c>
      <c r="B18" s="15" t="s">
        <v>31</v>
      </c>
      <c r="C18" s="16" t="s">
        <v>32</v>
      </c>
      <c r="D18" s="12" t="s">
        <v>59</v>
      </c>
      <c r="E18" s="12"/>
      <c r="F18" s="12" t="s">
        <v>59</v>
      </c>
      <c r="G18" s="12"/>
      <c r="H18" s="12"/>
      <c r="I18" s="12"/>
      <c r="J18" s="12"/>
      <c r="K18" s="12"/>
      <c r="L18" s="12"/>
      <c r="M18" s="12"/>
      <c r="N18" s="14">
        <v>20</v>
      </c>
      <c r="O18" s="14">
        <v>8.5</v>
      </c>
      <c r="P18" s="48">
        <v>8</v>
      </c>
      <c r="Q18" s="54">
        <f t="shared" si="2"/>
        <v>6.7200000000000006</v>
      </c>
      <c r="R18" s="14"/>
      <c r="S18" s="14"/>
      <c r="T18" s="14"/>
      <c r="U18" s="14"/>
      <c r="V18" s="14"/>
      <c r="W18" s="14"/>
      <c r="X18" s="14"/>
      <c r="Y18" s="14"/>
      <c r="Z18" s="14">
        <v>1</v>
      </c>
      <c r="AA18" s="14">
        <v>16</v>
      </c>
      <c r="AB18" s="14">
        <v>20</v>
      </c>
      <c r="AC18" s="14">
        <v>4</v>
      </c>
      <c r="AD18" s="14"/>
      <c r="AE18" s="54">
        <f t="shared" si="7"/>
        <v>5.4</v>
      </c>
      <c r="AF18" s="14">
        <v>1</v>
      </c>
      <c r="AG18" s="14"/>
      <c r="AH18" s="14"/>
      <c r="AI18" s="14">
        <v>1</v>
      </c>
      <c r="AJ18" s="14"/>
      <c r="AK18" s="14"/>
      <c r="AL18" s="14"/>
      <c r="AM18" s="71">
        <v>2</v>
      </c>
      <c r="AN18" s="47">
        <f t="shared" si="1"/>
        <v>2.2999999999999998</v>
      </c>
      <c r="AO18" s="110">
        <f t="shared" si="3"/>
        <v>4.8066666666666666</v>
      </c>
      <c r="AP18" s="14"/>
      <c r="AQ18" s="14"/>
      <c r="AR18" s="14"/>
    </row>
    <row r="19" spans="1:44" s="96" customFormat="1" ht="16" customHeight="1" x14ac:dyDescent="0.2">
      <c r="A19" s="92">
        <v>14</v>
      </c>
      <c r="B19" s="93">
        <v>2021243301</v>
      </c>
      <c r="C19" s="93" t="s">
        <v>279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>
        <v>0</v>
      </c>
      <c r="O19" s="92">
        <v>0</v>
      </c>
      <c r="P19" s="86">
        <v>0</v>
      </c>
      <c r="Q19" s="95">
        <f t="shared" si="2"/>
        <v>0</v>
      </c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5">
        <f t="shared" si="5"/>
        <v>0</v>
      </c>
      <c r="AF19" s="92"/>
      <c r="AG19" s="92"/>
      <c r="AH19" s="92"/>
      <c r="AI19" s="92"/>
      <c r="AJ19" s="92"/>
      <c r="AK19" s="92"/>
      <c r="AL19" s="92"/>
      <c r="AM19" s="71"/>
      <c r="AN19" s="47">
        <f t="shared" si="1"/>
        <v>0</v>
      </c>
      <c r="AO19" s="107">
        <f t="shared" si="3"/>
        <v>0</v>
      </c>
      <c r="AP19" s="92"/>
      <c r="AQ19" s="92"/>
      <c r="AR19" s="92"/>
    </row>
    <row r="20" spans="1:44" s="96" customFormat="1" ht="16" customHeight="1" x14ac:dyDescent="0.2">
      <c r="A20" s="92">
        <v>15</v>
      </c>
      <c r="B20" s="93" t="s">
        <v>33</v>
      </c>
      <c r="C20" s="94" t="s">
        <v>34</v>
      </c>
      <c r="D20" s="92" t="s">
        <v>59</v>
      </c>
      <c r="E20" s="92"/>
      <c r="F20" s="92" t="s">
        <v>59</v>
      </c>
      <c r="G20" s="92"/>
      <c r="H20" s="92"/>
      <c r="I20" s="92"/>
      <c r="J20" s="92"/>
      <c r="K20" s="92"/>
      <c r="L20" s="92"/>
      <c r="M20" s="92"/>
      <c r="N20" s="92">
        <v>12</v>
      </c>
      <c r="O20" s="92">
        <v>4.5</v>
      </c>
      <c r="P20" s="86">
        <v>5</v>
      </c>
      <c r="Q20" s="95">
        <f t="shared" si="2"/>
        <v>3.8799999999999994</v>
      </c>
      <c r="R20" s="92"/>
      <c r="S20" s="92"/>
      <c r="T20" s="92"/>
      <c r="U20" s="92"/>
      <c r="V20" s="92"/>
      <c r="W20" s="92"/>
      <c r="X20" s="92"/>
      <c r="Y20" s="92"/>
      <c r="Z20" s="92">
        <v>2</v>
      </c>
      <c r="AA20" s="92"/>
      <c r="AB20" s="92"/>
      <c r="AC20" s="92">
        <v>3</v>
      </c>
      <c r="AD20" s="92"/>
      <c r="AE20" s="95">
        <f t="shared" si="5"/>
        <v>3.3499999999999996</v>
      </c>
      <c r="AF20" s="92"/>
      <c r="AG20" s="92"/>
      <c r="AH20" s="92"/>
      <c r="AI20" s="92"/>
      <c r="AJ20" s="92"/>
      <c r="AK20" s="92"/>
      <c r="AL20" s="92"/>
      <c r="AM20" s="71">
        <v>1</v>
      </c>
      <c r="AN20" s="47">
        <f t="shared" si="1"/>
        <v>0.4</v>
      </c>
      <c r="AO20" s="107">
        <f t="shared" si="3"/>
        <v>2.543333333333333</v>
      </c>
      <c r="AP20" s="92"/>
      <c r="AQ20" s="92"/>
      <c r="AR20" s="92"/>
    </row>
    <row r="21" spans="1:44" ht="16" customHeight="1" x14ac:dyDescent="0.2">
      <c r="A21" s="14">
        <v>16</v>
      </c>
      <c r="B21" s="15" t="s">
        <v>35</v>
      </c>
      <c r="C21" s="16" t="s">
        <v>36</v>
      </c>
      <c r="D21" s="12" t="s">
        <v>59</v>
      </c>
      <c r="E21" s="12"/>
      <c r="F21" s="12" t="s">
        <v>59</v>
      </c>
      <c r="G21" s="12"/>
      <c r="H21" s="12"/>
      <c r="I21" s="12"/>
      <c r="J21" s="12">
        <v>2</v>
      </c>
      <c r="K21" s="12"/>
      <c r="L21" s="12"/>
      <c r="M21" s="12"/>
      <c r="N21" s="14">
        <v>0</v>
      </c>
      <c r="O21" s="14">
        <v>9.5</v>
      </c>
      <c r="P21" s="48">
        <v>10</v>
      </c>
      <c r="Q21" s="54">
        <f t="shared" si="2"/>
        <v>6.6400000000000006</v>
      </c>
      <c r="R21" s="14"/>
      <c r="S21" s="14"/>
      <c r="T21" s="14"/>
      <c r="U21" s="14"/>
      <c r="V21" s="14"/>
      <c r="W21" s="14"/>
      <c r="X21" s="14"/>
      <c r="Y21" s="14"/>
      <c r="Z21" s="14"/>
      <c r="AA21" s="14">
        <v>12</v>
      </c>
      <c r="AB21" s="14"/>
      <c r="AC21" s="14">
        <v>5</v>
      </c>
      <c r="AD21" s="14"/>
      <c r="AE21" s="54">
        <f t="shared" ref="AE21:AE22" si="8">+AC21/20*9+AB21/20+AA21/10+Y21/20*8+Z21+AD21</f>
        <v>3.45</v>
      </c>
      <c r="AF21" s="14"/>
      <c r="AG21" s="14"/>
      <c r="AH21" s="14"/>
      <c r="AI21" s="14"/>
      <c r="AJ21" s="14"/>
      <c r="AK21" s="14"/>
      <c r="AL21" s="14"/>
      <c r="AM21" s="71"/>
      <c r="AN21" s="47">
        <f t="shared" si="1"/>
        <v>0</v>
      </c>
      <c r="AO21" s="110">
        <f t="shared" si="3"/>
        <v>3.3633333333333333</v>
      </c>
      <c r="AP21" s="14"/>
      <c r="AQ21" s="14"/>
      <c r="AR21" s="14"/>
    </row>
    <row r="22" spans="1:44" ht="16" customHeight="1" x14ac:dyDescent="0.2">
      <c r="A22" s="14">
        <v>17</v>
      </c>
      <c r="B22" s="15" t="s">
        <v>37</v>
      </c>
      <c r="C22" s="16" t="s">
        <v>38</v>
      </c>
      <c r="D22" s="12" t="s">
        <v>59</v>
      </c>
      <c r="E22" s="12">
        <v>3</v>
      </c>
      <c r="F22" s="12" t="s">
        <v>59</v>
      </c>
      <c r="G22" s="12">
        <v>1</v>
      </c>
      <c r="H22" s="12">
        <v>5</v>
      </c>
      <c r="I22" s="12">
        <v>1</v>
      </c>
      <c r="J22" s="12">
        <v>4</v>
      </c>
      <c r="K22" s="12">
        <v>1</v>
      </c>
      <c r="L22" s="12">
        <v>2</v>
      </c>
      <c r="M22" s="12">
        <v>5</v>
      </c>
      <c r="N22" s="14">
        <v>12</v>
      </c>
      <c r="O22" s="14">
        <v>16.5</v>
      </c>
      <c r="P22" s="48">
        <v>10</v>
      </c>
      <c r="Q22" s="54">
        <f t="shared" si="2"/>
        <v>26.319999999999997</v>
      </c>
      <c r="R22" s="14">
        <v>1</v>
      </c>
      <c r="S22" s="14">
        <v>1</v>
      </c>
      <c r="T22" s="14"/>
      <c r="U22" s="14">
        <v>1</v>
      </c>
      <c r="V22" s="14">
        <v>1</v>
      </c>
      <c r="W22" s="14">
        <v>2</v>
      </c>
      <c r="X22" s="14">
        <v>3</v>
      </c>
      <c r="Y22" s="14">
        <v>20</v>
      </c>
      <c r="Z22" s="14">
        <v>2</v>
      </c>
      <c r="AA22" s="14">
        <v>12</v>
      </c>
      <c r="AB22" s="14">
        <v>20</v>
      </c>
      <c r="AC22" s="14">
        <v>20</v>
      </c>
      <c r="AD22" s="14"/>
      <c r="AE22" s="54">
        <f t="shared" si="8"/>
        <v>21.2</v>
      </c>
      <c r="AF22" s="14">
        <v>2</v>
      </c>
      <c r="AG22" s="14"/>
      <c r="AH22" s="14">
        <v>3</v>
      </c>
      <c r="AI22" s="14">
        <v>2</v>
      </c>
      <c r="AJ22" s="14"/>
      <c r="AK22" s="14">
        <v>20</v>
      </c>
      <c r="AL22" s="14">
        <v>13</v>
      </c>
      <c r="AM22" s="71">
        <v>20</v>
      </c>
      <c r="AN22" s="47">
        <f t="shared" si="1"/>
        <v>18.95</v>
      </c>
      <c r="AO22" s="110">
        <f t="shared" si="3"/>
        <v>22.156666666666666</v>
      </c>
      <c r="AP22" s="14"/>
      <c r="AQ22" s="14"/>
      <c r="AR22" s="14"/>
    </row>
    <row r="23" spans="1:44" s="96" customFormat="1" ht="16" customHeight="1" x14ac:dyDescent="0.2">
      <c r="A23" s="92">
        <v>18</v>
      </c>
      <c r="B23" s="93"/>
      <c r="C23" s="94" t="s">
        <v>61</v>
      </c>
      <c r="D23" s="92" t="s">
        <v>59</v>
      </c>
      <c r="E23" s="92">
        <v>1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5">
        <f t="shared" si="2"/>
        <v>0.8</v>
      </c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5">
        <f t="shared" si="5"/>
        <v>0</v>
      </c>
      <c r="AF23" s="92"/>
      <c r="AG23" s="92"/>
      <c r="AH23" s="92"/>
      <c r="AI23" s="92"/>
      <c r="AJ23" s="92"/>
      <c r="AK23" s="92"/>
      <c r="AL23" s="92"/>
      <c r="AM23" s="71"/>
      <c r="AN23" s="47">
        <f t="shared" si="1"/>
        <v>0</v>
      </c>
      <c r="AO23" s="107">
        <f t="shared" si="3"/>
        <v>0.26666666666666666</v>
      </c>
      <c r="AP23" s="92"/>
      <c r="AQ23" s="92"/>
      <c r="AR23" s="92"/>
    </row>
    <row r="24" spans="1:44" ht="16" customHeight="1" x14ac:dyDescent="0.2">
      <c r="A24" s="14">
        <v>19</v>
      </c>
      <c r="B24" s="15" t="s">
        <v>39</v>
      </c>
      <c r="C24" s="16" t="s">
        <v>40</v>
      </c>
      <c r="D24" s="12" t="s">
        <v>59</v>
      </c>
      <c r="E24" s="12">
        <v>2</v>
      </c>
      <c r="F24" s="12" t="s">
        <v>59</v>
      </c>
      <c r="G24" s="12">
        <v>1</v>
      </c>
      <c r="H24" s="12">
        <v>2</v>
      </c>
      <c r="I24" s="12">
        <v>1</v>
      </c>
      <c r="J24" s="12">
        <v>1</v>
      </c>
      <c r="K24" s="12">
        <v>2</v>
      </c>
      <c r="L24" s="12"/>
      <c r="M24" s="12"/>
      <c r="N24" s="14">
        <v>12</v>
      </c>
      <c r="O24" s="14">
        <v>8.5</v>
      </c>
      <c r="P24" s="48">
        <v>10</v>
      </c>
      <c r="Q24" s="54">
        <f t="shared" si="2"/>
        <v>13.36</v>
      </c>
      <c r="R24" s="14">
        <v>1</v>
      </c>
      <c r="S24" s="14"/>
      <c r="T24" s="14"/>
      <c r="U24" s="14">
        <v>1</v>
      </c>
      <c r="V24" s="14">
        <v>1</v>
      </c>
      <c r="W24" s="14"/>
      <c r="X24" s="14">
        <v>2.5</v>
      </c>
      <c r="Y24" s="14">
        <v>16</v>
      </c>
      <c r="Z24" s="14">
        <v>2</v>
      </c>
      <c r="AA24" s="14">
        <v>12</v>
      </c>
      <c r="AB24" s="14">
        <v>20</v>
      </c>
      <c r="AC24" s="14">
        <v>12</v>
      </c>
      <c r="AD24" s="14"/>
      <c r="AE24" s="54">
        <f>+AC24/20*9+AB24/20+AA24/10+Y24/20*8+Z24+AD24</f>
        <v>16</v>
      </c>
      <c r="AF24" s="14"/>
      <c r="AG24" s="14"/>
      <c r="AH24" s="14"/>
      <c r="AI24" s="14">
        <v>1</v>
      </c>
      <c r="AJ24" s="14">
        <v>1</v>
      </c>
      <c r="AK24" s="14">
        <v>18</v>
      </c>
      <c r="AL24" s="14">
        <v>13</v>
      </c>
      <c r="AM24" s="91">
        <v>6</v>
      </c>
      <c r="AN24" s="47">
        <f t="shared" si="1"/>
        <v>9.4499999999999993</v>
      </c>
      <c r="AO24" s="110">
        <f t="shared" si="3"/>
        <v>12.936666666666667</v>
      </c>
      <c r="AP24" s="14"/>
      <c r="AQ24" s="14"/>
      <c r="AR24" s="14"/>
    </row>
    <row r="25" spans="1:44" s="96" customFormat="1" ht="16" customHeight="1" x14ac:dyDescent="0.2">
      <c r="A25" s="92">
        <v>20</v>
      </c>
      <c r="B25" s="93" t="s">
        <v>41</v>
      </c>
      <c r="C25" s="94" t="s">
        <v>42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>
        <v>0</v>
      </c>
      <c r="O25" s="92"/>
      <c r="P25" s="86">
        <v>0</v>
      </c>
      <c r="Q25" s="95">
        <f t="shared" si="2"/>
        <v>0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5">
        <f t="shared" si="5"/>
        <v>0</v>
      </c>
      <c r="AF25" s="92"/>
      <c r="AG25" s="92"/>
      <c r="AH25" s="92"/>
      <c r="AI25" s="92"/>
      <c r="AJ25" s="92"/>
      <c r="AK25" s="92"/>
      <c r="AL25" s="92"/>
      <c r="AM25" s="91"/>
      <c r="AN25" s="47">
        <f t="shared" si="1"/>
        <v>0</v>
      </c>
      <c r="AO25" s="107">
        <f t="shared" si="3"/>
        <v>0</v>
      </c>
      <c r="AP25" s="92"/>
      <c r="AQ25" s="92"/>
      <c r="AR25" s="92"/>
    </row>
    <row r="26" spans="1:44" s="96" customFormat="1" ht="16" customHeight="1" x14ac:dyDescent="0.2">
      <c r="A26" s="92">
        <v>21</v>
      </c>
      <c r="B26" s="93">
        <v>2018204121</v>
      </c>
      <c r="C26" s="93" t="s">
        <v>280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>
        <v>0</v>
      </c>
      <c r="O26" s="92"/>
      <c r="P26" s="86">
        <v>0</v>
      </c>
      <c r="Q26" s="95">
        <f t="shared" si="2"/>
        <v>0</v>
      </c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5">
        <f t="shared" si="5"/>
        <v>0</v>
      </c>
      <c r="AF26" s="92"/>
      <c r="AG26" s="92"/>
      <c r="AH26" s="92"/>
      <c r="AI26" s="92"/>
      <c r="AJ26" s="92"/>
      <c r="AK26" s="92"/>
      <c r="AL26" s="92"/>
      <c r="AM26" s="91"/>
      <c r="AN26" s="47">
        <f t="shared" si="1"/>
        <v>0</v>
      </c>
      <c r="AO26" s="107">
        <f t="shared" si="3"/>
        <v>0</v>
      </c>
      <c r="AP26" s="92"/>
      <c r="AQ26" s="92"/>
      <c r="AR26" s="92"/>
    </row>
    <row r="27" spans="1:44" ht="16" customHeight="1" x14ac:dyDescent="0.2">
      <c r="A27" s="14">
        <v>22</v>
      </c>
      <c r="B27" s="15" t="s">
        <v>43</v>
      </c>
      <c r="C27" s="16" t="s">
        <v>44</v>
      </c>
      <c r="D27" s="12" t="s">
        <v>59</v>
      </c>
      <c r="E27" s="12">
        <v>2</v>
      </c>
      <c r="F27" s="12" t="s">
        <v>59</v>
      </c>
      <c r="G27" s="12">
        <v>1</v>
      </c>
      <c r="H27" s="12">
        <v>1</v>
      </c>
      <c r="I27" s="12">
        <v>1</v>
      </c>
      <c r="J27" s="12">
        <v>1</v>
      </c>
      <c r="K27" s="12"/>
      <c r="L27" s="12"/>
      <c r="M27" s="12">
        <v>1</v>
      </c>
      <c r="N27" s="14">
        <v>12</v>
      </c>
      <c r="O27" s="14">
        <v>17.5</v>
      </c>
      <c r="P27" s="48">
        <v>10</v>
      </c>
      <c r="Q27" s="54">
        <f>+(P27/8*2+O27/20*8+N27/20*3+M27+L27+K27+J27+I27+H27+G27+E27)/25*20</f>
        <v>14.64</v>
      </c>
      <c r="R27" s="14">
        <v>1</v>
      </c>
      <c r="S27" s="14"/>
      <c r="T27" s="14"/>
      <c r="U27" s="14"/>
      <c r="V27" s="14"/>
      <c r="W27" s="14">
        <v>1</v>
      </c>
      <c r="X27" s="14"/>
      <c r="Y27" s="14">
        <v>8</v>
      </c>
      <c r="Z27" s="14">
        <v>2</v>
      </c>
      <c r="AA27" s="14">
        <v>12</v>
      </c>
      <c r="AB27" s="14">
        <v>20</v>
      </c>
      <c r="AC27" s="14">
        <v>18</v>
      </c>
      <c r="AD27" s="14"/>
      <c r="AE27" s="54">
        <f t="shared" ref="AE27:AE29" si="9">+AC27/20*9+AB27/20+AA27/10+Y27/20*8+Z27+AD27</f>
        <v>15.5</v>
      </c>
      <c r="AF27" s="14">
        <v>1</v>
      </c>
      <c r="AG27" s="14"/>
      <c r="AH27" s="14"/>
      <c r="AI27" s="14">
        <v>1</v>
      </c>
      <c r="AJ27" s="14"/>
      <c r="AK27" s="14">
        <v>20</v>
      </c>
      <c r="AL27" s="14">
        <v>13</v>
      </c>
      <c r="AM27" s="71">
        <v>13</v>
      </c>
      <c r="AN27" s="47">
        <f t="shared" si="1"/>
        <v>12.65</v>
      </c>
      <c r="AO27" s="110">
        <f t="shared" si="3"/>
        <v>14.263333333333334</v>
      </c>
      <c r="AP27" s="14"/>
      <c r="AQ27" s="14"/>
      <c r="AR27" s="14"/>
    </row>
    <row r="28" spans="1:44" ht="16" customHeight="1" x14ac:dyDescent="0.2">
      <c r="A28" s="14">
        <v>23</v>
      </c>
      <c r="B28" s="15"/>
      <c r="C28" s="16" t="s">
        <v>62</v>
      </c>
      <c r="D28" s="12"/>
      <c r="E28" s="12"/>
      <c r="F28" s="12"/>
      <c r="G28" s="12">
        <v>-1</v>
      </c>
      <c r="H28" s="12"/>
      <c r="I28" s="12">
        <v>1</v>
      </c>
      <c r="J28" s="12">
        <v>2</v>
      </c>
      <c r="K28" s="12"/>
      <c r="L28" s="12">
        <v>1</v>
      </c>
      <c r="M28" s="12"/>
      <c r="N28" s="14">
        <v>12</v>
      </c>
      <c r="O28" s="14">
        <v>13.5</v>
      </c>
      <c r="P28" s="48">
        <v>5</v>
      </c>
      <c r="Q28" s="54">
        <f t="shared" si="2"/>
        <v>9.16</v>
      </c>
      <c r="R28" s="14"/>
      <c r="S28" s="14">
        <v>1</v>
      </c>
      <c r="T28" s="14"/>
      <c r="U28" s="14"/>
      <c r="V28" s="14"/>
      <c r="W28" s="14"/>
      <c r="X28" s="14"/>
      <c r="Y28" s="14">
        <v>6</v>
      </c>
      <c r="Z28" s="14">
        <v>1</v>
      </c>
      <c r="AA28" s="14">
        <v>10</v>
      </c>
      <c r="AB28" s="14"/>
      <c r="AC28" s="14">
        <v>9</v>
      </c>
      <c r="AD28" s="14"/>
      <c r="AE28" s="54">
        <f t="shared" si="9"/>
        <v>8.4499999999999993</v>
      </c>
      <c r="AF28" s="14"/>
      <c r="AG28" s="14"/>
      <c r="AH28" s="14"/>
      <c r="AI28" s="14"/>
      <c r="AJ28" s="14"/>
      <c r="AK28" s="14">
        <v>10</v>
      </c>
      <c r="AL28" s="14">
        <v>13</v>
      </c>
      <c r="AM28" s="71">
        <v>14</v>
      </c>
      <c r="AN28" s="47">
        <f t="shared" si="1"/>
        <v>9.5500000000000007</v>
      </c>
      <c r="AO28" s="110">
        <f t="shared" si="3"/>
        <v>9.0533333333333328</v>
      </c>
      <c r="AP28" s="14"/>
      <c r="AQ28" s="14"/>
      <c r="AR28" s="14"/>
    </row>
    <row r="29" spans="1:44" ht="16" customHeight="1" x14ac:dyDescent="0.2">
      <c r="A29" s="14">
        <v>24</v>
      </c>
      <c r="B29" s="15" t="s">
        <v>45</v>
      </c>
      <c r="C29" s="16" t="s">
        <v>46</v>
      </c>
      <c r="D29" s="12" t="s">
        <v>59</v>
      </c>
      <c r="E29" s="12">
        <v>2</v>
      </c>
      <c r="F29" s="12" t="s">
        <v>59</v>
      </c>
      <c r="G29" s="12">
        <v>1</v>
      </c>
      <c r="H29" s="12">
        <v>1</v>
      </c>
      <c r="I29" s="12">
        <v>2</v>
      </c>
      <c r="J29" s="12">
        <v>2</v>
      </c>
      <c r="K29" s="12"/>
      <c r="L29" s="12"/>
      <c r="M29" s="12"/>
      <c r="N29" s="14">
        <v>12</v>
      </c>
      <c r="O29" s="14">
        <v>15.5</v>
      </c>
      <c r="P29" s="48">
        <v>9</v>
      </c>
      <c r="Q29" s="54">
        <f t="shared" si="2"/>
        <v>14.6</v>
      </c>
      <c r="R29" s="14"/>
      <c r="S29" s="14">
        <v>1</v>
      </c>
      <c r="T29" s="14"/>
      <c r="U29" s="14"/>
      <c r="V29" s="14"/>
      <c r="W29" s="14"/>
      <c r="X29" s="14"/>
      <c r="Y29" s="14">
        <v>6</v>
      </c>
      <c r="Z29" s="14"/>
      <c r="AA29" s="14">
        <v>12</v>
      </c>
      <c r="AB29" s="14"/>
      <c r="AC29" s="14"/>
      <c r="AD29" s="14"/>
      <c r="AE29" s="54">
        <f t="shared" si="9"/>
        <v>3.5999999999999996</v>
      </c>
      <c r="AF29" s="14">
        <v>1</v>
      </c>
      <c r="AG29" s="14"/>
      <c r="AH29" s="14"/>
      <c r="AI29" s="14"/>
      <c r="AJ29" s="14"/>
      <c r="AK29" s="14"/>
      <c r="AL29" s="14"/>
      <c r="AM29" s="71"/>
      <c r="AN29" s="47">
        <f t="shared" si="1"/>
        <v>1</v>
      </c>
      <c r="AO29" s="110">
        <f t="shared" si="3"/>
        <v>6.3999999999999995</v>
      </c>
      <c r="AP29" s="14"/>
      <c r="AQ29" s="14"/>
      <c r="AR29" s="14"/>
    </row>
    <row r="30" spans="1:44" s="96" customFormat="1" ht="16" customHeight="1" x14ac:dyDescent="0.2">
      <c r="A30" s="92">
        <v>25</v>
      </c>
      <c r="B30" s="93">
        <v>2021246491</v>
      </c>
      <c r="C30" s="93" t="s">
        <v>281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>
        <v>0</v>
      </c>
      <c r="O30" s="92"/>
      <c r="P30" s="86">
        <v>0</v>
      </c>
      <c r="Q30" s="95">
        <f t="shared" si="2"/>
        <v>0</v>
      </c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5">
        <f t="shared" si="5"/>
        <v>0</v>
      </c>
      <c r="AF30" s="92"/>
      <c r="AG30" s="92"/>
      <c r="AH30" s="92"/>
      <c r="AI30" s="92"/>
      <c r="AJ30" s="92"/>
      <c r="AK30" s="92"/>
      <c r="AL30" s="92"/>
      <c r="AM30" s="71"/>
      <c r="AN30" s="47">
        <f t="shared" si="1"/>
        <v>0</v>
      </c>
      <c r="AO30" s="107">
        <f t="shared" si="3"/>
        <v>0</v>
      </c>
      <c r="AP30" s="92"/>
      <c r="AQ30" s="92"/>
      <c r="AR30" s="92"/>
    </row>
    <row r="31" spans="1:44" ht="16" customHeight="1" x14ac:dyDescent="0.2">
      <c r="A31" s="14">
        <v>26</v>
      </c>
      <c r="B31" s="15" t="s">
        <v>47</v>
      </c>
      <c r="C31" s="16" t="s">
        <v>48</v>
      </c>
      <c r="D31" s="12"/>
      <c r="E31" s="12"/>
      <c r="F31" s="12" t="s">
        <v>59</v>
      </c>
      <c r="G31" s="12">
        <v>1</v>
      </c>
      <c r="H31" s="12"/>
      <c r="I31" s="12">
        <v>-1</v>
      </c>
      <c r="J31" s="12"/>
      <c r="K31" s="12"/>
      <c r="L31" s="12"/>
      <c r="M31" s="12"/>
      <c r="N31" s="14">
        <v>0</v>
      </c>
      <c r="O31" s="14">
        <v>10.5</v>
      </c>
      <c r="P31" s="48">
        <v>6</v>
      </c>
      <c r="Q31" s="54">
        <f t="shared" si="2"/>
        <v>4.5600000000000005</v>
      </c>
      <c r="R31" s="14"/>
      <c r="S31" s="14"/>
      <c r="T31" s="14"/>
      <c r="U31" s="14"/>
      <c r="V31" s="14"/>
      <c r="W31" s="14"/>
      <c r="X31" s="14"/>
      <c r="Y31" s="14"/>
      <c r="Z31" s="14"/>
      <c r="AA31" s="14">
        <v>12</v>
      </c>
      <c r="AB31" s="14"/>
      <c r="AC31" s="14">
        <v>10</v>
      </c>
      <c r="AD31" s="14"/>
      <c r="AE31" s="54">
        <f t="shared" ref="AE31:AE35" si="10">+AC31/20*9+AB31/20+AA31/10+Y31/20*8+Z31+AD31</f>
        <v>5.7</v>
      </c>
      <c r="AF31" s="14"/>
      <c r="AG31" s="14"/>
      <c r="AH31" s="14"/>
      <c r="AI31" s="14"/>
      <c r="AJ31" s="14"/>
      <c r="AK31" s="14"/>
      <c r="AL31" s="14"/>
      <c r="AM31" s="71"/>
      <c r="AN31" s="47">
        <f t="shared" si="1"/>
        <v>0</v>
      </c>
      <c r="AO31" s="110">
        <f t="shared" si="3"/>
        <v>3.4200000000000004</v>
      </c>
      <c r="AP31" s="14"/>
      <c r="AQ31" s="14"/>
      <c r="AR31" s="14"/>
    </row>
    <row r="32" spans="1:44" ht="16" customHeight="1" x14ac:dyDescent="0.2">
      <c r="A32" s="14">
        <v>27</v>
      </c>
      <c r="B32" s="15" t="s">
        <v>49</v>
      </c>
      <c r="C32" s="16" t="s">
        <v>50</v>
      </c>
      <c r="D32" s="12" t="s">
        <v>59</v>
      </c>
      <c r="E32" s="12">
        <v>1</v>
      </c>
      <c r="F32" s="12" t="s">
        <v>59</v>
      </c>
      <c r="G32" s="12"/>
      <c r="H32" s="12">
        <v>1</v>
      </c>
      <c r="I32" s="12"/>
      <c r="J32" s="12">
        <v>4</v>
      </c>
      <c r="K32" s="12"/>
      <c r="L32" s="12"/>
      <c r="M32" s="12"/>
      <c r="N32" s="14">
        <v>20</v>
      </c>
      <c r="O32" s="14">
        <v>12.5</v>
      </c>
      <c r="P32" s="48">
        <v>10</v>
      </c>
      <c r="Q32" s="54">
        <f t="shared" si="2"/>
        <v>13.200000000000001</v>
      </c>
      <c r="R32" s="14"/>
      <c r="S32" s="14"/>
      <c r="T32" s="14"/>
      <c r="U32" s="14">
        <v>1</v>
      </c>
      <c r="V32" s="14"/>
      <c r="W32" s="14">
        <v>1</v>
      </c>
      <c r="X32" s="14">
        <v>1</v>
      </c>
      <c r="Y32" s="14">
        <v>11</v>
      </c>
      <c r="Z32" s="14"/>
      <c r="AA32" s="14">
        <v>12</v>
      </c>
      <c r="AB32" s="14"/>
      <c r="AC32" s="14">
        <v>16</v>
      </c>
      <c r="AD32" s="14"/>
      <c r="AE32" s="54">
        <f t="shared" si="10"/>
        <v>12.8</v>
      </c>
      <c r="AF32" s="14">
        <v>2</v>
      </c>
      <c r="AG32" s="14"/>
      <c r="AH32" s="14"/>
      <c r="AI32" s="14">
        <v>2</v>
      </c>
      <c r="AJ32" s="14"/>
      <c r="AK32" s="14">
        <v>17</v>
      </c>
      <c r="AL32" s="14">
        <v>13</v>
      </c>
      <c r="AM32" s="71">
        <v>0</v>
      </c>
      <c r="AN32" s="47">
        <f t="shared" si="1"/>
        <v>8.35</v>
      </c>
      <c r="AO32" s="110">
        <f t="shared" si="3"/>
        <v>11.450000000000001</v>
      </c>
      <c r="AP32" s="14"/>
      <c r="AQ32" s="14"/>
      <c r="AR32" s="14"/>
    </row>
    <row r="33" spans="1:44" ht="16" customHeight="1" x14ac:dyDescent="0.2">
      <c r="A33" s="14">
        <v>28</v>
      </c>
      <c r="B33" s="15"/>
      <c r="C33" s="16" t="s">
        <v>63</v>
      </c>
      <c r="D33" s="12"/>
      <c r="E33" s="12">
        <v>1</v>
      </c>
      <c r="F33" s="12" t="s">
        <v>59</v>
      </c>
      <c r="G33" s="12">
        <v>1</v>
      </c>
      <c r="H33" s="12"/>
      <c r="I33" s="12">
        <v>1</v>
      </c>
      <c r="J33" s="12">
        <v>1</v>
      </c>
      <c r="K33" s="12">
        <v>1</v>
      </c>
      <c r="L33" s="12"/>
      <c r="M33" s="12"/>
      <c r="N33" s="14">
        <v>20</v>
      </c>
      <c r="O33" s="14">
        <v>16.5</v>
      </c>
      <c r="P33" s="48">
        <v>9</v>
      </c>
      <c r="Q33" s="54">
        <f t="shared" si="2"/>
        <v>13.48</v>
      </c>
      <c r="R33" s="14"/>
      <c r="S33" s="14"/>
      <c r="T33" s="14"/>
      <c r="U33" s="14"/>
      <c r="V33" s="14"/>
      <c r="W33" s="14"/>
      <c r="X33" s="14">
        <v>1</v>
      </c>
      <c r="Y33" s="14">
        <v>6</v>
      </c>
      <c r="Z33" s="14">
        <v>2</v>
      </c>
      <c r="AA33" s="14">
        <v>16</v>
      </c>
      <c r="AB33" s="14">
        <v>20</v>
      </c>
      <c r="AC33" s="14">
        <v>11</v>
      </c>
      <c r="AD33" s="14"/>
      <c r="AE33" s="54">
        <f t="shared" si="10"/>
        <v>11.950000000000001</v>
      </c>
      <c r="AF33" s="14">
        <v>2</v>
      </c>
      <c r="AG33" s="14"/>
      <c r="AH33" s="14"/>
      <c r="AI33" s="14">
        <v>1</v>
      </c>
      <c r="AJ33" s="14"/>
      <c r="AK33" s="14">
        <v>16</v>
      </c>
      <c r="AL33" s="14">
        <v>20</v>
      </c>
      <c r="AM33" s="71">
        <v>16</v>
      </c>
      <c r="AN33" s="47">
        <f t="shared" si="1"/>
        <v>15.100000000000001</v>
      </c>
      <c r="AO33" s="110">
        <f t="shared" si="3"/>
        <v>13.51</v>
      </c>
      <c r="AP33" s="14"/>
      <c r="AQ33" s="14"/>
      <c r="AR33" s="14"/>
    </row>
    <row r="34" spans="1:44" ht="16" customHeight="1" x14ac:dyDescent="0.2">
      <c r="A34" s="14">
        <v>29</v>
      </c>
      <c r="B34" s="15"/>
      <c r="C34" s="16" t="s">
        <v>64</v>
      </c>
      <c r="D34" s="12"/>
      <c r="E34" s="12">
        <v>1</v>
      </c>
      <c r="F34" s="12" t="s">
        <v>59</v>
      </c>
      <c r="G34" s="12">
        <v>0.5</v>
      </c>
      <c r="H34" s="12">
        <v>1</v>
      </c>
      <c r="I34" s="12">
        <v>1</v>
      </c>
      <c r="J34" s="12"/>
      <c r="K34" s="12"/>
      <c r="L34" s="12"/>
      <c r="M34" s="12"/>
      <c r="N34" s="14">
        <v>12</v>
      </c>
      <c r="O34" s="14">
        <v>7</v>
      </c>
      <c r="P34" s="48">
        <v>6</v>
      </c>
      <c r="Q34" s="54">
        <f t="shared" si="2"/>
        <v>7.68</v>
      </c>
      <c r="R34" s="14"/>
      <c r="S34" s="14"/>
      <c r="T34" s="14"/>
      <c r="U34" s="14"/>
      <c r="V34" s="14"/>
      <c r="W34" s="14"/>
      <c r="X34" s="14"/>
      <c r="Y34" s="14"/>
      <c r="Z34" s="14"/>
      <c r="AA34" s="14">
        <v>16</v>
      </c>
      <c r="AB34" s="14">
        <v>20</v>
      </c>
      <c r="AC34" s="14">
        <v>7</v>
      </c>
      <c r="AD34" s="14"/>
      <c r="AE34" s="54">
        <f t="shared" si="10"/>
        <v>5.75</v>
      </c>
      <c r="AF34" s="14">
        <v>2</v>
      </c>
      <c r="AG34" s="14"/>
      <c r="AH34" s="14"/>
      <c r="AI34" s="14">
        <v>1</v>
      </c>
      <c r="AJ34" s="14"/>
      <c r="AK34" s="14"/>
      <c r="AL34" s="14"/>
      <c r="AM34" s="91"/>
      <c r="AN34" s="47">
        <f t="shared" si="1"/>
        <v>2.5</v>
      </c>
      <c r="AO34" s="107">
        <f t="shared" si="3"/>
        <v>5.31</v>
      </c>
      <c r="AP34" s="14"/>
      <c r="AQ34" s="14"/>
      <c r="AR34" s="14"/>
    </row>
    <row r="35" spans="1:44" ht="16" customHeight="1" x14ac:dyDescent="0.2">
      <c r="A35" s="14">
        <v>30</v>
      </c>
      <c r="B35" s="15"/>
      <c r="C35" s="16" t="s">
        <v>60</v>
      </c>
      <c r="D35" s="12" t="s">
        <v>59</v>
      </c>
      <c r="E35" s="12">
        <v>1</v>
      </c>
      <c r="F35" s="12" t="s">
        <v>59</v>
      </c>
      <c r="G35" s="12"/>
      <c r="H35" s="12"/>
      <c r="I35" s="12">
        <v>1</v>
      </c>
      <c r="J35" s="12">
        <v>1</v>
      </c>
      <c r="K35" s="12"/>
      <c r="L35" s="12"/>
      <c r="M35" s="12"/>
      <c r="N35" s="14">
        <v>12</v>
      </c>
      <c r="O35" s="14">
        <v>6.5</v>
      </c>
      <c r="P35" s="48">
        <v>6</v>
      </c>
      <c r="Q35" s="54">
        <f t="shared" si="2"/>
        <v>7.1199999999999983</v>
      </c>
      <c r="R35" s="14"/>
      <c r="S35" s="14"/>
      <c r="T35" s="14"/>
      <c r="U35" s="14"/>
      <c r="V35" s="14"/>
      <c r="W35" s="14"/>
      <c r="X35" s="14"/>
      <c r="Y35" s="14"/>
      <c r="Z35" s="14"/>
      <c r="AA35" s="14">
        <v>12</v>
      </c>
      <c r="AB35" s="14">
        <v>20</v>
      </c>
      <c r="AC35" s="14">
        <v>3</v>
      </c>
      <c r="AD35" s="14">
        <v>1</v>
      </c>
      <c r="AE35" s="54">
        <f t="shared" si="10"/>
        <v>4.55</v>
      </c>
      <c r="AF35" s="14"/>
      <c r="AG35" s="14"/>
      <c r="AH35" s="14"/>
      <c r="AI35" s="14"/>
      <c r="AJ35" s="14"/>
      <c r="AK35" s="14">
        <v>18</v>
      </c>
      <c r="AL35" s="14">
        <v>13</v>
      </c>
      <c r="AM35" s="91">
        <v>5</v>
      </c>
      <c r="AN35" s="47">
        <f t="shared" si="1"/>
        <v>7.5500000000000007</v>
      </c>
      <c r="AO35" s="107">
        <f t="shared" si="3"/>
        <v>6.4066666666666663</v>
      </c>
      <c r="AP35" s="14"/>
      <c r="AQ35" s="14"/>
      <c r="AR35" s="14"/>
    </row>
    <row r="36" spans="1:44" s="96" customFormat="1" ht="16" customHeight="1" x14ac:dyDescent="0.2">
      <c r="A36" s="92">
        <v>31</v>
      </c>
      <c r="B36" s="93" t="s">
        <v>51</v>
      </c>
      <c r="C36" s="94" t="s">
        <v>52</v>
      </c>
      <c r="D36" s="92" t="s">
        <v>59</v>
      </c>
      <c r="E36" s="92"/>
      <c r="F36" s="92" t="s">
        <v>59</v>
      </c>
      <c r="G36" s="92"/>
      <c r="H36" s="92"/>
      <c r="I36" s="92"/>
      <c r="J36" s="92"/>
      <c r="K36" s="92"/>
      <c r="L36" s="92"/>
      <c r="M36" s="92"/>
      <c r="N36" s="92">
        <v>0</v>
      </c>
      <c r="O36" s="92"/>
      <c r="P36" s="86">
        <v>10</v>
      </c>
      <c r="Q36" s="95">
        <f t="shared" si="2"/>
        <v>2</v>
      </c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5">
        <f t="shared" si="5"/>
        <v>0</v>
      </c>
      <c r="AF36" s="92"/>
      <c r="AG36" s="92"/>
      <c r="AH36" s="92"/>
      <c r="AI36" s="92"/>
      <c r="AJ36" s="92"/>
      <c r="AK36" s="92"/>
      <c r="AL36" s="92"/>
      <c r="AM36" s="71"/>
      <c r="AN36" s="47">
        <f t="shared" si="1"/>
        <v>0</v>
      </c>
      <c r="AO36" s="107">
        <f t="shared" si="3"/>
        <v>0.66666666666666663</v>
      </c>
      <c r="AP36" s="92"/>
      <c r="AQ36" s="92"/>
      <c r="AR36" s="92"/>
    </row>
    <row r="37" spans="1:44" s="96" customFormat="1" ht="16" customHeight="1" x14ac:dyDescent="0.2">
      <c r="A37" s="92">
        <v>32</v>
      </c>
      <c r="B37" s="93" t="s">
        <v>53</v>
      </c>
      <c r="C37" s="94" t="s">
        <v>54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>
        <v>0</v>
      </c>
      <c r="O37" s="92"/>
      <c r="P37" s="86">
        <v>0</v>
      </c>
      <c r="Q37" s="95">
        <f t="shared" si="2"/>
        <v>0</v>
      </c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5">
        <f t="shared" si="5"/>
        <v>0</v>
      </c>
      <c r="AF37" s="92"/>
      <c r="AG37" s="92"/>
      <c r="AH37" s="92"/>
      <c r="AI37" s="92"/>
      <c r="AJ37" s="92"/>
      <c r="AK37" s="92"/>
      <c r="AL37" s="92"/>
      <c r="AM37" s="91"/>
      <c r="AN37" s="47">
        <f t="shared" si="1"/>
        <v>0</v>
      </c>
      <c r="AO37" s="107">
        <f t="shared" si="3"/>
        <v>0</v>
      </c>
      <c r="AP37" s="92"/>
      <c r="AQ37" s="92"/>
      <c r="AR37" s="92"/>
    </row>
    <row r="38" spans="1:44" ht="16" customHeight="1" x14ac:dyDescent="0.2">
      <c r="A38" s="14">
        <v>33</v>
      </c>
      <c r="B38" s="15" t="s">
        <v>55</v>
      </c>
      <c r="C38" s="16" t="s">
        <v>56</v>
      </c>
      <c r="D38" s="12"/>
      <c r="E38" s="12">
        <v>2</v>
      </c>
      <c r="F38" s="12" t="s">
        <v>59</v>
      </c>
      <c r="G38" s="12">
        <v>1</v>
      </c>
      <c r="H38" s="12"/>
      <c r="I38" s="12">
        <v>2</v>
      </c>
      <c r="J38" s="12"/>
      <c r="K38" s="12"/>
      <c r="L38" s="12">
        <v>2</v>
      </c>
      <c r="M38" s="12"/>
      <c r="N38" s="14">
        <v>0</v>
      </c>
      <c r="O38" s="14">
        <v>13</v>
      </c>
      <c r="P38" s="48">
        <v>5</v>
      </c>
      <c r="Q38" s="54">
        <f t="shared" si="2"/>
        <v>10.759999999999998</v>
      </c>
      <c r="R38" s="14"/>
      <c r="S38" s="14">
        <v>1</v>
      </c>
      <c r="T38" s="14"/>
      <c r="U38" s="14"/>
      <c r="V38" s="14"/>
      <c r="W38" s="14"/>
      <c r="X38" s="14"/>
      <c r="Y38" s="14">
        <v>6</v>
      </c>
      <c r="Z38" s="14"/>
      <c r="AA38" s="14"/>
      <c r="AB38" s="14"/>
      <c r="AC38" s="14"/>
      <c r="AD38" s="14"/>
      <c r="AE38" s="54">
        <f t="shared" ref="AE38:AE39" si="11">+AC38/20*9+AB38/20+AA38/10+Y38/20*8+Z38+AD38</f>
        <v>2.4</v>
      </c>
      <c r="AF38" s="14"/>
      <c r="AG38" s="14"/>
      <c r="AH38" s="14"/>
      <c r="AI38" s="14"/>
      <c r="AJ38" s="14"/>
      <c r="AK38" s="14"/>
      <c r="AL38" s="14"/>
      <c r="AM38" s="71"/>
      <c r="AN38" s="47">
        <f t="shared" si="1"/>
        <v>0</v>
      </c>
      <c r="AO38" s="107">
        <f t="shared" si="3"/>
        <v>4.3866666666666658</v>
      </c>
      <c r="AP38" s="14"/>
      <c r="AQ38" s="14"/>
      <c r="AR38" s="14"/>
    </row>
    <row r="39" spans="1:44" ht="16" customHeight="1" x14ac:dyDescent="0.2">
      <c r="A39" s="14">
        <v>34</v>
      </c>
      <c r="B39" s="15" t="s">
        <v>57</v>
      </c>
      <c r="C39" s="16" t="s">
        <v>58</v>
      </c>
      <c r="D39" s="12" t="s">
        <v>59</v>
      </c>
      <c r="E39" s="12">
        <v>2</v>
      </c>
      <c r="F39" s="12" t="s">
        <v>59</v>
      </c>
      <c r="G39" s="12">
        <v>1</v>
      </c>
      <c r="H39" s="12">
        <v>1</v>
      </c>
      <c r="I39" s="12">
        <v>1</v>
      </c>
      <c r="J39" s="12"/>
      <c r="K39" s="12">
        <v>2</v>
      </c>
      <c r="L39" s="12">
        <v>2</v>
      </c>
      <c r="M39" s="12"/>
      <c r="N39" s="14">
        <v>12</v>
      </c>
      <c r="O39" s="14">
        <v>2</v>
      </c>
      <c r="P39" s="48">
        <v>9</v>
      </c>
      <c r="Q39" s="54">
        <f t="shared" si="2"/>
        <v>11.079999999999998</v>
      </c>
      <c r="R39" s="14"/>
      <c r="S39" s="14"/>
      <c r="T39" s="14"/>
      <c r="U39" s="14"/>
      <c r="V39" s="14"/>
      <c r="W39" s="14"/>
      <c r="X39" s="14"/>
      <c r="Y39" s="14"/>
      <c r="Z39" s="14">
        <v>2</v>
      </c>
      <c r="AA39" s="14">
        <v>12</v>
      </c>
      <c r="AB39" s="14"/>
      <c r="AC39" s="14">
        <v>3</v>
      </c>
      <c r="AD39" s="14">
        <v>0.33</v>
      </c>
      <c r="AE39" s="54">
        <f t="shared" si="11"/>
        <v>4.88</v>
      </c>
      <c r="AF39" s="14"/>
      <c r="AG39" s="14"/>
      <c r="AH39" s="14"/>
      <c r="AI39" s="14">
        <v>1</v>
      </c>
      <c r="AJ39" s="14"/>
      <c r="AK39" s="14">
        <v>15</v>
      </c>
      <c r="AL39" s="14"/>
      <c r="AM39" s="100">
        <v>0</v>
      </c>
      <c r="AN39" s="47">
        <f t="shared" si="1"/>
        <v>3.5</v>
      </c>
      <c r="AO39" s="110">
        <f t="shared" si="3"/>
        <v>6.4866666666666655</v>
      </c>
      <c r="AP39" s="14"/>
      <c r="AQ39" s="14"/>
      <c r="AR39" s="14"/>
    </row>
    <row r="40" spans="1:44" x14ac:dyDescent="0.2">
      <c r="E40" s="49">
        <v>2</v>
      </c>
      <c r="F40" s="49"/>
      <c r="G40" s="49">
        <v>1</v>
      </c>
      <c r="H40" s="49">
        <v>2</v>
      </c>
      <c r="I40" s="49">
        <v>2</v>
      </c>
      <c r="J40" s="49">
        <v>2</v>
      </c>
      <c r="K40" s="49">
        <v>1</v>
      </c>
      <c r="L40" s="49">
        <v>1</v>
      </c>
      <c r="M40" s="49">
        <v>1</v>
      </c>
      <c r="N40" s="49">
        <v>20</v>
      </c>
      <c r="O40" s="49">
        <v>20</v>
      </c>
      <c r="P40" s="49">
        <v>8</v>
      </c>
      <c r="Q40" s="54">
        <f t="shared" si="2"/>
        <v>20</v>
      </c>
      <c r="Y40" s="13">
        <v>20</v>
      </c>
      <c r="AA40" s="13">
        <v>20</v>
      </c>
      <c r="AB40" s="13">
        <v>20</v>
      </c>
      <c r="AC40" s="13">
        <v>20</v>
      </c>
      <c r="AE40" s="54">
        <f t="shared" si="5"/>
        <v>20</v>
      </c>
      <c r="AF40" s="108">
        <v>2</v>
      </c>
      <c r="AG40" s="13">
        <v>1</v>
      </c>
      <c r="AH40" s="13">
        <v>1.5</v>
      </c>
      <c r="AI40" s="13">
        <v>2</v>
      </c>
      <c r="AK40" s="13">
        <v>20</v>
      </c>
      <c r="AL40" s="13">
        <v>20</v>
      </c>
      <c r="AM40" s="70">
        <v>20</v>
      </c>
      <c r="AN40" s="47">
        <f>+AM40/20*8+AL40/20*3+AK40/20*4+AJ40+AI40/2+AH40/1.5+AG40+AF40</f>
        <v>20</v>
      </c>
    </row>
  </sheetData>
  <sortState xmlns:xlrd2="http://schemas.microsoft.com/office/spreadsheetml/2017/richdata2" ref="B6:R39">
    <sortCondition ref="C6:C39"/>
  </sortState>
  <mergeCells count="10">
    <mergeCell ref="A2:B2"/>
    <mergeCell ref="A1:B1"/>
    <mergeCell ref="A3:B3"/>
    <mergeCell ref="K2:M2"/>
    <mergeCell ref="N2:P2"/>
    <mergeCell ref="D3:T3"/>
    <mergeCell ref="K1:M1"/>
    <mergeCell ref="N1:R1"/>
    <mergeCell ref="S1:T1"/>
    <mergeCell ref="D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A334-0450-FE43-A871-1F05B584879D}">
  <dimension ref="A1:AH53"/>
  <sheetViews>
    <sheetView topLeftCell="A16" zoomScale="130" zoomScaleNormal="130" workbookViewId="0">
      <selection activeCell="AC13" sqref="AC13"/>
    </sheetView>
  </sheetViews>
  <sheetFormatPr baseColWidth="10" defaultRowHeight="15" x14ac:dyDescent="0.2"/>
  <cols>
    <col min="1" max="1" width="10" customWidth="1"/>
    <col min="3" max="3" width="39" customWidth="1"/>
    <col min="4" max="4" width="5.6640625" customWidth="1"/>
    <col min="5" max="7" width="7.33203125" customWidth="1"/>
    <col min="8" max="8" width="7.1640625" style="45" customWidth="1"/>
    <col min="9" max="9" width="5" customWidth="1"/>
    <col min="10" max="10" width="4.6640625" customWidth="1"/>
    <col min="11" max="11" width="4.83203125" customWidth="1"/>
    <col min="12" max="12" width="7.1640625" customWidth="1"/>
    <col min="13" max="13" width="5.1640625" customWidth="1"/>
    <col min="14" max="14" width="3.33203125" customWidth="1"/>
    <col min="15" max="15" width="7.33203125" style="45" customWidth="1"/>
    <col min="16" max="16" width="0.5" customWidth="1"/>
    <col min="17" max="26" width="3.33203125" customWidth="1"/>
    <col min="27" max="27" width="5.6640625" customWidth="1"/>
    <col min="28" max="28" width="6.83203125" style="45" customWidth="1"/>
    <col min="29" max="29" width="5.6640625" customWidth="1"/>
    <col min="30" max="34" width="3.33203125" customWidth="1"/>
  </cols>
  <sheetData>
    <row r="1" spans="1:34" ht="21.75" customHeight="1" thickTop="1" thickBot="1" x14ac:dyDescent="0.25">
      <c r="A1" s="124" t="s">
        <v>0</v>
      </c>
      <c r="B1" s="124"/>
      <c r="C1" s="5" t="s">
        <v>1</v>
      </c>
      <c r="D1" s="38" t="s">
        <v>2</v>
      </c>
      <c r="E1" s="19" t="s">
        <v>3</v>
      </c>
      <c r="F1" s="19"/>
      <c r="G1" s="19"/>
      <c r="H1" s="59" t="s">
        <v>4</v>
      </c>
    </row>
    <row r="2" spans="1:34" ht="15" customHeight="1" thickTop="1" thickBot="1" x14ac:dyDescent="0.25">
      <c r="A2" s="124" t="s">
        <v>5</v>
      </c>
      <c r="B2" s="124"/>
      <c r="C2" s="31" t="s">
        <v>326</v>
      </c>
      <c r="D2" s="6" t="s">
        <v>7</v>
      </c>
      <c r="E2" s="8" t="s">
        <v>176</v>
      </c>
      <c r="F2" s="1" t="s">
        <v>9</v>
      </c>
      <c r="G2" s="1"/>
      <c r="H2" s="60" t="s">
        <v>177</v>
      </c>
    </row>
    <row r="3" spans="1:34" ht="15.75" customHeight="1" thickTop="1" x14ac:dyDescent="0.2">
      <c r="A3" s="124" t="s">
        <v>10</v>
      </c>
      <c r="B3" s="124"/>
      <c r="C3" s="18" t="s">
        <v>11</v>
      </c>
      <c r="D3" s="6" t="s">
        <v>12</v>
      </c>
      <c r="E3" s="8" t="s">
        <v>13</v>
      </c>
      <c r="Q3" s="66" t="s">
        <v>347</v>
      </c>
    </row>
    <row r="4" spans="1:34" ht="15.75" customHeight="1" x14ac:dyDescent="0.2">
      <c r="A4" s="40"/>
      <c r="B4" s="40"/>
      <c r="C4" s="41"/>
      <c r="D4" s="40">
        <v>2</v>
      </c>
      <c r="E4" s="3" t="s">
        <v>244</v>
      </c>
      <c r="F4">
        <v>12</v>
      </c>
      <c r="L4">
        <v>15</v>
      </c>
      <c r="M4">
        <v>5</v>
      </c>
      <c r="Q4">
        <v>1</v>
      </c>
      <c r="R4">
        <v>5</v>
      </c>
      <c r="S4">
        <v>3</v>
      </c>
      <c r="T4">
        <v>3</v>
      </c>
      <c r="U4">
        <v>3</v>
      </c>
      <c r="V4">
        <v>2</v>
      </c>
      <c r="W4">
        <v>3</v>
      </c>
      <c r="X4">
        <v>0.4</v>
      </c>
      <c r="Z4">
        <v>0.2</v>
      </c>
      <c r="AA4">
        <v>0.4</v>
      </c>
    </row>
    <row r="5" spans="1:34" s="26" customFormat="1" ht="44" customHeight="1" x14ac:dyDescent="0.2">
      <c r="A5" s="22" t="s">
        <v>14</v>
      </c>
      <c r="B5" s="23" t="s">
        <v>15</v>
      </c>
      <c r="C5" s="23" t="s">
        <v>16</v>
      </c>
      <c r="D5" s="39" t="s">
        <v>261</v>
      </c>
      <c r="E5" s="23" t="s">
        <v>264</v>
      </c>
      <c r="F5" s="37" t="s">
        <v>291</v>
      </c>
      <c r="G5" s="37" t="s">
        <v>314</v>
      </c>
      <c r="H5" s="61" t="s">
        <v>289</v>
      </c>
      <c r="I5" s="37" t="s">
        <v>310</v>
      </c>
      <c r="J5" s="37" t="s">
        <v>312</v>
      </c>
      <c r="K5" s="37" t="s">
        <v>313</v>
      </c>
      <c r="L5" s="37" t="s">
        <v>321</v>
      </c>
      <c r="M5" s="37" t="s">
        <v>264</v>
      </c>
      <c r="N5" s="37" t="s">
        <v>356</v>
      </c>
      <c r="O5" s="61" t="s">
        <v>322</v>
      </c>
      <c r="Q5" s="37" t="s">
        <v>348</v>
      </c>
      <c r="R5" s="37" t="s">
        <v>349</v>
      </c>
      <c r="S5" s="37" t="s">
        <v>350</v>
      </c>
      <c r="T5" s="37" t="s">
        <v>354</v>
      </c>
      <c r="U5" s="37" t="s">
        <v>353</v>
      </c>
      <c r="V5" s="37" t="s">
        <v>351</v>
      </c>
      <c r="W5" s="37" t="s">
        <v>352</v>
      </c>
      <c r="X5" s="37" t="s">
        <v>355</v>
      </c>
      <c r="Y5" s="37" t="s">
        <v>357</v>
      </c>
      <c r="Z5" s="37" t="s">
        <v>362</v>
      </c>
      <c r="AA5" s="37" t="s">
        <v>363</v>
      </c>
      <c r="AB5" s="61" t="s">
        <v>364</v>
      </c>
      <c r="AC5" s="37" t="s">
        <v>367</v>
      </c>
      <c r="AD5" s="37"/>
      <c r="AE5" s="37"/>
      <c r="AF5" s="25"/>
      <c r="AG5" s="25"/>
      <c r="AH5" s="25"/>
    </row>
    <row r="6" spans="1:34" s="88" customFormat="1" ht="15" customHeight="1" x14ac:dyDescent="0.2">
      <c r="A6" s="83">
        <v>1</v>
      </c>
      <c r="B6" s="84">
        <v>2017203841</v>
      </c>
      <c r="C6" s="84" t="s">
        <v>283</v>
      </c>
      <c r="D6" s="85"/>
      <c r="E6" s="86">
        <v>1</v>
      </c>
      <c r="F6" s="85">
        <v>0.7</v>
      </c>
      <c r="G6" s="85"/>
      <c r="H6" s="87">
        <f>+(F6/20*12+E6/5*3+D6*2)/17*20+G6</f>
        <v>1.2</v>
      </c>
      <c r="I6" s="85"/>
      <c r="J6" s="85"/>
      <c r="K6" s="85"/>
      <c r="L6" s="85"/>
      <c r="M6" s="85">
        <v>0</v>
      </c>
      <c r="N6" s="85"/>
      <c r="O6" s="87">
        <f>+M6/4+L6/20*15+N6</f>
        <v>0</v>
      </c>
      <c r="Q6" s="85"/>
      <c r="R6" s="85"/>
      <c r="S6" s="85"/>
      <c r="T6" s="85"/>
      <c r="U6" s="85"/>
      <c r="V6" s="85"/>
      <c r="W6" s="85"/>
      <c r="X6" s="85">
        <f>SUM(Q6:W6)</f>
        <v>0</v>
      </c>
      <c r="Y6" s="85"/>
      <c r="Z6" s="85"/>
      <c r="AA6" s="85"/>
      <c r="AB6" s="87">
        <f t="shared" ref="AB6" si="0">+AA6*0.4+Z6*0.2+X6*0.4+Y6</f>
        <v>0</v>
      </c>
      <c r="AC6" s="85"/>
      <c r="AD6" s="85"/>
      <c r="AE6" s="85"/>
      <c r="AF6" s="85"/>
      <c r="AG6" s="85"/>
      <c r="AH6" s="85"/>
    </row>
    <row r="7" spans="1:34" ht="15" customHeight="1" x14ac:dyDescent="0.2">
      <c r="A7" s="20">
        <v>2</v>
      </c>
      <c r="B7" s="21" t="s">
        <v>178</v>
      </c>
      <c r="C7" s="21" t="s">
        <v>179</v>
      </c>
      <c r="D7" s="2"/>
      <c r="E7" s="48">
        <v>5</v>
      </c>
      <c r="F7" s="2">
        <v>13.7</v>
      </c>
      <c r="G7" s="2"/>
      <c r="H7" s="47">
        <f>+(F7/20*12+E7/5*3+D7*2)/17*20+G7</f>
        <v>13.2</v>
      </c>
      <c r="I7" s="2">
        <v>3</v>
      </c>
      <c r="J7" s="2">
        <v>3</v>
      </c>
      <c r="K7" s="2">
        <v>4</v>
      </c>
      <c r="L7" s="2">
        <v>15.3</v>
      </c>
      <c r="M7" s="2">
        <v>20</v>
      </c>
      <c r="N7" s="2"/>
      <c r="O7" s="47">
        <f t="shared" ref="O7:O40" si="1">+M7/4+L7/20*15+N7</f>
        <v>16.475000000000001</v>
      </c>
      <c r="Q7" s="2">
        <v>1</v>
      </c>
      <c r="R7" s="2">
        <v>4.5</v>
      </c>
      <c r="S7" s="2">
        <v>3</v>
      </c>
      <c r="T7" s="2">
        <v>3</v>
      </c>
      <c r="U7" s="2">
        <v>3</v>
      </c>
      <c r="V7" s="2">
        <v>2</v>
      </c>
      <c r="W7" s="2">
        <v>3</v>
      </c>
      <c r="X7" s="2">
        <f t="shared" ref="X7:X39" si="2">SUM(Q7:W7)</f>
        <v>19.5</v>
      </c>
      <c r="Y7" s="2"/>
      <c r="Z7" s="2">
        <v>20</v>
      </c>
      <c r="AA7" s="2">
        <v>14.8</v>
      </c>
      <c r="AB7" s="47">
        <f>+AA7*0.4+Z7*0.2+X7*0.4+Y7</f>
        <v>17.720000000000002</v>
      </c>
      <c r="AC7" s="2"/>
      <c r="AD7" s="2"/>
      <c r="AE7" s="2"/>
      <c r="AF7" s="2"/>
      <c r="AG7" s="2"/>
      <c r="AH7" s="2"/>
    </row>
    <row r="8" spans="1:34" ht="14.25" customHeight="1" x14ac:dyDescent="0.2">
      <c r="A8" s="20">
        <v>3</v>
      </c>
      <c r="B8" s="21" t="s">
        <v>180</v>
      </c>
      <c r="C8" s="21" t="s">
        <v>181</v>
      </c>
      <c r="D8" s="2"/>
      <c r="E8" s="48">
        <v>5</v>
      </c>
      <c r="F8" s="2">
        <v>12.2</v>
      </c>
      <c r="G8" s="2">
        <v>3</v>
      </c>
      <c r="H8" s="47">
        <f>+(F8/20*12+E8/5*3+D8*2)/17*20+G8</f>
        <v>15.141176470588235</v>
      </c>
      <c r="I8" s="2">
        <v>3</v>
      </c>
      <c r="J8" s="2">
        <v>3</v>
      </c>
      <c r="K8" s="2"/>
      <c r="L8" s="2">
        <v>15.3</v>
      </c>
      <c r="M8" s="2">
        <v>20</v>
      </c>
      <c r="N8" s="2"/>
      <c r="O8" s="47">
        <f t="shared" si="1"/>
        <v>16.475000000000001</v>
      </c>
      <c r="Q8" s="2">
        <v>1</v>
      </c>
      <c r="R8" s="2">
        <v>4.5</v>
      </c>
      <c r="S8" s="2">
        <v>3</v>
      </c>
      <c r="T8" s="2">
        <v>3</v>
      </c>
      <c r="U8" s="2">
        <v>3</v>
      </c>
      <c r="V8" s="2">
        <v>2</v>
      </c>
      <c r="W8" s="2">
        <v>3</v>
      </c>
      <c r="X8" s="2">
        <f t="shared" si="2"/>
        <v>19.5</v>
      </c>
      <c r="Y8" s="2"/>
      <c r="Z8" s="2">
        <v>20</v>
      </c>
      <c r="AA8" s="2">
        <v>14.1</v>
      </c>
      <c r="AB8" s="47">
        <f t="shared" ref="AB8:AB40" si="3">+AA8*0.4+Z8*0.2+X8*0.4+Y8</f>
        <v>17.440000000000001</v>
      </c>
      <c r="AC8" s="2"/>
      <c r="AD8" s="2"/>
      <c r="AE8" s="2"/>
      <c r="AF8" s="2"/>
      <c r="AG8" s="2"/>
      <c r="AH8" s="2"/>
    </row>
    <row r="9" spans="1:34" ht="14.25" customHeight="1" x14ac:dyDescent="0.2">
      <c r="A9" s="20">
        <v>4</v>
      </c>
      <c r="B9" s="21" t="s">
        <v>182</v>
      </c>
      <c r="C9" s="21" t="s">
        <v>183</v>
      </c>
      <c r="D9" s="2"/>
      <c r="E9" s="48">
        <v>5</v>
      </c>
      <c r="F9" s="2">
        <v>6.4</v>
      </c>
      <c r="G9" s="2"/>
      <c r="H9" s="47">
        <f>+(F9/20*12+E9/5*3+D9*2)/17*20+G9</f>
        <v>8.0470588235294116</v>
      </c>
      <c r="I9" s="2"/>
      <c r="J9" s="2"/>
      <c r="K9" s="2"/>
      <c r="L9" s="2">
        <v>6.7</v>
      </c>
      <c r="M9" s="2">
        <v>15</v>
      </c>
      <c r="N9" s="2"/>
      <c r="O9" s="47">
        <f t="shared" si="1"/>
        <v>8.7750000000000004</v>
      </c>
      <c r="Q9" s="2"/>
      <c r="R9" s="2"/>
      <c r="S9" s="2"/>
      <c r="T9" s="2"/>
      <c r="U9" s="2"/>
      <c r="V9" s="2"/>
      <c r="W9" s="2"/>
      <c r="X9" s="2">
        <f t="shared" si="2"/>
        <v>0</v>
      </c>
      <c r="Y9" s="2"/>
      <c r="Z9" s="2"/>
      <c r="AA9" s="2"/>
      <c r="AB9" s="87">
        <f t="shared" si="3"/>
        <v>0</v>
      </c>
      <c r="AC9" s="2"/>
      <c r="AD9" s="2"/>
      <c r="AE9" s="2"/>
      <c r="AF9" s="2"/>
      <c r="AG9" s="2"/>
      <c r="AH9" s="2"/>
    </row>
    <row r="10" spans="1:34" ht="15" customHeight="1" x14ac:dyDescent="0.2">
      <c r="A10" s="20">
        <v>5</v>
      </c>
      <c r="B10" s="21" t="s">
        <v>184</v>
      </c>
      <c r="C10" s="21" t="s">
        <v>185</v>
      </c>
      <c r="D10" s="2">
        <v>1</v>
      </c>
      <c r="E10" s="48">
        <v>4</v>
      </c>
      <c r="F10" s="2">
        <v>15</v>
      </c>
      <c r="G10" s="2">
        <v>4</v>
      </c>
      <c r="H10" s="47">
        <f>+(F10/20*12+E10/5*3+D10*2)/17*20+G10</f>
        <v>19.764705882352942</v>
      </c>
      <c r="I10" s="2">
        <v>3</v>
      </c>
      <c r="J10" s="2">
        <v>3</v>
      </c>
      <c r="K10" s="2"/>
      <c r="L10" s="2">
        <v>16.7</v>
      </c>
      <c r="M10" s="2">
        <v>20</v>
      </c>
      <c r="N10" s="2"/>
      <c r="O10" s="47">
        <f t="shared" si="1"/>
        <v>17.524999999999999</v>
      </c>
      <c r="Q10" s="2">
        <v>1</v>
      </c>
      <c r="R10" s="2">
        <v>4.5</v>
      </c>
      <c r="S10" s="2">
        <v>3</v>
      </c>
      <c r="T10" s="2">
        <v>3</v>
      </c>
      <c r="U10" s="2">
        <v>3</v>
      </c>
      <c r="V10" s="2">
        <v>2</v>
      </c>
      <c r="W10" s="2">
        <v>3</v>
      </c>
      <c r="X10" s="2">
        <f t="shared" si="2"/>
        <v>19.5</v>
      </c>
      <c r="Y10" s="2"/>
      <c r="Z10" s="2">
        <v>20</v>
      </c>
      <c r="AA10" s="2">
        <v>16.3</v>
      </c>
      <c r="AB10" s="47">
        <f t="shared" si="3"/>
        <v>18.32</v>
      </c>
      <c r="AC10" s="2"/>
      <c r="AD10" s="2"/>
      <c r="AE10" s="2"/>
      <c r="AF10" s="2"/>
      <c r="AG10" s="2"/>
      <c r="AH10" s="2"/>
    </row>
    <row r="11" spans="1:34" ht="14.25" customHeight="1" x14ac:dyDescent="0.2">
      <c r="A11" s="20">
        <v>6</v>
      </c>
      <c r="B11" s="21" t="s">
        <v>186</v>
      </c>
      <c r="C11" s="21" t="s">
        <v>187</v>
      </c>
      <c r="D11" s="2">
        <v>1</v>
      </c>
      <c r="E11" s="48">
        <v>5</v>
      </c>
      <c r="F11" s="2">
        <v>4.3</v>
      </c>
      <c r="G11" s="2"/>
      <c r="H11" s="47">
        <f t="shared" ref="H11:H40" si="4">+(F11/20*12+E11/5*3+D11*2)/17*20+G11</f>
        <v>8.9176470588235297</v>
      </c>
      <c r="I11" s="2">
        <v>2</v>
      </c>
      <c r="J11" s="2">
        <v>2</v>
      </c>
      <c r="K11" s="2">
        <v>3</v>
      </c>
      <c r="L11" s="2">
        <v>7.3</v>
      </c>
      <c r="M11" s="2">
        <v>20</v>
      </c>
      <c r="N11" s="2">
        <v>1</v>
      </c>
      <c r="O11" s="47">
        <f t="shared" si="1"/>
        <v>11.475</v>
      </c>
      <c r="Q11" s="2">
        <v>1</v>
      </c>
      <c r="R11" s="2">
        <v>3.5</v>
      </c>
      <c r="S11" s="2">
        <v>3</v>
      </c>
      <c r="T11" s="2">
        <v>2.5</v>
      </c>
      <c r="U11" s="2">
        <v>2</v>
      </c>
      <c r="V11" s="2">
        <v>1</v>
      </c>
      <c r="W11" s="2">
        <v>2</v>
      </c>
      <c r="X11" s="2">
        <f t="shared" si="2"/>
        <v>15</v>
      </c>
      <c r="Y11" s="2"/>
      <c r="Z11" s="2">
        <v>15</v>
      </c>
      <c r="AA11" s="2">
        <v>13.8</v>
      </c>
      <c r="AB11" s="47">
        <f t="shared" si="3"/>
        <v>14.52</v>
      </c>
      <c r="AC11" s="2"/>
      <c r="AD11" s="2"/>
      <c r="AE11" s="2"/>
      <c r="AF11" s="2"/>
      <c r="AG11" s="2"/>
      <c r="AH11" s="2"/>
    </row>
    <row r="12" spans="1:34" ht="15" customHeight="1" x14ac:dyDescent="0.2">
      <c r="A12" s="20">
        <v>7</v>
      </c>
      <c r="B12" s="21" t="s">
        <v>188</v>
      </c>
      <c r="C12" s="21" t="s">
        <v>189</v>
      </c>
      <c r="D12" s="2">
        <v>1</v>
      </c>
      <c r="E12" s="48">
        <v>5</v>
      </c>
      <c r="F12" s="2">
        <v>4.3</v>
      </c>
      <c r="G12" s="2"/>
      <c r="H12" s="47">
        <f t="shared" si="4"/>
        <v>8.9176470588235297</v>
      </c>
      <c r="I12" s="2">
        <v>2</v>
      </c>
      <c r="J12" s="2">
        <v>2</v>
      </c>
      <c r="K12" s="2"/>
      <c r="L12" s="2">
        <v>7.7</v>
      </c>
      <c r="M12" s="2">
        <v>20</v>
      </c>
      <c r="N12" s="2"/>
      <c r="O12" s="47">
        <f t="shared" si="1"/>
        <v>10.775</v>
      </c>
      <c r="Q12" s="2">
        <v>1</v>
      </c>
      <c r="R12" s="2">
        <v>3.5</v>
      </c>
      <c r="S12" s="2">
        <v>3</v>
      </c>
      <c r="T12" s="2">
        <v>2.5</v>
      </c>
      <c r="U12" s="2">
        <v>2</v>
      </c>
      <c r="V12" s="2">
        <v>1</v>
      </c>
      <c r="W12" s="2">
        <v>2</v>
      </c>
      <c r="X12" s="2">
        <f t="shared" si="2"/>
        <v>15</v>
      </c>
      <c r="Y12" s="2"/>
      <c r="Z12" s="2">
        <v>15</v>
      </c>
      <c r="AA12" s="2">
        <v>12</v>
      </c>
      <c r="AB12" s="47">
        <f t="shared" si="3"/>
        <v>13.8</v>
      </c>
      <c r="AC12" s="2"/>
      <c r="AD12" s="2"/>
      <c r="AE12" s="2"/>
      <c r="AF12" s="2"/>
      <c r="AG12" s="2"/>
      <c r="AH12" s="2"/>
    </row>
    <row r="13" spans="1:34" ht="14.25" customHeight="1" x14ac:dyDescent="0.2">
      <c r="A13" s="20">
        <v>8</v>
      </c>
      <c r="B13" s="21" t="s">
        <v>190</v>
      </c>
      <c r="C13" s="21" t="s">
        <v>191</v>
      </c>
      <c r="D13" s="2"/>
      <c r="E13" s="48">
        <v>5</v>
      </c>
      <c r="F13" s="2">
        <v>5</v>
      </c>
      <c r="G13" s="2"/>
      <c r="H13" s="47">
        <f t="shared" si="4"/>
        <v>7.0588235294117654</v>
      </c>
      <c r="I13" s="2">
        <v>4</v>
      </c>
      <c r="J13" s="2">
        <v>4</v>
      </c>
      <c r="K13" s="2"/>
      <c r="L13" s="2">
        <v>15.3</v>
      </c>
      <c r="M13" s="2">
        <v>20</v>
      </c>
      <c r="N13" s="2"/>
      <c r="O13" s="47">
        <f t="shared" si="1"/>
        <v>16.475000000000001</v>
      </c>
      <c r="Q13" s="2">
        <v>0</v>
      </c>
      <c r="R13" s="2">
        <v>0</v>
      </c>
      <c r="S13" s="2"/>
      <c r="T13" s="2">
        <v>0</v>
      </c>
      <c r="U13" s="2">
        <v>2</v>
      </c>
      <c r="V13" s="2">
        <v>0</v>
      </c>
      <c r="W13" s="2">
        <v>1</v>
      </c>
      <c r="X13" s="2">
        <f t="shared" si="2"/>
        <v>3</v>
      </c>
      <c r="Y13" s="2"/>
      <c r="Z13" s="2"/>
      <c r="AA13" s="2">
        <v>10.8</v>
      </c>
      <c r="AB13" s="47">
        <f t="shared" si="3"/>
        <v>5.5200000000000005</v>
      </c>
      <c r="AC13" s="2">
        <v>17</v>
      </c>
      <c r="AD13" s="2"/>
      <c r="AE13" s="2"/>
      <c r="AF13" s="2"/>
      <c r="AG13" s="2"/>
      <c r="AH13" s="2"/>
    </row>
    <row r="14" spans="1:34" s="88" customFormat="1" ht="14.25" customHeight="1" x14ac:dyDescent="0.2">
      <c r="A14" s="83">
        <v>9</v>
      </c>
      <c r="B14" s="84" t="s">
        <v>192</v>
      </c>
      <c r="C14" s="84" t="s">
        <v>193</v>
      </c>
      <c r="D14" s="85"/>
      <c r="E14" s="86">
        <v>4</v>
      </c>
      <c r="F14" s="85"/>
      <c r="G14" s="85"/>
      <c r="H14" s="87">
        <f t="shared" si="4"/>
        <v>2.8235294117647065</v>
      </c>
      <c r="I14" s="85"/>
      <c r="J14" s="85"/>
      <c r="K14" s="85"/>
      <c r="L14" s="85"/>
      <c r="M14" s="85">
        <v>5</v>
      </c>
      <c r="N14" s="85"/>
      <c r="O14" s="87">
        <f t="shared" si="1"/>
        <v>1.25</v>
      </c>
      <c r="Q14" s="85"/>
      <c r="R14" s="85"/>
      <c r="S14" s="85"/>
      <c r="T14" s="85"/>
      <c r="U14" s="85"/>
      <c r="V14" s="85"/>
      <c r="W14" s="85"/>
      <c r="X14" s="85">
        <f t="shared" si="2"/>
        <v>0</v>
      </c>
      <c r="Y14" s="85"/>
      <c r="Z14" s="85"/>
      <c r="AA14" s="85"/>
      <c r="AB14" s="87">
        <f t="shared" si="3"/>
        <v>0</v>
      </c>
      <c r="AC14" s="85"/>
      <c r="AD14" s="85"/>
      <c r="AE14" s="85"/>
      <c r="AF14" s="85"/>
      <c r="AG14" s="85"/>
      <c r="AH14" s="85"/>
    </row>
    <row r="15" spans="1:34" s="88" customFormat="1" ht="15" customHeight="1" x14ac:dyDescent="0.2">
      <c r="A15" s="83">
        <v>10</v>
      </c>
      <c r="B15" s="84" t="s">
        <v>71</v>
      </c>
      <c r="C15" s="84" t="s">
        <v>72</v>
      </c>
      <c r="D15" s="85"/>
      <c r="E15" s="86">
        <v>1</v>
      </c>
      <c r="F15" s="85"/>
      <c r="G15" s="85"/>
      <c r="H15" s="87">
        <f t="shared" si="4"/>
        <v>0.70588235294117663</v>
      </c>
      <c r="I15" s="85"/>
      <c r="J15" s="85"/>
      <c r="K15" s="85"/>
      <c r="L15" s="85"/>
      <c r="M15" s="85"/>
      <c r="N15" s="85"/>
      <c r="O15" s="87">
        <f t="shared" si="1"/>
        <v>0</v>
      </c>
      <c r="Q15" s="85"/>
      <c r="R15" s="85"/>
      <c r="S15" s="85"/>
      <c r="T15" s="85"/>
      <c r="U15" s="85"/>
      <c r="V15" s="85"/>
      <c r="W15" s="85"/>
      <c r="X15" s="85">
        <f t="shared" si="2"/>
        <v>0</v>
      </c>
      <c r="Y15" s="85"/>
      <c r="Z15" s="85"/>
      <c r="AA15" s="85"/>
      <c r="AB15" s="87">
        <f t="shared" si="3"/>
        <v>0</v>
      </c>
      <c r="AC15" s="85"/>
      <c r="AD15" s="85"/>
      <c r="AE15" s="85"/>
      <c r="AF15" s="85"/>
      <c r="AG15" s="85"/>
      <c r="AH15" s="85"/>
    </row>
    <row r="16" spans="1:34" ht="15" customHeight="1" x14ac:dyDescent="0.2">
      <c r="A16" s="20">
        <v>11</v>
      </c>
      <c r="B16" s="21">
        <v>2017600711</v>
      </c>
      <c r="C16" s="21" t="s">
        <v>272</v>
      </c>
      <c r="D16" s="2"/>
      <c r="E16" s="48">
        <v>2</v>
      </c>
      <c r="F16" s="2">
        <v>5</v>
      </c>
      <c r="G16" s="2"/>
      <c r="H16" s="47">
        <f t="shared" si="4"/>
        <v>4.9411764705882355</v>
      </c>
      <c r="I16" s="2"/>
      <c r="J16" s="2"/>
      <c r="K16" s="2"/>
      <c r="L16" s="2">
        <v>10</v>
      </c>
      <c r="M16" s="2">
        <v>15</v>
      </c>
      <c r="N16" s="2"/>
      <c r="O16" s="47">
        <f t="shared" si="1"/>
        <v>11.25</v>
      </c>
      <c r="Q16" s="2"/>
      <c r="R16" s="2"/>
      <c r="S16" s="2"/>
      <c r="T16" s="2"/>
      <c r="U16" s="2"/>
      <c r="V16" s="2"/>
      <c r="W16" s="2"/>
      <c r="X16" s="102">
        <f t="shared" si="2"/>
        <v>0</v>
      </c>
      <c r="Y16" s="102"/>
      <c r="Z16" s="102"/>
      <c r="AA16" s="102">
        <v>8.6</v>
      </c>
      <c r="AB16" s="101">
        <f t="shared" si="3"/>
        <v>3.44</v>
      </c>
      <c r="AC16" s="2">
        <v>5</v>
      </c>
      <c r="AD16" s="2"/>
      <c r="AE16" s="2"/>
      <c r="AF16" s="2"/>
      <c r="AG16" s="2"/>
      <c r="AH16" s="2"/>
    </row>
    <row r="17" spans="1:34" ht="14.25" customHeight="1" x14ac:dyDescent="0.2">
      <c r="A17" s="20">
        <v>12</v>
      </c>
      <c r="B17" s="21" t="s">
        <v>194</v>
      </c>
      <c r="C17" s="21" t="s">
        <v>195</v>
      </c>
      <c r="D17" s="2">
        <v>1</v>
      </c>
      <c r="E17" s="48">
        <v>5</v>
      </c>
      <c r="F17" s="2">
        <v>11.4</v>
      </c>
      <c r="G17" s="2"/>
      <c r="H17" s="47">
        <f t="shared" si="4"/>
        <v>13.929411764705881</v>
      </c>
      <c r="I17" s="2">
        <v>1</v>
      </c>
      <c r="J17" s="2">
        <v>1</v>
      </c>
      <c r="K17" s="2">
        <v>1</v>
      </c>
      <c r="L17" s="2">
        <v>12.7</v>
      </c>
      <c r="M17" s="2">
        <v>20</v>
      </c>
      <c r="N17" s="2">
        <v>1</v>
      </c>
      <c r="O17" s="47">
        <f t="shared" si="1"/>
        <v>15.525</v>
      </c>
      <c r="Q17" s="2">
        <v>1</v>
      </c>
      <c r="R17" s="2">
        <v>4</v>
      </c>
      <c r="S17" s="2">
        <v>3</v>
      </c>
      <c r="T17" s="2">
        <v>3</v>
      </c>
      <c r="U17" s="2">
        <v>2</v>
      </c>
      <c r="V17" s="2">
        <v>2</v>
      </c>
      <c r="W17" s="2">
        <v>3</v>
      </c>
      <c r="X17" s="2">
        <f t="shared" si="2"/>
        <v>18</v>
      </c>
      <c r="Y17" s="2">
        <v>1</v>
      </c>
      <c r="Z17" s="2">
        <v>18</v>
      </c>
      <c r="AA17" s="2">
        <v>13.5</v>
      </c>
      <c r="AB17" s="47">
        <f>+AA17*0.4+Z17*0.2+X17*0.4+Y17</f>
        <v>17.2</v>
      </c>
      <c r="AC17" s="2"/>
      <c r="AD17" s="2"/>
      <c r="AE17" s="2"/>
      <c r="AF17" s="2"/>
      <c r="AG17" s="2"/>
      <c r="AH17" s="2"/>
    </row>
    <row r="18" spans="1:34" ht="14.25" customHeight="1" x14ac:dyDescent="0.2">
      <c r="A18" s="20">
        <v>13</v>
      </c>
      <c r="B18" s="21">
        <v>2010701521</v>
      </c>
      <c r="C18" s="21" t="s">
        <v>292</v>
      </c>
      <c r="D18" s="2"/>
      <c r="E18" s="48">
        <v>5</v>
      </c>
      <c r="F18" s="2">
        <v>12.2</v>
      </c>
      <c r="G18" s="2"/>
      <c r="H18" s="47">
        <f t="shared" si="4"/>
        <v>12.141176470588235</v>
      </c>
      <c r="I18" s="2">
        <v>6</v>
      </c>
      <c r="J18" s="2">
        <v>6</v>
      </c>
      <c r="K18" s="2">
        <v>5</v>
      </c>
      <c r="L18" s="2">
        <v>5.3</v>
      </c>
      <c r="M18" s="2">
        <v>20</v>
      </c>
      <c r="N18" s="2"/>
      <c r="O18" s="47">
        <f t="shared" si="1"/>
        <v>8.9749999999999996</v>
      </c>
      <c r="Q18" s="2">
        <v>0</v>
      </c>
      <c r="R18" s="2">
        <v>2</v>
      </c>
      <c r="S18" s="2"/>
      <c r="T18" s="2">
        <v>2.5</v>
      </c>
      <c r="U18" s="2">
        <v>2</v>
      </c>
      <c r="V18" s="2">
        <v>1</v>
      </c>
      <c r="W18" s="2">
        <v>2</v>
      </c>
      <c r="X18" s="2">
        <f t="shared" si="2"/>
        <v>9.5</v>
      </c>
      <c r="Y18" s="2">
        <v>2</v>
      </c>
      <c r="Z18" s="2">
        <v>16</v>
      </c>
      <c r="AA18" s="2">
        <v>8</v>
      </c>
      <c r="AB18" s="47">
        <f t="shared" si="3"/>
        <v>12.200000000000001</v>
      </c>
      <c r="AC18" s="2"/>
      <c r="AD18" s="2"/>
      <c r="AE18" s="2"/>
      <c r="AF18" s="2"/>
      <c r="AG18" s="2"/>
      <c r="AH18" s="2"/>
    </row>
    <row r="19" spans="1:34" ht="15" customHeight="1" x14ac:dyDescent="0.2">
      <c r="A19" s="20">
        <v>14</v>
      </c>
      <c r="B19" s="21" t="s">
        <v>196</v>
      </c>
      <c r="C19" s="21" t="s">
        <v>197</v>
      </c>
      <c r="D19" s="2"/>
      <c r="E19" s="48">
        <v>4</v>
      </c>
      <c r="F19" s="2">
        <v>3.6</v>
      </c>
      <c r="G19" s="2"/>
      <c r="H19" s="47">
        <f t="shared" si="4"/>
        <v>5.3647058823529417</v>
      </c>
      <c r="I19" s="2"/>
      <c r="J19" s="2"/>
      <c r="K19" s="2"/>
      <c r="L19" s="2">
        <v>12</v>
      </c>
      <c r="M19" s="2">
        <v>20</v>
      </c>
      <c r="N19" s="2"/>
      <c r="O19" s="47">
        <f t="shared" si="1"/>
        <v>14</v>
      </c>
      <c r="Q19" s="2"/>
      <c r="R19" s="2"/>
      <c r="S19" s="2"/>
      <c r="T19" s="2"/>
      <c r="U19" s="2"/>
      <c r="V19" s="2"/>
      <c r="W19" s="2"/>
      <c r="X19" s="2">
        <f t="shared" si="2"/>
        <v>0</v>
      </c>
      <c r="Y19" s="2"/>
      <c r="Z19" s="2"/>
      <c r="AA19" s="2">
        <v>13.3</v>
      </c>
      <c r="AB19" s="47">
        <f t="shared" si="3"/>
        <v>5.32</v>
      </c>
      <c r="AC19" s="2"/>
      <c r="AD19" s="2"/>
      <c r="AE19" s="2"/>
      <c r="AF19" s="2"/>
      <c r="AG19" s="2"/>
      <c r="AH19" s="2"/>
    </row>
    <row r="20" spans="1:34" ht="14.25" customHeight="1" x14ac:dyDescent="0.2">
      <c r="A20" s="20">
        <v>15</v>
      </c>
      <c r="B20" s="21" t="s">
        <v>198</v>
      </c>
      <c r="C20" s="21" t="s">
        <v>199</v>
      </c>
      <c r="D20" s="2"/>
      <c r="E20" s="48">
        <v>5</v>
      </c>
      <c r="F20" s="2">
        <v>6.4</v>
      </c>
      <c r="G20" s="2"/>
      <c r="H20" s="47">
        <f t="shared" si="4"/>
        <v>8.0470588235294116</v>
      </c>
      <c r="I20" s="2">
        <v>5</v>
      </c>
      <c r="J20" s="2">
        <v>5</v>
      </c>
      <c r="K20" s="2">
        <v>6</v>
      </c>
      <c r="L20" s="2">
        <v>15.7</v>
      </c>
      <c r="M20" s="2">
        <v>20</v>
      </c>
      <c r="N20" s="2"/>
      <c r="O20" s="47">
        <f t="shared" si="1"/>
        <v>16.774999999999999</v>
      </c>
      <c r="Q20" s="2">
        <v>1</v>
      </c>
      <c r="R20" s="2">
        <v>4</v>
      </c>
      <c r="S20" s="2">
        <v>3</v>
      </c>
      <c r="T20" s="2">
        <v>2.5</v>
      </c>
      <c r="U20" s="2">
        <v>2</v>
      </c>
      <c r="V20" s="2">
        <v>1</v>
      </c>
      <c r="W20" s="2">
        <v>2.5</v>
      </c>
      <c r="X20" s="2">
        <f t="shared" si="2"/>
        <v>16</v>
      </c>
      <c r="Y20" s="2"/>
      <c r="Z20" s="2">
        <v>15</v>
      </c>
      <c r="AA20" s="2">
        <v>12</v>
      </c>
      <c r="AB20" s="47">
        <f t="shared" si="3"/>
        <v>14.200000000000001</v>
      </c>
      <c r="AC20" s="2"/>
      <c r="AD20" s="2"/>
      <c r="AE20" s="2"/>
      <c r="AF20" s="2"/>
      <c r="AG20" s="2"/>
      <c r="AH20" s="2"/>
    </row>
    <row r="21" spans="1:34" ht="14.25" customHeight="1" x14ac:dyDescent="0.2">
      <c r="A21" s="20">
        <v>16</v>
      </c>
      <c r="B21" s="21" t="s">
        <v>200</v>
      </c>
      <c r="C21" s="21" t="s">
        <v>201</v>
      </c>
      <c r="D21" s="2"/>
      <c r="E21" s="48">
        <v>5</v>
      </c>
      <c r="F21" s="2">
        <v>8.6</v>
      </c>
      <c r="G21" s="2"/>
      <c r="H21" s="47">
        <f t="shared" si="4"/>
        <v>9.6</v>
      </c>
      <c r="I21" s="2">
        <v>5</v>
      </c>
      <c r="J21" s="2">
        <v>5</v>
      </c>
      <c r="K21" s="2"/>
      <c r="L21" s="2">
        <v>15.3</v>
      </c>
      <c r="M21" s="2">
        <v>20</v>
      </c>
      <c r="N21" s="2"/>
      <c r="O21" s="47">
        <f t="shared" si="1"/>
        <v>16.475000000000001</v>
      </c>
      <c r="Q21" s="2">
        <v>1</v>
      </c>
      <c r="R21" s="2">
        <v>4</v>
      </c>
      <c r="S21" s="2">
        <v>3</v>
      </c>
      <c r="T21" s="2">
        <v>2.5</v>
      </c>
      <c r="U21" s="2">
        <v>2</v>
      </c>
      <c r="V21" s="2">
        <v>1</v>
      </c>
      <c r="W21" s="2">
        <v>2.5</v>
      </c>
      <c r="X21" s="2">
        <f t="shared" si="2"/>
        <v>16</v>
      </c>
      <c r="Y21" s="2"/>
      <c r="Z21" s="2">
        <v>15</v>
      </c>
      <c r="AA21" s="2">
        <v>12</v>
      </c>
      <c r="AB21" s="47">
        <f t="shared" si="3"/>
        <v>14.200000000000001</v>
      </c>
      <c r="AC21" s="2"/>
      <c r="AD21" s="2"/>
      <c r="AE21" s="2"/>
      <c r="AF21" s="2"/>
      <c r="AG21" s="2"/>
      <c r="AH21" s="2"/>
    </row>
    <row r="22" spans="1:34" s="88" customFormat="1" ht="15" customHeight="1" x14ac:dyDescent="0.2">
      <c r="A22" s="83">
        <v>17</v>
      </c>
      <c r="B22" s="84" t="s">
        <v>202</v>
      </c>
      <c r="C22" s="84" t="s">
        <v>203</v>
      </c>
      <c r="D22" s="85"/>
      <c r="E22" s="86">
        <v>1</v>
      </c>
      <c r="F22" s="85"/>
      <c r="G22" s="85"/>
      <c r="H22" s="87">
        <f t="shared" si="4"/>
        <v>0.70588235294117663</v>
      </c>
      <c r="I22" s="85"/>
      <c r="J22" s="85"/>
      <c r="K22" s="85"/>
      <c r="L22" s="85"/>
      <c r="M22" s="85">
        <v>0</v>
      </c>
      <c r="N22" s="85"/>
      <c r="O22" s="87">
        <f t="shared" si="1"/>
        <v>0</v>
      </c>
      <c r="Q22" s="85"/>
      <c r="R22" s="85"/>
      <c r="S22" s="85"/>
      <c r="T22" s="85"/>
      <c r="U22" s="85"/>
      <c r="V22" s="85"/>
      <c r="W22" s="85"/>
      <c r="X22" s="85">
        <f t="shared" si="2"/>
        <v>0</v>
      </c>
      <c r="Y22" s="85"/>
      <c r="Z22" s="85"/>
      <c r="AA22" s="85"/>
      <c r="AB22" s="87">
        <f t="shared" si="3"/>
        <v>0</v>
      </c>
      <c r="AC22" s="85"/>
      <c r="AD22" s="85"/>
      <c r="AE22" s="85"/>
      <c r="AF22" s="85"/>
      <c r="AG22" s="85"/>
      <c r="AH22" s="85"/>
    </row>
    <row r="23" spans="1:34" s="88" customFormat="1" ht="14.25" customHeight="1" x14ac:dyDescent="0.2">
      <c r="A23" s="83">
        <v>18</v>
      </c>
      <c r="B23" s="84" t="s">
        <v>204</v>
      </c>
      <c r="C23" s="84" t="s">
        <v>205</v>
      </c>
      <c r="D23" s="85"/>
      <c r="E23" s="86">
        <v>0</v>
      </c>
      <c r="F23" s="85">
        <v>4.3</v>
      </c>
      <c r="G23" s="85"/>
      <c r="H23" s="87">
        <f t="shared" si="4"/>
        <v>3.0352941176470587</v>
      </c>
      <c r="I23" s="85"/>
      <c r="J23" s="85"/>
      <c r="K23" s="85"/>
      <c r="L23" s="85"/>
      <c r="M23" s="85">
        <v>0</v>
      </c>
      <c r="N23" s="85"/>
      <c r="O23" s="87">
        <f t="shared" si="1"/>
        <v>0</v>
      </c>
      <c r="Q23" s="85"/>
      <c r="R23" s="85"/>
      <c r="S23" s="85"/>
      <c r="T23" s="85"/>
      <c r="U23" s="85"/>
      <c r="V23" s="85"/>
      <c r="W23" s="85"/>
      <c r="X23" s="85">
        <f t="shared" si="2"/>
        <v>0</v>
      </c>
      <c r="Y23" s="85"/>
      <c r="Z23" s="85"/>
      <c r="AA23" s="85"/>
      <c r="AB23" s="87">
        <f t="shared" si="3"/>
        <v>0</v>
      </c>
      <c r="AC23" s="85"/>
      <c r="AD23" s="85"/>
      <c r="AE23" s="85"/>
      <c r="AF23" s="85"/>
      <c r="AG23" s="85"/>
      <c r="AH23" s="85"/>
    </row>
    <row r="24" spans="1:34" ht="15" customHeight="1" x14ac:dyDescent="0.2">
      <c r="A24" s="20">
        <v>19</v>
      </c>
      <c r="B24" s="21" t="s">
        <v>206</v>
      </c>
      <c r="C24" s="21" t="s">
        <v>207</v>
      </c>
      <c r="D24" s="2"/>
      <c r="E24" s="48">
        <v>4</v>
      </c>
      <c r="F24" s="2">
        <v>5</v>
      </c>
      <c r="G24" s="2"/>
      <c r="H24" s="47">
        <f t="shared" si="4"/>
        <v>6.3529411764705888</v>
      </c>
      <c r="I24" s="2">
        <v>4</v>
      </c>
      <c r="J24" s="2">
        <v>4</v>
      </c>
      <c r="K24" s="2">
        <v>2</v>
      </c>
      <c r="L24" s="2">
        <v>11</v>
      </c>
      <c r="M24" s="2">
        <v>20</v>
      </c>
      <c r="N24" s="2"/>
      <c r="O24" s="47">
        <f t="shared" si="1"/>
        <v>13.25</v>
      </c>
      <c r="Q24" s="2"/>
      <c r="R24" s="2"/>
      <c r="S24" s="2"/>
      <c r="T24" s="2"/>
      <c r="U24" s="2"/>
      <c r="V24" s="2"/>
      <c r="W24" s="2"/>
      <c r="X24" s="85">
        <f t="shared" si="2"/>
        <v>0</v>
      </c>
      <c r="Y24" s="85"/>
      <c r="Z24" s="85"/>
      <c r="AA24" s="85"/>
      <c r="AB24" s="87">
        <f t="shared" si="3"/>
        <v>0</v>
      </c>
      <c r="AC24" s="2"/>
      <c r="AD24" s="2"/>
      <c r="AE24" s="2"/>
      <c r="AF24" s="2"/>
      <c r="AG24" s="2"/>
      <c r="AH24" s="2"/>
    </row>
    <row r="25" spans="1:34" ht="14.25" customHeight="1" x14ac:dyDescent="0.2">
      <c r="A25" s="20">
        <v>20</v>
      </c>
      <c r="B25" s="21" t="s">
        <v>230</v>
      </c>
      <c r="C25" s="21" t="s">
        <v>306</v>
      </c>
      <c r="D25" s="2"/>
      <c r="E25" s="48">
        <v>4</v>
      </c>
      <c r="F25" s="2">
        <v>7.2</v>
      </c>
      <c r="G25" s="2"/>
      <c r="H25" s="47">
        <f t="shared" si="4"/>
        <v>7.9058823529411768</v>
      </c>
      <c r="I25" s="2">
        <v>5</v>
      </c>
      <c r="J25" s="2">
        <v>5</v>
      </c>
      <c r="K25" s="2"/>
      <c r="L25" s="2">
        <v>15.3</v>
      </c>
      <c r="M25" s="2">
        <v>20</v>
      </c>
      <c r="N25" s="2"/>
      <c r="O25" s="47">
        <f t="shared" si="1"/>
        <v>16.475000000000001</v>
      </c>
      <c r="Q25" s="2">
        <v>1</v>
      </c>
      <c r="R25" s="2">
        <v>4</v>
      </c>
      <c r="S25" s="2">
        <v>3</v>
      </c>
      <c r="T25" s="2">
        <v>2.5</v>
      </c>
      <c r="U25" s="2">
        <v>2</v>
      </c>
      <c r="V25" s="2">
        <v>1</v>
      </c>
      <c r="W25" s="2">
        <v>2.5</v>
      </c>
      <c r="X25" s="2">
        <f t="shared" si="2"/>
        <v>16</v>
      </c>
      <c r="Y25" s="2"/>
      <c r="Z25" s="2">
        <v>15</v>
      </c>
      <c r="AA25" s="2">
        <v>13.2</v>
      </c>
      <c r="AB25" s="47">
        <f t="shared" si="3"/>
        <v>14.680000000000001</v>
      </c>
      <c r="AC25" s="2"/>
      <c r="AD25" s="2"/>
      <c r="AE25" s="2"/>
      <c r="AF25" s="2"/>
      <c r="AG25" s="2"/>
      <c r="AH25" s="2"/>
    </row>
    <row r="26" spans="1:34" s="88" customFormat="1" ht="15" customHeight="1" x14ac:dyDescent="0.2">
      <c r="A26" s="83">
        <v>21</v>
      </c>
      <c r="B26" s="84" t="s">
        <v>41</v>
      </c>
      <c r="C26" s="84" t="s">
        <v>42</v>
      </c>
      <c r="D26" s="85"/>
      <c r="E26" s="86">
        <v>0</v>
      </c>
      <c r="F26" s="85"/>
      <c r="G26" s="85"/>
      <c r="H26" s="87">
        <f t="shared" si="4"/>
        <v>0</v>
      </c>
      <c r="I26" s="85"/>
      <c r="J26" s="85"/>
      <c r="K26" s="85"/>
      <c r="L26" s="85"/>
      <c r="M26" s="85">
        <v>0</v>
      </c>
      <c r="N26" s="85"/>
      <c r="O26" s="87">
        <f t="shared" si="1"/>
        <v>0</v>
      </c>
      <c r="Q26" s="85"/>
      <c r="R26" s="85"/>
      <c r="S26" s="85"/>
      <c r="T26" s="85"/>
      <c r="U26" s="85"/>
      <c r="V26" s="85"/>
      <c r="W26" s="85"/>
      <c r="X26" s="85">
        <f t="shared" si="2"/>
        <v>0</v>
      </c>
      <c r="Y26" s="85"/>
      <c r="Z26" s="85"/>
      <c r="AA26" s="85"/>
      <c r="AB26" s="87">
        <f t="shared" si="3"/>
        <v>0</v>
      </c>
      <c r="AC26" s="85"/>
      <c r="AD26" s="85"/>
      <c r="AE26" s="85"/>
      <c r="AF26" s="85"/>
      <c r="AG26" s="85"/>
      <c r="AH26" s="85"/>
    </row>
    <row r="27" spans="1:34" ht="14.25" customHeight="1" x14ac:dyDescent="0.2">
      <c r="A27" s="20">
        <v>22</v>
      </c>
      <c r="B27" s="21" t="s">
        <v>230</v>
      </c>
      <c r="C27" s="21" t="s">
        <v>262</v>
      </c>
      <c r="D27" s="2">
        <v>1</v>
      </c>
      <c r="E27" s="48">
        <v>5</v>
      </c>
      <c r="F27" s="2">
        <v>8.6</v>
      </c>
      <c r="G27" s="2"/>
      <c r="H27" s="47">
        <f t="shared" si="4"/>
        <v>11.952941176470588</v>
      </c>
      <c r="I27" s="2">
        <v>2</v>
      </c>
      <c r="J27" s="2">
        <v>2</v>
      </c>
      <c r="K27" s="2"/>
      <c r="L27" s="2">
        <v>11</v>
      </c>
      <c r="M27" s="2">
        <v>20</v>
      </c>
      <c r="N27" s="2">
        <v>1</v>
      </c>
      <c r="O27" s="47">
        <f t="shared" si="1"/>
        <v>14.25</v>
      </c>
      <c r="Q27" s="2">
        <v>1</v>
      </c>
      <c r="R27" s="2">
        <v>3.5</v>
      </c>
      <c r="S27" s="2">
        <v>3</v>
      </c>
      <c r="T27" s="2">
        <v>2.5</v>
      </c>
      <c r="U27" s="2">
        <v>2</v>
      </c>
      <c r="V27" s="2">
        <v>1</v>
      </c>
      <c r="W27" s="2">
        <v>2</v>
      </c>
      <c r="X27" s="2">
        <f t="shared" si="2"/>
        <v>15</v>
      </c>
      <c r="Y27" s="2"/>
      <c r="Z27" s="2">
        <v>15</v>
      </c>
      <c r="AA27" s="2">
        <v>11.4</v>
      </c>
      <c r="AB27" s="47">
        <f t="shared" si="3"/>
        <v>13.56</v>
      </c>
      <c r="AC27" s="2"/>
      <c r="AD27" s="2"/>
      <c r="AE27" s="2"/>
      <c r="AF27" s="2"/>
      <c r="AG27" s="2"/>
      <c r="AH27" s="2"/>
    </row>
    <row r="28" spans="1:34" ht="15" customHeight="1" x14ac:dyDescent="0.2">
      <c r="A28" s="20">
        <v>23</v>
      </c>
      <c r="B28" s="21" t="s">
        <v>210</v>
      </c>
      <c r="C28" s="21" t="s">
        <v>211</v>
      </c>
      <c r="D28" s="2"/>
      <c r="E28" s="48">
        <v>4</v>
      </c>
      <c r="F28" s="2">
        <v>6.4</v>
      </c>
      <c r="G28" s="2"/>
      <c r="H28" s="47">
        <f t="shared" si="4"/>
        <v>7.3411764705882359</v>
      </c>
      <c r="I28" s="2">
        <v>6</v>
      </c>
      <c r="J28" s="2">
        <v>6</v>
      </c>
      <c r="K28" s="2"/>
      <c r="L28" s="2">
        <v>10</v>
      </c>
      <c r="M28" s="2">
        <v>20</v>
      </c>
      <c r="N28" s="2"/>
      <c r="O28" s="47">
        <f t="shared" si="1"/>
        <v>12.5</v>
      </c>
      <c r="Q28" s="2">
        <v>0</v>
      </c>
      <c r="R28" s="2">
        <v>2</v>
      </c>
      <c r="S28" s="2"/>
      <c r="T28" s="2">
        <v>2.5</v>
      </c>
      <c r="U28" s="2">
        <v>2</v>
      </c>
      <c r="V28" s="2">
        <v>1</v>
      </c>
      <c r="W28" s="2">
        <v>2</v>
      </c>
      <c r="X28" s="2">
        <f t="shared" si="2"/>
        <v>9.5</v>
      </c>
      <c r="Y28" s="2"/>
      <c r="Z28" s="2">
        <v>16</v>
      </c>
      <c r="AA28" s="2">
        <v>14.1</v>
      </c>
      <c r="AB28" s="47">
        <f t="shared" si="3"/>
        <v>12.64</v>
      </c>
      <c r="AC28" s="2"/>
      <c r="AD28" s="2"/>
      <c r="AE28" s="2"/>
      <c r="AF28" s="2"/>
      <c r="AG28" s="2"/>
      <c r="AH28" s="2"/>
    </row>
    <row r="29" spans="1:34" ht="14.25" customHeight="1" x14ac:dyDescent="0.2">
      <c r="A29" s="20">
        <v>24</v>
      </c>
      <c r="B29" s="21" t="s">
        <v>212</v>
      </c>
      <c r="C29" s="21" t="s">
        <v>213</v>
      </c>
      <c r="D29" s="2"/>
      <c r="E29" s="48">
        <v>5</v>
      </c>
      <c r="F29" s="2">
        <v>6.4</v>
      </c>
      <c r="G29" s="2"/>
      <c r="H29" s="47">
        <f t="shared" si="4"/>
        <v>8.0470588235294116</v>
      </c>
      <c r="I29" s="2">
        <v>1</v>
      </c>
      <c r="J29" s="2">
        <v>1</v>
      </c>
      <c r="K29" s="2"/>
      <c r="L29" s="2">
        <v>4.3</v>
      </c>
      <c r="M29" s="2">
        <v>15</v>
      </c>
      <c r="N29" s="2"/>
      <c r="O29" s="47">
        <f t="shared" si="1"/>
        <v>6.9749999999999996</v>
      </c>
      <c r="Q29" s="2">
        <v>1</v>
      </c>
      <c r="R29" s="2">
        <v>4</v>
      </c>
      <c r="S29" s="2">
        <v>3</v>
      </c>
      <c r="T29" s="2">
        <v>3</v>
      </c>
      <c r="U29" s="2">
        <v>2</v>
      </c>
      <c r="V29" s="2">
        <v>2</v>
      </c>
      <c r="W29" s="2">
        <v>3</v>
      </c>
      <c r="X29" s="2">
        <f t="shared" si="2"/>
        <v>18</v>
      </c>
      <c r="Y29" s="2"/>
      <c r="Z29" s="2">
        <v>18</v>
      </c>
      <c r="AA29" s="2">
        <v>12.2</v>
      </c>
      <c r="AB29" s="47">
        <f t="shared" si="3"/>
        <v>15.68</v>
      </c>
      <c r="AC29" s="2"/>
      <c r="AD29" s="2"/>
      <c r="AE29" s="2"/>
      <c r="AF29" s="2"/>
      <c r="AG29" s="2"/>
      <c r="AH29" s="2"/>
    </row>
    <row r="30" spans="1:34" ht="14.25" customHeight="1" x14ac:dyDescent="0.2">
      <c r="A30" s="20">
        <v>25</v>
      </c>
      <c r="B30" s="21" t="s">
        <v>214</v>
      </c>
      <c r="C30" s="21" t="s">
        <v>215</v>
      </c>
      <c r="D30" s="2"/>
      <c r="E30" s="48">
        <v>5</v>
      </c>
      <c r="F30" s="2">
        <v>7.9</v>
      </c>
      <c r="G30" s="2"/>
      <c r="H30" s="47">
        <f t="shared" si="4"/>
        <v>9.1058823529411761</v>
      </c>
      <c r="I30" s="2">
        <v>4</v>
      </c>
      <c r="J30" s="2">
        <v>4</v>
      </c>
      <c r="K30" s="2"/>
      <c r="L30" s="2">
        <v>7.3</v>
      </c>
      <c r="M30" s="2">
        <v>20</v>
      </c>
      <c r="N30" s="2"/>
      <c r="O30" s="47">
        <f t="shared" si="1"/>
        <v>10.475</v>
      </c>
      <c r="Q30" s="2"/>
      <c r="R30" s="2"/>
      <c r="S30" s="2"/>
      <c r="T30" s="2"/>
      <c r="U30" s="2"/>
      <c r="V30" s="2"/>
      <c r="W30" s="2"/>
      <c r="X30" s="85">
        <f t="shared" si="2"/>
        <v>0</v>
      </c>
      <c r="Y30" s="85"/>
      <c r="Z30" s="85"/>
      <c r="AA30" s="85"/>
      <c r="AB30" s="87">
        <f t="shared" si="3"/>
        <v>0</v>
      </c>
      <c r="AC30" s="2"/>
      <c r="AD30" s="2"/>
      <c r="AE30" s="2"/>
      <c r="AF30" s="2"/>
      <c r="AG30" s="2"/>
      <c r="AH30" s="2"/>
    </row>
    <row r="31" spans="1:34" ht="14.25" customHeight="1" x14ac:dyDescent="0.2">
      <c r="A31" s="20">
        <v>26</v>
      </c>
      <c r="B31" s="21" t="s">
        <v>218</v>
      </c>
      <c r="C31" s="21" t="s">
        <v>219</v>
      </c>
      <c r="D31" s="2"/>
      <c r="E31" s="48">
        <v>4</v>
      </c>
      <c r="F31" s="2">
        <v>2.9</v>
      </c>
      <c r="G31" s="2"/>
      <c r="H31" s="47">
        <f t="shared" si="4"/>
        <v>4.8705882352941181</v>
      </c>
      <c r="I31" s="2">
        <v>3</v>
      </c>
      <c r="J31" s="2">
        <v>3</v>
      </c>
      <c r="K31" s="2"/>
      <c r="L31" s="2">
        <v>15.3</v>
      </c>
      <c r="M31" s="2">
        <v>20</v>
      </c>
      <c r="N31" s="2"/>
      <c r="O31" s="47">
        <f t="shared" si="1"/>
        <v>16.475000000000001</v>
      </c>
      <c r="Q31" s="2">
        <v>1</v>
      </c>
      <c r="R31" s="2">
        <v>4.5</v>
      </c>
      <c r="S31" s="2">
        <v>3</v>
      </c>
      <c r="T31" s="2">
        <v>3</v>
      </c>
      <c r="U31" s="2">
        <v>3</v>
      </c>
      <c r="V31" s="2">
        <v>2</v>
      </c>
      <c r="W31" s="2">
        <v>3</v>
      </c>
      <c r="X31" s="2">
        <f t="shared" si="2"/>
        <v>19.5</v>
      </c>
      <c r="Y31" s="2"/>
      <c r="Z31" s="2">
        <v>20</v>
      </c>
      <c r="AA31" s="2">
        <v>17</v>
      </c>
      <c r="AB31" s="47">
        <f t="shared" si="3"/>
        <v>18.600000000000001</v>
      </c>
      <c r="AC31" s="2"/>
      <c r="AD31" s="2"/>
      <c r="AE31" s="2"/>
      <c r="AF31" s="2"/>
      <c r="AG31" s="2"/>
      <c r="AH31" s="2"/>
    </row>
    <row r="32" spans="1:34" ht="15" customHeight="1" x14ac:dyDescent="0.2">
      <c r="A32" s="20">
        <v>27</v>
      </c>
      <c r="B32" s="21" t="s">
        <v>220</v>
      </c>
      <c r="C32" s="21" t="s">
        <v>221</v>
      </c>
      <c r="D32" s="2">
        <v>1</v>
      </c>
      <c r="E32" s="48">
        <v>5</v>
      </c>
      <c r="F32" s="2">
        <v>10</v>
      </c>
      <c r="G32" s="2"/>
      <c r="H32" s="47">
        <f t="shared" si="4"/>
        <v>12.941176470588236</v>
      </c>
      <c r="I32" s="2">
        <v>1</v>
      </c>
      <c r="J32" s="2">
        <v>1</v>
      </c>
      <c r="K32" s="2"/>
      <c r="L32" s="2">
        <v>13.3</v>
      </c>
      <c r="M32" s="2">
        <v>20</v>
      </c>
      <c r="N32" s="2">
        <v>1</v>
      </c>
      <c r="O32" s="47">
        <f t="shared" si="1"/>
        <v>15.975000000000001</v>
      </c>
      <c r="Q32" s="2">
        <v>1</v>
      </c>
      <c r="R32" s="2">
        <v>4</v>
      </c>
      <c r="S32" s="2">
        <v>3</v>
      </c>
      <c r="T32" s="2">
        <v>3</v>
      </c>
      <c r="U32" s="2">
        <v>2</v>
      </c>
      <c r="V32" s="2">
        <v>2</v>
      </c>
      <c r="W32" s="2">
        <v>3</v>
      </c>
      <c r="X32" s="2">
        <f t="shared" si="2"/>
        <v>18</v>
      </c>
      <c r="Y32" s="2">
        <v>1</v>
      </c>
      <c r="Z32" s="2">
        <v>18</v>
      </c>
      <c r="AA32" s="2">
        <v>12.9</v>
      </c>
      <c r="AB32" s="47">
        <f t="shared" si="3"/>
        <v>16.96</v>
      </c>
      <c r="AC32" s="2"/>
      <c r="AD32" s="2"/>
      <c r="AE32" s="2"/>
      <c r="AF32" s="2"/>
      <c r="AG32" s="2"/>
      <c r="AH32" s="2"/>
    </row>
    <row r="33" spans="1:34" s="88" customFormat="1" ht="15" customHeight="1" x14ac:dyDescent="0.2">
      <c r="A33" s="83">
        <v>28</v>
      </c>
      <c r="B33" s="84">
        <v>2011245571</v>
      </c>
      <c r="C33" s="84" t="s">
        <v>282</v>
      </c>
      <c r="D33" s="85"/>
      <c r="E33" s="86">
        <v>0</v>
      </c>
      <c r="F33" s="85"/>
      <c r="G33" s="85"/>
      <c r="H33" s="87">
        <f t="shared" si="4"/>
        <v>0</v>
      </c>
      <c r="I33" s="85"/>
      <c r="J33" s="85"/>
      <c r="K33" s="85"/>
      <c r="L33" s="85"/>
      <c r="M33" s="85">
        <v>0</v>
      </c>
      <c r="N33" s="85"/>
      <c r="O33" s="87">
        <f t="shared" si="1"/>
        <v>0</v>
      </c>
      <c r="Q33" s="85"/>
      <c r="R33" s="85"/>
      <c r="S33" s="85"/>
      <c r="T33" s="85"/>
      <c r="U33" s="85"/>
      <c r="V33" s="85"/>
      <c r="W33" s="85"/>
      <c r="X33" s="85">
        <f t="shared" si="2"/>
        <v>0</v>
      </c>
      <c r="Y33" s="85"/>
      <c r="Z33" s="85"/>
      <c r="AA33" s="85"/>
      <c r="AB33" s="87">
        <f t="shared" si="3"/>
        <v>0</v>
      </c>
      <c r="AC33" s="85"/>
      <c r="AD33" s="85"/>
      <c r="AE33" s="85"/>
      <c r="AF33" s="85"/>
      <c r="AG33" s="85"/>
      <c r="AH33" s="85"/>
    </row>
    <row r="34" spans="1:34" ht="14.25" customHeight="1" x14ac:dyDescent="0.2">
      <c r="A34" s="20">
        <v>29</v>
      </c>
      <c r="B34" s="21" t="s">
        <v>222</v>
      </c>
      <c r="C34" s="21" t="s">
        <v>223</v>
      </c>
      <c r="D34" s="2"/>
      <c r="E34" s="48">
        <v>4</v>
      </c>
      <c r="F34" s="2">
        <v>9.3000000000000007</v>
      </c>
      <c r="G34" s="2"/>
      <c r="H34" s="47">
        <f t="shared" si="4"/>
        <v>9.3882352941176475</v>
      </c>
      <c r="I34" s="2">
        <v>4</v>
      </c>
      <c r="J34" s="2">
        <v>4</v>
      </c>
      <c r="K34" s="2"/>
      <c r="L34" s="2">
        <v>10</v>
      </c>
      <c r="M34" s="2">
        <v>15</v>
      </c>
      <c r="N34" s="2">
        <v>1</v>
      </c>
      <c r="O34" s="47">
        <f t="shared" si="1"/>
        <v>12.25</v>
      </c>
      <c r="Q34" s="2">
        <v>0</v>
      </c>
      <c r="R34" s="2">
        <v>3</v>
      </c>
      <c r="S34" s="2"/>
      <c r="T34" s="2">
        <v>2</v>
      </c>
      <c r="U34" s="2">
        <v>2</v>
      </c>
      <c r="V34" s="2">
        <v>2</v>
      </c>
      <c r="W34" s="2">
        <v>2</v>
      </c>
      <c r="X34" s="2">
        <f t="shared" si="2"/>
        <v>11</v>
      </c>
      <c r="Y34" s="2"/>
      <c r="Z34" s="2"/>
      <c r="AA34" s="2">
        <v>13.8</v>
      </c>
      <c r="AB34" s="47">
        <f t="shared" si="3"/>
        <v>9.9200000000000017</v>
      </c>
      <c r="AC34" s="2"/>
      <c r="AD34" s="2"/>
      <c r="AE34" s="2"/>
      <c r="AF34" s="2"/>
      <c r="AG34" s="2"/>
      <c r="AH34" s="2"/>
    </row>
    <row r="35" spans="1:34" ht="14.25" customHeight="1" x14ac:dyDescent="0.2">
      <c r="A35" s="20">
        <v>30</v>
      </c>
      <c r="B35" s="21" t="s">
        <v>224</v>
      </c>
      <c r="C35" s="21" t="s">
        <v>225</v>
      </c>
      <c r="D35" s="2"/>
      <c r="E35" s="48">
        <v>5</v>
      </c>
      <c r="F35" s="2">
        <v>10</v>
      </c>
      <c r="G35" s="2"/>
      <c r="H35" s="47">
        <f t="shared" si="4"/>
        <v>10.588235294117647</v>
      </c>
      <c r="I35" s="2">
        <v>2</v>
      </c>
      <c r="J35" s="2">
        <v>2</v>
      </c>
      <c r="K35" s="2"/>
      <c r="L35" s="2">
        <v>4</v>
      </c>
      <c r="M35" s="2">
        <v>20</v>
      </c>
      <c r="N35" s="2">
        <v>1</v>
      </c>
      <c r="O35" s="47">
        <f>+M35/4+L35/20*15+N35</f>
        <v>9</v>
      </c>
      <c r="Q35" s="2">
        <v>1</v>
      </c>
      <c r="R35" s="2">
        <v>3.5</v>
      </c>
      <c r="S35" s="2">
        <v>3</v>
      </c>
      <c r="T35" s="2">
        <v>2.5</v>
      </c>
      <c r="U35" s="2">
        <v>2</v>
      </c>
      <c r="V35" s="2">
        <v>1</v>
      </c>
      <c r="W35" s="2">
        <v>2</v>
      </c>
      <c r="X35" s="2">
        <f t="shared" si="2"/>
        <v>15</v>
      </c>
      <c r="Y35" s="2"/>
      <c r="Z35" s="2">
        <v>15</v>
      </c>
      <c r="AA35" s="2">
        <v>14.5</v>
      </c>
      <c r="AB35" s="47">
        <f t="shared" si="3"/>
        <v>14.8</v>
      </c>
      <c r="AC35" s="2"/>
      <c r="AD35" s="2"/>
      <c r="AE35" s="2"/>
      <c r="AF35" s="2"/>
      <c r="AG35" s="2"/>
      <c r="AH35" s="2"/>
    </row>
    <row r="36" spans="1:34" s="88" customFormat="1" ht="15" customHeight="1" x14ac:dyDescent="0.2">
      <c r="A36" s="83">
        <v>31</v>
      </c>
      <c r="B36" s="84" t="s">
        <v>226</v>
      </c>
      <c r="C36" s="84" t="s">
        <v>227</v>
      </c>
      <c r="D36" s="85"/>
      <c r="E36" s="86">
        <v>1</v>
      </c>
      <c r="F36" s="85"/>
      <c r="G36" s="85"/>
      <c r="H36" s="87">
        <f t="shared" si="4"/>
        <v>0.70588235294117663</v>
      </c>
      <c r="I36" s="85"/>
      <c r="J36" s="85"/>
      <c r="K36" s="85"/>
      <c r="L36" s="85"/>
      <c r="M36" s="85">
        <v>0</v>
      </c>
      <c r="N36" s="85"/>
      <c r="O36" s="87">
        <f t="shared" si="1"/>
        <v>0</v>
      </c>
      <c r="Q36" s="85"/>
      <c r="R36" s="85"/>
      <c r="S36" s="85"/>
      <c r="T36" s="85"/>
      <c r="U36" s="85"/>
      <c r="V36" s="85"/>
      <c r="W36" s="85"/>
      <c r="X36" s="85">
        <f t="shared" si="2"/>
        <v>0</v>
      </c>
      <c r="Y36" s="85"/>
      <c r="Z36" s="85"/>
      <c r="AA36" s="85"/>
      <c r="AB36" s="87">
        <f t="shared" si="3"/>
        <v>0</v>
      </c>
      <c r="AC36" s="85"/>
      <c r="AD36" s="85"/>
      <c r="AE36" s="85"/>
      <c r="AF36" s="85"/>
      <c r="AG36" s="85"/>
      <c r="AH36" s="85"/>
    </row>
    <row r="37" spans="1:34" ht="14.25" customHeight="1" x14ac:dyDescent="0.2">
      <c r="A37" s="20">
        <v>32</v>
      </c>
      <c r="B37" s="21" t="s">
        <v>55</v>
      </c>
      <c r="C37" s="21" t="s">
        <v>56</v>
      </c>
      <c r="D37" s="2"/>
      <c r="E37" s="48">
        <v>1</v>
      </c>
      <c r="F37" s="2">
        <v>7.2</v>
      </c>
      <c r="G37" s="2"/>
      <c r="H37" s="47">
        <f t="shared" si="4"/>
        <v>5.7882352941176478</v>
      </c>
      <c r="I37" s="2">
        <v>4</v>
      </c>
      <c r="J37" s="2">
        <v>4</v>
      </c>
      <c r="K37" s="2"/>
      <c r="L37" s="2"/>
      <c r="M37" s="2">
        <v>0</v>
      </c>
      <c r="N37" s="2"/>
      <c r="O37" s="47">
        <f t="shared" si="1"/>
        <v>0</v>
      </c>
      <c r="Q37" s="2">
        <v>0</v>
      </c>
      <c r="R37" s="2">
        <v>3</v>
      </c>
      <c r="S37" s="2"/>
      <c r="T37" s="2">
        <v>2</v>
      </c>
      <c r="U37" s="2">
        <v>2</v>
      </c>
      <c r="V37" s="2">
        <v>2</v>
      </c>
      <c r="W37" s="2">
        <v>2</v>
      </c>
      <c r="X37" s="2">
        <f t="shared" si="2"/>
        <v>11</v>
      </c>
      <c r="Y37" s="2"/>
      <c r="Z37" s="2"/>
      <c r="AA37" s="2"/>
      <c r="AB37" s="47">
        <f t="shared" si="3"/>
        <v>4.4000000000000004</v>
      </c>
      <c r="AC37" s="2"/>
      <c r="AD37" s="2"/>
      <c r="AE37" s="2"/>
      <c r="AF37" s="2"/>
      <c r="AG37" s="2"/>
      <c r="AH37" s="2"/>
    </row>
    <row r="38" spans="1:34" s="88" customFormat="1" ht="14.25" customHeight="1" x14ac:dyDescent="0.2">
      <c r="A38" s="83">
        <v>33</v>
      </c>
      <c r="B38" s="84" t="s">
        <v>228</v>
      </c>
      <c r="C38" s="84" t="s">
        <v>229</v>
      </c>
      <c r="D38" s="85"/>
      <c r="E38" s="86">
        <v>1</v>
      </c>
      <c r="F38" s="85"/>
      <c r="G38" s="85"/>
      <c r="H38" s="87">
        <f t="shared" si="4"/>
        <v>0.70588235294117663</v>
      </c>
      <c r="I38" s="85"/>
      <c r="J38" s="85"/>
      <c r="K38" s="85"/>
      <c r="L38" s="85"/>
      <c r="M38" s="85">
        <v>0</v>
      </c>
      <c r="N38" s="85"/>
      <c r="O38" s="87">
        <f t="shared" si="1"/>
        <v>0</v>
      </c>
      <c r="Q38" s="85"/>
      <c r="R38" s="85"/>
      <c r="S38" s="85"/>
      <c r="T38" s="85"/>
      <c r="U38" s="85"/>
      <c r="V38" s="85"/>
      <c r="W38" s="85"/>
      <c r="X38" s="85">
        <f t="shared" si="2"/>
        <v>0</v>
      </c>
      <c r="Y38" s="85"/>
      <c r="Z38" s="85"/>
      <c r="AA38" s="85"/>
      <c r="AB38" s="87">
        <f t="shared" si="3"/>
        <v>0</v>
      </c>
      <c r="AC38" s="85"/>
      <c r="AD38" s="85"/>
      <c r="AE38" s="85"/>
      <c r="AF38" s="85"/>
      <c r="AG38" s="85"/>
      <c r="AH38" s="85"/>
    </row>
    <row r="39" spans="1:34" ht="14.25" customHeight="1" x14ac:dyDescent="0.2">
      <c r="A39" s="20">
        <v>34</v>
      </c>
      <c r="B39" s="21" t="s">
        <v>230</v>
      </c>
      <c r="C39" s="21" t="s">
        <v>231</v>
      </c>
      <c r="D39" s="2"/>
      <c r="E39" s="48">
        <v>5</v>
      </c>
      <c r="F39" s="2">
        <v>7.9</v>
      </c>
      <c r="G39" s="2"/>
      <c r="H39" s="47">
        <f t="shared" si="4"/>
        <v>9.1058823529411761</v>
      </c>
      <c r="I39" s="2">
        <v>1</v>
      </c>
      <c r="J39" s="2">
        <v>1</v>
      </c>
      <c r="K39" s="2"/>
      <c r="L39" s="2">
        <v>6.7</v>
      </c>
      <c r="M39" s="2">
        <v>20</v>
      </c>
      <c r="N39" s="2">
        <v>2</v>
      </c>
      <c r="O39" s="47">
        <f t="shared" si="1"/>
        <v>12.025</v>
      </c>
      <c r="Q39" s="2">
        <v>1</v>
      </c>
      <c r="R39" s="2">
        <v>4</v>
      </c>
      <c r="S39" s="2">
        <v>3</v>
      </c>
      <c r="T39" s="2">
        <v>3</v>
      </c>
      <c r="U39" s="2">
        <v>2</v>
      </c>
      <c r="V39" s="2">
        <v>2</v>
      </c>
      <c r="W39" s="2">
        <v>3</v>
      </c>
      <c r="X39" s="2">
        <f t="shared" si="2"/>
        <v>18</v>
      </c>
      <c r="Y39" s="2">
        <v>1</v>
      </c>
      <c r="Z39" s="2">
        <v>18</v>
      </c>
      <c r="AA39" s="2">
        <v>15.8</v>
      </c>
      <c r="AB39" s="47">
        <f t="shared" si="3"/>
        <v>18.12</v>
      </c>
      <c r="AC39" s="2"/>
      <c r="AD39" s="2"/>
      <c r="AE39" s="2"/>
      <c r="AF39" s="2"/>
      <c r="AG39" s="2"/>
      <c r="AH39" s="2"/>
    </row>
    <row r="40" spans="1:34" x14ac:dyDescent="0.2">
      <c r="D40">
        <v>1</v>
      </c>
      <c r="E40">
        <v>5</v>
      </c>
      <c r="F40">
        <v>20</v>
      </c>
      <c r="H40" s="47">
        <f t="shared" si="4"/>
        <v>20</v>
      </c>
      <c r="L40">
        <v>20</v>
      </c>
      <c r="M40" s="75">
        <v>20</v>
      </c>
      <c r="O40" s="47">
        <f t="shared" si="1"/>
        <v>20</v>
      </c>
      <c r="X40" s="2">
        <v>20</v>
      </c>
      <c r="Z40">
        <v>20</v>
      </c>
      <c r="AA40">
        <v>20</v>
      </c>
      <c r="AB40" s="47">
        <f t="shared" si="3"/>
        <v>20</v>
      </c>
    </row>
    <row r="42" spans="1:34" ht="14.25" customHeight="1" x14ac:dyDescent="0.2">
      <c r="A42" s="20">
        <v>17</v>
      </c>
      <c r="B42" s="21" t="s">
        <v>208</v>
      </c>
      <c r="C42" s="21" t="s">
        <v>209</v>
      </c>
      <c r="D42" s="2"/>
      <c r="E42" s="21"/>
      <c r="F42" s="2"/>
      <c r="G42" s="2"/>
      <c r="H42" s="47">
        <f>+(F42/20*12+E42/5*3+D42*2)/17*20</f>
        <v>0</v>
      </c>
      <c r="I42" s="2"/>
      <c r="J42" s="2"/>
      <c r="K42" s="2"/>
      <c r="L42" s="2"/>
      <c r="M42" s="2"/>
      <c r="N42" s="2"/>
      <c r="O42" s="47"/>
      <c r="Q42" s="2"/>
      <c r="R42" s="2"/>
      <c r="S42" s="2"/>
      <c r="T42" s="2"/>
      <c r="U42" s="2"/>
      <c r="V42" s="2"/>
      <c r="W42" s="2"/>
      <c r="X42" s="2">
        <f t="shared" ref="X42:X43" si="5">SUM(Q42:W42)</f>
        <v>0</v>
      </c>
      <c r="Y42" s="2"/>
      <c r="Z42" s="2"/>
      <c r="AA42" s="2"/>
      <c r="AB42" s="47"/>
      <c r="AC42" s="2"/>
      <c r="AD42" s="2"/>
      <c r="AE42" s="2"/>
      <c r="AF42" s="2"/>
      <c r="AG42" s="2"/>
      <c r="AH42" s="2"/>
    </row>
    <row r="43" spans="1:34" ht="15" customHeight="1" x14ac:dyDescent="0.2">
      <c r="A43" s="20">
        <v>24</v>
      </c>
      <c r="B43" s="21" t="s">
        <v>216</v>
      </c>
      <c r="C43" s="21" t="s">
        <v>217</v>
      </c>
      <c r="D43" s="2"/>
      <c r="E43" s="21"/>
      <c r="F43" s="2"/>
      <c r="G43" s="2"/>
      <c r="H43" s="47">
        <f>+(F43/20*12+E43/5*3+D43*2)/17*20</f>
        <v>0</v>
      </c>
      <c r="I43" s="2"/>
      <c r="J43" s="2"/>
      <c r="K43" s="2"/>
      <c r="L43" s="2"/>
      <c r="M43" s="2"/>
      <c r="N43" s="2"/>
      <c r="O43" s="47"/>
      <c r="Q43" s="2"/>
      <c r="R43" s="2"/>
      <c r="S43" s="2"/>
      <c r="T43" s="2"/>
      <c r="U43" s="2"/>
      <c r="V43" s="2"/>
      <c r="W43" s="2"/>
      <c r="X43" s="2">
        <f t="shared" si="5"/>
        <v>0</v>
      </c>
      <c r="Y43" s="2"/>
      <c r="Z43" s="2"/>
      <c r="AA43" s="2"/>
      <c r="AB43" s="47"/>
      <c r="AC43" s="2"/>
      <c r="AD43" s="2"/>
      <c r="AE43" s="2"/>
      <c r="AF43" s="2"/>
      <c r="AG43" s="2"/>
      <c r="AH43" s="2"/>
    </row>
    <row r="45" spans="1:34" x14ac:dyDescent="0.2">
      <c r="C45" s="66" t="s">
        <v>341</v>
      </c>
    </row>
    <row r="46" spans="1:34" x14ac:dyDescent="0.2">
      <c r="A46" t="s">
        <v>342</v>
      </c>
      <c r="B46" s="62">
        <v>1</v>
      </c>
      <c r="C46" t="s">
        <v>339</v>
      </c>
    </row>
    <row r="47" spans="1:34" x14ac:dyDescent="0.2">
      <c r="A47" t="s">
        <v>332</v>
      </c>
      <c r="B47" s="62">
        <v>2</v>
      </c>
      <c r="C47" t="s">
        <v>340</v>
      </c>
    </row>
    <row r="48" spans="1:34" x14ac:dyDescent="0.2">
      <c r="A48" t="s">
        <v>343</v>
      </c>
      <c r="B48" s="62">
        <v>3</v>
      </c>
      <c r="C48" t="s">
        <v>335</v>
      </c>
    </row>
    <row r="49" spans="1:3" x14ac:dyDescent="0.2">
      <c r="A49" t="s">
        <v>333</v>
      </c>
      <c r="B49">
        <v>4</v>
      </c>
      <c r="C49" t="s">
        <v>336</v>
      </c>
    </row>
    <row r="50" spans="1:3" x14ac:dyDescent="0.2">
      <c r="A50" t="s">
        <v>344</v>
      </c>
      <c r="B50">
        <v>5</v>
      </c>
      <c r="C50" t="s">
        <v>337</v>
      </c>
    </row>
    <row r="51" spans="1:3" x14ac:dyDescent="0.2">
      <c r="A51" t="s">
        <v>334</v>
      </c>
      <c r="B51">
        <v>6</v>
      </c>
      <c r="C51" t="s">
        <v>338</v>
      </c>
    </row>
    <row r="53" spans="1:3" x14ac:dyDescent="0.2">
      <c r="B53" s="62"/>
    </row>
  </sheetData>
  <sortState xmlns:xlrd2="http://schemas.microsoft.com/office/spreadsheetml/2017/richdata2" ref="B6:F39">
    <sortCondition ref="C6:C39"/>
  </sortState>
  <mergeCells count="3">
    <mergeCell ref="A3:B3"/>
    <mergeCell ref="A1:B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0811-ECAB-ED4F-9AD4-EFF6FA04B60B}">
  <dimension ref="A1:Z40"/>
  <sheetViews>
    <sheetView topLeftCell="A5" zoomScale="110" zoomScaleNormal="110" workbookViewId="0">
      <selection activeCell="M35" sqref="M35"/>
    </sheetView>
  </sheetViews>
  <sheetFormatPr baseColWidth="10" defaultRowHeight="15" x14ac:dyDescent="0.2"/>
  <cols>
    <col min="1" max="1" width="6.1640625" customWidth="1"/>
    <col min="3" max="3" width="38.33203125" bestFit="1" customWidth="1"/>
    <col min="4" max="14" width="6" customWidth="1"/>
    <col min="15" max="15" width="6" style="45" customWidth="1"/>
    <col min="16" max="16" width="6" style="72" customWidth="1"/>
    <col min="17" max="20" width="6" customWidth="1"/>
    <col min="21" max="21" width="6" style="45" customWidth="1"/>
    <col min="22" max="22" width="6" style="70" customWidth="1"/>
    <col min="23" max="24" width="6" customWidth="1"/>
    <col min="25" max="25" width="7" style="45" customWidth="1"/>
    <col min="26" max="26" width="6" customWidth="1"/>
  </cols>
  <sheetData>
    <row r="1" spans="1:26" ht="21.75" customHeight="1" thickTop="1" thickBot="1" x14ac:dyDescent="0.25">
      <c r="A1" s="124" t="s">
        <v>0</v>
      </c>
      <c r="B1" s="124"/>
      <c r="C1" s="9" t="s">
        <v>1</v>
      </c>
      <c r="D1" s="125" t="s">
        <v>2</v>
      </c>
      <c r="E1" s="125"/>
      <c r="F1" s="116" t="s">
        <v>3</v>
      </c>
      <c r="G1" s="116"/>
      <c r="H1" s="116"/>
      <c r="I1" s="116"/>
      <c r="J1" s="127" t="s">
        <v>4</v>
      </c>
      <c r="K1" s="128"/>
    </row>
    <row r="2" spans="1:26" ht="15" customHeight="1" thickTop="1" thickBot="1" x14ac:dyDescent="0.25">
      <c r="A2" s="124" t="s">
        <v>5</v>
      </c>
      <c r="B2" s="124"/>
      <c r="C2" s="18" t="s">
        <v>175</v>
      </c>
      <c r="D2" s="131" t="s">
        <v>7</v>
      </c>
      <c r="E2" s="131"/>
      <c r="F2" s="131"/>
      <c r="G2" s="126" t="s">
        <v>176</v>
      </c>
      <c r="H2" s="126"/>
      <c r="I2" s="132" t="s">
        <v>9</v>
      </c>
      <c r="J2" s="132"/>
      <c r="K2" s="7" t="s">
        <v>232</v>
      </c>
    </row>
    <row r="3" spans="1:26" ht="15.75" customHeight="1" thickTop="1" x14ac:dyDescent="0.2">
      <c r="A3" s="124" t="s">
        <v>10</v>
      </c>
      <c r="B3" s="124"/>
      <c r="C3" s="19" t="s">
        <v>11</v>
      </c>
      <c r="D3" s="129" t="s">
        <v>12</v>
      </c>
      <c r="E3" s="130"/>
      <c r="F3" s="130"/>
      <c r="G3" s="130"/>
      <c r="H3" s="130"/>
      <c r="I3" s="130"/>
      <c r="J3" s="133" t="s">
        <v>13</v>
      </c>
      <c r="K3" s="133"/>
    </row>
    <row r="4" spans="1:26" ht="15.75" customHeight="1" x14ac:dyDescent="0.2">
      <c r="A4" s="40"/>
      <c r="B4" s="40"/>
      <c r="C4" s="41"/>
      <c r="D4" s="42">
        <v>1</v>
      </c>
      <c r="E4" s="42">
        <v>1</v>
      </c>
      <c r="F4" s="42">
        <v>2</v>
      </c>
      <c r="G4" s="42">
        <v>2</v>
      </c>
      <c r="H4" s="42">
        <v>1</v>
      </c>
      <c r="I4" s="42">
        <v>1</v>
      </c>
      <c r="J4" s="43" t="s">
        <v>235</v>
      </c>
      <c r="K4" s="43" t="s">
        <v>235</v>
      </c>
      <c r="L4" s="44">
        <v>1</v>
      </c>
      <c r="M4" s="44">
        <v>3</v>
      </c>
      <c r="N4" s="44"/>
      <c r="P4" s="72">
        <v>2</v>
      </c>
      <c r="Q4" s="69"/>
      <c r="R4">
        <v>3</v>
      </c>
      <c r="S4">
        <v>13</v>
      </c>
      <c r="T4">
        <v>2</v>
      </c>
      <c r="V4" s="70">
        <v>3</v>
      </c>
      <c r="W4">
        <v>3</v>
      </c>
      <c r="X4">
        <v>14</v>
      </c>
    </row>
    <row r="5" spans="1:26" s="26" customFormat="1" ht="43" customHeight="1" x14ac:dyDescent="0.2">
      <c r="A5" s="22" t="s">
        <v>14</v>
      </c>
      <c r="B5" s="23" t="s">
        <v>15</v>
      </c>
      <c r="C5" s="23" t="s">
        <v>16</v>
      </c>
      <c r="D5" s="37" t="s">
        <v>233</v>
      </c>
      <c r="E5" s="37" t="s">
        <v>250</v>
      </c>
      <c r="F5" s="37" t="s">
        <v>259</v>
      </c>
      <c r="G5" s="37" t="s">
        <v>263</v>
      </c>
      <c r="H5" s="37" t="s">
        <v>264</v>
      </c>
      <c r="I5" s="25" t="s">
        <v>269</v>
      </c>
      <c r="J5" s="25" t="s">
        <v>285</v>
      </c>
      <c r="K5" s="25" t="s">
        <v>286</v>
      </c>
      <c r="L5" s="25" t="s">
        <v>287</v>
      </c>
      <c r="M5" s="25" t="s">
        <v>288</v>
      </c>
      <c r="N5" s="25" t="s">
        <v>308</v>
      </c>
      <c r="O5" s="46" t="s">
        <v>289</v>
      </c>
      <c r="P5" s="73" t="s">
        <v>324</v>
      </c>
      <c r="Q5" s="25" t="s">
        <v>318</v>
      </c>
      <c r="R5" s="25" t="s">
        <v>325</v>
      </c>
      <c r="S5" s="25" t="s">
        <v>323</v>
      </c>
      <c r="T5" s="25" t="s">
        <v>264</v>
      </c>
      <c r="U5" s="46" t="s">
        <v>322</v>
      </c>
      <c r="V5" s="100" t="s">
        <v>366</v>
      </c>
      <c r="W5" s="25" t="s">
        <v>264</v>
      </c>
      <c r="X5" s="25" t="s">
        <v>365</v>
      </c>
      <c r="Y5" s="46" t="s">
        <v>364</v>
      </c>
      <c r="Z5" s="25"/>
    </row>
    <row r="6" spans="1:26" s="88" customFormat="1" ht="15" customHeight="1" x14ac:dyDescent="0.2">
      <c r="A6" s="83">
        <v>1</v>
      </c>
      <c r="B6" s="84">
        <v>2017203841</v>
      </c>
      <c r="C6" s="84" t="s">
        <v>283</v>
      </c>
      <c r="D6" s="85"/>
      <c r="E6" s="85"/>
      <c r="F6" s="85"/>
      <c r="G6" s="85"/>
      <c r="H6" s="86">
        <v>3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/>
      <c r="O6" s="87">
        <f>+(M6*3/20+L6/20+K6/20+J6/20+I6/20+H6/5+G6+F6+E6+D6)/14*20+N6</f>
        <v>0.85714285714285721</v>
      </c>
      <c r="P6" s="97"/>
      <c r="Q6" s="85"/>
      <c r="R6" s="85"/>
      <c r="S6" s="85"/>
      <c r="T6" s="85">
        <v>0</v>
      </c>
      <c r="U6" s="87">
        <f>+T6/10+S6/20*13+R6/20*3+Q6+P6</f>
        <v>0</v>
      </c>
      <c r="V6" s="91"/>
      <c r="W6" s="86">
        <v>0</v>
      </c>
      <c r="X6" s="85"/>
      <c r="Y6" s="87">
        <f t="shared" ref="Y6" si="0">+(X6*14+W6*3+V6*3)/20</f>
        <v>0</v>
      </c>
      <c r="Z6" s="85"/>
    </row>
    <row r="7" spans="1:26" ht="15" customHeight="1" x14ac:dyDescent="0.2">
      <c r="A7" s="20">
        <v>2</v>
      </c>
      <c r="B7" s="21" t="s">
        <v>178</v>
      </c>
      <c r="C7" s="21" t="s">
        <v>179</v>
      </c>
      <c r="D7" s="2"/>
      <c r="E7" s="2">
        <v>1</v>
      </c>
      <c r="F7" s="2">
        <v>2</v>
      </c>
      <c r="G7" s="2">
        <v>2</v>
      </c>
      <c r="H7" s="48">
        <v>5</v>
      </c>
      <c r="I7" s="2">
        <v>18</v>
      </c>
      <c r="J7" s="2">
        <v>18</v>
      </c>
      <c r="K7" s="2">
        <v>18</v>
      </c>
      <c r="L7" s="2">
        <v>12</v>
      </c>
      <c r="M7" s="2">
        <v>18</v>
      </c>
      <c r="N7" s="2">
        <v>1</v>
      </c>
      <c r="O7" s="47">
        <f>+(M7*3/20+L7/20+K7/20+J7/20+I7/20+H7/5+G7+F7+E7+D7)/14*20+N7</f>
        <v>18.142857142857142</v>
      </c>
      <c r="P7" s="74">
        <v>2</v>
      </c>
      <c r="Q7" s="2"/>
      <c r="R7" s="2">
        <v>12</v>
      </c>
      <c r="S7" s="2">
        <v>10</v>
      </c>
      <c r="T7" s="2">
        <v>20</v>
      </c>
      <c r="U7" s="47">
        <f>+T7/10+S7/20*13+R7/20*3+Q7+P7</f>
        <v>12.3</v>
      </c>
      <c r="V7" s="71">
        <v>13</v>
      </c>
      <c r="W7" s="48">
        <v>20</v>
      </c>
      <c r="X7" s="2">
        <v>9</v>
      </c>
      <c r="Y7" s="47">
        <f>+(X7*14+W7*3+V7*3)/20</f>
        <v>11.25</v>
      </c>
      <c r="Z7" s="2"/>
    </row>
    <row r="8" spans="1:26" ht="14.25" customHeight="1" x14ac:dyDescent="0.2">
      <c r="A8" s="20">
        <v>3</v>
      </c>
      <c r="B8" s="21" t="s">
        <v>180</v>
      </c>
      <c r="C8" s="21" t="s">
        <v>181</v>
      </c>
      <c r="D8" s="2"/>
      <c r="E8" s="2">
        <v>1</v>
      </c>
      <c r="F8" s="2">
        <v>-1</v>
      </c>
      <c r="G8" s="2">
        <v>1</v>
      </c>
      <c r="H8" s="48">
        <v>5</v>
      </c>
      <c r="I8" s="2">
        <v>12</v>
      </c>
      <c r="J8" s="2">
        <v>18</v>
      </c>
      <c r="K8" s="2">
        <v>12</v>
      </c>
      <c r="L8" s="2">
        <v>12</v>
      </c>
      <c r="M8" s="2">
        <v>8</v>
      </c>
      <c r="N8" s="2">
        <v>1</v>
      </c>
      <c r="O8" s="47">
        <f t="shared" ref="O8:O40" si="1">+(M8*3/20+L8/20+K8/20+J8/20+I8/20+H8/5+G8+F8+E8+D8)/14*20+N8</f>
        <v>9.4285714285714288</v>
      </c>
      <c r="P8" s="74">
        <v>2</v>
      </c>
      <c r="Q8" s="2"/>
      <c r="R8" s="2">
        <v>12</v>
      </c>
      <c r="S8" s="2">
        <v>14</v>
      </c>
      <c r="T8" s="2">
        <v>20</v>
      </c>
      <c r="U8" s="47">
        <f t="shared" ref="U8:U40" si="2">+T8/10+S8/20*13+R8/20*3+Q8+P8</f>
        <v>14.899999999999999</v>
      </c>
      <c r="V8" s="71">
        <v>20</v>
      </c>
      <c r="W8" s="48">
        <v>20</v>
      </c>
      <c r="X8" s="2">
        <v>10</v>
      </c>
      <c r="Y8" s="47">
        <f t="shared" ref="Y8:Y40" si="3">+(X8*14+W8*3+V8*3)/20</f>
        <v>13</v>
      </c>
      <c r="Z8" s="2"/>
    </row>
    <row r="9" spans="1:26" ht="14.25" customHeight="1" x14ac:dyDescent="0.2">
      <c r="A9" s="20">
        <v>4</v>
      </c>
      <c r="B9" s="21" t="s">
        <v>182</v>
      </c>
      <c r="C9" s="21" t="s">
        <v>183</v>
      </c>
      <c r="D9" s="2">
        <v>1</v>
      </c>
      <c r="E9" s="2"/>
      <c r="F9" s="2">
        <v>2</v>
      </c>
      <c r="G9" s="2"/>
      <c r="H9" s="48">
        <v>5</v>
      </c>
      <c r="I9" s="2">
        <v>0</v>
      </c>
      <c r="J9" s="2">
        <v>0</v>
      </c>
      <c r="K9" s="2">
        <v>0</v>
      </c>
      <c r="L9" s="2">
        <v>0</v>
      </c>
      <c r="M9" s="2">
        <v>9</v>
      </c>
      <c r="N9" s="2"/>
      <c r="O9" s="47">
        <f t="shared" si="1"/>
        <v>7.6428571428571423</v>
      </c>
      <c r="P9" s="74"/>
      <c r="Q9" s="2"/>
      <c r="R9" s="2"/>
      <c r="S9" s="2">
        <v>0</v>
      </c>
      <c r="T9" s="2">
        <v>20</v>
      </c>
      <c r="U9" s="47">
        <f t="shared" si="2"/>
        <v>2</v>
      </c>
      <c r="V9" s="71"/>
      <c r="W9" s="86">
        <v>15</v>
      </c>
      <c r="X9" s="85"/>
      <c r="Y9" s="87">
        <f t="shared" si="3"/>
        <v>2.25</v>
      </c>
      <c r="Z9" s="2"/>
    </row>
    <row r="10" spans="1:26" ht="15" customHeight="1" x14ac:dyDescent="0.2">
      <c r="A10" s="20">
        <v>5</v>
      </c>
      <c r="B10" s="21" t="s">
        <v>184</v>
      </c>
      <c r="C10" s="21" t="s">
        <v>185</v>
      </c>
      <c r="D10" s="2">
        <v>1</v>
      </c>
      <c r="E10" s="2">
        <v>1</v>
      </c>
      <c r="F10" s="2">
        <v>-1</v>
      </c>
      <c r="G10" s="2"/>
      <c r="H10" s="48">
        <v>5</v>
      </c>
      <c r="I10" s="2">
        <v>12</v>
      </c>
      <c r="J10" s="2">
        <v>12</v>
      </c>
      <c r="K10" s="2">
        <v>10</v>
      </c>
      <c r="L10" s="2">
        <v>12</v>
      </c>
      <c r="M10" s="2">
        <v>11</v>
      </c>
      <c r="N10" s="2">
        <v>1</v>
      </c>
      <c r="O10" s="47">
        <f t="shared" si="1"/>
        <v>9.5</v>
      </c>
      <c r="P10" s="74">
        <v>2</v>
      </c>
      <c r="Q10" s="2"/>
      <c r="R10" s="2">
        <v>12</v>
      </c>
      <c r="S10" s="2">
        <v>20</v>
      </c>
      <c r="T10" s="2">
        <v>20</v>
      </c>
      <c r="U10" s="47">
        <f t="shared" si="2"/>
        <v>18.8</v>
      </c>
      <c r="V10" s="71"/>
      <c r="W10" s="48">
        <v>15</v>
      </c>
      <c r="X10" s="2">
        <v>10</v>
      </c>
      <c r="Y10" s="47">
        <f t="shared" si="3"/>
        <v>9.25</v>
      </c>
      <c r="Z10" s="2"/>
    </row>
    <row r="11" spans="1:26" ht="14.25" customHeight="1" x14ac:dyDescent="0.2">
      <c r="A11" s="20">
        <v>6</v>
      </c>
      <c r="B11" s="21" t="s">
        <v>186</v>
      </c>
      <c r="C11" s="21" t="s">
        <v>187</v>
      </c>
      <c r="D11" s="2"/>
      <c r="E11" s="2">
        <v>1</v>
      </c>
      <c r="F11" s="2">
        <v>-1</v>
      </c>
      <c r="G11" s="2"/>
      <c r="H11" s="48">
        <v>5</v>
      </c>
      <c r="I11" s="2">
        <v>12</v>
      </c>
      <c r="J11" s="2">
        <v>12</v>
      </c>
      <c r="K11" s="2">
        <v>12</v>
      </c>
      <c r="L11" s="2">
        <v>12</v>
      </c>
      <c r="M11" s="2">
        <v>13</v>
      </c>
      <c r="N11" s="2">
        <v>1</v>
      </c>
      <c r="O11" s="47">
        <f t="shared" si="1"/>
        <v>8.6428571428571423</v>
      </c>
      <c r="P11" s="74">
        <v>2</v>
      </c>
      <c r="Q11" s="2"/>
      <c r="R11" s="2">
        <v>14</v>
      </c>
      <c r="S11" s="2">
        <v>12</v>
      </c>
      <c r="T11" s="2">
        <v>20</v>
      </c>
      <c r="U11" s="47">
        <f t="shared" si="2"/>
        <v>13.9</v>
      </c>
      <c r="V11" s="71">
        <v>12</v>
      </c>
      <c r="W11" s="48">
        <v>20</v>
      </c>
      <c r="X11" s="2">
        <v>9</v>
      </c>
      <c r="Y11" s="47">
        <f t="shared" si="3"/>
        <v>11.1</v>
      </c>
      <c r="Z11" s="2"/>
    </row>
    <row r="12" spans="1:26" ht="15" customHeight="1" x14ac:dyDescent="0.2">
      <c r="A12" s="20">
        <v>7</v>
      </c>
      <c r="B12" s="21" t="s">
        <v>188</v>
      </c>
      <c r="C12" s="21" t="s">
        <v>189</v>
      </c>
      <c r="D12" s="2"/>
      <c r="E12" s="2">
        <v>1</v>
      </c>
      <c r="F12" s="2">
        <v>2</v>
      </c>
      <c r="G12" s="2">
        <v>2</v>
      </c>
      <c r="H12" s="48">
        <v>5</v>
      </c>
      <c r="I12" s="2">
        <v>18</v>
      </c>
      <c r="J12" s="2">
        <v>12</v>
      </c>
      <c r="K12" s="2">
        <v>18</v>
      </c>
      <c r="L12" s="2">
        <v>20</v>
      </c>
      <c r="M12" s="2">
        <v>8</v>
      </c>
      <c r="N12" s="2">
        <v>1</v>
      </c>
      <c r="O12" s="47">
        <f t="shared" si="1"/>
        <v>16.142857142857146</v>
      </c>
      <c r="P12" s="74">
        <v>2</v>
      </c>
      <c r="Q12" s="2"/>
      <c r="R12" s="2">
        <v>15</v>
      </c>
      <c r="S12" s="2">
        <v>16</v>
      </c>
      <c r="T12" s="2">
        <v>20</v>
      </c>
      <c r="U12" s="47">
        <f t="shared" si="2"/>
        <v>16.649999999999999</v>
      </c>
      <c r="V12" s="71">
        <v>13</v>
      </c>
      <c r="W12" s="48">
        <v>20</v>
      </c>
      <c r="X12" s="2">
        <v>11</v>
      </c>
      <c r="Y12" s="47">
        <f t="shared" si="3"/>
        <v>12.65</v>
      </c>
      <c r="Z12" s="2"/>
    </row>
    <row r="13" spans="1:26" ht="14.25" customHeight="1" x14ac:dyDescent="0.2">
      <c r="A13" s="20">
        <v>8</v>
      </c>
      <c r="B13" s="21" t="s">
        <v>190</v>
      </c>
      <c r="C13" s="21" t="s">
        <v>191</v>
      </c>
      <c r="D13" s="2">
        <v>-1</v>
      </c>
      <c r="E13" s="2"/>
      <c r="F13" s="2">
        <v>2</v>
      </c>
      <c r="G13" s="2">
        <v>-1</v>
      </c>
      <c r="H13" s="48">
        <v>5</v>
      </c>
      <c r="I13" s="2">
        <v>20</v>
      </c>
      <c r="J13" s="2">
        <v>12</v>
      </c>
      <c r="K13" s="2">
        <v>12</v>
      </c>
      <c r="L13" s="2">
        <v>20</v>
      </c>
      <c r="M13" s="2">
        <v>10</v>
      </c>
      <c r="N13" s="2"/>
      <c r="O13" s="47">
        <f t="shared" si="1"/>
        <v>8.1428571428571423</v>
      </c>
      <c r="P13" s="74">
        <v>2</v>
      </c>
      <c r="Q13" s="2"/>
      <c r="R13" s="2">
        <v>12</v>
      </c>
      <c r="S13" s="2">
        <v>18</v>
      </c>
      <c r="T13" s="2">
        <v>20</v>
      </c>
      <c r="U13" s="47">
        <f t="shared" si="2"/>
        <v>17.5</v>
      </c>
      <c r="V13" s="71">
        <v>12</v>
      </c>
      <c r="W13" s="48">
        <v>20</v>
      </c>
      <c r="X13" s="2">
        <v>7</v>
      </c>
      <c r="Y13" s="47">
        <f t="shared" si="3"/>
        <v>9.6999999999999993</v>
      </c>
      <c r="Z13" s="2"/>
    </row>
    <row r="14" spans="1:26" s="88" customFormat="1" ht="14.25" customHeight="1" x14ac:dyDescent="0.2">
      <c r="A14" s="83">
        <v>9</v>
      </c>
      <c r="B14" s="84" t="s">
        <v>192</v>
      </c>
      <c r="C14" s="84" t="s">
        <v>193</v>
      </c>
      <c r="D14" s="85">
        <v>0</v>
      </c>
      <c r="E14" s="85"/>
      <c r="F14" s="85">
        <v>-1</v>
      </c>
      <c r="G14" s="85">
        <v>-1</v>
      </c>
      <c r="H14" s="86">
        <v>5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/>
      <c r="O14" s="87">
        <f t="shared" si="1"/>
        <v>-1.4285714285714284</v>
      </c>
      <c r="P14" s="97"/>
      <c r="Q14" s="85"/>
      <c r="R14" s="85"/>
      <c r="S14" s="85"/>
      <c r="T14" s="85">
        <v>5</v>
      </c>
      <c r="U14" s="87">
        <f t="shared" si="2"/>
        <v>0.5</v>
      </c>
      <c r="V14" s="91"/>
      <c r="W14" s="86">
        <v>0</v>
      </c>
      <c r="X14" s="85"/>
      <c r="Y14" s="87">
        <f t="shared" si="3"/>
        <v>0</v>
      </c>
      <c r="Z14" s="85"/>
    </row>
    <row r="15" spans="1:26" s="88" customFormat="1" ht="15" customHeight="1" x14ac:dyDescent="0.2">
      <c r="A15" s="83">
        <v>10</v>
      </c>
      <c r="B15" s="84" t="s">
        <v>71</v>
      </c>
      <c r="C15" s="84" t="s">
        <v>72</v>
      </c>
      <c r="D15" s="85"/>
      <c r="E15" s="85"/>
      <c r="F15" s="85"/>
      <c r="G15" s="85"/>
      <c r="H15" s="86">
        <v>2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/>
      <c r="O15" s="87">
        <f t="shared" si="1"/>
        <v>0.57142857142857151</v>
      </c>
      <c r="P15" s="97"/>
      <c r="Q15" s="85"/>
      <c r="R15" s="85"/>
      <c r="S15" s="85"/>
      <c r="T15" s="85"/>
      <c r="U15" s="87">
        <f t="shared" si="2"/>
        <v>0</v>
      </c>
      <c r="V15" s="91"/>
      <c r="W15" s="85"/>
      <c r="X15" s="85"/>
      <c r="Y15" s="87">
        <f t="shared" si="3"/>
        <v>0</v>
      </c>
      <c r="Z15" s="85"/>
    </row>
    <row r="16" spans="1:26" ht="14.25" customHeight="1" x14ac:dyDescent="0.2">
      <c r="A16" s="20">
        <v>11</v>
      </c>
      <c r="B16" s="21" t="s">
        <v>194</v>
      </c>
      <c r="C16" s="21" t="s">
        <v>195</v>
      </c>
      <c r="D16" s="2"/>
      <c r="E16" s="2">
        <v>1</v>
      </c>
      <c r="F16" s="2"/>
      <c r="G16" s="2">
        <v>2</v>
      </c>
      <c r="H16" s="48">
        <v>5</v>
      </c>
      <c r="I16" s="2">
        <v>20</v>
      </c>
      <c r="J16" s="2">
        <v>20</v>
      </c>
      <c r="K16" s="2">
        <v>12</v>
      </c>
      <c r="L16" s="2">
        <v>10</v>
      </c>
      <c r="M16" s="2">
        <v>8</v>
      </c>
      <c r="N16" s="2"/>
      <c r="O16" s="47">
        <f t="shared" si="1"/>
        <v>11.857142857142858</v>
      </c>
      <c r="P16" s="74">
        <v>2</v>
      </c>
      <c r="Q16" s="2">
        <v>2</v>
      </c>
      <c r="R16" s="2">
        <v>14</v>
      </c>
      <c r="S16" s="2">
        <v>0</v>
      </c>
      <c r="T16" s="2">
        <v>15</v>
      </c>
      <c r="U16" s="47">
        <f t="shared" si="2"/>
        <v>7.6</v>
      </c>
      <c r="V16" s="71">
        <v>13</v>
      </c>
      <c r="W16" s="48">
        <v>20</v>
      </c>
      <c r="X16" s="2">
        <v>15</v>
      </c>
      <c r="Y16" s="47">
        <f t="shared" si="3"/>
        <v>15.45</v>
      </c>
      <c r="Z16" s="2"/>
    </row>
    <row r="17" spans="1:26" s="88" customFormat="1" ht="15" customHeight="1" x14ac:dyDescent="0.2">
      <c r="A17" s="83">
        <v>12</v>
      </c>
      <c r="B17" s="84" t="s">
        <v>196</v>
      </c>
      <c r="C17" s="84" t="s">
        <v>197</v>
      </c>
      <c r="D17" s="85">
        <v>-1</v>
      </c>
      <c r="E17" s="85"/>
      <c r="F17" s="85">
        <v>-1</v>
      </c>
      <c r="G17" s="85"/>
      <c r="H17" s="86">
        <v>4</v>
      </c>
      <c r="I17" s="85">
        <v>12</v>
      </c>
      <c r="J17" s="85">
        <v>10</v>
      </c>
      <c r="K17" s="85">
        <v>12</v>
      </c>
      <c r="L17" s="85">
        <v>0</v>
      </c>
      <c r="M17" s="85">
        <v>8</v>
      </c>
      <c r="N17" s="85"/>
      <c r="O17" s="87">
        <f t="shared" si="1"/>
        <v>2.4285714285714288</v>
      </c>
      <c r="P17" s="97"/>
      <c r="Q17" s="85"/>
      <c r="R17" s="85">
        <v>12</v>
      </c>
      <c r="S17" s="85"/>
      <c r="T17" s="85">
        <v>7</v>
      </c>
      <c r="U17" s="87">
        <f t="shared" si="2"/>
        <v>2.5</v>
      </c>
      <c r="V17" s="91"/>
      <c r="W17" s="86">
        <v>0</v>
      </c>
      <c r="X17" s="85"/>
      <c r="Y17" s="87">
        <f t="shared" si="3"/>
        <v>0</v>
      </c>
      <c r="Z17" s="85"/>
    </row>
    <row r="18" spans="1:26" ht="14.25" customHeight="1" x14ac:dyDescent="0.2">
      <c r="A18" s="20">
        <v>13</v>
      </c>
      <c r="B18" s="21" t="s">
        <v>198</v>
      </c>
      <c r="C18" s="21" t="s">
        <v>199</v>
      </c>
      <c r="D18" s="2">
        <v>1</v>
      </c>
      <c r="E18" s="2"/>
      <c r="F18" s="2">
        <v>-1</v>
      </c>
      <c r="G18" s="2">
        <v>1</v>
      </c>
      <c r="H18" s="48">
        <v>5</v>
      </c>
      <c r="I18" s="2">
        <v>0</v>
      </c>
      <c r="J18" s="2">
        <v>0</v>
      </c>
      <c r="K18" s="2">
        <v>20</v>
      </c>
      <c r="L18" s="2">
        <v>12</v>
      </c>
      <c r="M18" s="2">
        <v>8</v>
      </c>
      <c r="N18" s="2"/>
      <c r="O18" s="101">
        <f t="shared" si="1"/>
        <v>6.8571428571428577</v>
      </c>
      <c r="P18" s="74">
        <v>2</v>
      </c>
      <c r="Q18" s="2"/>
      <c r="R18" s="2">
        <v>12</v>
      </c>
      <c r="S18" s="2">
        <v>4</v>
      </c>
      <c r="T18" s="2">
        <v>20</v>
      </c>
      <c r="U18" s="47">
        <f t="shared" si="2"/>
        <v>8.3999999999999986</v>
      </c>
      <c r="V18" s="71">
        <v>12</v>
      </c>
      <c r="W18" s="48">
        <v>20</v>
      </c>
      <c r="X18" s="2">
        <v>9</v>
      </c>
      <c r="Y18" s="47">
        <f t="shared" si="3"/>
        <v>11.1</v>
      </c>
      <c r="Z18" s="2"/>
    </row>
    <row r="19" spans="1:26" ht="14.25" customHeight="1" x14ac:dyDescent="0.2">
      <c r="A19" s="20">
        <v>14</v>
      </c>
      <c r="B19" s="21" t="s">
        <v>200</v>
      </c>
      <c r="C19" s="21" t="s">
        <v>201</v>
      </c>
      <c r="D19" s="2"/>
      <c r="E19" s="2"/>
      <c r="F19" s="2">
        <v>-1</v>
      </c>
      <c r="G19" s="2">
        <v>2</v>
      </c>
      <c r="H19" s="48">
        <v>5</v>
      </c>
      <c r="I19" s="2">
        <v>0</v>
      </c>
      <c r="J19" s="2">
        <v>0</v>
      </c>
      <c r="K19" s="2">
        <v>0</v>
      </c>
      <c r="L19" s="2">
        <v>0</v>
      </c>
      <c r="M19" s="2">
        <v>4</v>
      </c>
      <c r="N19" s="2">
        <v>1</v>
      </c>
      <c r="O19" s="47">
        <f t="shared" si="1"/>
        <v>4.7142857142857144</v>
      </c>
      <c r="P19" s="74">
        <v>2</v>
      </c>
      <c r="Q19" s="2"/>
      <c r="R19" s="2">
        <v>20</v>
      </c>
      <c r="S19" s="2">
        <v>2</v>
      </c>
      <c r="T19" s="2">
        <v>20</v>
      </c>
      <c r="U19" s="47">
        <f t="shared" si="2"/>
        <v>8.3000000000000007</v>
      </c>
      <c r="V19" s="71"/>
      <c r="W19" s="86">
        <v>20</v>
      </c>
      <c r="X19" s="85">
        <v>6</v>
      </c>
      <c r="Y19" s="87">
        <f t="shared" si="3"/>
        <v>7.2</v>
      </c>
      <c r="Z19" s="2"/>
    </row>
    <row r="20" spans="1:26" s="88" customFormat="1" ht="15" customHeight="1" x14ac:dyDescent="0.2">
      <c r="A20" s="83">
        <v>15</v>
      </c>
      <c r="B20" s="84" t="s">
        <v>202</v>
      </c>
      <c r="C20" s="84" t="s">
        <v>203</v>
      </c>
      <c r="D20" s="85"/>
      <c r="E20" s="85"/>
      <c r="F20" s="85">
        <v>-1</v>
      </c>
      <c r="G20" s="85"/>
      <c r="H20" s="86">
        <v>2</v>
      </c>
      <c r="I20" s="85">
        <v>0</v>
      </c>
      <c r="J20" s="85">
        <v>0</v>
      </c>
      <c r="K20" s="85">
        <v>0</v>
      </c>
      <c r="L20" s="85">
        <v>0</v>
      </c>
      <c r="M20" s="85"/>
      <c r="N20" s="85"/>
      <c r="O20" s="87">
        <f t="shared" si="1"/>
        <v>-0.85714285714285721</v>
      </c>
      <c r="P20" s="97"/>
      <c r="Q20" s="85"/>
      <c r="R20" s="85"/>
      <c r="S20" s="85"/>
      <c r="T20" s="85">
        <v>0</v>
      </c>
      <c r="U20" s="87">
        <f t="shared" si="2"/>
        <v>0</v>
      </c>
      <c r="V20" s="91"/>
      <c r="W20" s="86">
        <v>0</v>
      </c>
      <c r="X20" s="85"/>
      <c r="Y20" s="87">
        <f t="shared" si="3"/>
        <v>0</v>
      </c>
      <c r="Z20" s="85"/>
    </row>
    <row r="21" spans="1:26" s="88" customFormat="1" ht="14.25" customHeight="1" x14ac:dyDescent="0.2">
      <c r="A21" s="83">
        <v>16</v>
      </c>
      <c r="B21" s="84" t="s">
        <v>204</v>
      </c>
      <c r="C21" s="84" t="s">
        <v>205</v>
      </c>
      <c r="D21" s="85">
        <v>1</v>
      </c>
      <c r="E21" s="85"/>
      <c r="F21" s="85"/>
      <c r="G21" s="85"/>
      <c r="H21" s="86">
        <v>4</v>
      </c>
      <c r="I21" s="85">
        <v>0</v>
      </c>
      <c r="J21" s="85">
        <v>0</v>
      </c>
      <c r="K21" s="85">
        <v>0</v>
      </c>
      <c r="L21" s="85">
        <v>0</v>
      </c>
      <c r="M21" s="85"/>
      <c r="N21" s="85"/>
      <c r="O21" s="87">
        <f t="shared" si="1"/>
        <v>2.5714285714285716</v>
      </c>
      <c r="P21" s="97"/>
      <c r="Q21" s="85"/>
      <c r="R21" s="85"/>
      <c r="S21" s="85"/>
      <c r="T21" s="85">
        <v>0</v>
      </c>
      <c r="U21" s="87">
        <f t="shared" si="2"/>
        <v>0</v>
      </c>
      <c r="V21" s="91"/>
      <c r="W21" s="86">
        <v>0</v>
      </c>
      <c r="X21" s="85"/>
      <c r="Y21" s="87">
        <f t="shared" si="3"/>
        <v>0</v>
      </c>
      <c r="Z21" s="85"/>
    </row>
    <row r="22" spans="1:26" ht="15" customHeight="1" x14ac:dyDescent="0.2">
      <c r="A22" s="20">
        <v>17</v>
      </c>
      <c r="B22" s="21" t="s">
        <v>206</v>
      </c>
      <c r="C22" s="21" t="s">
        <v>207</v>
      </c>
      <c r="D22" s="2">
        <v>0</v>
      </c>
      <c r="E22" s="2"/>
      <c r="F22" s="2"/>
      <c r="G22" s="2">
        <v>1</v>
      </c>
      <c r="H22" s="48">
        <v>5</v>
      </c>
      <c r="I22" s="2">
        <v>0</v>
      </c>
      <c r="J22" s="2">
        <v>12</v>
      </c>
      <c r="K22" s="2">
        <v>0</v>
      </c>
      <c r="L22" s="2">
        <v>0</v>
      </c>
      <c r="M22" s="2"/>
      <c r="N22" s="2"/>
      <c r="O22" s="47">
        <f t="shared" si="1"/>
        <v>3.7142857142857144</v>
      </c>
      <c r="P22" s="74"/>
      <c r="Q22" s="2"/>
      <c r="R22" s="2"/>
      <c r="S22" s="2">
        <v>6</v>
      </c>
      <c r="T22" s="2">
        <v>20</v>
      </c>
      <c r="U22" s="47">
        <f t="shared" si="2"/>
        <v>5.9</v>
      </c>
      <c r="V22" s="71"/>
      <c r="W22" s="86">
        <v>0</v>
      </c>
      <c r="X22" s="85"/>
      <c r="Y22" s="87">
        <f t="shared" si="3"/>
        <v>0</v>
      </c>
      <c r="Z22" s="2"/>
    </row>
    <row r="23" spans="1:26" s="88" customFormat="1" ht="14.25" customHeight="1" x14ac:dyDescent="0.2">
      <c r="A23" s="83">
        <v>18</v>
      </c>
      <c r="B23" s="84" t="s">
        <v>208</v>
      </c>
      <c r="C23" s="84" t="s">
        <v>209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7">
        <f t="shared" si="1"/>
        <v>0</v>
      </c>
      <c r="P23" s="97"/>
      <c r="Q23" s="85"/>
      <c r="R23" s="85"/>
      <c r="S23" s="85"/>
      <c r="T23" s="85"/>
      <c r="U23" s="87">
        <f t="shared" si="2"/>
        <v>0</v>
      </c>
      <c r="V23" s="91"/>
      <c r="W23" s="85"/>
      <c r="X23" s="85"/>
      <c r="Y23" s="87">
        <f t="shared" si="3"/>
        <v>0</v>
      </c>
      <c r="Z23" s="85"/>
    </row>
    <row r="24" spans="1:26" ht="14.25" customHeight="1" x14ac:dyDescent="0.2">
      <c r="A24" s="20">
        <v>19</v>
      </c>
      <c r="B24" s="21" t="s">
        <v>260</v>
      </c>
      <c r="C24" s="21" t="s">
        <v>306</v>
      </c>
      <c r="D24" s="2">
        <v>1</v>
      </c>
      <c r="E24" s="2"/>
      <c r="F24" s="2">
        <v>-1</v>
      </c>
      <c r="G24" s="2"/>
      <c r="H24" s="48">
        <v>5</v>
      </c>
      <c r="I24" s="2">
        <v>0</v>
      </c>
      <c r="J24" s="2">
        <v>20</v>
      </c>
      <c r="K24" s="2">
        <v>18</v>
      </c>
      <c r="L24" s="2">
        <v>0</v>
      </c>
      <c r="M24" s="2">
        <v>12</v>
      </c>
      <c r="N24" s="2">
        <v>1</v>
      </c>
      <c r="O24" s="47">
        <f t="shared" si="1"/>
        <v>7.7142857142857153</v>
      </c>
      <c r="P24" s="74">
        <v>2</v>
      </c>
      <c r="Q24" s="2"/>
      <c r="R24" s="2">
        <v>12</v>
      </c>
      <c r="S24" s="2">
        <v>16</v>
      </c>
      <c r="T24" s="2">
        <v>20</v>
      </c>
      <c r="U24" s="47">
        <f t="shared" si="2"/>
        <v>16.2</v>
      </c>
      <c r="V24" s="71">
        <v>12</v>
      </c>
      <c r="W24" s="48">
        <v>15</v>
      </c>
      <c r="X24" s="2">
        <v>10</v>
      </c>
      <c r="Y24" s="47">
        <f t="shared" si="3"/>
        <v>11.05</v>
      </c>
      <c r="Z24" s="2"/>
    </row>
    <row r="25" spans="1:26" s="88" customFormat="1" ht="15" customHeight="1" x14ac:dyDescent="0.2">
      <c r="A25" s="83">
        <v>20</v>
      </c>
      <c r="B25" s="84" t="s">
        <v>41</v>
      </c>
      <c r="C25" s="84" t="s">
        <v>42</v>
      </c>
      <c r="D25" s="85"/>
      <c r="E25" s="85"/>
      <c r="F25" s="85"/>
      <c r="G25" s="85"/>
      <c r="H25" s="86">
        <v>0</v>
      </c>
      <c r="I25" s="85">
        <v>0</v>
      </c>
      <c r="J25" s="85">
        <v>0</v>
      </c>
      <c r="K25" s="85">
        <v>0</v>
      </c>
      <c r="L25" s="85">
        <v>0</v>
      </c>
      <c r="M25" s="85"/>
      <c r="N25" s="85"/>
      <c r="O25" s="87">
        <f t="shared" si="1"/>
        <v>0</v>
      </c>
      <c r="P25" s="97"/>
      <c r="Q25" s="85"/>
      <c r="R25" s="85"/>
      <c r="S25" s="85"/>
      <c r="T25" s="85">
        <v>0</v>
      </c>
      <c r="U25" s="87">
        <f t="shared" si="2"/>
        <v>0</v>
      </c>
      <c r="V25" s="91"/>
      <c r="W25" s="86">
        <v>0</v>
      </c>
      <c r="X25" s="85"/>
      <c r="Y25" s="87">
        <f t="shared" si="3"/>
        <v>0</v>
      </c>
      <c r="Z25" s="85"/>
    </row>
    <row r="26" spans="1:26" ht="14.25" customHeight="1" x14ac:dyDescent="0.2">
      <c r="A26" s="20">
        <v>21</v>
      </c>
      <c r="B26" s="21">
        <v>2018701451</v>
      </c>
      <c r="C26" s="21" t="s">
        <v>284</v>
      </c>
      <c r="D26" s="2"/>
      <c r="E26" s="2"/>
      <c r="F26" s="2">
        <v>-1</v>
      </c>
      <c r="G26" s="2"/>
      <c r="H26" s="48">
        <v>5</v>
      </c>
      <c r="I26" s="2">
        <v>20</v>
      </c>
      <c r="J26" s="2">
        <v>12</v>
      </c>
      <c r="K26" s="2">
        <v>10</v>
      </c>
      <c r="L26" s="2">
        <v>10</v>
      </c>
      <c r="M26" s="2">
        <v>8</v>
      </c>
      <c r="N26" s="2">
        <v>1</v>
      </c>
      <c r="O26" s="47">
        <f t="shared" si="1"/>
        <v>6.4285714285714288</v>
      </c>
      <c r="P26" s="74">
        <v>2</v>
      </c>
      <c r="Q26" s="2">
        <v>1</v>
      </c>
      <c r="R26" s="2">
        <v>15</v>
      </c>
      <c r="S26" s="2">
        <v>14</v>
      </c>
      <c r="T26" s="2">
        <v>20</v>
      </c>
      <c r="U26" s="47">
        <f t="shared" si="2"/>
        <v>16.350000000000001</v>
      </c>
      <c r="V26" s="71">
        <v>13</v>
      </c>
      <c r="W26" s="48">
        <v>20</v>
      </c>
      <c r="X26" s="2">
        <v>5</v>
      </c>
      <c r="Y26" s="47">
        <f t="shared" si="3"/>
        <v>8.4499999999999993</v>
      </c>
      <c r="Z26" s="2"/>
    </row>
    <row r="27" spans="1:26" ht="15" customHeight="1" x14ac:dyDescent="0.2">
      <c r="A27" s="20">
        <v>22</v>
      </c>
      <c r="B27" s="21" t="s">
        <v>210</v>
      </c>
      <c r="C27" s="21" t="s">
        <v>211</v>
      </c>
      <c r="D27" s="2"/>
      <c r="E27" s="2"/>
      <c r="F27" s="2">
        <v>-1</v>
      </c>
      <c r="G27" s="2"/>
      <c r="H27" s="48">
        <v>4</v>
      </c>
      <c r="I27" s="2">
        <v>0</v>
      </c>
      <c r="J27" s="2">
        <v>0</v>
      </c>
      <c r="K27" s="2">
        <v>0</v>
      </c>
      <c r="L27" s="2">
        <v>0</v>
      </c>
      <c r="M27" s="2">
        <v>12</v>
      </c>
      <c r="N27" s="2"/>
      <c r="O27" s="47">
        <f t="shared" si="1"/>
        <v>2.285714285714286</v>
      </c>
      <c r="P27" s="74"/>
      <c r="Q27" s="2"/>
      <c r="R27" s="2">
        <v>12</v>
      </c>
      <c r="S27" s="2">
        <v>12</v>
      </c>
      <c r="T27" s="2">
        <v>20</v>
      </c>
      <c r="U27" s="47">
        <f t="shared" si="2"/>
        <v>11.600000000000001</v>
      </c>
      <c r="V27" s="71"/>
      <c r="W27" s="48">
        <v>20</v>
      </c>
      <c r="X27" s="2">
        <v>9</v>
      </c>
      <c r="Y27" s="47">
        <f t="shared" si="3"/>
        <v>9.3000000000000007</v>
      </c>
      <c r="Z27" s="2"/>
    </row>
    <row r="28" spans="1:26" ht="14.25" customHeight="1" x14ac:dyDescent="0.2">
      <c r="A28" s="20">
        <v>23</v>
      </c>
      <c r="B28" s="21" t="s">
        <v>212</v>
      </c>
      <c r="C28" s="21" t="s">
        <v>213</v>
      </c>
      <c r="D28" s="2"/>
      <c r="E28" s="2"/>
      <c r="F28" s="2"/>
      <c r="G28" s="2"/>
      <c r="H28" s="48">
        <v>5</v>
      </c>
      <c r="I28" s="2">
        <v>0</v>
      </c>
      <c r="J28" s="2">
        <v>12</v>
      </c>
      <c r="K28" s="2">
        <v>0</v>
      </c>
      <c r="L28" s="2">
        <v>0</v>
      </c>
      <c r="M28" s="2">
        <v>12</v>
      </c>
      <c r="N28" s="2">
        <v>1</v>
      </c>
      <c r="O28" s="47">
        <f t="shared" si="1"/>
        <v>5.8571428571428568</v>
      </c>
      <c r="P28" s="74">
        <v>2</v>
      </c>
      <c r="Q28" s="2"/>
      <c r="R28" s="2"/>
      <c r="S28" s="2">
        <v>12</v>
      </c>
      <c r="T28" s="2">
        <v>10</v>
      </c>
      <c r="U28" s="47">
        <f t="shared" si="2"/>
        <v>10.8</v>
      </c>
      <c r="V28" s="71"/>
      <c r="W28" s="48">
        <v>20</v>
      </c>
      <c r="X28" s="2">
        <v>9</v>
      </c>
      <c r="Y28" s="47">
        <f t="shared" si="3"/>
        <v>9.3000000000000007</v>
      </c>
      <c r="Z28" s="2"/>
    </row>
    <row r="29" spans="1:26" ht="14.25" customHeight="1" x14ac:dyDescent="0.2">
      <c r="A29" s="20">
        <v>24</v>
      </c>
      <c r="B29" s="21" t="s">
        <v>214</v>
      </c>
      <c r="C29" s="21" t="s">
        <v>215</v>
      </c>
      <c r="D29" s="2"/>
      <c r="E29" s="2"/>
      <c r="F29" s="2"/>
      <c r="G29" s="2"/>
      <c r="H29" s="48">
        <v>2</v>
      </c>
      <c r="I29" s="2">
        <v>0</v>
      </c>
      <c r="J29" s="2">
        <v>12</v>
      </c>
      <c r="K29" s="2">
        <v>0</v>
      </c>
      <c r="L29" s="2">
        <v>0</v>
      </c>
      <c r="M29" s="2"/>
      <c r="N29" s="2"/>
      <c r="O29" s="47">
        <f t="shared" si="1"/>
        <v>1.4285714285714284</v>
      </c>
      <c r="P29" s="74"/>
      <c r="Q29" s="2"/>
      <c r="R29" s="2"/>
      <c r="S29" s="2">
        <v>6</v>
      </c>
      <c r="T29" s="2">
        <v>20</v>
      </c>
      <c r="U29" s="47">
        <f t="shared" si="2"/>
        <v>5.9</v>
      </c>
      <c r="V29" s="71"/>
      <c r="W29" s="86">
        <v>0</v>
      </c>
      <c r="X29" s="85"/>
      <c r="Y29" s="87">
        <f t="shared" si="3"/>
        <v>0</v>
      </c>
      <c r="Z29" s="2"/>
    </row>
    <row r="30" spans="1:26" s="88" customFormat="1" ht="15" customHeight="1" x14ac:dyDescent="0.2">
      <c r="A30" s="83">
        <v>25</v>
      </c>
      <c r="B30" s="84" t="s">
        <v>216</v>
      </c>
      <c r="C30" s="84" t="s">
        <v>217</v>
      </c>
      <c r="D30" s="85">
        <v>1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7">
        <f t="shared" si="1"/>
        <v>1.4285714285714284</v>
      </c>
      <c r="P30" s="97"/>
      <c r="Q30" s="85"/>
      <c r="R30" s="85"/>
      <c r="S30" s="85"/>
      <c r="T30" s="85"/>
      <c r="U30" s="87">
        <f t="shared" si="2"/>
        <v>0</v>
      </c>
      <c r="V30" s="91"/>
      <c r="W30" s="85"/>
      <c r="X30" s="85"/>
      <c r="Y30" s="87">
        <f t="shared" si="3"/>
        <v>0</v>
      </c>
      <c r="Z30" s="85"/>
    </row>
    <row r="31" spans="1:26" ht="14.25" customHeight="1" x14ac:dyDescent="0.2">
      <c r="A31" s="20">
        <v>26</v>
      </c>
      <c r="B31" s="21" t="s">
        <v>218</v>
      </c>
      <c r="C31" s="21" t="s">
        <v>219</v>
      </c>
      <c r="D31" s="2"/>
      <c r="E31" s="2"/>
      <c r="F31" s="2">
        <v>2</v>
      </c>
      <c r="G31" s="2">
        <v>1</v>
      </c>
      <c r="H31" s="48">
        <v>4</v>
      </c>
      <c r="I31" s="2">
        <v>0</v>
      </c>
      <c r="J31" s="2">
        <v>12</v>
      </c>
      <c r="K31" s="2">
        <v>20</v>
      </c>
      <c r="L31" s="2">
        <v>20</v>
      </c>
      <c r="M31" s="2">
        <v>19</v>
      </c>
      <c r="N31" s="2">
        <v>1</v>
      </c>
      <c r="O31" s="47">
        <f t="shared" si="1"/>
        <v>14.214285714285714</v>
      </c>
      <c r="P31" s="74">
        <v>2</v>
      </c>
      <c r="Q31" s="2"/>
      <c r="R31" s="2">
        <v>12</v>
      </c>
      <c r="S31" s="2">
        <v>16</v>
      </c>
      <c r="T31" s="2">
        <v>20</v>
      </c>
      <c r="U31" s="47">
        <f t="shared" si="2"/>
        <v>16.2</v>
      </c>
      <c r="V31" s="71">
        <v>20</v>
      </c>
      <c r="W31" s="48">
        <v>20</v>
      </c>
      <c r="X31" s="2">
        <v>10</v>
      </c>
      <c r="Y31" s="47">
        <f t="shared" si="3"/>
        <v>13</v>
      </c>
      <c r="Z31" s="2"/>
    </row>
    <row r="32" spans="1:26" ht="15" customHeight="1" x14ac:dyDescent="0.2">
      <c r="A32" s="20">
        <v>27</v>
      </c>
      <c r="B32" s="21" t="s">
        <v>220</v>
      </c>
      <c r="C32" s="21" t="s">
        <v>221</v>
      </c>
      <c r="D32" s="2">
        <v>1</v>
      </c>
      <c r="E32" s="2">
        <v>2</v>
      </c>
      <c r="F32" s="2">
        <v>2</v>
      </c>
      <c r="G32" s="2">
        <v>2</v>
      </c>
      <c r="H32" s="48">
        <v>5</v>
      </c>
      <c r="I32" s="2">
        <v>12</v>
      </c>
      <c r="J32" s="2">
        <v>12</v>
      </c>
      <c r="K32" s="2">
        <v>12</v>
      </c>
      <c r="L32" s="2">
        <v>12</v>
      </c>
      <c r="M32" s="2">
        <v>18</v>
      </c>
      <c r="N32" s="2">
        <v>1</v>
      </c>
      <c r="O32" s="47">
        <f t="shared" si="1"/>
        <v>19.714285714285715</v>
      </c>
      <c r="P32" s="74">
        <v>2</v>
      </c>
      <c r="Q32" s="2"/>
      <c r="R32" s="2">
        <v>14</v>
      </c>
      <c r="S32" s="2">
        <v>10</v>
      </c>
      <c r="T32" s="2">
        <v>15</v>
      </c>
      <c r="U32" s="47">
        <f t="shared" si="2"/>
        <v>12.1</v>
      </c>
      <c r="V32" s="71">
        <v>12</v>
      </c>
      <c r="W32" s="48">
        <v>20</v>
      </c>
      <c r="X32" s="2">
        <v>13</v>
      </c>
      <c r="Y32" s="47">
        <f t="shared" si="3"/>
        <v>13.9</v>
      </c>
      <c r="Z32" s="2"/>
    </row>
    <row r="33" spans="1:26" s="88" customFormat="1" ht="15" customHeight="1" x14ac:dyDescent="0.2">
      <c r="A33" s="83">
        <v>28</v>
      </c>
      <c r="B33" s="84">
        <v>2011245571</v>
      </c>
      <c r="C33" s="84" t="s">
        <v>282</v>
      </c>
      <c r="D33" s="85"/>
      <c r="E33" s="85"/>
      <c r="F33" s="85"/>
      <c r="G33" s="85"/>
      <c r="H33" s="86">
        <v>0</v>
      </c>
      <c r="I33" s="85">
        <v>0</v>
      </c>
      <c r="J33" s="85">
        <v>0</v>
      </c>
      <c r="K33" s="85">
        <v>0</v>
      </c>
      <c r="L33" s="85">
        <v>0</v>
      </c>
      <c r="M33" s="85"/>
      <c r="N33" s="85"/>
      <c r="O33" s="87">
        <f t="shared" si="1"/>
        <v>0</v>
      </c>
      <c r="P33" s="97"/>
      <c r="Q33" s="85"/>
      <c r="R33" s="85"/>
      <c r="S33" s="85"/>
      <c r="T33" s="85">
        <v>0</v>
      </c>
      <c r="U33" s="87">
        <f t="shared" si="2"/>
        <v>0</v>
      </c>
      <c r="V33" s="91"/>
      <c r="W33" s="86">
        <v>0</v>
      </c>
      <c r="X33" s="85"/>
      <c r="Y33" s="87">
        <f t="shared" si="3"/>
        <v>0</v>
      </c>
      <c r="Z33" s="85"/>
    </row>
    <row r="34" spans="1:26" ht="14.25" customHeight="1" x14ac:dyDescent="0.2">
      <c r="A34" s="20">
        <v>29</v>
      </c>
      <c r="B34" s="21" t="s">
        <v>222</v>
      </c>
      <c r="C34" s="21" t="s">
        <v>223</v>
      </c>
      <c r="D34" s="2">
        <v>1</v>
      </c>
      <c r="E34" s="2"/>
      <c r="F34" s="2">
        <v>2</v>
      </c>
      <c r="G34" s="2"/>
      <c r="H34" s="48">
        <v>4</v>
      </c>
      <c r="I34" s="2">
        <v>0</v>
      </c>
      <c r="J34" s="2">
        <v>12</v>
      </c>
      <c r="K34" s="2">
        <v>0</v>
      </c>
      <c r="L34" s="2">
        <v>0</v>
      </c>
      <c r="M34" s="2">
        <v>6</v>
      </c>
      <c r="N34" s="2"/>
      <c r="O34" s="47">
        <f t="shared" si="1"/>
        <v>7.5714285714285712</v>
      </c>
      <c r="P34" s="74"/>
      <c r="Q34" s="2"/>
      <c r="R34" s="2"/>
      <c r="S34" s="2">
        <v>18</v>
      </c>
      <c r="T34" s="2">
        <v>20</v>
      </c>
      <c r="U34" s="47">
        <f t="shared" si="2"/>
        <v>13.700000000000001</v>
      </c>
      <c r="V34" s="71">
        <v>20</v>
      </c>
      <c r="W34" s="48">
        <v>20</v>
      </c>
      <c r="X34" s="2">
        <v>14</v>
      </c>
      <c r="Y34" s="47">
        <f t="shared" si="3"/>
        <v>15.8</v>
      </c>
      <c r="Z34" s="2"/>
    </row>
    <row r="35" spans="1:26" ht="14.25" customHeight="1" x14ac:dyDescent="0.2">
      <c r="A35" s="20">
        <v>30</v>
      </c>
      <c r="B35" s="21" t="s">
        <v>224</v>
      </c>
      <c r="C35" s="21" t="s">
        <v>225</v>
      </c>
      <c r="D35" s="2"/>
      <c r="E35" s="2"/>
      <c r="F35" s="2">
        <v>-1</v>
      </c>
      <c r="G35" s="2">
        <v>0</v>
      </c>
      <c r="H35" s="48">
        <v>5</v>
      </c>
      <c r="I35" s="2">
        <v>20</v>
      </c>
      <c r="J35" s="2">
        <v>12</v>
      </c>
      <c r="K35" s="2">
        <v>12</v>
      </c>
      <c r="L35" s="2">
        <v>12</v>
      </c>
      <c r="M35" s="2">
        <v>14</v>
      </c>
      <c r="N35" s="2">
        <v>1</v>
      </c>
      <c r="O35" s="47">
        <f t="shared" si="1"/>
        <v>8</v>
      </c>
      <c r="P35" s="74">
        <v>2</v>
      </c>
      <c r="Q35" s="2"/>
      <c r="R35" s="2">
        <v>15</v>
      </c>
      <c r="S35" s="2">
        <v>6</v>
      </c>
      <c r="T35" s="2">
        <v>15</v>
      </c>
      <c r="U35" s="47">
        <f t="shared" si="2"/>
        <v>9.65</v>
      </c>
      <c r="V35" s="71">
        <v>20</v>
      </c>
      <c r="W35" s="48">
        <v>20</v>
      </c>
      <c r="X35" s="2">
        <v>7</v>
      </c>
      <c r="Y35" s="47">
        <f t="shared" si="3"/>
        <v>10.9</v>
      </c>
      <c r="Z35" s="2"/>
    </row>
    <row r="36" spans="1:26" s="88" customFormat="1" ht="15" customHeight="1" x14ac:dyDescent="0.2">
      <c r="A36" s="83">
        <v>31</v>
      </c>
      <c r="B36" s="84" t="s">
        <v>226</v>
      </c>
      <c r="C36" s="84" t="s">
        <v>227</v>
      </c>
      <c r="D36" s="85"/>
      <c r="E36" s="85"/>
      <c r="F36" s="85"/>
      <c r="G36" s="85"/>
      <c r="H36" s="86">
        <v>3</v>
      </c>
      <c r="I36" s="85">
        <v>20</v>
      </c>
      <c r="J36" s="85">
        <v>0</v>
      </c>
      <c r="K36" s="85">
        <v>0</v>
      </c>
      <c r="L36" s="85">
        <v>0</v>
      </c>
      <c r="M36" s="85"/>
      <c r="N36" s="85"/>
      <c r="O36" s="87">
        <f t="shared" si="1"/>
        <v>2.285714285714286</v>
      </c>
      <c r="P36" s="97"/>
      <c r="Q36" s="85"/>
      <c r="R36" s="85"/>
      <c r="S36" s="85"/>
      <c r="T36" s="85">
        <v>0</v>
      </c>
      <c r="U36" s="87">
        <f t="shared" si="2"/>
        <v>0</v>
      </c>
      <c r="V36" s="91"/>
      <c r="W36" s="86">
        <v>0</v>
      </c>
      <c r="X36" s="85"/>
      <c r="Y36" s="87">
        <f t="shared" si="3"/>
        <v>0</v>
      </c>
      <c r="Z36" s="85"/>
    </row>
    <row r="37" spans="1:26" s="88" customFormat="1" ht="14.25" customHeight="1" x14ac:dyDescent="0.2">
      <c r="A37" s="83">
        <v>32</v>
      </c>
      <c r="B37" s="84" t="s">
        <v>55</v>
      </c>
      <c r="C37" s="84" t="s">
        <v>56</v>
      </c>
      <c r="D37" s="85"/>
      <c r="E37" s="85"/>
      <c r="F37" s="85"/>
      <c r="G37" s="85"/>
      <c r="H37" s="86">
        <v>3</v>
      </c>
      <c r="I37" s="85">
        <v>0</v>
      </c>
      <c r="J37" s="85">
        <v>0</v>
      </c>
      <c r="K37" s="85">
        <v>0</v>
      </c>
      <c r="L37" s="85">
        <v>0</v>
      </c>
      <c r="M37" s="85">
        <v>11</v>
      </c>
      <c r="N37" s="85"/>
      <c r="O37" s="87">
        <f t="shared" si="1"/>
        <v>3.2142857142857144</v>
      </c>
      <c r="P37" s="97"/>
      <c r="Q37" s="85"/>
      <c r="R37" s="85"/>
      <c r="S37" s="85"/>
      <c r="T37" s="85">
        <v>10</v>
      </c>
      <c r="U37" s="87">
        <f t="shared" si="2"/>
        <v>1</v>
      </c>
      <c r="V37" s="91"/>
      <c r="W37" s="86">
        <v>5</v>
      </c>
      <c r="X37" s="85"/>
      <c r="Y37" s="87">
        <f t="shared" si="3"/>
        <v>0.75</v>
      </c>
      <c r="Z37" s="85"/>
    </row>
    <row r="38" spans="1:26" s="88" customFormat="1" ht="17" customHeight="1" x14ac:dyDescent="0.2">
      <c r="A38" s="83">
        <v>33</v>
      </c>
      <c r="B38" s="84" t="s">
        <v>228</v>
      </c>
      <c r="C38" s="84" t="s">
        <v>229</v>
      </c>
      <c r="D38" s="85"/>
      <c r="E38" s="85"/>
      <c r="F38" s="85"/>
      <c r="G38" s="85"/>
      <c r="H38" s="86">
        <v>1</v>
      </c>
      <c r="I38" s="85">
        <v>0</v>
      </c>
      <c r="J38" s="85">
        <v>0</v>
      </c>
      <c r="K38" s="85">
        <v>0</v>
      </c>
      <c r="L38" s="85">
        <v>0</v>
      </c>
      <c r="M38" s="85"/>
      <c r="N38" s="85"/>
      <c r="O38" s="87">
        <f t="shared" si="1"/>
        <v>0.28571428571428575</v>
      </c>
      <c r="P38" s="97"/>
      <c r="Q38" s="85"/>
      <c r="R38" s="85"/>
      <c r="S38" s="85"/>
      <c r="T38" s="85">
        <v>0</v>
      </c>
      <c r="U38" s="87">
        <f t="shared" si="2"/>
        <v>0</v>
      </c>
      <c r="V38" s="91"/>
      <c r="W38" s="86">
        <v>0</v>
      </c>
      <c r="X38" s="85"/>
      <c r="Y38" s="87">
        <f t="shared" si="3"/>
        <v>0</v>
      </c>
      <c r="Z38" s="85"/>
    </row>
    <row r="39" spans="1:26" ht="17" customHeight="1" x14ac:dyDescent="0.2">
      <c r="A39" s="20">
        <v>34</v>
      </c>
      <c r="B39" s="21" t="s">
        <v>230</v>
      </c>
      <c r="C39" s="21" t="s">
        <v>231</v>
      </c>
      <c r="D39" s="2"/>
      <c r="E39" s="2">
        <v>2</v>
      </c>
      <c r="F39" s="2"/>
      <c r="G39" s="2">
        <v>2</v>
      </c>
      <c r="H39" s="48">
        <v>4</v>
      </c>
      <c r="I39" s="2">
        <v>18</v>
      </c>
      <c r="J39" s="2">
        <v>12</v>
      </c>
      <c r="K39" s="2">
        <v>12</v>
      </c>
      <c r="L39" s="2">
        <v>20</v>
      </c>
      <c r="M39" s="2">
        <v>19</v>
      </c>
      <c r="N39" s="2">
        <v>1</v>
      </c>
      <c r="O39" s="47">
        <f t="shared" si="1"/>
        <v>16.357142857142858</v>
      </c>
      <c r="P39" s="74">
        <v>2</v>
      </c>
      <c r="Q39" s="2">
        <v>1</v>
      </c>
      <c r="R39" s="2">
        <v>15</v>
      </c>
      <c r="S39" s="2">
        <v>10</v>
      </c>
      <c r="T39" s="2">
        <v>20</v>
      </c>
      <c r="U39" s="47">
        <f t="shared" si="2"/>
        <v>13.75</v>
      </c>
      <c r="V39" s="71">
        <v>20</v>
      </c>
      <c r="W39" s="48">
        <v>20</v>
      </c>
      <c r="X39" s="2">
        <v>10</v>
      </c>
      <c r="Y39" s="47">
        <f t="shared" si="3"/>
        <v>13</v>
      </c>
      <c r="Z39" s="2"/>
    </row>
    <row r="40" spans="1:26" s="66" customFormat="1" x14ac:dyDescent="0.2">
      <c r="A40" s="63"/>
      <c r="B40" s="64"/>
      <c r="C40" s="64"/>
      <c r="D40" s="65">
        <v>1</v>
      </c>
      <c r="E40" s="65">
        <v>1</v>
      </c>
      <c r="F40" s="65">
        <v>2</v>
      </c>
      <c r="G40" s="65">
        <v>2</v>
      </c>
      <c r="H40" s="65">
        <v>5</v>
      </c>
      <c r="I40" s="65">
        <v>20</v>
      </c>
      <c r="J40" s="65">
        <v>20</v>
      </c>
      <c r="K40" s="65">
        <v>20</v>
      </c>
      <c r="L40" s="65">
        <v>20</v>
      </c>
      <c r="M40" s="65">
        <v>20</v>
      </c>
      <c r="N40" s="65"/>
      <c r="O40" s="46">
        <f t="shared" si="1"/>
        <v>20</v>
      </c>
      <c r="P40" s="73">
        <v>2</v>
      </c>
      <c r="Q40" s="65"/>
      <c r="R40" s="65">
        <v>20</v>
      </c>
      <c r="S40" s="65">
        <v>20</v>
      </c>
      <c r="T40" s="65">
        <v>20</v>
      </c>
      <c r="U40" s="47">
        <f t="shared" si="2"/>
        <v>20</v>
      </c>
      <c r="V40" s="71">
        <v>20</v>
      </c>
      <c r="W40" s="65">
        <v>20</v>
      </c>
      <c r="X40" s="65">
        <v>20</v>
      </c>
      <c r="Y40" s="46">
        <f t="shared" si="3"/>
        <v>20</v>
      </c>
      <c r="Z40" s="65"/>
    </row>
  </sheetData>
  <sortState xmlns:xlrd2="http://schemas.microsoft.com/office/spreadsheetml/2017/richdata2" ref="B6:L40">
    <sortCondition ref="C6:C40"/>
  </sortState>
  <mergeCells count="11">
    <mergeCell ref="J1:K1"/>
    <mergeCell ref="D3:I3"/>
    <mergeCell ref="D2:F2"/>
    <mergeCell ref="I2:J2"/>
    <mergeCell ref="J3:K3"/>
    <mergeCell ref="A3:B3"/>
    <mergeCell ref="A1:B1"/>
    <mergeCell ref="D1:E1"/>
    <mergeCell ref="F1:I1"/>
    <mergeCell ref="A2:B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ED3</vt:lpstr>
      <vt:lpstr>ED4</vt:lpstr>
      <vt:lpstr>ED5</vt:lpstr>
      <vt:lpstr>OO</vt:lpstr>
      <vt:lpstr>OO1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2021-08-16T16:19:44Z</dcterms:created>
  <dcterms:modified xsi:type="dcterms:W3CDTF">2022-03-07T20:03:04Z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19.2.5.0</vt:lpwstr>
  </property>
</Properties>
</file>