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\Documents\Docs\"/>
    </mc:Choice>
  </mc:AlternateContent>
  <bookViews>
    <workbookView xWindow="-75" yWindow="-1155" windowWidth="15435" windowHeight="8070" tabRatio="838" activeTab="6"/>
  </bookViews>
  <sheets>
    <sheet name="Claro" sheetId="1" r:id="rId1"/>
    <sheet name="BCP" sheetId="2" r:id="rId2"/>
    <sheet name="BCPUnsa" sheetId="12" r:id="rId3"/>
    <sheet name="Interbank" sheetId="9" r:id="rId4"/>
    <sheet name="Caja Aqp" sheetId="15" r:id="rId5"/>
    <sheet name="BancoFalabella" sheetId="11" r:id="rId6"/>
    <sheet name="scotiabank" sheetId="10" r:id="rId7"/>
    <sheet name="CTS" sheetId="14" r:id="rId8"/>
    <sheet name="BCP C&amp;J" sheetId="7" r:id="rId9"/>
    <sheet name="Ripley" sheetId="13" r:id="rId10"/>
    <sheet name="citybank" sheetId="4" r:id="rId11"/>
    <sheet name="Sueldos" sheetId="3" r:id="rId12"/>
    <sheet name="Gastos" sheetId="8" r:id="rId13"/>
    <sheet name="dinero total" sheetId="6" r:id="rId14"/>
  </sheets>
  <calcPr calcId="152511"/>
  <fileRecoveryPr repairLoad="1"/>
</workbook>
</file>

<file path=xl/calcChain.xml><?xml version="1.0" encoding="utf-8"?>
<calcChain xmlns="http://schemas.openxmlformats.org/spreadsheetml/2006/main">
  <c r="E193" i="9" l="1"/>
  <c r="D194" i="12"/>
  <c r="D1698" i="2"/>
  <c r="V28" i="3" l="1"/>
  <c r="V27" i="3"/>
  <c r="V26" i="3"/>
  <c r="V25" i="3"/>
  <c r="V24" i="3"/>
  <c r="V23" i="3"/>
  <c r="V22" i="3"/>
  <c r="V32" i="3" l="1"/>
  <c r="E195" i="12" l="1"/>
  <c r="F193" i="9" l="1"/>
  <c r="E1699" i="2"/>
  <c r="J275" i="2"/>
  <c r="J276" i="2"/>
  <c r="F1573" i="2"/>
  <c r="E1337" i="2"/>
  <c r="G410" i="2"/>
  <c r="G411" i="2"/>
  <c r="H410" i="2"/>
  <c r="H411" i="2" s="1"/>
  <c r="I410" i="2"/>
  <c r="I411" i="2"/>
  <c r="J222" i="2"/>
  <c r="J223" i="2" s="1"/>
  <c r="I222" i="2"/>
  <c r="K222" i="2" s="1"/>
  <c r="I223" i="2"/>
  <c r="K275" i="2"/>
  <c r="K276" i="2" s="1"/>
  <c r="L275" i="2"/>
  <c r="M275" i="2" s="1"/>
  <c r="R1175" i="2"/>
  <c r="R1174" i="2" s="1"/>
  <c r="P1175" i="2"/>
  <c r="P1174" i="2" s="1"/>
  <c r="N1175" i="2"/>
  <c r="N1174" i="2"/>
  <c r="L1175" i="2"/>
  <c r="L1174" i="2" s="1"/>
  <c r="J1175" i="2"/>
  <c r="J1174" i="2" s="1"/>
  <c r="H1175" i="2"/>
  <c r="H1174" i="2" s="1"/>
  <c r="F1175" i="2"/>
  <c r="F1174" i="2" s="1"/>
  <c r="I1169" i="2"/>
  <c r="K1169" i="2" s="1"/>
  <c r="I1168" i="2"/>
  <c r="K1168" i="2" s="1"/>
  <c r="I1167" i="2"/>
  <c r="K1167" i="2" s="1"/>
  <c r="K1166" i="2"/>
  <c r="J1169" i="2"/>
  <c r="J1168" i="2"/>
  <c r="J1167" i="2"/>
  <c r="J1166" i="2"/>
  <c r="G65" i="2"/>
  <c r="G61" i="2"/>
  <c r="G62" i="2"/>
  <c r="G64" i="2"/>
  <c r="G63" i="2"/>
  <c r="G68" i="2" s="1"/>
  <c r="E57" i="2"/>
  <c r="E59" i="2"/>
  <c r="E60" i="2"/>
  <c r="E68" i="2" s="1"/>
  <c r="F17" i="7"/>
  <c r="F18" i="7"/>
  <c r="F20" i="7"/>
  <c r="F22" i="7"/>
  <c r="F26" i="7"/>
  <c r="F27" i="7"/>
  <c r="F31" i="7"/>
  <c r="F32" i="7"/>
  <c r="F50" i="7"/>
  <c r="B2" i="6"/>
  <c r="D2" i="6"/>
  <c r="D3" i="6"/>
  <c r="D4" i="6"/>
  <c r="D6" i="6"/>
  <c r="D13" i="6"/>
  <c r="D14" i="6"/>
  <c r="F14" i="6"/>
  <c r="E14" i="6"/>
  <c r="F6" i="6"/>
  <c r="E6" i="6"/>
  <c r="C5" i="6"/>
  <c r="D5" i="6"/>
  <c r="D7" i="6"/>
  <c r="D8" i="6"/>
  <c r="D9" i="6"/>
  <c r="D10" i="6"/>
  <c r="D11" i="6"/>
  <c r="F11" i="6"/>
  <c r="E11" i="6"/>
  <c r="F10" i="6"/>
  <c r="E10" i="6"/>
  <c r="B11" i="8"/>
  <c r="O17" i="3"/>
  <c r="K17" i="3"/>
  <c r="O18" i="3"/>
  <c r="C18" i="3"/>
  <c r="S18" i="3"/>
  <c r="G18" i="3"/>
  <c r="K18" i="3"/>
  <c r="V18" i="3"/>
  <c r="C17" i="3"/>
  <c r="G17" i="3"/>
  <c r="S17" i="3"/>
  <c r="V17" i="3"/>
  <c r="C16" i="3"/>
  <c r="G16" i="3"/>
  <c r="K16" i="3"/>
  <c r="V16" i="3"/>
  <c r="V9" i="3"/>
  <c r="S12" i="3"/>
  <c r="C12" i="3"/>
  <c r="G12" i="3"/>
  <c r="K12" i="3"/>
  <c r="O12" i="3"/>
  <c r="V12" i="3"/>
  <c r="V11" i="3"/>
  <c r="C14" i="3"/>
  <c r="V14" i="3"/>
  <c r="V13" i="3"/>
  <c r="V7" i="3"/>
  <c r="V6" i="3"/>
  <c r="C5" i="3"/>
  <c r="V5" i="3"/>
  <c r="V4" i="3"/>
</calcChain>
</file>

<file path=xl/sharedStrings.xml><?xml version="1.0" encoding="utf-8"?>
<sst xmlns="http://schemas.openxmlformats.org/spreadsheetml/2006/main" count="5099" uniqueCount="1514">
  <si>
    <t>CONS LA CALETA DE</t>
  </si>
  <si>
    <t>CONS APP / ENTEL R</t>
  </si>
  <si>
    <t>CONS EESS YANAHUAR</t>
  </si>
  <si>
    <t>UCSM</t>
    <phoneticPr fontId="17" type="noConversion"/>
  </si>
  <si>
    <t>CONS BOTICAS INKAF</t>
  </si>
  <si>
    <t>devol UCSM</t>
    <phoneticPr fontId="17" type="noConversion"/>
  </si>
  <si>
    <t>comidas fuera</t>
    <phoneticPr fontId="17" type="noConversion"/>
  </si>
  <si>
    <t>CONS MC DONALDS AQ</t>
  </si>
  <si>
    <t>CTS Bcp</t>
    <phoneticPr fontId="17" type="noConversion"/>
  </si>
  <si>
    <t>msj txt nac</t>
    <phoneticPr fontId="17" type="noConversion"/>
  </si>
  <si>
    <t>TDA GASOCENTRO</t>
  </si>
  <si>
    <t>Separacion de ctas bancarias UNSA y UCSM</t>
    <phoneticPr fontId="17" type="noConversion"/>
  </si>
  <si>
    <t>NATU000002102410</t>
  </si>
  <si>
    <t>UNSA</t>
    <phoneticPr fontId="17" type="noConversion"/>
  </si>
  <si>
    <t>UCSM</t>
    <phoneticPr fontId="17" type="noConversion"/>
  </si>
  <si>
    <t>UCSM</t>
    <phoneticPr fontId="17" type="noConversion"/>
  </si>
  <si>
    <t>PAGO PRESTAMO</t>
  </si>
  <si>
    <t>CONS FARMACIA DELI</t>
  </si>
  <si>
    <t>COM SEGURO DE DESGRAVAMEN</t>
  </si>
  <si>
    <t>S/. 4.00</t>
  </si>
  <si>
    <t>CONS OTTO GRILL</t>
  </si>
  <si>
    <t>25/03</t>
  </si>
  <si>
    <t>28/03</t>
  </si>
  <si>
    <t>31/03</t>
  </si>
  <si>
    <t>UCSM</t>
    <phoneticPr fontId="17" type="noConversion"/>
  </si>
  <si>
    <t>RETIRO CAJ OTRO BA</t>
  </si>
  <si>
    <t>TELE 987005643</t>
  </si>
  <si>
    <t>TELE 054523991</t>
  </si>
  <si>
    <t>CONS EESS EL PILAR</t>
  </si>
  <si>
    <t>Lun. 17 jul  00:00</t>
  </si>
  <si>
    <t>S/ -25.80</t>
  </si>
  <si>
    <t>TDA REST. ENCAN</t>
  </si>
  <si>
    <t>Dom. 16 jul  00:00</t>
  </si>
  <si>
    <t>S/ -128.00</t>
  </si>
  <si>
    <t>TDA SUPERM METR</t>
  </si>
  <si>
    <t>S/ -190.58</t>
  </si>
  <si>
    <t>Vie. 14 jul  00:00</t>
  </si>
  <si>
    <t>RET CAJERO</t>
  </si>
  <si>
    <t>Jue. 13 jul  18:30</t>
  </si>
  <si>
    <t>S/ -1,200.00</t>
  </si>
  <si>
    <t>Mié. 12 jul  18:43</t>
  </si>
  <si>
    <t>S/ -2,125.00</t>
  </si>
  <si>
    <t>TDA CAPRICCIO</t>
  </si>
  <si>
    <t>Mar. 11 jul  00:00</t>
  </si>
  <si>
    <t>S/ -8.00</t>
  </si>
  <si>
    <t>Lun. 10 jul  12:41</t>
  </si>
  <si>
    <t>S/ -400.00</t>
  </si>
  <si>
    <t>TDA INKAFARMA A</t>
  </si>
  <si>
    <t>Sáb. 08 jul  00:00</t>
  </si>
  <si>
    <t>S/ -13.92</t>
  </si>
  <si>
    <t>Vie. 30 jun  04:04</t>
  </si>
  <si>
    <t>S/ +0.53</t>
  </si>
  <si>
    <t>Mié. 28 jun  00:00</t>
  </si>
  <si>
    <t>S/ +2,215.16</t>
  </si>
  <si>
    <t>TOTAL</t>
    <phoneticPr fontId="17" type="noConversion"/>
  </si>
  <si>
    <t>CONS DEL JERE</t>
  </si>
  <si>
    <t>30/07</t>
  </si>
  <si>
    <t>31/07</t>
  </si>
  <si>
    <t>Alquiler</t>
    <phoneticPr fontId="17" type="noConversion"/>
  </si>
  <si>
    <t>24/05</t>
  </si>
  <si>
    <t>CONS NUMIN S.A.</t>
  </si>
  <si>
    <t>CONS PECSA MARKET</t>
  </si>
  <si>
    <t>TBQ3-TBQA66-300517</t>
  </si>
  <si>
    <t>CONS RADIO SHACK</t>
  </si>
  <si>
    <t>DEUDA CREDITO</t>
  </si>
  <si>
    <t>Producto</t>
  </si>
  <si>
    <t>Moneda</t>
  </si>
  <si>
    <t>Saldo</t>
  </si>
  <si>
    <t>Préstamos</t>
  </si>
  <si>
    <t>S/</t>
  </si>
  <si>
    <t>Cuentas de Ahorro</t>
  </si>
  <si>
    <t>13/06</t>
    <phoneticPr fontId="17" type="noConversion"/>
  </si>
  <si>
    <t>S/ 34,260.00</t>
  </si>
  <si>
    <t>S/ 84.00</t>
  </si>
  <si>
    <t>Tarjeta Credito LANPass Visa BCP</t>
  </si>
  <si>
    <t>CONS E/S TENIENTE</t>
  </si>
  <si>
    <t>Dom. 22 ene  14:23</t>
  </si>
  <si>
    <t>S/ -100.00</t>
  </si>
  <si>
    <t>TDA H Y M HENNE</t>
  </si>
  <si>
    <t>Dom. 22 ene  00:00</t>
  </si>
  <si>
    <t>S/ -75.00</t>
  </si>
  <si>
    <t>TDA MC DONALDS</t>
  </si>
  <si>
    <t>Sáb. 21 ene  00:00</t>
  </si>
  <si>
    <t>S/ -14.00</t>
  </si>
  <si>
    <t>TDA POPEYES ARE</t>
  </si>
  <si>
    <t>S/ -46.90</t>
  </si>
  <si>
    <t>Vie. 20 ene  13:29</t>
  </si>
  <si>
    <t>S/ -350.00</t>
  </si>
  <si>
    <t>Vie. 20 ene  00:00</t>
  </si>
  <si>
    <t>S/ -23.00</t>
  </si>
  <si>
    <t>TDA PECSSA EESS</t>
  </si>
  <si>
    <t>TDA SAGA FALABE</t>
  </si>
  <si>
    <t>S/ -89.81</t>
  </si>
  <si>
    <t>TDA PRESTO</t>
  </si>
  <si>
    <t>Jue. 19 ene  00:00</t>
  </si>
  <si>
    <t>S/ -50.40</t>
  </si>
  <si>
    <t>Ahora</t>
    <phoneticPr fontId="17" type="noConversion"/>
  </si>
  <si>
    <t>CONS LA NUEVA PALO</t>
  </si>
  <si>
    <t>21/12</t>
  </si>
  <si>
    <t>CONS NUESTRA PICAN</t>
  </si>
  <si>
    <t>CONS PUERTA MAR</t>
  </si>
  <si>
    <t>CONS POPEYES AREQU</t>
  </si>
  <si>
    <t>CONS GASOCENTRO CI</t>
  </si>
  <si>
    <t>18/04</t>
  </si>
  <si>
    <t>CONS EL GALPON</t>
  </si>
  <si>
    <t>CONS CHUCKY &amp; CHEE</t>
  </si>
  <si>
    <t>GPRS Mb</t>
    <phoneticPr fontId="17" type="noConversion"/>
  </si>
  <si>
    <t>UNSA</t>
    <phoneticPr fontId="17" type="noConversion"/>
  </si>
  <si>
    <t>171'40''</t>
    <phoneticPr fontId="17" type="noConversion"/>
  </si>
  <si>
    <t>VIET000931918456</t>
  </si>
  <si>
    <t>PAGO DE EECC EN VENTANILLA DE</t>
  </si>
  <si>
    <t>AG. CAYMA</t>
  </si>
  <si>
    <t>PAGO DE EECC EN CAJERO CORRESP</t>
  </si>
  <si>
    <t>TRANSACCIÓN EN TIENDA RIPLE</t>
  </si>
  <si>
    <t>COMPRA REVOLVENTE EN ESTABLECI</t>
  </si>
  <si>
    <t>AREQUIPA</t>
  </si>
  <si>
    <t>REST OTTO GRILL</t>
  </si>
  <si>
    <t>Mié. 18 ene  00:00</t>
  </si>
  <si>
    <t>S/ -827.20</t>
  </si>
  <si>
    <t>CONS GRIFO LUCERO</t>
  </si>
  <si>
    <t>CONS CE / CINEPOLI</t>
  </si>
  <si>
    <t>S/ +0.14</t>
  </si>
  <si>
    <t>S/ +977.42</t>
  </si>
  <si>
    <t>Mar. 31 ene  04:04</t>
  </si>
  <si>
    <t>Lun. 30 ene  00:00</t>
  </si>
  <si>
    <t>20/06</t>
  </si>
  <si>
    <t>CONS 02 MC COMBUST</t>
  </si>
  <si>
    <t>CONS CINEPLT*CTA P</t>
  </si>
  <si>
    <t>CONS TOTTUS CAY</t>
  </si>
  <si>
    <t>S/ +1,592.95</t>
  </si>
  <si>
    <t>Ahorro Sueldo Soles</t>
  </si>
  <si>
    <t>200-3087013850</t>
  </si>
  <si>
    <t>CCI: 003-200-013087013850-35</t>
  </si>
  <si>
    <t>S/. -335.00</t>
  </si>
  <si>
    <t>PAGO REC / VERISURE PERU PE 01</t>
  </si>
  <si>
    <t>UNIBANCA - VISA</t>
  </si>
  <si>
    <t>NEXT UNIVUS US 27/02/2017</t>
  </si>
  <si>
    <t>S/. 186.09</t>
  </si>
  <si>
    <t>COMISION</t>
  </si>
  <si>
    <t>S/. 19.50</t>
  </si>
  <si>
    <t>25/02/2014</t>
  </si>
  <si>
    <t>IMPORTADORA INTERNATIONAL</t>
  </si>
  <si>
    <t>US$ 72.77</t>
  </si>
  <si>
    <t>26/02/2014</t>
  </si>
  <si>
    <t>CONS LA BENITA DE</t>
  </si>
  <si>
    <t>TRANSF A 191195545</t>
  </si>
  <si>
    <t>TELE 987432439</t>
  </si>
  <si>
    <t>CONS EST &amp; GASOCTO</t>
  </si>
  <si>
    <t>CONS 06 FAB DE EM</t>
  </si>
  <si>
    <t>14/10</t>
  </si>
  <si>
    <t>PAGO VISA</t>
  </si>
  <si>
    <t>REC EL PACIFICO VI</t>
  </si>
  <si>
    <t xml:space="preserve"> 39.90-</t>
  </si>
  <si>
    <t>Vie. 28 oct  00:00</t>
  </si>
  <si>
    <t>S/ +1,599.60</t>
  </si>
  <si>
    <t>Mié. 26 oct  13:37</t>
  </si>
  <si>
    <t>S/ -50.00</t>
  </si>
  <si>
    <t>29/10/2016</t>
  </si>
  <si>
    <t>CONS RIPLEY AREQUI</t>
  </si>
  <si>
    <t>UCSM</t>
    <phoneticPr fontId="17" type="noConversion"/>
  </si>
  <si>
    <t>InfoUnsa</t>
    <phoneticPr fontId="17" type="noConversion"/>
  </si>
  <si>
    <t>Antes</t>
    <phoneticPr fontId="17" type="noConversion"/>
  </si>
  <si>
    <t>Asoc TP20</t>
    <phoneticPr fontId="17" type="noConversion"/>
  </si>
  <si>
    <t>Aux TP20</t>
    <phoneticPr fontId="17" type="noConversion"/>
  </si>
  <si>
    <t>Asoc TP5</t>
    <phoneticPr fontId="17" type="noConversion"/>
  </si>
  <si>
    <t>actual</t>
    <phoneticPr fontId="17" type="noConversion"/>
  </si>
  <si>
    <t>CONS NORKYS AREQUI</t>
  </si>
  <si>
    <t>CONS PRIMAX - E</t>
  </si>
  <si>
    <t>InfoUnsa</t>
    <phoneticPr fontId="17" type="noConversion"/>
  </si>
  <si>
    <t>UCSM</t>
    <phoneticPr fontId="17" type="noConversion"/>
  </si>
  <si>
    <t>CONS LABORATORIO C</t>
  </si>
  <si>
    <t>CONS COMARICO</t>
  </si>
  <si>
    <t>CONS WONG LAMBRAMA</t>
  </si>
  <si>
    <t>UCSM</t>
    <phoneticPr fontId="17" type="noConversion"/>
  </si>
  <si>
    <t>Asoc TC</t>
    <phoneticPr fontId="17" type="noConversion"/>
  </si>
  <si>
    <t>UNSA</t>
    <phoneticPr fontId="17" type="noConversion"/>
  </si>
  <si>
    <t>Desde el 12 enero tendre 1500 MG x 3  meses de internet, y RCP ilimitado x 6 meses</t>
    <phoneticPr fontId="17" type="noConversion"/>
  </si>
  <si>
    <t>UNSA</t>
    <phoneticPr fontId="17" type="noConversion"/>
  </si>
  <si>
    <t>Asoc TP</t>
    <phoneticPr fontId="17" type="noConversion"/>
  </si>
  <si>
    <t>JP Nom</t>
    <phoneticPr fontId="17" type="noConversion"/>
  </si>
  <si>
    <t>CONS CINEMARK AREQ</t>
  </si>
  <si>
    <t>25/09</t>
  </si>
  <si>
    <t>CONS CINEPLANET BO</t>
  </si>
  <si>
    <t>CONS CINEPLANET CO</t>
  </si>
  <si>
    <t>TOTAL</t>
    <phoneticPr fontId="17" type="noConversion"/>
  </si>
  <si>
    <t>Rendimiento actual x hora</t>
    <phoneticPr fontId="17" type="noConversion"/>
  </si>
  <si>
    <t>a futuro</t>
    <phoneticPr fontId="17" type="noConversion"/>
  </si>
  <si>
    <t xml:space="preserve">CREDITO POR RECLAMO CPA  </t>
  </si>
  <si>
    <t xml:space="preserve">               -    </t>
  </si>
  <si>
    <t>DEPOSITO CTS</t>
  </si>
  <si>
    <t>21/08</t>
  </si>
  <si>
    <t>AVON010029334168</t>
  </si>
  <si>
    <t>CONS ZONA CEL</t>
  </si>
  <si>
    <t>29/07</t>
  </si>
  <si>
    <t>CONS FASA AREQUIPA</t>
  </si>
  <si>
    <t>Servicios</t>
    <phoneticPr fontId="17" type="noConversion"/>
  </si>
  <si>
    <t>UNSA</t>
    <phoneticPr fontId="17" type="noConversion"/>
  </si>
  <si>
    <t xml:space="preserve">43 meses </t>
    <phoneticPr fontId="17" type="noConversion"/>
  </si>
  <si>
    <t>NATU 2256972</t>
  </si>
  <si>
    <t xml:space="preserve"> </t>
  </si>
  <si>
    <t>TDA SUC 40 - MA</t>
  </si>
  <si>
    <t>Sáb. 07 ene  00:00</t>
  </si>
  <si>
    <t>S/ -310.90</t>
  </si>
  <si>
    <t>TDA CLUB INTERN</t>
  </si>
  <si>
    <t>S/ -715.00</t>
  </si>
  <si>
    <t>Vie. 06 ene  13:31</t>
  </si>
  <si>
    <t>Pago mínimo soles</t>
  </si>
  <si>
    <t>DEP.EN EFECTIVO</t>
  </si>
  <si>
    <t xml:space="preserve">PETROBRAS WIFI CMC IQQ   </t>
  </si>
  <si>
    <t>US$ 43.67</t>
  </si>
  <si>
    <t>Jefe Prac</t>
    <phoneticPr fontId="17" type="noConversion"/>
  </si>
  <si>
    <t>Aux</t>
    <phoneticPr fontId="17" type="noConversion"/>
  </si>
  <si>
    <t>Alquiler</t>
    <phoneticPr fontId="17" type="noConversion"/>
  </si>
  <si>
    <t xml:space="preserve">saldo soles </t>
    <phoneticPr fontId="17" type="noConversion"/>
  </si>
  <si>
    <t>28/10</t>
  </si>
  <si>
    <t>28/05</t>
  </si>
  <si>
    <t>CONS RESTAURANT TU</t>
  </si>
  <si>
    <t>Princ TP</t>
    <phoneticPr fontId="17" type="noConversion"/>
  </si>
  <si>
    <t>DUPR000029539997</t>
  </si>
  <si>
    <t>Alquiler</t>
    <phoneticPr fontId="17" type="noConversion"/>
  </si>
  <si>
    <t>Agua, luz</t>
    <phoneticPr fontId="17" type="noConversion"/>
  </si>
  <si>
    <t>internet</t>
    <phoneticPr fontId="17" type="noConversion"/>
  </si>
  <si>
    <t>UCSM</t>
    <phoneticPr fontId="17" type="noConversion"/>
  </si>
  <si>
    <t>21/10</t>
  </si>
  <si>
    <t>CONS CAC PORONGOCH</t>
  </si>
  <si>
    <t>CONS PESCADOS MRSC</t>
  </si>
  <si>
    <t>Princ TP</t>
    <phoneticPr fontId="17" type="noConversion"/>
  </si>
  <si>
    <t xml:space="preserve">PAGO EN BOTICAS FASA     </t>
  </si>
  <si>
    <t>CONS EL CAMARONCIT</t>
  </si>
  <si>
    <t>20/10</t>
  </si>
  <si>
    <t>31/07</t>
    <phoneticPr fontId="17" type="noConversion"/>
  </si>
  <si>
    <t>retiro efectivo soles</t>
    <phoneticPr fontId="17" type="noConversion"/>
  </si>
  <si>
    <t>Tbk pago planillas</t>
    <phoneticPr fontId="17" type="noConversion"/>
  </si>
  <si>
    <t>20/06</t>
    <phoneticPr fontId="17" type="noConversion"/>
  </si>
  <si>
    <t>CONS PLAZA VEA ARE</t>
  </si>
  <si>
    <t>CONS FAB EMBUT LA</t>
  </si>
  <si>
    <t>Alquiler</t>
    <phoneticPr fontId="17" type="noConversion"/>
  </si>
  <si>
    <t>RIMAC-S 00329003</t>
    <phoneticPr fontId="17" type="noConversion"/>
  </si>
  <si>
    <t>27/11</t>
  </si>
  <si>
    <t>CONS FAB D EMBUT L</t>
  </si>
  <si>
    <t xml:space="preserve">DIVINA LTDA              </t>
  </si>
  <si>
    <t>S/. -500.00</t>
  </si>
  <si>
    <t>Vie. 03 jun  11:36</t>
  </si>
  <si>
    <t>S/. -100.00</t>
  </si>
  <si>
    <t>TDA GRIFO MONTE</t>
  </si>
  <si>
    <t>CONS AREQUIPA II C</t>
  </si>
  <si>
    <t>CONS BOTICASY SALU</t>
  </si>
  <si>
    <t>16/12</t>
  </si>
  <si>
    <t>5to</t>
    <phoneticPr fontId="17" type="noConversion"/>
  </si>
  <si>
    <t>UCSM</t>
    <phoneticPr fontId="17" type="noConversion"/>
  </si>
  <si>
    <t>UCSM</t>
    <phoneticPr fontId="17" type="noConversion"/>
  </si>
  <si>
    <t>CLAR000984741236</t>
  </si>
  <si>
    <t>pagos dpto</t>
    <phoneticPr fontId="17" type="noConversion"/>
  </si>
  <si>
    <t>22/09</t>
  </si>
  <si>
    <t>24/09</t>
  </si>
  <si>
    <t>Credito Hipotecario US$</t>
    <phoneticPr fontId="17" type="noConversion"/>
  </si>
  <si>
    <t>Soles</t>
    <phoneticPr fontId="17" type="noConversion"/>
  </si>
  <si>
    <t>UNSA</t>
    <phoneticPr fontId="17" type="noConversion"/>
  </si>
  <si>
    <t>CONS BIG Y HOT</t>
  </si>
  <si>
    <t>UNSA</t>
    <phoneticPr fontId="17" type="noConversion"/>
  </si>
  <si>
    <t>A futuro</t>
    <phoneticPr fontId="17" type="noConversion"/>
  </si>
  <si>
    <t>CONS GRIFO MONTESI</t>
  </si>
  <si>
    <t>17/05</t>
  </si>
  <si>
    <t>18/05</t>
  </si>
  <si>
    <t>20/05</t>
  </si>
  <si>
    <t>22/05</t>
  </si>
  <si>
    <t>UCSM</t>
    <phoneticPr fontId="17" type="noConversion"/>
  </si>
  <si>
    <t>UCSM</t>
    <phoneticPr fontId="17" type="noConversion"/>
  </si>
  <si>
    <t>28/07</t>
  </si>
  <si>
    <t>CONS ES BC COMBUST</t>
  </si>
  <si>
    <t>CONS CE/SEDAPAR SA</t>
  </si>
  <si>
    <t>16/11</t>
  </si>
  <si>
    <t>CONS EL TURKO</t>
  </si>
  <si>
    <t>18/11</t>
  </si>
  <si>
    <t>CONS CLINICA SAN J</t>
  </si>
  <si>
    <t>23/11</t>
  </si>
  <si>
    <t>CONS LA LUCHA SANG</t>
  </si>
  <si>
    <t>CONS GUISOS AREQUI</t>
  </si>
  <si>
    <t>UNSA</t>
    <phoneticPr fontId="17" type="noConversion"/>
  </si>
  <si>
    <t>UCSM</t>
  </si>
  <si>
    <t>Alquiler</t>
  </si>
  <si>
    <t>39 meses desde 01 marzo del 2013</t>
    <phoneticPr fontId="17" type="noConversion"/>
  </si>
  <si>
    <t>30/05</t>
  </si>
  <si>
    <t>UNSA</t>
    <phoneticPr fontId="17" type="noConversion"/>
  </si>
  <si>
    <t>Aux TP</t>
    <phoneticPr fontId="17" type="noConversion"/>
  </si>
  <si>
    <t>26/10</t>
  </si>
  <si>
    <t>SAFT000000037945</t>
  </si>
  <si>
    <t>27/10</t>
  </si>
  <si>
    <t>CONS CINEPLANET RE</t>
  </si>
  <si>
    <t>15/02</t>
  </si>
  <si>
    <t>UCSM</t>
    <phoneticPr fontId="17" type="noConversion"/>
  </si>
  <si>
    <t>pago Notario préstamo hipotecario</t>
    <phoneticPr fontId="17" type="noConversion"/>
  </si>
  <si>
    <t>ahorro</t>
    <phoneticPr fontId="17" type="noConversion"/>
  </si>
  <si>
    <t>CONS TIPIKA SAZON</t>
  </si>
  <si>
    <t>13/09</t>
  </si>
  <si>
    <t>Alquiler e impuesto de automovil e impuesto casa mamá Maria</t>
    <phoneticPr fontId="17" type="noConversion"/>
  </si>
  <si>
    <t>Agua por internet</t>
    <phoneticPr fontId="17" type="noConversion"/>
  </si>
  <si>
    <t>UNSA</t>
    <phoneticPr fontId="17" type="noConversion"/>
  </si>
  <si>
    <t>UNSA?</t>
    <phoneticPr fontId="17" type="noConversion"/>
  </si>
  <si>
    <t>UCSM</t>
    <phoneticPr fontId="17" type="noConversion"/>
  </si>
  <si>
    <t>Saldo credito a favor</t>
  </si>
  <si>
    <t>Linea de Credito</t>
  </si>
  <si>
    <t>CONS CE/ CINEPAPAY</t>
  </si>
  <si>
    <t>CONS AL FUEGO</t>
  </si>
  <si>
    <t>SEG.MULTIPLE.FEB17</t>
  </si>
  <si>
    <t>CONS PUERTO SOL DE</t>
  </si>
  <si>
    <t>CONS TECNOOFERTAS</t>
  </si>
  <si>
    <t>Vie. 17 mar  00:00</t>
  </si>
  <si>
    <t>S/ +165.57</t>
  </si>
  <si>
    <t>Mar. 28 feb  04:04</t>
  </si>
  <si>
    <t>S/ +0.11</t>
  </si>
  <si>
    <t>Lun. 27 feb  00:00</t>
  </si>
  <si>
    <t>CONS FOOD MARKETS</t>
  </si>
  <si>
    <t>CONS PURITO LIMON</t>
  </si>
  <si>
    <t>CONS LA ITALIANA</t>
  </si>
  <si>
    <t>PAG.T.PROP.VISA.BM</t>
  </si>
  <si>
    <t>CONS PIZZERIA SUPR</t>
  </si>
  <si>
    <t>UNSA</t>
    <phoneticPr fontId="17" type="noConversion"/>
  </si>
  <si>
    <t>UNSA?</t>
    <phoneticPr fontId="17" type="noConversion"/>
  </si>
  <si>
    <t>UCSM</t>
    <phoneticPr fontId="17" type="noConversion"/>
  </si>
  <si>
    <t>UNSA?</t>
    <phoneticPr fontId="17" type="noConversion"/>
  </si>
  <si>
    <t>CONS LAS ESPADAS D</t>
  </si>
  <si>
    <t>UNSA</t>
    <phoneticPr fontId="17" type="noConversion"/>
  </si>
  <si>
    <t>UCSM</t>
    <phoneticPr fontId="17" type="noConversion"/>
  </si>
  <si>
    <t>Pondré 10mil dolares para la construcción</t>
    <phoneticPr fontId="17" type="noConversion"/>
  </si>
  <si>
    <t>Total</t>
    <phoneticPr fontId="17" type="noConversion"/>
  </si>
  <si>
    <t>25/06</t>
  </si>
  <si>
    <t>26/06</t>
  </si>
  <si>
    <t>27/06</t>
  </si>
  <si>
    <t>CONS FASUR PERU</t>
  </si>
  <si>
    <t>31/01</t>
  </si>
  <si>
    <t>CONS MUNICIPALIDAD</t>
  </si>
  <si>
    <t>UCSM</t>
    <phoneticPr fontId="17" type="noConversion"/>
  </si>
  <si>
    <t xml:space="preserve"> A             -    </t>
  </si>
  <si>
    <t>S/. 10.00</t>
  </si>
  <si>
    <t>27/08/2013</t>
  </si>
  <si>
    <t>15/07</t>
    <phoneticPr fontId="17" type="noConversion"/>
  </si>
  <si>
    <t>Tbk pago planillas</t>
    <phoneticPr fontId="17" type="noConversion"/>
  </si>
  <si>
    <t>retiro efectivo soles</t>
    <phoneticPr fontId="17" type="noConversion"/>
  </si>
  <si>
    <t>30/06</t>
    <phoneticPr fontId="17" type="noConversion"/>
  </si>
  <si>
    <t>Tbk pago planillas</t>
    <phoneticPr fontId="17" type="noConversion"/>
  </si>
  <si>
    <t>intereses</t>
    <phoneticPr fontId="17" type="noConversion"/>
  </si>
  <si>
    <t>UNSA</t>
    <phoneticPr fontId="17" type="noConversion"/>
  </si>
  <si>
    <t>CONS SALCHICHERA A</t>
  </si>
  <si>
    <t>UCSM</t>
    <phoneticPr fontId="17" type="noConversion"/>
  </si>
  <si>
    <t>UNSA</t>
    <phoneticPr fontId="17" type="noConversion"/>
  </si>
  <si>
    <t>S/. 50.00</t>
  </si>
  <si>
    <t>UCSM</t>
    <phoneticPr fontId="17" type="noConversion"/>
  </si>
  <si>
    <t>15/06</t>
  </si>
  <si>
    <t>15/10</t>
  </si>
  <si>
    <t>UNSA</t>
    <phoneticPr fontId="17" type="noConversion"/>
  </si>
  <si>
    <t>UNSA</t>
    <phoneticPr fontId="17" type="noConversion"/>
  </si>
  <si>
    <t>UCSM</t>
    <phoneticPr fontId="17" type="noConversion"/>
  </si>
  <si>
    <t>Mar. 28 jun  00:00</t>
  </si>
  <si>
    <t>RETIRO ATM</t>
  </si>
  <si>
    <t>Mar. 14 jun  21:27</t>
  </si>
  <si>
    <t>Mar. 07 jun  13:35</t>
  </si>
  <si>
    <t>CONS COMPUCELL</t>
    <phoneticPr fontId="17" type="noConversion"/>
  </si>
  <si>
    <t>TRA O/CTA - AGENTE</t>
    <phoneticPr fontId="17" type="noConversion"/>
  </si>
  <si>
    <t>antes</t>
    <phoneticPr fontId="17" type="noConversion"/>
  </si>
  <si>
    <t>CONS BOT ARCANGEL</t>
  </si>
  <si>
    <t>CONS SUPERM METRO</t>
  </si>
  <si>
    <t>CONS KENTUCKY FRIE</t>
  </si>
  <si>
    <t>27/05</t>
  </si>
  <si>
    <t>UNSA</t>
    <phoneticPr fontId="17" type="noConversion"/>
  </si>
  <si>
    <t>CONS BOTICAS DANIE</t>
  </si>
  <si>
    <t>31/05</t>
    <phoneticPr fontId="17" type="noConversion"/>
  </si>
  <si>
    <t>29/05</t>
  </si>
  <si>
    <t>20/07</t>
  </si>
  <si>
    <t>21/07</t>
  </si>
  <si>
    <t>CONS RST TURIS LA</t>
    <phoneticPr fontId="17" type="noConversion"/>
  </si>
  <si>
    <t>23/03</t>
  </si>
  <si>
    <t>UNSA</t>
    <phoneticPr fontId="17" type="noConversion"/>
  </si>
  <si>
    <t>UNSA</t>
    <phoneticPr fontId="17" type="noConversion"/>
  </si>
  <si>
    <t>TRANSF A 215198310</t>
  </si>
  <si>
    <t>UNSA</t>
    <phoneticPr fontId="17" type="noConversion"/>
  </si>
  <si>
    <t>CONS CEBICHERIA PU</t>
  </si>
  <si>
    <t>CONS TOTTUS PORONG</t>
  </si>
  <si>
    <t>UNSA</t>
  </si>
  <si>
    <t>CLAR000943355717</t>
  </si>
  <si>
    <t>25/01</t>
  </si>
  <si>
    <t>26/01</t>
  </si>
  <si>
    <t>20/09</t>
  </si>
  <si>
    <t>31/12</t>
  </si>
  <si>
    <t>CONS LA IBERICA 05</t>
  </si>
  <si>
    <t>29/04</t>
  </si>
  <si>
    <t>CONS GRIFO SAN</t>
  </si>
  <si>
    <t>Princ TP</t>
    <phoneticPr fontId="17" type="noConversion"/>
  </si>
  <si>
    <t>Princ TC</t>
    <phoneticPr fontId="17" type="noConversion"/>
  </si>
  <si>
    <t>CONS FAB. EMBUTIDO</t>
  </si>
  <si>
    <t>CONS CHINA WOK ARE</t>
  </si>
  <si>
    <t>Pasajes a BbAa</t>
    <phoneticPr fontId="17" type="noConversion"/>
  </si>
  <si>
    <t>UCSM</t>
    <phoneticPr fontId="17" type="noConversion"/>
  </si>
  <si>
    <t>29/03</t>
  </si>
  <si>
    <t>CONS BOTICAS IN</t>
  </si>
  <si>
    <t>19/03</t>
  </si>
  <si>
    <t>30/10</t>
  </si>
  <si>
    <t>31/10</t>
  </si>
  <si>
    <t>S/ -1,000.00</t>
  </si>
  <si>
    <t>Sáb. 31 dic  04:04</t>
  </si>
  <si>
    <t>S/ +0.31</t>
  </si>
  <si>
    <t>Vie. 30 dic  00:00</t>
  </si>
  <si>
    <t>S/ +889.15</t>
  </si>
  <si>
    <t>PAGO REC / VERISURE PERU PE 03/</t>
  </si>
  <si>
    <t>CLAR 000009563</t>
  </si>
  <si>
    <t>138.99-</t>
  </si>
  <si>
    <t>138.86-</t>
  </si>
  <si>
    <t>PAGO BANCA MOVIL</t>
  </si>
  <si>
    <t>:</t>
  </si>
  <si>
    <t>UCSM</t>
    <phoneticPr fontId="17" type="noConversion"/>
  </si>
  <si>
    <t>17/10</t>
  </si>
  <si>
    <t>Gasto</t>
    <phoneticPr fontId="17" type="noConversion"/>
  </si>
  <si>
    <t>NO PAGAR CON VISA PUESS</t>
    <phoneticPr fontId="17" type="noConversion"/>
  </si>
  <si>
    <t>NO PAGAR CON VISA PUESS</t>
    <phoneticPr fontId="17" type="noConversion"/>
  </si>
  <si>
    <t>NO PAGAR CON VISA PUESS</t>
    <phoneticPr fontId="17" type="noConversion"/>
  </si>
  <si>
    <t>UNSA</t>
    <phoneticPr fontId="17" type="noConversion"/>
  </si>
  <si>
    <t>149'56''</t>
    <phoneticPr fontId="17" type="noConversion"/>
  </si>
  <si>
    <t>14/05</t>
  </si>
  <si>
    <t>15/05</t>
  </si>
  <si>
    <t>16/05</t>
  </si>
  <si>
    <t>Saldos en Claro</t>
    <phoneticPr fontId="17" type="noConversion"/>
  </si>
  <si>
    <t>200'</t>
    <phoneticPr fontId="17" type="noConversion"/>
  </si>
  <si>
    <t>REG OP SIN DEV ITF</t>
  </si>
  <si>
    <t>CONS POLLERIA REAL</t>
  </si>
  <si>
    <t>13/10</t>
  </si>
  <si>
    <t>UNSA</t>
    <phoneticPr fontId="17" type="noConversion"/>
  </si>
  <si>
    <t>UNSA</t>
    <phoneticPr fontId="17" type="noConversion"/>
  </si>
  <si>
    <t>20/03</t>
  </si>
  <si>
    <t>HABERES 5TA CAT</t>
  </si>
  <si>
    <t>19/08</t>
  </si>
  <si>
    <t>15/08</t>
  </si>
  <si>
    <t>Línea disponible: US$ 3,976.00Linea aprobada: US$ 4,000.00Deuda a la fecha en soles: (S/. 0.56)Deuda a la fecha en dólares: (US$ 0.63)Disponible Disp. Efectivo: US$ 39.76Ultimo día de pago: 02/01/2015Pago Mínimo soles: S/. 0.00Pago Mínimo dólares: US$ 0.00Pago Total soles: S/. 220.43Pago Total dólares: (US$ 0.63)Fecha último pago en soles: 06/12/2014Fecha último pago en dólares: 21/03/2014Último pago en soles: S/. 220.45Último pago en dólares: US$ 565.00</t>
  </si>
  <si>
    <t>CONS PRIMAX - ES D</t>
  </si>
  <si>
    <t>CONS PALACIO MARIN</t>
  </si>
  <si>
    <t>CONS LOS HERRAJES</t>
  </si>
  <si>
    <t>UCSM</t>
    <phoneticPr fontId="17" type="noConversion"/>
  </si>
  <si>
    <t>PAGO A CTA.VISA</t>
  </si>
  <si>
    <t>UCSM</t>
    <phoneticPr fontId="17" type="noConversion"/>
  </si>
  <si>
    <t>UNSA Vacaciones</t>
    <phoneticPr fontId="17" type="noConversion"/>
  </si>
  <si>
    <t>1ro</t>
    <phoneticPr fontId="17" type="noConversion"/>
  </si>
  <si>
    <t>UCSM</t>
    <phoneticPr fontId="17" type="noConversion"/>
  </si>
  <si>
    <t>UCSM ??</t>
    <phoneticPr fontId="17" type="noConversion"/>
  </si>
  <si>
    <t>Automovil Chrevolet Aveo</t>
    <phoneticPr fontId="17" type="noConversion"/>
  </si>
  <si>
    <t>CONS PAPA JOHNS DE</t>
  </si>
  <si>
    <t>30/04</t>
  </si>
  <si>
    <t>29/08</t>
  </si>
  <si>
    <t>CONS MAESTRO AREQU</t>
  </si>
  <si>
    <t>UCSM</t>
    <phoneticPr fontId="17" type="noConversion"/>
  </si>
  <si>
    <t>REPOSICION TD NAC</t>
  </si>
  <si>
    <t>viaje Czc</t>
    <phoneticPr fontId="17" type="noConversion"/>
  </si>
  <si>
    <t xml:space="preserve">REC / ACE SEGUROS IX     </t>
    <phoneticPr fontId="17" type="noConversion"/>
  </si>
  <si>
    <t>ahorro</t>
    <phoneticPr fontId="17" type="noConversion"/>
  </si>
  <si>
    <t>ahorro</t>
    <phoneticPr fontId="17" type="noConversion"/>
  </si>
  <si>
    <t>Pago total dólares</t>
  </si>
  <si>
    <t>30/12</t>
  </si>
  <si>
    <t>UNSA</t>
    <phoneticPr fontId="17" type="noConversion"/>
  </si>
  <si>
    <t>16/07</t>
  </si>
  <si>
    <t>COM.OP.OTRA.LOCAL</t>
  </si>
  <si>
    <t>CONS PLAZA VEA EJE</t>
  </si>
  <si>
    <t>pagos dpto</t>
    <phoneticPr fontId="17" type="noConversion"/>
  </si>
  <si>
    <t>18/09</t>
  </si>
  <si>
    <t>Salidas</t>
    <phoneticPr fontId="17" type="noConversion"/>
  </si>
  <si>
    <t>Sr Cirilo Librero</t>
    <phoneticPr fontId="17" type="noConversion"/>
  </si>
  <si>
    <t>UCSM</t>
    <phoneticPr fontId="17" type="noConversion"/>
  </si>
  <si>
    <t>UNSA</t>
    <phoneticPr fontId="17" type="noConversion"/>
  </si>
  <si>
    <t xml:space="preserve">REC / ACE SEGUROS IX     </t>
  </si>
  <si>
    <t>UNSA</t>
    <phoneticPr fontId="17" type="noConversion"/>
  </si>
  <si>
    <t>UCSM</t>
    <phoneticPr fontId="17" type="noConversion"/>
  </si>
  <si>
    <t>UNSA</t>
    <phoneticPr fontId="17" type="noConversion"/>
  </si>
  <si>
    <t>TRANSF A 215305827</t>
  </si>
  <si>
    <t>CONS FASURPERU</t>
  </si>
  <si>
    <t>27/02</t>
  </si>
  <si>
    <t>UNSA</t>
    <phoneticPr fontId="17" type="noConversion"/>
  </si>
  <si>
    <t>UNSA</t>
    <phoneticPr fontId="17" type="noConversion"/>
  </si>
  <si>
    <t>Lun. 07 nov  08:05</t>
  </si>
  <si>
    <t>S/ -300.00</t>
  </si>
  <si>
    <t>Lun. 31 oct  04:04</t>
  </si>
  <si>
    <t>S/ +0.03</t>
  </si>
  <si>
    <t>14/11/2016</t>
  </si>
  <si>
    <t>S/. -312.00</t>
  </si>
  <si>
    <t>26/09</t>
  </si>
  <si>
    <t>UCSM</t>
    <phoneticPr fontId="17" type="noConversion"/>
  </si>
  <si>
    <t>AVON 10029559753</t>
  </si>
  <si>
    <t>CONS LAS ESPADAS G</t>
  </si>
  <si>
    <t>17/08</t>
  </si>
  <si>
    <t>TRAN.CTAS.TERC.BM</t>
  </si>
  <si>
    <t>CONS GRIFO AV. PER</t>
  </si>
  <si>
    <t>retiro efectivo soles</t>
    <phoneticPr fontId="17" type="noConversion"/>
  </si>
  <si>
    <t>debito compras</t>
    <phoneticPr fontId="17" type="noConversion"/>
  </si>
  <si>
    <t>25/08</t>
    <phoneticPr fontId="17" type="noConversion"/>
  </si>
  <si>
    <t>retiro efectivo soles</t>
    <phoneticPr fontId="17" type="noConversion"/>
  </si>
  <si>
    <t>30/07</t>
    <phoneticPr fontId="17" type="noConversion"/>
  </si>
  <si>
    <t>intereses</t>
    <phoneticPr fontId="17" type="noConversion"/>
  </si>
  <si>
    <t>UCSM</t>
    <phoneticPr fontId="17" type="noConversion"/>
  </si>
  <si>
    <t>CONS EL ARADO GRUP</t>
  </si>
  <si>
    <t>CONS ZONACEL</t>
  </si>
  <si>
    <t>CONS EVENTO FIA 20</t>
  </si>
  <si>
    <t>23/08</t>
  </si>
  <si>
    <t>UNSA</t>
    <phoneticPr fontId="17" type="noConversion"/>
  </si>
  <si>
    <t>UNSA</t>
    <phoneticPr fontId="17" type="noConversion"/>
  </si>
  <si>
    <t>InfoUnsa</t>
    <phoneticPr fontId="17" type="noConversion"/>
  </si>
  <si>
    <t>19/10</t>
  </si>
  <si>
    <t>CONS LA CASITA</t>
  </si>
  <si>
    <t>24/06</t>
  </si>
  <si>
    <t>Alquiler</t>
    <phoneticPr fontId="17" type="noConversion"/>
  </si>
  <si>
    <t>CONS EESS EL NUEVO</t>
  </si>
  <si>
    <t>200'</t>
    <phoneticPr fontId="17" type="noConversion"/>
  </si>
  <si>
    <t>21/05</t>
  </si>
  <si>
    <t>25/05</t>
  </si>
  <si>
    <t>26/05</t>
  </si>
  <si>
    <t>TELET 5054241929</t>
  </si>
  <si>
    <t>22/06</t>
  </si>
  <si>
    <t>27/08</t>
    <phoneticPr fontId="17" type="noConversion"/>
  </si>
  <si>
    <t>Saldo Contable</t>
  </si>
  <si>
    <t>CONS BAZAR MARIA A</t>
  </si>
  <si>
    <t>20/01</t>
  </si>
  <si>
    <t xml:space="preserve">INT FINANCIAMIENTO       </t>
  </si>
  <si>
    <t>S/. 7.26</t>
  </si>
  <si>
    <t>22/07/2014</t>
  </si>
  <si>
    <t>15/11</t>
  </si>
  <si>
    <t>21/11</t>
  </si>
  <si>
    <t>NO PAGAR CON LA TARJETA DE CREDITO PUESSSS</t>
    <phoneticPr fontId="17" type="noConversion"/>
  </si>
  <si>
    <t>22/11</t>
  </si>
  <si>
    <t>SEAL000000444691</t>
  </si>
  <si>
    <t xml:space="preserve"> IQUIQUE       - CL </t>
  </si>
  <si>
    <t>US$ 60.66</t>
  </si>
  <si>
    <t>US$ 3.13</t>
  </si>
  <si>
    <t xml:space="preserve">MEMBRESIA ANUAL          </t>
  </si>
  <si>
    <t>S/. 300.00</t>
  </si>
  <si>
    <t>US$ 105.86</t>
  </si>
  <si>
    <t>14/08</t>
  </si>
  <si>
    <t>CONS CINEMARK PORO</t>
  </si>
  <si>
    <t>CONS LA POSITIVA</t>
  </si>
  <si>
    <t>CONS BURGER KING 1</t>
  </si>
  <si>
    <t>CONS STARBUCKS 32</t>
  </si>
  <si>
    <t>UNSA</t>
    <phoneticPr fontId="17" type="noConversion"/>
  </si>
  <si>
    <t>UCSM</t>
    <phoneticPr fontId="17" type="noConversion"/>
  </si>
  <si>
    <t>UCSM</t>
    <phoneticPr fontId="17" type="noConversion"/>
  </si>
  <si>
    <t>CONS PECSA EESS DO</t>
  </si>
  <si>
    <t>UNSA</t>
    <phoneticPr fontId="17" type="noConversion"/>
  </si>
  <si>
    <t>UNSA</t>
    <phoneticPr fontId="17" type="noConversion"/>
  </si>
  <si>
    <t>TRANSF A 215205388</t>
  </si>
  <si>
    <t>Gasolina</t>
    <phoneticPr fontId="17" type="noConversion"/>
  </si>
  <si>
    <t>AVON010029559753</t>
  </si>
  <si>
    <t>UNSA</t>
    <phoneticPr fontId="17" type="noConversion"/>
  </si>
  <si>
    <t>CONS AREQUIPA CONE</t>
  </si>
  <si>
    <t>Fecha de pago</t>
  </si>
  <si>
    <t>Tarj Cred</t>
    <phoneticPr fontId="17" type="noConversion"/>
  </si>
  <si>
    <t>22/10</t>
  </si>
  <si>
    <t>23/10</t>
  </si>
  <si>
    <t>UNSA</t>
    <phoneticPr fontId="17" type="noConversion"/>
  </si>
  <si>
    <t>UCSM</t>
    <phoneticPr fontId="17" type="noConversion"/>
  </si>
  <si>
    <t>CONS SAMBAMBAIA S</t>
  </si>
  <si>
    <t xml:space="preserve"> EO            -    </t>
  </si>
  <si>
    <t>CONS INKAFARMA DEL</t>
  </si>
  <si>
    <t>TRANSF A 194003145</t>
  </si>
  <si>
    <t>UCSM</t>
    <phoneticPr fontId="17" type="noConversion"/>
  </si>
  <si>
    <t>US$ 281.41</t>
  </si>
  <si>
    <t>UNSA</t>
    <phoneticPr fontId="17" type="noConversion"/>
  </si>
  <si>
    <t>28/02</t>
  </si>
  <si>
    <t>UNSA</t>
    <phoneticPr fontId="17" type="noConversion"/>
  </si>
  <si>
    <t>UCSM</t>
    <phoneticPr fontId="17" type="noConversion"/>
  </si>
  <si>
    <t>29/09</t>
  </si>
  <si>
    <t>30/09</t>
  </si>
  <si>
    <t xml:space="preserve">ACE SEGUROS I            </t>
  </si>
  <si>
    <t>TRA O/CTA</t>
  </si>
  <si>
    <t>UCSM</t>
    <phoneticPr fontId="17" type="noConversion"/>
  </si>
  <si>
    <t>TRANSF A 215258185</t>
  </si>
  <si>
    <t>UCSM</t>
    <phoneticPr fontId="17" type="noConversion"/>
  </si>
  <si>
    <t>CONS PECSSA EESS S</t>
  </si>
  <si>
    <t>13/11</t>
  </si>
  <si>
    <t>CONS PARIS LAMBRAM</t>
  </si>
  <si>
    <t>PENALIDAD PAGO EXTEMPORAN</t>
  </si>
  <si>
    <t>UCSM</t>
    <phoneticPr fontId="17" type="noConversion"/>
  </si>
  <si>
    <t>UCSM</t>
    <phoneticPr fontId="17" type="noConversion"/>
  </si>
  <si>
    <t>26/08</t>
    <phoneticPr fontId="17" type="noConversion"/>
  </si>
  <si>
    <t>pagos dpto</t>
    <phoneticPr fontId="17" type="noConversion"/>
  </si>
  <si>
    <t>A 193-1808047-0</t>
  </si>
  <si>
    <t>COM.RET.CAJ.E.3108</t>
  </si>
  <si>
    <t>26/08</t>
  </si>
  <si>
    <t>UNSA</t>
    <phoneticPr fontId="17" type="noConversion"/>
  </si>
  <si>
    <t>rec. Claro peru post pago (CITIBANK)</t>
    <phoneticPr fontId="17" type="noConversion"/>
  </si>
  <si>
    <t>14/09</t>
  </si>
  <si>
    <t>REPOSICION TARJDEB</t>
  </si>
  <si>
    <t>24/10</t>
  </si>
  <si>
    <t>17/02</t>
  </si>
  <si>
    <t>25/02</t>
  </si>
  <si>
    <t>UNSA</t>
    <phoneticPr fontId="17" type="noConversion"/>
  </si>
  <si>
    <t>UNSA</t>
    <phoneticPr fontId="17" type="noConversion"/>
  </si>
  <si>
    <t>15/01</t>
  </si>
  <si>
    <t>CONS E/S LOBITOS</t>
  </si>
  <si>
    <t>24/11</t>
  </si>
  <si>
    <t>16/04</t>
  </si>
  <si>
    <t>17/04</t>
  </si>
  <si>
    <t>CONS OLTURSA</t>
  </si>
  <si>
    <t>24/02</t>
  </si>
  <si>
    <t>CARGOXABONO ERRADO</t>
  </si>
  <si>
    <t>CONS PAYU*CTA POL</t>
  </si>
  <si>
    <t>CONS CHINAWOK RPLA</t>
  </si>
  <si>
    <t>CONS NORKY S</t>
  </si>
  <si>
    <t>18/02</t>
  </si>
  <si>
    <t>CONS GRIFO AUTOMOT</t>
  </si>
  <si>
    <t>UCSM</t>
    <phoneticPr fontId="17" type="noConversion"/>
  </si>
  <si>
    <t>Alquiler</t>
    <phoneticPr fontId="17" type="noConversion"/>
  </si>
  <si>
    <t>COM SEGURO DE DESGRAVAMEN -</t>
  </si>
  <si>
    <t>UNSA</t>
    <phoneticPr fontId="17" type="noConversion"/>
  </si>
  <si>
    <t>Dolares US$</t>
    <phoneticPr fontId="17" type="noConversion"/>
  </si>
  <si>
    <t>Euros</t>
    <phoneticPr fontId="17" type="noConversion"/>
  </si>
  <si>
    <t>CONS FRANCO SUPERM</t>
  </si>
  <si>
    <t>CONS PAOLO BORGHIN</t>
  </si>
  <si>
    <t>CONS CALAMARES</t>
  </si>
  <si>
    <t xml:space="preserve">PAGO EFE AGE RED UNICARD </t>
  </si>
  <si>
    <t>- US$ 565.00</t>
  </si>
  <si>
    <t>22/02/2014</t>
  </si>
  <si>
    <t xml:space="preserve"> SHENZHEN      - CN </t>
  </si>
  <si>
    <t>US$ 41.66</t>
  </si>
  <si>
    <t>- US$ 41.66</t>
  </si>
  <si>
    <t>19/06</t>
  </si>
  <si>
    <t>IMPUESTO ITF</t>
  </si>
  <si>
    <t>14/03</t>
  </si>
  <si>
    <t>26/11</t>
  </si>
  <si>
    <t>CONS KFC 96 AVENTU</t>
  </si>
  <si>
    <t>16/09</t>
  </si>
  <si>
    <t>CONS 02 PRESTO</t>
  </si>
  <si>
    <t>21/01</t>
  </si>
  <si>
    <t>22/01</t>
  </si>
  <si>
    <t>CONS MC DONALDS MA</t>
  </si>
  <si>
    <t>UNSA</t>
    <phoneticPr fontId="17" type="noConversion"/>
  </si>
  <si>
    <t>UNSA</t>
    <phoneticPr fontId="17" type="noConversion"/>
  </si>
  <si>
    <t>CONS ES EL NUEVO S</t>
  </si>
  <si>
    <t>CONS ES EL NUEVO S</t>
    <phoneticPr fontId="17" type="noConversion"/>
  </si>
  <si>
    <t>CONS CINEPLANET RP</t>
    <phoneticPr fontId="17" type="noConversion"/>
  </si>
  <si>
    <t>CONS SARCLETTI</t>
  </si>
  <si>
    <t>30/10/2013</t>
  </si>
  <si>
    <t>VIET000931918456</t>
    <phoneticPr fontId="17" type="noConversion"/>
  </si>
  <si>
    <t>Mercado y fruta</t>
    <phoneticPr fontId="17" type="noConversion"/>
  </si>
  <si>
    <t>Gasolina</t>
    <phoneticPr fontId="17" type="noConversion"/>
  </si>
  <si>
    <t>31/10/2013</t>
  </si>
  <si>
    <t>Separacion Derrama</t>
    <phoneticPr fontId="17" type="noConversion"/>
  </si>
  <si>
    <t>UNSA</t>
    <phoneticPr fontId="17" type="noConversion"/>
  </si>
  <si>
    <t>CONS PRIMAX - E/S</t>
  </si>
  <si>
    <t>14/04</t>
  </si>
  <si>
    <t>CONS BTL AREQUIPA</t>
  </si>
  <si>
    <t>13/07</t>
  </si>
  <si>
    <t>15/07</t>
  </si>
  <si>
    <t>19/04</t>
  </si>
  <si>
    <t>UNSA</t>
    <phoneticPr fontId="17" type="noConversion"/>
  </si>
  <si>
    <t>CLAR000941151859</t>
  </si>
  <si>
    <t>CONS AREQUIPA CONE</t>
    <phoneticPr fontId="17" type="noConversion"/>
  </si>
  <si>
    <t>RETIRO DIR</t>
  </si>
  <si>
    <t>Jue. 07 jul  12:32</t>
  </si>
  <si>
    <t>S/. -200.00</t>
  </si>
  <si>
    <t>UNSA</t>
    <phoneticPr fontId="17" type="noConversion"/>
  </si>
  <si>
    <t>UNSA</t>
    <phoneticPr fontId="17" type="noConversion"/>
  </si>
  <si>
    <t>20/04</t>
  </si>
  <si>
    <t>UNSA</t>
    <phoneticPr fontId="17" type="noConversion"/>
  </si>
  <si>
    <t>TRANSF A 215178905</t>
  </si>
  <si>
    <t>CONS ESTACION PACO</t>
  </si>
  <si>
    <t>CONS SERVICENTRO I</t>
  </si>
  <si>
    <t xml:space="preserve">CIRCLE5ORLD.COM          </t>
  </si>
  <si>
    <t>28/09</t>
  </si>
  <si>
    <t>19/06/2016</t>
  </si>
  <si>
    <t>INTERES COMPENSATORIO</t>
  </si>
  <si>
    <t>S/. 83.60</t>
  </si>
  <si>
    <t>NEXT UNIV US 05/</t>
  </si>
  <si>
    <t>S/. 186.64</t>
  </si>
  <si>
    <t>30/05/2016</t>
  </si>
  <si>
    <t>MAESTRO PERU PE 26/</t>
  </si>
  <si>
    <t>S/. 16.78</t>
  </si>
  <si>
    <t>COM.MANTENIM</t>
  </si>
  <si>
    <t>SEAL000000102270</t>
  </si>
  <si>
    <t>UCSM</t>
    <phoneticPr fontId="17" type="noConversion"/>
  </si>
  <si>
    <t>UCSM</t>
    <phoneticPr fontId="17" type="noConversion"/>
  </si>
  <si>
    <t>Asoc TP5</t>
    <phoneticPr fontId="17" type="noConversion"/>
  </si>
  <si>
    <t>Contrat</t>
    <phoneticPr fontId="17" type="noConversion"/>
  </si>
  <si>
    <t>Prestamo hipotecario</t>
    <phoneticPr fontId="17" type="noConversion"/>
  </si>
  <si>
    <t>Pandero</t>
    <phoneticPr fontId="17" type="noConversion"/>
  </si>
  <si>
    <t>Comida</t>
    <phoneticPr fontId="17" type="noConversion"/>
  </si>
  <si>
    <t>2do prestamo hip</t>
    <phoneticPr fontId="17" type="noConversion"/>
  </si>
  <si>
    <t>Ropa</t>
    <phoneticPr fontId="17" type="noConversion"/>
  </si>
  <si>
    <t>Otros</t>
    <phoneticPr fontId="17" type="noConversion"/>
  </si>
  <si>
    <t>CONS PLAZA VEA EL</t>
  </si>
  <si>
    <t>CONS BOTICAS MI FA</t>
  </si>
  <si>
    <t>UCSM</t>
    <phoneticPr fontId="17" type="noConversion"/>
  </si>
  <si>
    <t>hras</t>
    <phoneticPr fontId="17" type="noConversion"/>
  </si>
  <si>
    <t>CONS GRIFO GUARDIA</t>
  </si>
  <si>
    <t xml:space="preserve">HIP LIDER ARICA          </t>
  </si>
  <si>
    <t>UNSA</t>
    <phoneticPr fontId="17" type="noConversion"/>
  </si>
  <si>
    <t>UCSM</t>
    <phoneticPr fontId="17" type="noConversion"/>
  </si>
  <si>
    <r>
      <t>Ahorro</t>
    </r>
    <r>
      <rPr>
        <sz val="11"/>
        <color indexed="23"/>
        <rFont val="Tahoma"/>
        <family val="2"/>
      </rPr>
      <t> </t>
    </r>
    <r>
      <rPr>
        <b/>
        <sz val="11"/>
        <color indexed="23"/>
        <rFont val="Tahoma"/>
        <family val="2"/>
      </rPr>
      <t>soles </t>
    </r>
    <r>
      <rPr>
        <sz val="11"/>
        <color indexed="23"/>
        <rFont val="Tahoma"/>
        <family val="2"/>
      </rPr>
      <t> </t>
    </r>
    <r>
      <rPr>
        <b/>
        <sz val="11"/>
        <color indexed="23"/>
        <rFont val="Tahoma"/>
        <family val="2"/>
      </rPr>
      <t>215-33878912-0-18</t>
    </r>
  </si>
  <si>
    <t>16/01</t>
  </si>
  <si>
    <t>CONS EL TABLON FOO</t>
  </si>
  <si>
    <t>UNSA</t>
    <phoneticPr fontId="17" type="noConversion"/>
  </si>
  <si>
    <t xml:space="preserve">AJ COMISION EECC IMPRESO </t>
  </si>
  <si>
    <t>- S/. 10.00</t>
  </si>
  <si>
    <t>- S/. 509.00</t>
  </si>
  <si>
    <t>09/29/14</t>
    <phoneticPr fontId="17" type="noConversion"/>
  </si>
  <si>
    <t xml:space="preserve"> ARICA         - CL </t>
  </si>
  <si>
    <t>SEAL000000367433</t>
  </si>
  <si>
    <t>20/02</t>
  </si>
  <si>
    <t>UNSA</t>
    <phoneticPr fontId="17" type="noConversion"/>
  </si>
  <si>
    <t>29/02</t>
  </si>
  <si>
    <t>- US$ 3.13</t>
  </si>
  <si>
    <t>CONS EL ASADOR POI</t>
  </si>
  <si>
    <t>28/11</t>
  </si>
  <si>
    <t>30/11</t>
  </si>
  <si>
    <t>CONS METRO LAMBRAM</t>
  </si>
  <si>
    <t>UNSA</t>
    <phoneticPr fontId="17" type="noConversion"/>
  </si>
  <si>
    <t>27/03</t>
  </si>
  <si>
    <t>Fechas</t>
    <phoneticPr fontId="17" type="noConversion"/>
  </si>
  <si>
    <t>CONS ORIHUELA CAMA</t>
  </si>
  <si>
    <t>15/04</t>
  </si>
  <si>
    <t>RET EFECT SOL ATM</t>
  </si>
  <si>
    <t>24/07</t>
  </si>
  <si>
    <t>CONS SUPERMERCADOS</t>
  </si>
  <si>
    <t>24/04</t>
  </si>
  <si>
    <t>CONS MCDONALDS</t>
  </si>
  <si>
    <t>CONS NITOS</t>
  </si>
  <si>
    <t>17/12</t>
  </si>
  <si>
    <t>13/08</t>
    <phoneticPr fontId="17" type="noConversion"/>
  </si>
  <si>
    <t>TRANSF DE OTRA CTA</t>
  </si>
  <si>
    <t>UNSA</t>
    <phoneticPr fontId="17" type="noConversion"/>
  </si>
  <si>
    <t>23/09</t>
  </si>
  <si>
    <t>23/12</t>
  </si>
  <si>
    <t>24/12</t>
  </si>
  <si>
    <t>ahorro</t>
    <phoneticPr fontId="17" type="noConversion"/>
  </si>
  <si>
    <t>CONS FULL SERVICIO</t>
  </si>
  <si>
    <t>CONS SODIMAC AREQU</t>
  </si>
  <si>
    <t>UCSM</t>
    <phoneticPr fontId="17" type="noConversion"/>
  </si>
  <si>
    <t>CONS SALCHICHERIA</t>
  </si>
  <si>
    <t>CONS RST TURIS LA</t>
  </si>
  <si>
    <t>UNSA</t>
    <phoneticPr fontId="17" type="noConversion"/>
  </si>
  <si>
    <t>UNSA</t>
    <phoneticPr fontId="17" type="noConversion"/>
  </si>
  <si>
    <t>CONS FOTO A</t>
  </si>
  <si>
    <t>31/08</t>
  </si>
  <si>
    <t>26/04</t>
  </si>
  <si>
    <t>otros</t>
    <phoneticPr fontId="17" type="noConversion"/>
  </si>
  <si>
    <t>COM ENVIO ESTADO DE CUENT</t>
  </si>
  <si>
    <t>22/03</t>
  </si>
  <si>
    <t>CONS BRAZAMAR</t>
  </si>
  <si>
    <t>27/04</t>
  </si>
  <si>
    <t>28/04</t>
  </si>
  <si>
    <t>UNSA</t>
    <phoneticPr fontId="17" type="noConversion"/>
  </si>
  <si>
    <t>PAGO BCA INTERNET</t>
  </si>
  <si>
    <t>Línea de crédito</t>
  </si>
  <si>
    <t>CONS PRESTO DELIVE</t>
  </si>
  <si>
    <t>RPC</t>
    <phoneticPr fontId="17" type="noConversion"/>
  </si>
  <si>
    <t>CONS KFC 61 LAMBRA</t>
  </si>
  <si>
    <t>18/03</t>
  </si>
  <si>
    <t>UCSM</t>
    <phoneticPr fontId="17" type="noConversion"/>
  </si>
  <si>
    <t>UCSM ??</t>
    <phoneticPr fontId="17" type="noConversion"/>
  </si>
  <si>
    <t>De 1 año</t>
    <phoneticPr fontId="17" type="noConversion"/>
  </si>
  <si>
    <t>S/. -80.00</t>
  </si>
  <si>
    <t>AMORTIZ. PRESTAMO</t>
  </si>
  <si>
    <t>CONS COLLOKY</t>
  </si>
  <si>
    <t>saldo prepago</t>
    <phoneticPr fontId="17" type="noConversion"/>
  </si>
  <si>
    <t>19/2/2013</t>
    <phoneticPr fontId="17" type="noConversion"/>
  </si>
  <si>
    <t>15/03</t>
  </si>
  <si>
    <t>19/04/2016</t>
  </si>
  <si>
    <t>14/04/2016</t>
  </si>
  <si>
    <t>S/. 948.90</t>
  </si>
  <si>
    <t>13/04/2016</t>
  </si>
  <si>
    <t>MAESTRO PERU PE 10/</t>
  </si>
  <si>
    <t>S/. 1,613.50</t>
  </si>
  <si>
    <t>S/. 140.60</t>
  </si>
  <si>
    <t>S/. -4,000.00</t>
  </si>
  <si>
    <t>S/. 0.20</t>
  </si>
  <si>
    <t>CONS EL CAPITAN</t>
  </si>
  <si>
    <t>28/06</t>
  </si>
  <si>
    <t>COM.RET.CAJ.E.1011</t>
  </si>
  <si>
    <t>13/02</t>
  </si>
  <si>
    <t>14/02</t>
  </si>
  <si>
    <t>16/02</t>
  </si>
  <si>
    <t>UNSA</t>
    <phoneticPr fontId="17" type="noConversion"/>
  </si>
  <si>
    <t>CONS BOTICA INKAFA</t>
  </si>
  <si>
    <t>2do</t>
    <phoneticPr fontId="17" type="noConversion"/>
  </si>
  <si>
    <t>4to</t>
    <phoneticPr fontId="17" type="noConversion"/>
  </si>
  <si>
    <t>29/10</t>
  </si>
  <si>
    <t>CONS CHINAWOK REAL</t>
  </si>
  <si>
    <t>COM EMBARGO 550706</t>
  </si>
  <si>
    <t>EMBARGO 550706</t>
  </si>
  <si>
    <t>UCSM</t>
    <phoneticPr fontId="17" type="noConversion"/>
  </si>
  <si>
    <t>22/07</t>
  </si>
  <si>
    <t>Saldo Disponible</t>
  </si>
  <si>
    <t>UNSA</t>
    <phoneticPr fontId="17" type="noConversion"/>
  </si>
  <si>
    <t>UNSA</t>
    <phoneticPr fontId="17" type="noConversion"/>
  </si>
  <si>
    <t>25/07</t>
  </si>
  <si>
    <t>14/08</t>
    <phoneticPr fontId="17" type="noConversion"/>
  </si>
  <si>
    <t>CONS GRIFO ARANCOT</t>
  </si>
  <si>
    <t>CONS TOTTUS CAYMA</t>
  </si>
  <si>
    <t>CONS TAHUAYCANI</t>
  </si>
  <si>
    <t>14/07</t>
  </si>
  <si>
    <t>Asoc TC</t>
    <phoneticPr fontId="17" type="noConversion"/>
  </si>
  <si>
    <t>16/08</t>
  </si>
  <si>
    <t>17/11</t>
  </si>
  <si>
    <t>Descripción</t>
  </si>
  <si>
    <t>UNSA</t>
    <phoneticPr fontId="17" type="noConversion"/>
  </si>
  <si>
    <t>30/03</t>
  </si>
  <si>
    <t>SEGURO MULTIPLE</t>
  </si>
  <si>
    <t>UCSM</t>
    <phoneticPr fontId="17" type="noConversion"/>
  </si>
  <si>
    <t>por mes</t>
    <phoneticPr fontId="17" type="noConversion"/>
  </si>
  <si>
    <t>TELET 5054220224</t>
  </si>
  <si>
    <t>UNSA</t>
    <phoneticPr fontId="17" type="noConversion"/>
  </si>
  <si>
    <t>CLAR000951326402</t>
  </si>
  <si>
    <t>ULaSalle</t>
    <phoneticPr fontId="17" type="noConversion"/>
  </si>
  <si>
    <t>UNSA</t>
    <phoneticPr fontId="17" type="noConversion"/>
  </si>
  <si>
    <t>30/01</t>
  </si>
  <si>
    <t>CONS KFC 61 PARQUE</t>
  </si>
  <si>
    <t>S/. 65.00</t>
  </si>
  <si>
    <t>PROTTAR 12064309</t>
  </si>
  <si>
    <t>15/09</t>
  </si>
  <si>
    <t>UCSM</t>
    <phoneticPr fontId="17" type="noConversion"/>
  </si>
  <si>
    <t xml:space="preserve">REC CLARO PERU POST-PAGO </t>
  </si>
  <si>
    <t>S/. 103.51</t>
  </si>
  <si>
    <t>CONS JIRON PERU</t>
  </si>
  <si>
    <t>CONS LEMAN S SE</t>
  </si>
  <si>
    <t>UCSM</t>
    <phoneticPr fontId="17" type="noConversion"/>
  </si>
  <si>
    <t>UCSM</t>
    <phoneticPr fontId="17" type="noConversion"/>
  </si>
  <si>
    <t>17/09</t>
  </si>
  <si>
    <t>19/09</t>
  </si>
  <si>
    <t>DUPR000029559753</t>
  </si>
  <si>
    <t>INT FINANCIAMIENTO -</t>
  </si>
  <si>
    <t>S/. 1.87</t>
  </si>
  <si>
    <t>S/. 1.79</t>
  </si>
  <si>
    <t>PENALIDAD PAGO EXTEMPORANEO -</t>
  </si>
  <si>
    <t>TELET 5054220052</t>
  </si>
  <si>
    <t>UCSM</t>
    <phoneticPr fontId="17" type="noConversion"/>
  </si>
  <si>
    <t>CONS BURGER KING</t>
  </si>
  <si>
    <t>CONS PIZZERIA PRES</t>
  </si>
  <si>
    <t>CTS $</t>
    <phoneticPr fontId="17" type="noConversion"/>
  </si>
  <si>
    <t>Tengo linea Creditos</t>
    <phoneticPr fontId="17" type="noConversion"/>
  </si>
  <si>
    <t>BCP tarjeta cred Soles</t>
    <phoneticPr fontId="17" type="noConversion"/>
  </si>
  <si>
    <t>CONS CINEPOLIS ARE</t>
  </si>
  <si>
    <t>PAGO PREST</t>
  </si>
  <si>
    <t>UNSA</t>
    <phoneticPr fontId="17" type="noConversion"/>
  </si>
  <si>
    <t>CONS EL SUPER 02</t>
  </si>
  <si>
    <t>UCSM</t>
    <phoneticPr fontId="17" type="noConversion"/>
  </si>
  <si>
    <t>Gano</t>
    <phoneticPr fontId="17" type="noConversion"/>
  </si>
  <si>
    <t>23/06</t>
  </si>
  <si>
    <t>ITF PAGO EN EFECT 0.005PC</t>
  </si>
  <si>
    <t xml:space="preserve"> T             -    </t>
  </si>
  <si>
    <t>30/09/2013</t>
  </si>
  <si>
    <t>meses</t>
    <phoneticPr fontId="17" type="noConversion"/>
  </si>
  <si>
    <t>UCSM</t>
    <phoneticPr fontId="17" type="noConversion"/>
  </si>
  <si>
    <t>Celular</t>
    <phoneticPr fontId="17" type="noConversion"/>
  </si>
  <si>
    <t>UNSA</t>
    <phoneticPr fontId="17" type="noConversion"/>
  </si>
  <si>
    <t>TOTAL</t>
    <phoneticPr fontId="17" type="noConversion"/>
  </si>
  <si>
    <t>INTERES GANADO</t>
  </si>
  <si>
    <t>25/04</t>
  </si>
  <si>
    <t>CONS TORTAS Y POST</t>
  </si>
  <si>
    <t>CONS LA CHULETA</t>
  </si>
  <si>
    <t>UCSM</t>
    <phoneticPr fontId="17" type="noConversion"/>
  </si>
  <si>
    <t>UNSA</t>
    <phoneticPr fontId="17" type="noConversion"/>
  </si>
  <si>
    <t>- S/. 108.00</t>
  </si>
  <si>
    <t>Tengo Efectivo</t>
    <phoneticPr fontId="17" type="noConversion"/>
  </si>
  <si>
    <t>CONS EF PERFUME</t>
  </si>
  <si>
    <t>Jue. 31 jul  04:04</t>
    <phoneticPr fontId="17" type="noConversion"/>
  </si>
  <si>
    <t>Mar. 27 jul  00:00</t>
    <phoneticPr fontId="17" type="noConversion"/>
  </si>
  <si>
    <t>19/09/2016</t>
  </si>
  <si>
    <t>UCSM</t>
    <phoneticPr fontId="17" type="noConversion"/>
  </si>
  <si>
    <t>UCSM</t>
    <phoneticPr fontId="17" type="noConversion"/>
  </si>
  <si>
    <t>UNSA</t>
    <phoneticPr fontId="17" type="noConversion"/>
  </si>
  <si>
    <t>Medicina</t>
    <phoneticPr fontId="17" type="noConversion"/>
  </si>
  <si>
    <t>14/06</t>
  </si>
  <si>
    <t xml:space="preserve">DIEL LTDA                </t>
  </si>
  <si>
    <t>CONS DELY PLAZA AR</t>
  </si>
  <si>
    <t>22/08</t>
  </si>
  <si>
    <t>UCSM</t>
    <phoneticPr fontId="17" type="noConversion"/>
  </si>
  <si>
    <t>19/12</t>
  </si>
  <si>
    <t>COM.OPE.VENT</t>
  </si>
  <si>
    <t>CLAVE DIGITAL</t>
  </si>
  <si>
    <t>CONS TOTTUS PARRA</t>
  </si>
  <si>
    <t>cuota promo 88</t>
    <phoneticPr fontId="17" type="noConversion"/>
  </si>
  <si>
    <t>CLAR000956311101</t>
  </si>
  <si>
    <t>CONS MF200 AREQUIP</t>
  </si>
  <si>
    <t>UNSA</t>
    <phoneticPr fontId="17" type="noConversion"/>
  </si>
  <si>
    <t>UCSM</t>
    <phoneticPr fontId="17" type="noConversion"/>
  </si>
  <si>
    <t>CONS TRM S.R.L.</t>
  </si>
  <si>
    <t>CONS MANTA PESCADO</t>
  </si>
  <si>
    <t>13/03</t>
  </si>
  <si>
    <t>UCSM</t>
    <phoneticPr fontId="17" type="noConversion"/>
  </si>
  <si>
    <t>Pago mínimo dólares</t>
  </si>
  <si>
    <t>Pago total soles</t>
  </si>
  <si>
    <t>UTP</t>
    <phoneticPr fontId="17" type="noConversion"/>
  </si>
  <si>
    <t>COM.TRAS.FONDOS</t>
  </si>
  <si>
    <t>UNSA</t>
    <phoneticPr fontId="17" type="noConversion"/>
  </si>
  <si>
    <t>msj txt</t>
    <phoneticPr fontId="17" type="noConversion"/>
  </si>
  <si>
    <t>CONS LEMAN S SERV</t>
  </si>
  <si>
    <t>CONS EL CBEACHAZO</t>
  </si>
  <si>
    <t>CONS PINKBERRY 14</t>
  </si>
  <si>
    <t>CONS ESTACION EL E</t>
  </si>
  <si>
    <t>CONS SALTENERIA RO</t>
  </si>
  <si>
    <t>CONS KFC 61 LAM</t>
  </si>
  <si>
    <t>CONS CINEMARK A</t>
  </si>
  <si>
    <t>UNSA</t>
    <phoneticPr fontId="17" type="noConversion"/>
  </si>
  <si>
    <t>CONS HELADO GOURME</t>
  </si>
  <si>
    <t>CONS CINEPLANET RP</t>
  </si>
  <si>
    <t>CONS HAPPYLAND</t>
  </si>
  <si>
    <t xml:space="preserve"> LIMA          - PE </t>
  </si>
  <si>
    <t>S/. 72.00</t>
  </si>
  <si>
    <t>31/05</t>
  </si>
  <si>
    <t>CONS 01 EL POLLO R</t>
  </si>
  <si>
    <t>UCSM</t>
    <phoneticPr fontId="17" type="noConversion"/>
  </si>
  <si>
    <t>Fecha</t>
  </si>
  <si>
    <t>CONS BRUNNO PIZZER</t>
  </si>
  <si>
    <t>CONS EL TABLON</t>
  </si>
  <si>
    <t>Alquiler</t>
    <phoneticPr fontId="17" type="noConversion"/>
  </si>
  <si>
    <t>CONS BURGER KING 2</t>
  </si>
  <si>
    <t>21/02</t>
  </si>
  <si>
    <t>26/02</t>
  </si>
  <si>
    <t>CONS EESS MELSA</t>
  </si>
  <si>
    <t>S-CPSS000000000088</t>
  </si>
  <si>
    <t>CONS CAPRICCIO</t>
  </si>
  <si>
    <t>CONS NUMIN SA</t>
  </si>
  <si>
    <t>CONS BEMBOS BURGER</t>
  </si>
  <si>
    <t>Principal</t>
    <phoneticPr fontId="17" type="noConversion"/>
  </si>
  <si>
    <t>DIRE000031921786</t>
  </si>
  <si>
    <t>21/03</t>
  </si>
  <si>
    <t>Asoc</t>
    <phoneticPr fontId="17" type="noConversion"/>
  </si>
  <si>
    <t>UCSM</t>
    <phoneticPr fontId="17" type="noConversion"/>
  </si>
  <si>
    <t>CONS SISTEMAS DE A</t>
  </si>
  <si>
    <t>Crédito utilizado soles</t>
  </si>
  <si>
    <t>S/. 0.00</t>
  </si>
  <si>
    <t>leche Xavi</t>
    <phoneticPr fontId="17" type="noConversion"/>
  </si>
  <si>
    <t>CONS CLINICA AREQU</t>
  </si>
  <si>
    <t>fecha</t>
    <phoneticPr fontId="17" type="noConversion"/>
  </si>
  <si>
    <t>msj multimed</t>
    <phoneticPr fontId="17" type="noConversion"/>
  </si>
  <si>
    <t>Alquiler</t>
    <phoneticPr fontId="17" type="noConversion"/>
  </si>
  <si>
    <t>pañales</t>
    <phoneticPr fontId="17" type="noConversion"/>
  </si>
  <si>
    <t>Asoc TP20</t>
    <phoneticPr fontId="17" type="noConversion"/>
  </si>
  <si>
    <t>S/. -400.00</t>
  </si>
  <si>
    <t>19/05/2016</t>
  </si>
  <si>
    <t>S/. 3.12</t>
  </si>
  <si>
    <t>19/07</t>
  </si>
  <si>
    <t>Crédito utilizado dólares</t>
  </si>
  <si>
    <t>CONS ESTILOS</t>
  </si>
  <si>
    <t>25/10</t>
  </si>
  <si>
    <t>CONS MONTAO</t>
  </si>
  <si>
    <t>3ro</t>
    <phoneticPr fontId="17" type="noConversion"/>
  </si>
  <si>
    <t>Contrat</t>
    <phoneticPr fontId="17" type="noConversion"/>
  </si>
  <si>
    <t>CONS AUTOMOTRIZ CI</t>
  </si>
  <si>
    <t>S/. 18,460.00</t>
  </si>
  <si>
    <t>UNSA</t>
    <phoneticPr fontId="17" type="noConversion"/>
  </si>
  <si>
    <t>UNSA</t>
    <phoneticPr fontId="17" type="noConversion"/>
  </si>
  <si>
    <t>TELET 5054276345</t>
    <phoneticPr fontId="17" type="noConversion"/>
  </si>
  <si>
    <t>US$ 0.00</t>
  </si>
  <si>
    <t>UNSA</t>
    <phoneticPr fontId="17" type="noConversion"/>
  </si>
  <si>
    <t>Vie. 03 jun  00:00</t>
  </si>
  <si>
    <t>25/10</t>
    <phoneticPr fontId="17" type="noConversion"/>
  </si>
  <si>
    <t>UCSM</t>
    <phoneticPr fontId="17" type="noConversion"/>
  </si>
  <si>
    <t>CONS REST. ENCANTO</t>
  </si>
  <si>
    <t>16/03</t>
  </si>
  <si>
    <t>CONS MAKRO SUPERMA</t>
  </si>
  <si>
    <t>UCSM</t>
    <phoneticPr fontId="17" type="noConversion"/>
  </si>
  <si>
    <t>UNSA</t>
    <phoneticPr fontId="17" type="noConversion"/>
  </si>
  <si>
    <t>26/03</t>
  </si>
  <si>
    <t>27/01</t>
  </si>
  <si>
    <t>28/01</t>
  </si>
  <si>
    <t>UCSM</t>
    <phoneticPr fontId="17" type="noConversion"/>
  </si>
  <si>
    <t>28/2/2013</t>
    <phoneticPr fontId="17" type="noConversion"/>
  </si>
  <si>
    <t>(S/. 0.54)</t>
  </si>
  <si>
    <t>18/01</t>
  </si>
  <si>
    <t>19/01</t>
  </si>
  <si>
    <t>CONS INKAFARMA ARE</t>
  </si>
  <si>
    <t>UNSA</t>
    <phoneticPr fontId="17" type="noConversion"/>
  </si>
  <si>
    <t>Movimientos Cta BCP</t>
    <phoneticPr fontId="17" type="noConversion"/>
  </si>
  <si>
    <t>22/02</t>
  </si>
  <si>
    <t>23/02</t>
  </si>
  <si>
    <t>21/03/2014</t>
  </si>
  <si>
    <t>13/08</t>
  </si>
  <si>
    <t>USO CAJER OTR INS</t>
  </si>
  <si>
    <t>15/12</t>
  </si>
  <si>
    <t>CONS CASA IDEAS</t>
  </si>
  <si>
    <t>17/4/13</t>
    <phoneticPr fontId="17" type="noConversion"/>
  </si>
  <si>
    <t>183'31''</t>
    <phoneticPr fontId="17" type="noConversion"/>
  </si>
  <si>
    <t>CONS CLUB INTERNAC</t>
  </si>
  <si>
    <t>CONS LA LUCILA</t>
  </si>
  <si>
    <t>CONS TOTTUS PAR</t>
  </si>
  <si>
    <t>18/07</t>
  </si>
  <si>
    <t>UCSM</t>
    <phoneticPr fontId="17" type="noConversion"/>
  </si>
  <si>
    <t>25/08</t>
  </si>
  <si>
    <t>167'26''</t>
    <phoneticPr fontId="17" type="noConversion"/>
  </si>
  <si>
    <t>UNSA</t>
    <phoneticPr fontId="17" type="noConversion"/>
  </si>
  <si>
    <t>14/11</t>
  </si>
  <si>
    <t>CONS POLLERIA LA C</t>
  </si>
  <si>
    <t>27/04/2016</t>
  </si>
  <si>
    <t>CINEMARK PORONGOCHE BOLET PE 24/</t>
  </si>
  <si>
    <t>S/. 23.70</t>
  </si>
  <si>
    <t>S/. -133.50</t>
  </si>
  <si>
    <t>22/12</t>
  </si>
  <si>
    <t>CONS EL CARBONERIT</t>
  </si>
  <si>
    <t>26/12</t>
  </si>
  <si>
    <t>27/12</t>
  </si>
  <si>
    <t>CONS ALFREDO PIMEN</t>
  </si>
  <si>
    <t>28/12</t>
  </si>
  <si>
    <t>TELE 956311101</t>
  </si>
  <si>
    <t>TELE 054659743</t>
  </si>
  <si>
    <t>DUPR000029334168</t>
  </si>
  <si>
    <t>UNSA</t>
    <phoneticPr fontId="17" type="noConversion"/>
  </si>
  <si>
    <t>UNSA</t>
    <phoneticPr fontId="17" type="noConversion"/>
  </si>
  <si>
    <t>UCSM</t>
    <phoneticPr fontId="17" type="noConversion"/>
  </si>
  <si>
    <t>19/11</t>
  </si>
  <si>
    <t>UCSM</t>
    <phoneticPr fontId="17" type="noConversion"/>
  </si>
  <si>
    <t>CONS ORGULLO NORTE</t>
  </si>
  <si>
    <t>190'10''</t>
    <phoneticPr fontId="17" type="noConversion"/>
  </si>
  <si>
    <t>13/04</t>
  </si>
  <si>
    <t>13/12</t>
  </si>
  <si>
    <t>14/12</t>
  </si>
  <si>
    <t>UNSA</t>
    <phoneticPr fontId="17" type="noConversion"/>
  </si>
  <si>
    <t>Alquiler</t>
    <phoneticPr fontId="17" type="noConversion"/>
  </si>
  <si>
    <t>Alquiler</t>
    <phoneticPr fontId="17" type="noConversion"/>
  </si>
  <si>
    <t>CONS AMOR AMAR</t>
  </si>
  <si>
    <t>CONS KFC 27 CAYMA</t>
  </si>
  <si>
    <t>Jue. 30 jun  04:04</t>
  </si>
  <si>
    <t>S/. +0.03</t>
  </si>
  <si>
    <t>PPA PAGOS</t>
  </si>
  <si>
    <t>Aux TP20</t>
    <phoneticPr fontId="17" type="noConversion"/>
  </si>
  <si>
    <t>Asoc TC</t>
    <phoneticPr fontId="17" type="noConversion"/>
  </si>
  <si>
    <t>S/. 129.00</t>
  </si>
  <si>
    <t>29/09/2016</t>
  </si>
  <si>
    <t>S/. -9.90</t>
  </si>
  <si>
    <t>COMPRA (TIENDA) AREQUIPA</t>
  </si>
  <si>
    <t>S/. 9.90</t>
  </si>
  <si>
    <t>PAGO REC / VERISURE PERU PE 01/</t>
  </si>
  <si>
    <t>UNSA</t>
    <phoneticPr fontId="17" type="noConversion"/>
  </si>
  <si>
    <t>UCSM</t>
    <phoneticPr fontId="17" type="noConversion"/>
  </si>
  <si>
    <t>NEXT UNIV US 27/</t>
  </si>
  <si>
    <t>S/. 189.98</t>
  </si>
  <si>
    <t>UCSM</t>
    <phoneticPr fontId="17" type="noConversion"/>
  </si>
  <si>
    <t>19/05</t>
  </si>
  <si>
    <t>CONS CISNE TALLER</t>
  </si>
  <si>
    <t>CONS LA EMPANADITA</t>
  </si>
  <si>
    <t>16/06</t>
  </si>
  <si>
    <t>17/06</t>
  </si>
  <si>
    <t>SOC 444691</t>
  </si>
  <si>
    <t>RET. VENTANILLA</t>
  </si>
  <si>
    <t>PAGO CAJA CMR</t>
  </si>
  <si>
    <t>S/. -170.35</t>
  </si>
  <si>
    <t>INT.COMPENSATORIO PAGO TARDIO</t>
  </si>
  <si>
    <t>S/. 1.11</t>
  </si>
  <si>
    <t>16/08/2016</t>
  </si>
  <si>
    <t>Alquiler</t>
    <phoneticPr fontId="17" type="noConversion"/>
  </si>
  <si>
    <t>26/07</t>
  </si>
  <si>
    <t>27/07</t>
  </si>
  <si>
    <t>COMPRA (TIENDA)</t>
  </si>
  <si>
    <t>S/. 43.76</t>
  </si>
  <si>
    <t>27/07/2016</t>
  </si>
  <si>
    <t>Alquiler</t>
    <phoneticPr fontId="17" type="noConversion"/>
  </si>
  <si>
    <t>UCSM</t>
    <phoneticPr fontId="17" type="noConversion"/>
  </si>
  <si>
    <t>Soles</t>
    <phoneticPr fontId="17" type="noConversion"/>
  </si>
  <si>
    <t>TDA ESTILOS SRL</t>
    <phoneticPr fontId="17" type="noConversion"/>
  </si>
  <si>
    <t>Vie.12 ago  00:00</t>
    <phoneticPr fontId="17" type="noConversion"/>
  </si>
  <si>
    <t>S/ -80.00</t>
  </si>
  <si>
    <t>RETIRO EFECTIVO</t>
  </si>
  <si>
    <t>Mar. 13 jun  09:55</t>
  </si>
  <si>
    <t>S/ -500.10</t>
  </si>
  <si>
    <t>Mar. 13 jun  09:52</t>
  </si>
  <si>
    <t>S/ -1,500.00</t>
  </si>
  <si>
    <t>Vie. 09 jun  11:35</t>
  </si>
  <si>
    <t>RETIRO MON</t>
  </si>
  <si>
    <t>Vie. 09 jun  11:34</t>
  </si>
  <si>
    <t>S/ -30.00</t>
  </si>
  <si>
    <t>TDA PARRILLERIA</t>
  </si>
  <si>
    <t>Jue. 08 jun  00:00</t>
  </si>
  <si>
    <t>S/ -27.00</t>
  </si>
  <si>
    <t>24/08</t>
  </si>
  <si>
    <t>24/03</t>
  </si>
  <si>
    <t>CONS CAC AREQUIPA</t>
  </si>
  <si>
    <t>20/12</t>
  </si>
  <si>
    <t>18/08</t>
  </si>
  <si>
    <t>TRA O/CTA - AGENTE</t>
  </si>
  <si>
    <t>- S/. 76.00</t>
  </si>
  <si>
    <t>CONS GRIFO SAN JOS</t>
  </si>
  <si>
    <t>CONS ESTACION DE S</t>
  </si>
  <si>
    <t>29/01</t>
  </si>
  <si>
    <t>PAGO A CTA/C.MEN</t>
  </si>
  <si>
    <t>CONS PISCIGRANJA D</t>
  </si>
  <si>
    <t>CONS CONSULTING AS</t>
  </si>
  <si>
    <t>Asoc TP</t>
    <phoneticPr fontId="17" type="noConversion"/>
  </si>
  <si>
    <t>Asoc TP20</t>
    <phoneticPr fontId="17" type="noConversion"/>
  </si>
  <si>
    <t>CONS CEVICHERIA NA</t>
  </si>
  <si>
    <t>CONS SUPERMERCA</t>
  </si>
  <si>
    <t>S/. 188.31</t>
  </si>
  <si>
    <t>19/08/2016</t>
  </si>
  <si>
    <t>Vie. 30 sep  04:04</t>
  </si>
  <si>
    <t>S/ +0.01</t>
  </si>
  <si>
    <t>Jue. 29 sep  00:00</t>
  </si>
  <si>
    <t>S/ +1,032.57</t>
  </si>
  <si>
    <t>INTERES CORRIDO 1RA CUOTA</t>
  </si>
  <si>
    <t>S/. 0.88</t>
  </si>
  <si>
    <t>SEGURO DE DESGRAVAMEN</t>
  </si>
  <si>
    <t>S/. 4.90</t>
  </si>
  <si>
    <t>14/09/2016</t>
  </si>
  <si>
    <t>PAGO (TIENDA)</t>
  </si>
  <si>
    <t>CONS MC DONALDS</t>
  </si>
  <si>
    <t>PAGO EN BOTICAS FASA -</t>
  </si>
  <si>
    <t>UNSA</t>
    <phoneticPr fontId="17" type="noConversion"/>
  </si>
  <si>
    <t>4 meses</t>
    <phoneticPr fontId="17" type="noConversion"/>
  </si>
  <si>
    <t>20/11</t>
  </si>
  <si>
    <t>CONS MAMAITO</t>
  </si>
  <si>
    <t>CONS PURA FRUTA</t>
  </si>
  <si>
    <r>
      <t>Ahorro</t>
    </r>
    <r>
      <rPr>
        <sz val="11"/>
        <color indexed="23"/>
        <rFont val="Tahoma"/>
        <family val="2"/>
      </rPr>
      <t> </t>
    </r>
    <r>
      <rPr>
        <b/>
        <sz val="11"/>
        <color indexed="23"/>
        <rFont val="Tahoma"/>
        <family val="2"/>
      </rPr>
      <t>soles </t>
    </r>
    <r>
      <rPr>
        <sz val="11"/>
        <color indexed="23"/>
        <rFont val="Tahoma"/>
        <family val="2"/>
      </rPr>
      <t> </t>
    </r>
    <r>
      <rPr>
        <b/>
        <sz val="11"/>
        <color indexed="23"/>
        <rFont val="Tahoma"/>
        <family val="2"/>
      </rPr>
      <t>215-05343556-0-27</t>
    </r>
  </si>
  <si>
    <t>CONS PAPA JOHNS CC</t>
  </si>
  <si>
    <t>CONS PIZZERIA EL T</t>
  </si>
  <si>
    <t>CONS SERVICENTRO L</t>
  </si>
  <si>
    <t>20/08</t>
  </si>
  <si>
    <t>LEVA EMB-550706</t>
  </si>
  <si>
    <t>AJUSTE INT FINANCIAMIENTO -</t>
  </si>
  <si>
    <t>CONS EL POLLO REAL</t>
  </si>
  <si>
    <t>CONS KOSTO</t>
  </si>
  <si>
    <t>29/11</t>
  </si>
  <si>
    <t>INTERESES ACREEDORES</t>
  </si>
  <si>
    <t>Sáb. 08 oct  19:01</t>
  </si>
  <si>
    <t>UNSA</t>
    <phoneticPr fontId="17" type="noConversion"/>
  </si>
  <si>
    <t>CONS LA CHOCOLATER</t>
  </si>
  <si>
    <t>S/. -99.80</t>
  </si>
  <si>
    <t>HT PORONGOCHE</t>
  </si>
  <si>
    <t>S/. 25.05</t>
  </si>
  <si>
    <t>REC / VERISURE PERU</t>
  </si>
  <si>
    <t>SF AREQUIPA</t>
  </si>
  <si>
    <t>S/. -314.00</t>
  </si>
  <si>
    <t>Monto</t>
  </si>
  <si>
    <t>CONS COMPUCELL</t>
  </si>
  <si>
    <t>UCSM</t>
    <phoneticPr fontId="17" type="noConversion"/>
  </si>
  <si>
    <t>CONS ASTORIA RESTA</t>
  </si>
  <si>
    <t>UNSA</t>
    <phoneticPr fontId="17" type="noConversion"/>
  </si>
  <si>
    <t>UNSA</t>
    <phoneticPr fontId="17" type="noConversion"/>
  </si>
  <si>
    <t>CONS LUDENA SALAZA</t>
  </si>
  <si>
    <t>PAGO SODIMAC</t>
  </si>
  <si>
    <t>S/. -223.90</t>
  </si>
  <si>
    <t>MAESTRO PERU PE 09/</t>
  </si>
  <si>
    <t>S/. 87.40</t>
  </si>
  <si>
    <t>MAESTRO PERU PE 07/</t>
  </si>
  <si>
    <t>CONS SOLO TORTA</t>
  </si>
  <si>
    <t>CONS CHIFA FONG ME</t>
  </si>
  <si>
    <t>PAGO REC / VERISURE PERU PE 06/</t>
  </si>
  <si>
    <t>CONS LAS TRES CHOM</t>
  </si>
  <si>
    <t>TELET 5054220224</t>
    <phoneticPr fontId="17" type="noConversion"/>
  </si>
  <si>
    <t>23/07</t>
  </si>
  <si>
    <t>UNSA</t>
    <phoneticPr fontId="17" type="noConversion"/>
  </si>
  <si>
    <t>CONS CASA MIA</t>
  </si>
  <si>
    <t>S/. -410.00</t>
  </si>
  <si>
    <t>S/. -46.50</t>
  </si>
  <si>
    <t>SODIMAC AREQUIPA</t>
  </si>
  <si>
    <t>S/. 94.40</t>
  </si>
  <si>
    <t>UCSM</t>
    <phoneticPr fontId="17" type="noConversion"/>
  </si>
  <si>
    <t>S/. 176.45</t>
  </si>
  <si>
    <t>S/. 195.43</t>
  </si>
  <si>
    <t>S/. 1,455.80</t>
  </si>
  <si>
    <t>29/02/2016</t>
  </si>
  <si>
    <t>S/. -1,850.00</t>
  </si>
  <si>
    <t>CONS METRO EJERCIT</t>
  </si>
  <si>
    <t>CONS PECSA EESS UM</t>
  </si>
  <si>
    <t>21/04</t>
  </si>
  <si>
    <t>CONS BOTICAS ARCAN</t>
  </si>
  <si>
    <t>22/04</t>
  </si>
  <si>
    <t>23/04</t>
  </si>
  <si>
    <t>S/. 46.45</t>
  </si>
  <si>
    <t>CONS PRESTO</t>
  </si>
  <si>
    <t>S/. 227.23</t>
  </si>
  <si>
    <t>S/. -227.20</t>
  </si>
  <si>
    <t>29/06</t>
  </si>
  <si>
    <t>30/06</t>
  </si>
  <si>
    <t>17/01</t>
  </si>
  <si>
    <t>NATU 00002102410</t>
  </si>
  <si>
    <t>UNSA</t>
    <phoneticPr fontId="17" type="noConversion"/>
  </si>
  <si>
    <t>Asoc TC</t>
    <phoneticPr fontId="17" type="noConversion"/>
  </si>
  <si>
    <t>Gasolina</t>
    <phoneticPr fontId="17" type="noConversion"/>
  </si>
  <si>
    <t>Farmacia</t>
    <phoneticPr fontId="17" type="noConversion"/>
  </si>
  <si>
    <t>Comida Extra</t>
    <phoneticPr fontId="17" type="noConversion"/>
  </si>
  <si>
    <t>Otros</t>
    <phoneticPr fontId="17" type="noConversion"/>
  </si>
  <si>
    <t>Retiro Efectivo</t>
    <phoneticPr fontId="17" type="noConversion"/>
  </si>
  <si>
    <t>13/05</t>
  </si>
  <si>
    <t>UNSA</t>
    <phoneticPr fontId="17" type="noConversion"/>
  </si>
  <si>
    <t>UCSM</t>
    <phoneticPr fontId="17" type="noConversion"/>
  </si>
  <si>
    <t>19/02</t>
  </si>
  <si>
    <t>30/08</t>
  </si>
  <si>
    <t>CONS NORTE MARINO</t>
  </si>
  <si>
    <t>S/. 1,199.00</t>
  </si>
  <si>
    <t>173'35''</t>
    <phoneticPr fontId="17" type="noConversion"/>
  </si>
  <si>
    <t>CONS MIFARMA</t>
  </si>
  <si>
    <t>17/03</t>
  </si>
  <si>
    <t>Anulacion de cuenta</t>
    <phoneticPr fontId="17" type="noConversion"/>
  </si>
  <si>
    <t>Bco en Mall Aqp</t>
    <phoneticPr fontId="17" type="noConversion"/>
  </si>
  <si>
    <t>Perdí 23 soles en puntos que tenía ganados</t>
    <phoneticPr fontId="17" type="noConversion"/>
  </si>
  <si>
    <t>Cuenta Cancelada</t>
    <phoneticPr fontId="17" type="noConversion"/>
  </si>
  <si>
    <t>UNSA</t>
    <phoneticPr fontId="17" type="noConversion"/>
  </si>
  <si>
    <t>S/. 67.60</t>
  </si>
  <si>
    <t>21/03/2016</t>
  </si>
  <si>
    <t>COMPRA INTERNACIONAL</t>
  </si>
  <si>
    <t>OE / NEXTU / OE JR</t>
  </si>
  <si>
    <t>S/. 185.53</t>
  </si>
  <si>
    <t>S/. 0.05</t>
  </si>
  <si>
    <t>21/02/2016</t>
  </si>
  <si>
    <t>UNSA</t>
    <phoneticPr fontId="17" type="noConversion"/>
  </si>
  <si>
    <t>Comida</t>
    <phoneticPr fontId="17" type="noConversion"/>
  </si>
  <si>
    <t>Servicios</t>
    <phoneticPr fontId="17" type="noConversion"/>
  </si>
  <si>
    <t>TRANSF A 215170405</t>
  </si>
  <si>
    <t>Asoc TP</t>
    <phoneticPr fontId="17" type="noConversion"/>
  </si>
  <si>
    <t>23/05</t>
  </si>
  <si>
    <t>CONS EL ALMIRANTE</t>
  </si>
  <si>
    <t>Total</t>
    <phoneticPr fontId="17" type="noConversion"/>
  </si>
  <si>
    <t>Dolares</t>
    <phoneticPr fontId="17" type="noConversion"/>
  </si>
  <si>
    <t>Euros</t>
    <phoneticPr fontId="17" type="noConversion"/>
  </si>
  <si>
    <t>CLAR000054659743</t>
  </si>
  <si>
    <t>UNSA</t>
    <phoneticPr fontId="17" type="noConversion"/>
  </si>
  <si>
    <t>UNSA</t>
    <phoneticPr fontId="17" type="noConversion"/>
  </si>
  <si>
    <t>UNSA</t>
    <phoneticPr fontId="17" type="noConversion"/>
  </si>
  <si>
    <t>14/10/2016</t>
  </si>
  <si>
    <t>PRE-PAGO TOTAL</t>
  </si>
  <si>
    <t>S/. -865.00</t>
  </si>
  <si>
    <t>-</t>
  </si>
  <si>
    <t>S/. 1,484.00</t>
  </si>
  <si>
    <t>16/10</t>
  </si>
  <si>
    <t>18/10</t>
  </si>
  <si>
    <t>NO PAGAR CON LA TARJETA DE CREDITO PUESSSS</t>
    <phoneticPr fontId="17" type="noConversion"/>
  </si>
  <si>
    <t>31/08/2016</t>
  </si>
  <si>
    <t>RETIRO EFECTIVO SOLES - CA</t>
  </si>
  <si>
    <t>Mié. 30 nov  04:04</t>
  </si>
  <si>
    <t>S/ +0.16</t>
  </si>
  <si>
    <t>Mar. 29 nov  00:00</t>
  </si>
  <si>
    <t>S/ +1,400.97</t>
  </si>
  <si>
    <t>S/. -325.00</t>
  </si>
  <si>
    <t>SEG.MULTIPLE.MAY17</t>
  </si>
  <si>
    <t>CLAR000054523991</t>
  </si>
  <si>
    <t>18/06</t>
  </si>
  <si>
    <t>21/06</t>
  </si>
  <si>
    <t>CONS E/S INDEPENDE</t>
  </si>
  <si>
    <t>S/ -200.00</t>
  </si>
  <si>
    <t>Lun. 03 oct  13:28</t>
  </si>
  <si>
    <t>PENALIDAD POR PAGO ATRASADO</t>
  </si>
  <si>
    <t>S/. 40.00</t>
  </si>
  <si>
    <t>S/ -12.00</t>
  </si>
  <si>
    <t>S/ -21.00</t>
  </si>
  <si>
    <t>S/. 399.90</t>
  </si>
  <si>
    <t>SODIMAC</t>
  </si>
  <si>
    <t>31/10</t>
    <phoneticPr fontId="17" type="noConversion"/>
  </si>
  <si>
    <t>180'20''</t>
    <phoneticPr fontId="17" type="noConversion"/>
  </si>
  <si>
    <t>21/2/2013</t>
    <phoneticPr fontId="17" type="noConversion"/>
  </si>
  <si>
    <t>175'35''</t>
    <phoneticPr fontId="17" type="noConversion"/>
  </si>
  <si>
    <t>UCSM</t>
    <phoneticPr fontId="17" type="noConversion"/>
  </si>
  <si>
    <t>ENTE000977673699</t>
  </si>
  <si>
    <t>TDA NUMIN SA</t>
  </si>
  <si>
    <t>Mié. 14 jun  00:00</t>
  </si>
  <si>
    <t>29/11/2016</t>
  </si>
  <si>
    <t>S/. 192.75</t>
  </si>
  <si>
    <t>Deuda a la fecha (S/.)</t>
  </si>
  <si>
    <t>Disponible compras (S/.)</t>
  </si>
  <si>
    <t>Monto cuotas vencidas (S/.)</t>
  </si>
  <si>
    <t xml:space="preserve">Cuenta Cancelada </t>
    <phoneticPr fontId="17" type="noConversion"/>
  </si>
  <si>
    <t>S/ 0.00</t>
  </si>
  <si>
    <t>S/. 4.31</t>
  </si>
  <si>
    <t>MAESTRO PERU PE 05/</t>
  </si>
  <si>
    <t>S/. 457.56</t>
  </si>
  <si>
    <t>S/. 161.63</t>
  </si>
  <si>
    <t>MOTO / VERISURE PERU PE 30/</t>
  </si>
  <si>
    <t>- S/. 14.00</t>
  </si>
  <si>
    <t>(S/. 220.45)</t>
  </si>
  <si>
    <t>CONS EL FAROL PARR</t>
  </si>
  <si>
    <t>UNSA?</t>
    <phoneticPr fontId="17" type="noConversion"/>
  </si>
  <si>
    <t>S/. -810.00</t>
  </si>
  <si>
    <t>E/S SUR PERU PE 05/</t>
  </si>
  <si>
    <t>S/. 80.00</t>
  </si>
  <si>
    <t>S/. 42.90</t>
  </si>
  <si>
    <t>CINEPOLIS AREQUIPA - CONF PE 04/</t>
  </si>
  <si>
    <t>S/. 21.00</t>
  </si>
  <si>
    <t>CINEPOLIS AREQUIPA - BOLE PE 04/</t>
  </si>
  <si>
    <t>S/. 38.00</t>
  </si>
  <si>
    <t>LA CASITA PE 04/</t>
  </si>
  <si>
    <t>S/. 75.00</t>
  </si>
  <si>
    <t>29/08/2016</t>
  </si>
  <si>
    <t>TDA COMARICO</t>
  </si>
  <si>
    <t>Mar. 06 jun  00:00</t>
  </si>
  <si>
    <t>S/ -40.81</t>
  </si>
  <si>
    <t>TDA PECSA EESS</t>
  </si>
  <si>
    <t>Dom. 04 jun  00:00</t>
  </si>
  <si>
    <t>S/ -90.00</t>
  </si>
  <si>
    <t>Mié. 31 may  04:04</t>
  </si>
  <si>
    <t>S/ +0.54</t>
  </si>
  <si>
    <t>Mar. 30 may  00:00</t>
  </si>
  <si>
    <t>S/ +1,505.54</t>
  </si>
  <si>
    <t>S/. -600.00</t>
    <phoneticPr fontId="17" type="noConversion"/>
  </si>
  <si>
    <t>S/. +762.24</t>
    <phoneticPr fontId="17" type="noConversion"/>
  </si>
  <si>
    <t>S/. -59.95</t>
    <phoneticPr fontId="17" type="noConversion"/>
  </si>
  <si>
    <t>S/. +0.19</t>
    <phoneticPr fontId="17" type="noConversion"/>
  </si>
  <si>
    <t>S/. +1,118.80</t>
    <phoneticPr fontId="17" type="noConversion"/>
  </si>
  <si>
    <t>S/. +1,660.03</t>
    <phoneticPr fontId="17" type="noConversion"/>
  </si>
  <si>
    <t>sep</t>
    <phoneticPr fontId="17" type="noConversion"/>
  </si>
  <si>
    <t>Mar. 31 ago  00:00</t>
    <phoneticPr fontId="17" type="noConversion"/>
  </si>
  <si>
    <t>tda numin sa</t>
    <phoneticPr fontId="17" type="noConversion"/>
  </si>
  <si>
    <t>tda munic provi</t>
    <phoneticPr fontId="17" type="noConversion"/>
  </si>
  <si>
    <t>tda feria comer</t>
    <phoneticPr fontId="17" type="noConversion"/>
  </si>
  <si>
    <t>mc donald</t>
    <phoneticPr fontId="17" type="noConversion"/>
  </si>
  <si>
    <t>tda rst cebiche</t>
    <phoneticPr fontId="17" type="noConversion"/>
  </si>
  <si>
    <t>retiro atm</t>
    <phoneticPr fontId="17" type="noConversion"/>
  </si>
  <si>
    <t>brunno pizz</t>
    <phoneticPr fontId="17" type="noConversion"/>
  </si>
  <si>
    <t>kfc</t>
    <phoneticPr fontId="17" type="noConversion"/>
  </si>
  <si>
    <t>27/08</t>
  </si>
  <si>
    <t>28/08</t>
  </si>
  <si>
    <t>Jue. 30 mar  00:00</t>
  </si>
  <si>
    <t>S/ +1,770.60</t>
  </si>
  <si>
    <t>TDA CINEPOLIS A</t>
  </si>
  <si>
    <t>Lun. 03 oct  00:00</t>
  </si>
  <si>
    <t>25/07/2016</t>
  </si>
  <si>
    <t>NEXT UNIV US 22/</t>
  </si>
  <si>
    <t>S/. 189.42</t>
  </si>
  <si>
    <t>19/07/2016</t>
  </si>
  <si>
    <t>13/07/2016</t>
  </si>
  <si>
    <t>S/. -2,000.00</t>
  </si>
  <si>
    <t>ITF PAGO</t>
  </si>
  <si>
    <t>S/. 0.10</t>
  </si>
  <si>
    <t>PAGO REC / VERISURE PERU PE 02/</t>
  </si>
  <si>
    <t>28/06/2016</t>
  </si>
  <si>
    <t>S/. 71.40</t>
  </si>
  <si>
    <t>TDA CISNE TALLE</t>
  </si>
  <si>
    <t>S/ -476.00</t>
  </si>
  <si>
    <t>me cobran lo que resta del prestamo de Febrero que creo es como 1500 soles</t>
    <phoneticPr fontId="17" type="noConversion"/>
  </si>
  <si>
    <t>Vie. 31 mar  04:04</t>
  </si>
  <si>
    <t>S/ +0.30</t>
  </si>
  <si>
    <t>CLAR000987005643</t>
  </si>
  <si>
    <t>Mié. 03 may  13:15</t>
  </si>
  <si>
    <t>Dom. 30 abr  04:04</t>
  </si>
  <si>
    <t>S/ +0.47</t>
  </si>
  <si>
    <t>Vie. 28 abr  00:00</t>
  </si>
  <si>
    <t>S/ +870.44</t>
  </si>
  <si>
    <t>Vie. 21 abr  20:18</t>
  </si>
  <si>
    <t>COMPRA</t>
  </si>
  <si>
    <t>HT CAYMA</t>
  </si>
  <si>
    <t>S/. 99.80</t>
  </si>
  <si>
    <t>PAGO</t>
  </si>
  <si>
    <t>S/. -339.00</t>
  </si>
  <si>
    <t>EMIS. CHEQ DE GERE</t>
  </si>
  <si>
    <t>RIMAC-S 00329003</t>
  </si>
  <si>
    <t>RIMAC-S 12065228</t>
  </si>
  <si>
    <t>CONS BRAZAMAR GRIL</t>
  </si>
  <si>
    <t>CONS TGI FRIDAYS</t>
  </si>
  <si>
    <t>RET CAJEROVie. 21 jul  17:20</t>
  </si>
  <si>
    <t>TDA WWW.ROSEWHOVie. 21 jul  00:00</t>
  </si>
  <si>
    <t>S/ -478.61</t>
  </si>
  <si>
    <t>TDA BOT INKAFARMié. 19 jul  00:00</t>
  </si>
  <si>
    <t>S/ -258.01</t>
  </si>
  <si>
    <t>CONS PECSSA EES</t>
  </si>
  <si>
    <t>CONS PINATERIA CRI</t>
  </si>
  <si>
    <t>CONS POLLERIA L</t>
  </si>
  <si>
    <t>REV.COMISION POR ENVIO DE EECC</t>
  </si>
  <si>
    <t>REV.PENALIDAD POR PAGO TARDIO</t>
  </si>
  <si>
    <t>REV. CUOTA DE MEMBRESIA</t>
  </si>
  <si>
    <t>COMISION POR ENVIO DE EECC</t>
  </si>
  <si>
    <t>C CTA 024674279414(7) LIMA PER</t>
  </si>
  <si>
    <t>PENALIDAD POR PAGO TARDIO</t>
  </si>
  <si>
    <t>COMISION POR MEMBRESIA ANUAL</t>
  </si>
  <si>
    <t>Pago Mínimo</t>
  </si>
  <si>
    <t>Pago Total Facturado</t>
  </si>
  <si>
    <t>Deuda Total Facturado</t>
  </si>
  <si>
    <t>US$ -2.94</t>
  </si>
  <si>
    <t>Deuda Total a la Fecha</t>
  </si>
  <si>
    <t>Lun. 31 Jul 04:04</t>
  </si>
  <si>
    <t>Pago de sueldo</t>
  </si>
  <si>
    <t>Jue. 27 Jul 00:00</t>
  </si>
  <si>
    <t>CONS METRO ARENALE</t>
  </si>
  <si>
    <t>CONS AEROPOST H</t>
  </si>
  <si>
    <t>CONS PARIS CERRO C</t>
  </si>
  <si>
    <t>CONS WWW.ALIEXPRES</t>
  </si>
  <si>
    <t>CONS FAB EMBUTIDO</t>
  </si>
  <si>
    <t>CLAR000987432439</t>
  </si>
  <si>
    <t>Mié. 13 Sep 13:35</t>
  </si>
  <si>
    <t>Vie. 01 Sep 00:00</t>
  </si>
  <si>
    <t>S/ -137.43</t>
  </si>
  <si>
    <t>S/ -79.18</t>
  </si>
  <si>
    <t>jue. 31 ago. 4:04</t>
  </si>
  <si>
    <t>S/ +0.37</t>
  </si>
  <si>
    <t>Mar. 29 Ago 00:00</t>
  </si>
  <si>
    <t>S/ +1,748.22</t>
  </si>
  <si>
    <t>dom. 13 ago. 11:36</t>
  </si>
  <si>
    <t>AEROPOST H</t>
  </si>
  <si>
    <t>REC CLARO TELEFONIA LIMA PE</t>
  </si>
  <si>
    <t>Titular</t>
  </si>
  <si>
    <t>HIPERMERCADOS TOTTUS</t>
  </si>
  <si>
    <t>SEGURO DESGRAVAMEN</t>
  </si>
  <si>
    <t>ITF</t>
  </si>
  <si>
    <r>
      <t>S/.</t>
    </r>
    <r>
      <rPr>
        <sz val="9.5"/>
        <color rgb="FF000000"/>
        <rFont val="Arial"/>
        <family val="2"/>
      </rPr>
      <t> </t>
    </r>
    <r>
      <rPr>
        <sz val="8"/>
        <color rgb="FF666666"/>
        <rFont val="Arial"/>
        <family val="2"/>
      </rPr>
      <t>0.00</t>
    </r>
  </si>
  <si>
    <t>PAGO.TC.SCOTIABANK</t>
  </si>
  <si>
    <t>CONS ESTACION NUEV</t>
  </si>
  <si>
    <t>Consulta de Movimientos  Caja Arequipa</t>
  </si>
  <si>
    <t>Producto:</t>
  </si>
  <si>
    <t>Caja de Ahorro</t>
  </si>
  <si>
    <t>Cliente:</t>
  </si>
  <si>
    <t>464206</t>
  </si>
  <si>
    <t>SubOperacion:</t>
  </si>
  <si>
    <t>2</t>
  </si>
  <si>
    <t>Sucursal:</t>
  </si>
  <si>
    <t>11</t>
  </si>
  <si>
    <t>Movimientos Desde:</t>
  </si>
  <si>
    <t>Movimientos Hasta:</t>
  </si>
  <si>
    <t>Moneda:</t>
  </si>
  <si>
    <t>Saldo Anterior:</t>
  </si>
  <si>
    <t>Referencia</t>
  </si>
  <si>
    <t>Fecha Valor</t>
  </si>
  <si>
    <t>Debitos</t>
  </si>
  <si>
    <t>Creditos</t>
  </si>
  <si>
    <t>08/05/2017</t>
  </si>
  <si>
    <t>Apertura</t>
  </si>
  <si>
    <t/>
  </si>
  <si>
    <t>Desembolso Préstamo</t>
  </si>
  <si>
    <t>Cobro de ITF</t>
  </si>
  <si>
    <t>N/C - Cta Ahorro</t>
  </si>
  <si>
    <t>Ret. Efectivo</t>
  </si>
  <si>
    <t>Cobro Seguro</t>
  </si>
  <si>
    <t>31/05/2017</t>
  </si>
  <si>
    <t>Intereses pagados</t>
  </si>
  <si>
    <t>06/06/2017</t>
  </si>
  <si>
    <t>Ret. ATM Propio</t>
  </si>
  <si>
    <t>19/06/2017</t>
  </si>
  <si>
    <t>30/06/2017</t>
  </si>
  <si>
    <t>31/07/2017</t>
  </si>
  <si>
    <t>28/08/2017</t>
  </si>
  <si>
    <t>Pago Préstamo</t>
  </si>
  <si>
    <t>31/08/2017</t>
  </si>
  <si>
    <t>09/09/2017</t>
  </si>
  <si>
    <t>Dep. Devol. Convenio</t>
  </si>
  <si>
    <t>DEV. SOBRANTE DE CONVENIO</t>
  </si>
  <si>
    <t>Posición Consolidada - 28/09/2017</t>
  </si>
  <si>
    <t>CONS LA POSITIVA S</t>
  </si>
  <si>
    <t>CONS COMBUSTIBLES</t>
  </si>
  <si>
    <t>TDA IEEE PRODUC</t>
  </si>
  <si>
    <t>Dom. 01 Oct 00:00</t>
  </si>
  <si>
    <t>S/ -150.33</t>
  </si>
  <si>
    <t>Sáb. 30 Sep 04:04</t>
  </si>
  <si>
    <t>S/ +0.46</t>
  </si>
  <si>
    <t>Jue. 28 Sep 00:00</t>
  </si>
  <si>
    <t>S/ +1,783.16</t>
  </si>
  <si>
    <t>30/09/2017</t>
  </si>
  <si>
    <t>Ahorro Dolares</t>
  </si>
  <si>
    <t>CONS WISH.COM</t>
  </si>
  <si>
    <t>EXTORNO</t>
  </si>
  <si>
    <t>CLARO LIMA PER</t>
  </si>
  <si>
    <t>COMISION PAGO A CUENTA CCE</t>
  </si>
  <si>
    <t>PAGO A CUENTA CCE LIMA PER</t>
  </si>
  <si>
    <t>US$ 2,129.12</t>
  </si>
  <si>
    <t>US$ 7,238.12</t>
  </si>
  <si>
    <t>CONS CEVICHERIA LA</t>
  </si>
  <si>
    <t>CONS SUPERM MET</t>
  </si>
  <si>
    <t>Ahora en boleta</t>
  </si>
  <si>
    <t>casa 50%</t>
  </si>
  <si>
    <t>auto 50%</t>
  </si>
  <si>
    <t>cajaAqp 50%</t>
  </si>
  <si>
    <t>Sunat 50%</t>
  </si>
  <si>
    <t>SnJose 50%</t>
  </si>
  <si>
    <t>TDA HAPPYLAND</t>
  </si>
  <si>
    <t>Mié. 01 Nov 00:00</t>
  </si>
  <si>
    <t>S/ -25.00</t>
  </si>
  <si>
    <t>Mar. 31 Oct 04:04</t>
  </si>
  <si>
    <t>S/ +0.52</t>
  </si>
  <si>
    <t>Vie. 27 Oct 00:00</t>
  </si>
  <si>
    <t>S/ +2,191.25</t>
  </si>
  <si>
    <t>Mié. 25 Oct 20:40</t>
  </si>
  <si>
    <t>S/ -2,500.00</t>
  </si>
  <si>
    <t>Mar. 24 Oct 10:32</t>
  </si>
  <si>
    <t>CONS CE / RENIEC</t>
  </si>
  <si>
    <t>CONS GOOGLE *Smule</t>
  </si>
  <si>
    <t>TRAN.CTAS.PROP.BM</t>
  </si>
  <si>
    <t>CONS BOT INKAFARMA</t>
  </si>
  <si>
    <t>CONS KFC 131 REAL</t>
  </si>
  <si>
    <t>S/ 1,459.49</t>
  </si>
  <si>
    <t>S/ 1,011.03</t>
  </si>
  <si>
    <t>TDA ESTACION NU</t>
  </si>
  <si>
    <t>Mié. 15 Nov 00:00</t>
  </si>
  <si>
    <t>S/ -51.90</t>
  </si>
  <si>
    <t>TDA PRIMAX - E/</t>
  </si>
  <si>
    <t>Mar. 14 Nov 00:00</t>
  </si>
  <si>
    <t>TDA BOTICAS INK</t>
  </si>
  <si>
    <t>S/ -15.06</t>
  </si>
  <si>
    <t>TDA TRIATHLON</t>
  </si>
  <si>
    <t>Dom. 12 Nov 00:00</t>
  </si>
  <si>
    <t>S/ -199.60</t>
  </si>
  <si>
    <t>TDA COLISEUM OU</t>
  </si>
  <si>
    <t>S/ -118.00</t>
  </si>
  <si>
    <t>TDA JIRON MARIN</t>
  </si>
  <si>
    <t>S/ -38.00</t>
  </si>
  <si>
    <t>S/ -14.90</t>
  </si>
  <si>
    <t>TDA CE OLTURS</t>
  </si>
  <si>
    <t>Mié. 08 Nov 00:00</t>
  </si>
  <si>
    <t>S/ -340.00</t>
  </si>
  <si>
    <t>Mar. 07 Nov 16:10</t>
  </si>
  <si>
    <t>S/ -600.00</t>
  </si>
  <si>
    <t>S/ 1,427.73</t>
  </si>
  <si>
    <t>US$ -42.95</t>
  </si>
  <si>
    <t>Ver detalle</t>
  </si>
  <si>
    <t>CAJEROS CORRESPONSALES</t>
  </si>
  <si>
    <t>Ag. Corresp. Ret.</t>
  </si>
  <si>
    <t>ATM / COMPRAS</t>
  </si>
  <si>
    <t>Detalle Ticket</t>
  </si>
  <si>
    <t>LA MERCED</t>
  </si>
  <si>
    <t>Cuenta</t>
  </si>
  <si>
    <t>Nombre Cuenta</t>
  </si>
  <si>
    <t>Tasa</t>
  </si>
  <si>
    <t>Ver</t>
  </si>
  <si>
    <t>CUENTAS DE AHORROS</t>
  </si>
  <si>
    <t>CORRALES DELGADO, CARLO JOSE LUIS</t>
  </si>
  <si>
    <t>Total</t>
  </si>
  <si>
    <t>CCFF PORONGOCHE</t>
  </si>
  <si>
    <t>MAESTRO AREQUIPA 1 T11</t>
  </si>
  <si>
    <r>
      <t>S/.</t>
    </r>
    <r>
      <rPr>
        <sz val="9.5"/>
        <color rgb="FF000000"/>
        <rFont val="Arial"/>
        <family val="2"/>
      </rPr>
      <t> </t>
    </r>
    <r>
      <rPr>
        <sz val="8"/>
        <color rgb="FF666666"/>
        <rFont val="Arial"/>
        <family val="2"/>
      </rPr>
      <t>-0.44</t>
    </r>
  </si>
  <si>
    <r>
      <t>S/.</t>
    </r>
    <r>
      <rPr>
        <sz val="9.5"/>
        <color rgb="FF000000"/>
        <rFont val="Arial"/>
        <family val="2"/>
      </rPr>
      <t> </t>
    </r>
    <r>
      <rPr>
        <sz val="8"/>
        <color rgb="FF666666"/>
        <rFont val="Arial"/>
        <family val="2"/>
      </rPr>
      <t>15,000.44</t>
    </r>
  </si>
  <si>
    <t>GRACIAS POR SU PAGO AREQUIPA PER</t>
  </si>
  <si>
    <t>GRACIAS POR SU PAGO LIMA PER</t>
  </si>
  <si>
    <t>Número Tarjeta</t>
  </si>
  <si>
    <t>Monto Línea</t>
  </si>
  <si>
    <t>Línea Disponible</t>
  </si>
  <si>
    <t>ME:4872-7210-0158-8837</t>
  </si>
  <si>
    <t>US$ 4,200.00</t>
  </si>
  <si>
    <t>US$ 4,203.00</t>
  </si>
  <si>
    <t>Detalle Pago en SOLES</t>
  </si>
  <si>
    <t>Detalle Pago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</si>
</sst>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mmmm\ d\,\ yyyy"/>
    <numFmt numFmtId="165" formatCode="0.0"/>
    <numFmt numFmtId="166" formatCode="0.00;[Red]0.00"/>
    <numFmt numFmtId="167" formatCode="0.00_ ;[Red]\-0.00\ "/>
  </numFmts>
  <fonts count="90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1"/>
      <name val="Tahoma"/>
      <family val="2"/>
    </font>
    <font>
      <sz val="11"/>
      <color indexed="10"/>
      <name val="Tahoma"/>
      <family val="2"/>
    </font>
    <font>
      <b/>
      <sz val="11"/>
      <name val="Tahoma"/>
      <family val="2"/>
    </font>
    <font>
      <sz val="10"/>
      <name val="Verdana"/>
      <family val="2"/>
    </font>
    <font>
      <b/>
      <sz val="10"/>
      <color indexed="9"/>
      <name val="Tahoma"/>
      <family val="2"/>
    </font>
    <font>
      <b/>
      <sz val="11"/>
      <color indexed="23"/>
      <name val="Tahoma"/>
      <family val="2"/>
    </font>
    <font>
      <sz val="11"/>
      <color indexed="23"/>
      <name val="Tahoma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8.1"/>
      <color indexed="8"/>
      <name val="Arial"/>
      <family val="2"/>
    </font>
    <font>
      <sz val="8.1"/>
      <color indexed="10"/>
      <name val="Arial"/>
      <family val="2"/>
    </font>
    <font>
      <sz val="10"/>
      <name val="Verdana"/>
      <family val="2"/>
    </font>
    <font>
      <b/>
      <u/>
      <sz val="10"/>
      <name val="Verdana"/>
      <family val="2"/>
    </font>
    <font>
      <sz val="10"/>
      <color indexed="23"/>
      <name val="Arial"/>
      <family val="2"/>
    </font>
    <font>
      <sz val="8.5500000000000007"/>
      <color rgb="FF58595B"/>
      <name val="Arial"/>
      <family val="2"/>
    </font>
    <font>
      <sz val="10"/>
      <name val="Verdana"/>
      <family val="2"/>
    </font>
    <font>
      <sz val="10"/>
      <color indexed="9"/>
      <name val="Arial"/>
      <family val="2"/>
    </font>
    <font>
      <sz val="11"/>
      <name val="Tahoma"/>
      <family val="2"/>
    </font>
    <font>
      <sz val="10"/>
      <name val="Verdana"/>
      <family val="2"/>
    </font>
    <font>
      <sz val="12"/>
      <color rgb="FF00953A"/>
      <name val="Arial"/>
      <family val="2"/>
    </font>
    <font>
      <sz val="10"/>
      <color indexed="63"/>
      <name val="Arial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953A"/>
      <name val="Arial"/>
      <family val="2"/>
    </font>
    <font>
      <sz val="10"/>
      <color rgb="FF8E8F9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FF0000"/>
      <name val="Arial"/>
      <family val="2"/>
    </font>
    <font>
      <sz val="10"/>
      <color rgb="FF8E8F90"/>
      <name val="Omnesmedium"/>
    </font>
    <font>
      <sz val="10"/>
      <color rgb="FF00953A"/>
      <name val="Omnesmedium"/>
    </font>
    <font>
      <sz val="12"/>
      <name val="Verdana"/>
      <family val="2"/>
    </font>
    <font>
      <sz val="12"/>
      <color rgb="FF333333"/>
      <name val="Tahoma"/>
      <family val="2"/>
    </font>
    <font>
      <sz val="9.5"/>
      <color rgb="FF000000"/>
      <name val="Arial"/>
      <family val="2"/>
    </font>
    <font>
      <sz val="9"/>
      <color rgb="FF666666"/>
      <name val="Arial"/>
      <family val="2"/>
    </font>
    <font>
      <sz val="9"/>
      <color rgb="FFFFFFFF"/>
      <name val="Arial"/>
      <family val="2"/>
    </font>
    <font>
      <sz val="8"/>
      <color rgb="FF666666"/>
      <name val="Arial"/>
      <family val="2"/>
    </font>
    <font>
      <sz val="11"/>
      <name val="Verdana"/>
      <family val="2"/>
    </font>
    <font>
      <sz val="11"/>
      <color indexed="10"/>
      <name val="Tahoma"/>
      <family val="2"/>
    </font>
    <font>
      <sz val="14"/>
      <name val="Verdana"/>
      <family val="2"/>
    </font>
    <font>
      <b/>
      <sz val="14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E9004B"/>
      <name val="Arial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u/>
      <sz val="10"/>
      <name val="Verdana"/>
      <family val="2"/>
    </font>
    <font>
      <sz val="12"/>
      <color rgb="FF8E8F90"/>
      <name val="Arial"/>
      <family val="2"/>
    </font>
    <font>
      <sz val="12"/>
      <color rgb="FFE9004B"/>
      <name val="Arial"/>
      <family val="2"/>
    </font>
    <font>
      <sz val="15"/>
      <color rgb="FF00953A"/>
      <name val="Arial"/>
      <family val="2"/>
    </font>
    <font>
      <sz val="12"/>
      <color indexed="10"/>
      <name val="Verdana"/>
      <family val="2"/>
    </font>
    <font>
      <sz val="12"/>
      <color indexed="63"/>
      <name val="Verdana"/>
      <family val="2"/>
    </font>
    <font>
      <u/>
      <sz val="12"/>
      <color indexed="12"/>
      <name val="Verdana"/>
      <family val="2"/>
    </font>
    <font>
      <b/>
      <sz val="12"/>
      <color rgb="FF333333"/>
      <name val="Tahoma"/>
      <family val="2"/>
    </font>
    <font>
      <sz val="12"/>
      <color rgb="FF66594D"/>
      <name val="Tahoma"/>
      <family val="2"/>
    </font>
  </fonts>
  <fills count="5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7F3FA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tted">
        <color indexed="22"/>
      </bottom>
      <diagonal/>
    </border>
    <border>
      <left/>
      <right/>
      <top style="dotted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rgb="FFE7E7E7"/>
      </bottom>
      <diagonal/>
    </border>
    <border>
      <left/>
      <right/>
      <top style="medium">
        <color rgb="FFE7E6E6"/>
      </top>
      <bottom/>
      <diagonal/>
    </border>
    <border>
      <left style="medium">
        <color rgb="FFCCCCCC"/>
      </left>
      <right style="medium">
        <color rgb="FFCCCCCC"/>
      </right>
      <top style="medium">
        <color rgb="FFE7E6E6"/>
      </top>
      <bottom style="medium">
        <color rgb="FFE7E6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7E6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 style="thin">
        <color rgb="FFE7E7E7"/>
      </bottom>
      <diagonal/>
    </border>
    <border>
      <left/>
      <right style="medium">
        <color rgb="FFFFFFFF"/>
      </right>
      <top/>
      <bottom style="medium">
        <color rgb="FFE7E7E7"/>
      </bottom>
      <diagonal/>
    </border>
    <border>
      <left/>
      <right/>
      <top style="medium">
        <color rgb="FFE7E7E7"/>
      </top>
      <bottom style="medium">
        <color rgb="FFE7E7E7"/>
      </bottom>
      <diagonal/>
    </border>
    <border>
      <left/>
      <right style="medium">
        <color rgb="FFFFFFFF"/>
      </right>
      <top style="medium">
        <color rgb="FFE7E7E7"/>
      </top>
      <bottom style="medium">
        <color rgb="FFE7E7E7"/>
      </bottom>
      <diagonal/>
    </border>
  </borders>
  <cellStyleXfs count="44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12" applyNumberFormat="0" applyFill="0" applyAlignment="0" applyProtection="0"/>
    <xf numFmtId="0" fontId="63" fillId="0" borderId="13" applyNumberFormat="0" applyFill="0" applyAlignment="0" applyProtection="0"/>
    <xf numFmtId="0" fontId="64" fillId="0" borderId="14" applyNumberFormat="0" applyFill="0" applyAlignment="0" applyProtection="0"/>
    <xf numFmtId="0" fontId="64" fillId="0" borderId="0" applyNumberFormat="0" applyFill="0" applyBorder="0" applyAlignment="0" applyProtection="0"/>
    <xf numFmtId="0" fontId="65" fillId="21" borderId="0" applyNumberFormat="0" applyBorder="0" applyAlignment="0" applyProtection="0"/>
    <xf numFmtId="0" fontId="66" fillId="22" borderId="0" applyNumberFormat="0" applyBorder="0" applyAlignment="0" applyProtection="0"/>
    <xf numFmtId="0" fontId="67" fillId="23" borderId="0" applyNumberFormat="0" applyBorder="0" applyAlignment="0" applyProtection="0"/>
    <xf numFmtId="0" fontId="68" fillId="24" borderId="15" applyNumberFormat="0" applyAlignment="0" applyProtection="0"/>
    <xf numFmtId="0" fontId="69" fillId="25" borderId="16" applyNumberFormat="0" applyAlignment="0" applyProtection="0"/>
    <xf numFmtId="0" fontId="70" fillId="25" borderId="15" applyNumberFormat="0" applyAlignment="0" applyProtection="0"/>
    <xf numFmtId="0" fontId="71" fillId="0" borderId="17" applyNumberFormat="0" applyFill="0" applyAlignment="0" applyProtection="0"/>
    <xf numFmtId="0" fontId="72" fillId="26" borderId="18" applyNumberFormat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20" applyNumberFormat="0" applyFill="0" applyAlignment="0" applyProtection="0"/>
    <xf numFmtId="0" fontId="7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76" fillId="31" borderId="0" applyNumberFormat="0" applyBorder="0" applyAlignment="0" applyProtection="0"/>
    <xf numFmtId="0" fontId="7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76" fillId="35" borderId="0" applyNumberFormat="0" applyBorder="0" applyAlignment="0" applyProtection="0"/>
    <xf numFmtId="0" fontId="7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76" fillId="51" borderId="0" applyNumberFormat="0" applyBorder="0" applyAlignment="0" applyProtection="0"/>
    <xf numFmtId="0" fontId="1" fillId="0" borderId="0"/>
    <xf numFmtId="0" fontId="1" fillId="27" borderId="19" applyNumberFormat="0" applyFont="0" applyAlignment="0" applyProtection="0"/>
  </cellStyleXfs>
  <cellXfs count="43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12" fillId="0" borderId="0" xfId="0" applyNumberFormat="1" applyFont="1"/>
    <xf numFmtId="2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14" fontId="14" fillId="0" borderId="0" xfId="0" applyNumberFormat="1" applyFont="1"/>
    <xf numFmtId="14" fontId="0" fillId="2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165" fontId="0" fillId="0" borderId="0" xfId="0" applyNumberFormat="1"/>
    <xf numFmtId="16" fontId="18" fillId="8" borderId="1" xfId="0" applyNumberFormat="1" applyFont="1" applyFill="1" applyBorder="1" applyAlignment="1">
      <alignment wrapText="1"/>
    </xf>
    <xf numFmtId="0" fontId="18" fillId="8" borderId="1" xfId="0" applyFont="1" applyFill="1" applyBorder="1" applyAlignment="1">
      <alignment horizontal="left" wrapText="1"/>
    </xf>
    <xf numFmtId="0" fontId="18" fillId="8" borderId="0" xfId="0" applyFont="1" applyFill="1" applyAlignment="1">
      <alignment wrapText="1"/>
    </xf>
    <xf numFmtId="16" fontId="18" fillId="2" borderId="1" xfId="0" applyNumberFormat="1" applyFont="1" applyFill="1" applyBorder="1" applyAlignment="1">
      <alignment wrapText="1"/>
    </xf>
    <xf numFmtId="0" fontId="18" fillId="2" borderId="1" xfId="0" applyFont="1" applyFill="1" applyBorder="1" applyAlignment="1">
      <alignment horizontal="left" wrapText="1"/>
    </xf>
    <xf numFmtId="0" fontId="18" fillId="6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16" fontId="18" fillId="8" borderId="0" xfId="0" applyNumberFormat="1" applyFont="1" applyFill="1" applyAlignment="1">
      <alignment wrapText="1"/>
    </xf>
    <xf numFmtId="14" fontId="0" fillId="0" borderId="0" xfId="0" applyNumberFormat="1" applyFill="1"/>
    <xf numFmtId="0" fontId="0" fillId="9" borderId="0" xfId="0" applyFill="1"/>
    <xf numFmtId="14" fontId="0" fillId="0" borderId="0" xfId="0" applyNumberFormat="1"/>
    <xf numFmtId="14" fontId="0" fillId="2" borderId="0" xfId="0" applyNumberFormat="1" applyFill="1"/>
    <xf numFmtId="14" fontId="0" fillId="10" borderId="0" xfId="0" applyNumberFormat="1" applyFill="1"/>
    <xf numFmtId="0" fontId="0" fillId="10" borderId="0" xfId="0" applyFill="1"/>
    <xf numFmtId="14" fontId="0" fillId="2" borderId="0" xfId="0" applyNumberFormat="1" applyFill="1"/>
    <xf numFmtId="0" fontId="18" fillId="8" borderId="1" xfId="0" applyFont="1" applyFill="1" applyBorder="1" applyAlignment="1">
      <alignment wrapText="1"/>
    </xf>
    <xf numFmtId="0" fontId="20" fillId="8" borderId="0" xfId="0" applyFont="1" applyFill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left"/>
    </xf>
    <xf numFmtId="0" fontId="21" fillId="2" borderId="0" xfId="0" applyFont="1" applyFill="1"/>
    <xf numFmtId="2" fontId="0" fillId="0" borderId="0" xfId="0" applyNumberFormat="1"/>
    <xf numFmtId="2" fontId="19" fillId="8" borderId="1" xfId="0" applyNumberFormat="1" applyFont="1" applyFill="1" applyBorder="1" applyAlignment="1">
      <alignment horizontal="right" wrapText="1"/>
    </xf>
    <xf numFmtId="2" fontId="7" fillId="0" borderId="0" xfId="0" applyNumberFormat="1" applyFont="1"/>
    <xf numFmtId="0" fontId="7" fillId="0" borderId="0" xfId="0" applyFont="1"/>
    <xf numFmtId="165" fontId="6" fillId="0" borderId="0" xfId="0" applyNumberFormat="1" applyFont="1"/>
    <xf numFmtId="0" fontId="18" fillId="7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 wrapText="1"/>
    </xf>
    <xf numFmtId="0" fontId="18" fillId="8" borderId="0" xfId="0" applyFont="1" applyFill="1" applyAlignment="1">
      <alignment horizontal="right" vertical="top" wrapText="1"/>
    </xf>
    <xf numFmtId="0" fontId="22" fillId="8" borderId="0" xfId="0" applyFont="1" applyFill="1" applyAlignment="1">
      <alignment horizontal="left" vertical="center" wrapText="1"/>
    </xf>
    <xf numFmtId="0" fontId="23" fillId="0" borderId="0" xfId="0" applyFont="1"/>
    <xf numFmtId="2" fontId="0" fillId="0" borderId="0" xfId="0" applyNumberFormat="1"/>
    <xf numFmtId="2" fontId="0" fillId="2" borderId="0" xfId="0" applyNumberFormat="1" applyFill="1"/>
    <xf numFmtId="2" fontId="13" fillId="0" borderId="0" xfId="0" applyNumberFormat="1" applyFont="1"/>
    <xf numFmtId="2" fontId="0" fillId="4" borderId="0" xfId="0" applyNumberFormat="1" applyFill="1"/>
    <xf numFmtId="2" fontId="8" fillId="2" borderId="1" xfId="0" applyNumberFormat="1" applyFont="1" applyFill="1" applyBorder="1" applyAlignment="1">
      <alignment horizontal="right" wrapText="1"/>
    </xf>
    <xf numFmtId="2" fontId="18" fillId="2" borderId="1" xfId="0" applyNumberFormat="1" applyFont="1" applyFill="1" applyBorder="1" applyAlignment="1">
      <alignment horizontal="right" wrapText="1"/>
    </xf>
    <xf numFmtId="2" fontId="18" fillId="8" borderId="1" xfId="0" applyNumberFormat="1" applyFont="1" applyFill="1" applyBorder="1" applyAlignment="1">
      <alignment horizontal="right" wrapText="1"/>
    </xf>
    <xf numFmtId="2" fontId="21" fillId="2" borderId="0" xfId="0" applyNumberFormat="1" applyFont="1" applyFill="1"/>
    <xf numFmtId="2" fontId="18" fillId="2" borderId="0" xfId="0" applyNumberFormat="1" applyFont="1" applyFill="1" applyBorder="1" applyAlignment="1">
      <alignment horizontal="left" wrapText="1"/>
    </xf>
    <xf numFmtId="2" fontId="12" fillId="0" borderId="0" xfId="0" applyNumberFormat="1" applyFont="1"/>
    <xf numFmtId="2" fontId="9" fillId="0" borderId="0" xfId="0" applyNumberFormat="1" applyFont="1"/>
    <xf numFmtId="2" fontId="0" fillId="0" borderId="0" xfId="0" applyNumberFormat="1" applyFill="1"/>
    <xf numFmtId="2" fontId="0" fillId="7" borderId="0" xfId="0" applyNumberFormat="1" applyFill="1"/>
    <xf numFmtId="2" fontId="0" fillId="10" borderId="0" xfId="0" applyNumberFormat="1" applyFill="1"/>
    <xf numFmtId="2" fontId="7" fillId="0" borderId="0" xfId="0" applyNumberFormat="1" applyFont="1"/>
    <xf numFmtId="2" fontId="0" fillId="3" borderId="0" xfId="0" applyNumberFormat="1" applyFill="1"/>
    <xf numFmtId="2" fontId="0" fillId="6" borderId="0" xfId="0" applyNumberFormat="1" applyFill="1"/>
    <xf numFmtId="2" fontId="19" fillId="8" borderId="1" xfId="0" applyNumberFormat="1" applyFont="1" applyFill="1" applyBorder="1" applyAlignment="1">
      <alignment horizontal="right" wrapText="1"/>
    </xf>
    <xf numFmtId="2" fontId="18" fillId="8" borderId="1" xfId="0" applyNumberFormat="1" applyFont="1" applyFill="1" applyBorder="1" applyAlignment="1">
      <alignment horizontal="left" wrapText="1"/>
    </xf>
    <xf numFmtId="0" fontId="18" fillId="11" borderId="1" xfId="0" applyFont="1" applyFill="1" applyBorder="1" applyAlignment="1">
      <alignment wrapText="1"/>
    </xf>
    <xf numFmtId="0" fontId="18" fillId="11" borderId="1" xfId="0" applyFont="1" applyFill="1" applyBorder="1" applyAlignment="1">
      <alignment horizontal="left" wrapText="1"/>
    </xf>
    <xf numFmtId="0" fontId="0" fillId="11" borderId="0" xfId="0" applyFill="1"/>
    <xf numFmtId="2" fontId="0" fillId="11" borderId="0" xfId="0" applyNumberFormat="1" applyFill="1"/>
    <xf numFmtId="0" fontId="14" fillId="7" borderId="0" xfId="0" applyFont="1" applyFill="1"/>
    <xf numFmtId="0" fontId="0" fillId="7" borderId="0" xfId="0" applyFill="1"/>
    <xf numFmtId="0" fontId="5" fillId="0" borderId="0" xfId="0" applyFont="1"/>
    <xf numFmtId="0" fontId="5" fillId="7" borderId="0" xfId="0" applyFont="1" applyFill="1"/>
    <xf numFmtId="0" fontId="14" fillId="2" borderId="0" xfId="0" applyFont="1" applyFill="1"/>
    <xf numFmtId="0" fontId="5" fillId="2" borderId="0" xfId="0" applyFont="1" applyFill="1"/>
    <xf numFmtId="2" fontId="0" fillId="2" borderId="0" xfId="0" applyNumberFormat="1" applyFill="1"/>
    <xf numFmtId="2" fontId="18" fillId="2" borderId="1" xfId="0" applyNumberFormat="1" applyFont="1" applyFill="1" applyBorder="1" applyAlignment="1">
      <alignment horizontal="right" wrapText="1"/>
    </xf>
    <xf numFmtId="165" fontId="0" fillId="0" borderId="0" xfId="0" applyNumberFormat="1"/>
    <xf numFmtId="2" fontId="19" fillId="8" borderId="1" xfId="0" applyNumberFormat="1" applyFont="1" applyFill="1" applyBorder="1" applyAlignment="1">
      <alignment horizontal="right" wrapText="1"/>
    </xf>
    <xf numFmtId="0" fontId="4" fillId="0" borderId="0" xfId="0" applyFont="1"/>
    <xf numFmtId="165" fontId="4" fillId="0" borderId="0" xfId="0" applyNumberFormat="1" applyFont="1"/>
    <xf numFmtId="165" fontId="0" fillId="2" borderId="0" xfId="0" applyNumberFormat="1" applyFill="1"/>
    <xf numFmtId="165" fontId="4" fillId="2" borderId="0" xfId="0" applyNumberFormat="1" applyFont="1" applyFill="1"/>
    <xf numFmtId="2" fontId="18" fillId="2" borderId="1" xfId="0" applyNumberFormat="1" applyFont="1" applyFill="1" applyBorder="1" applyAlignment="1">
      <alignment horizontal="right" wrapText="1"/>
    </xf>
    <xf numFmtId="2" fontId="18" fillId="2" borderId="1" xfId="0" applyNumberFormat="1" applyFont="1" applyFill="1" applyBorder="1" applyAlignment="1">
      <alignment horizontal="right" wrapText="1"/>
    </xf>
    <xf numFmtId="0" fontId="14" fillId="12" borderId="0" xfId="0" applyFont="1" applyFill="1"/>
    <xf numFmtId="0" fontId="0" fillId="12" borderId="0" xfId="0" applyFill="1"/>
    <xf numFmtId="0" fontId="5" fillId="12" borderId="0" xfId="0" applyFont="1" applyFill="1"/>
    <xf numFmtId="2" fontId="14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0" fillId="12" borderId="0" xfId="0" applyNumberFormat="1" applyFill="1"/>
    <xf numFmtId="2" fontId="0" fillId="7" borderId="0" xfId="0" applyNumberFormat="1" applyFill="1"/>
    <xf numFmtId="165" fontId="14" fillId="0" borderId="0" xfId="0" applyNumberFormat="1" applyFont="1"/>
    <xf numFmtId="165" fontId="0" fillId="0" borderId="0" xfId="0" applyNumberFormat="1" applyFill="1"/>
    <xf numFmtId="165" fontId="0" fillId="2" borderId="0" xfId="0" applyNumberFormat="1" applyFill="1"/>
    <xf numFmtId="165" fontId="0" fillId="12" borderId="0" xfId="0" applyNumberFormat="1" applyFill="1"/>
    <xf numFmtId="165" fontId="0" fillId="7" borderId="0" xfId="0" applyNumberFormat="1" applyFill="1"/>
    <xf numFmtId="2" fontId="3" fillId="0" borderId="0" xfId="0" applyNumberFormat="1" applyFont="1"/>
    <xf numFmtId="2" fontId="0" fillId="2" borderId="0" xfId="0" applyNumberFormat="1" applyFill="1"/>
    <xf numFmtId="2" fontId="18" fillId="2" borderId="1" xfId="0" applyNumberFormat="1" applyFont="1" applyFill="1" applyBorder="1" applyAlignment="1">
      <alignment horizontal="right" wrapText="1"/>
    </xf>
    <xf numFmtId="1" fontId="0" fillId="0" borderId="0" xfId="0" applyNumberFormat="1"/>
    <xf numFmtId="2" fontId="0" fillId="0" borderId="0" xfId="0" applyNumberFormat="1" applyAlignment="1">
      <alignment horizontal="right"/>
    </xf>
    <xf numFmtId="4" fontId="18" fillId="2" borderId="1" xfId="0" applyNumberFormat="1" applyFont="1" applyFill="1" applyBorder="1" applyAlignment="1">
      <alignment horizontal="right" wrapText="1"/>
    </xf>
    <xf numFmtId="2" fontId="0" fillId="2" borderId="0" xfId="0" applyNumberFormat="1" applyFill="1"/>
    <xf numFmtId="2" fontId="18" fillId="2" borderId="1" xfId="0" applyNumberFormat="1" applyFont="1" applyFill="1" applyBorder="1" applyAlignment="1">
      <alignment horizontal="right" wrapText="1"/>
    </xf>
    <xf numFmtId="2" fontId="0" fillId="2" borderId="0" xfId="0" applyNumberFormat="1" applyFill="1"/>
    <xf numFmtId="2" fontId="18" fillId="2" borderId="1" xfId="0" applyNumberFormat="1" applyFont="1" applyFill="1" applyBorder="1" applyAlignment="1">
      <alignment horizontal="right" wrapText="1"/>
    </xf>
    <xf numFmtId="0" fontId="2" fillId="0" borderId="0" xfId="0" applyFont="1"/>
    <xf numFmtId="0" fontId="26" fillId="0" borderId="0" xfId="0" applyFont="1"/>
    <xf numFmtId="0" fontId="27" fillId="0" borderId="0" xfId="0" applyFont="1"/>
    <xf numFmtId="2" fontId="0" fillId="0" borderId="0" xfId="0" applyNumberFormat="1"/>
    <xf numFmtId="2" fontId="22" fillId="8" borderId="0" xfId="0" applyNumberFormat="1" applyFont="1" applyFill="1" applyAlignment="1">
      <alignment horizontal="right" vertical="center" wrapText="1"/>
    </xf>
    <xf numFmtId="2" fontId="20" fillId="8" borderId="0" xfId="0" applyNumberFormat="1" applyFont="1" applyFill="1" applyAlignment="1">
      <alignment horizontal="right" wrapText="1"/>
    </xf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14" fontId="10" fillId="0" borderId="0" xfId="0" applyNumberFormat="1" applyFont="1" applyAlignment="1">
      <alignment horizontal="left"/>
    </xf>
    <xf numFmtId="164" fontId="0" fillId="2" borderId="0" xfId="0" applyNumberFormat="1" applyFill="1" applyAlignment="1">
      <alignment horizontal="left"/>
    </xf>
    <xf numFmtId="16" fontId="8" fillId="2" borderId="1" xfId="0" applyNumberFormat="1" applyFont="1" applyFill="1" applyBorder="1" applyAlignment="1">
      <alignment horizontal="left" wrapText="1"/>
    </xf>
    <xf numFmtId="16" fontId="18" fillId="2" borderId="1" xfId="0" applyNumberFormat="1" applyFont="1" applyFill="1" applyBorder="1" applyAlignment="1">
      <alignment horizontal="left" wrapText="1"/>
    </xf>
    <xf numFmtId="0" fontId="0" fillId="10" borderId="0" xfId="0" applyFill="1" applyAlignment="1">
      <alignment horizontal="left"/>
    </xf>
    <xf numFmtId="0" fontId="21" fillId="2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14" fontId="11" fillId="0" borderId="0" xfId="0" applyNumberFormat="1" applyFont="1" applyAlignment="1">
      <alignment horizontal="left"/>
    </xf>
    <xf numFmtId="14" fontId="0" fillId="0" borderId="0" xfId="0" applyNumberFormat="1" applyFill="1" applyAlignment="1">
      <alignment horizontal="left"/>
    </xf>
    <xf numFmtId="16" fontId="18" fillId="11" borderId="1" xfId="0" applyNumberFormat="1" applyFont="1" applyFill="1" applyBorder="1" applyAlignment="1">
      <alignment wrapText="1"/>
    </xf>
    <xf numFmtId="0" fontId="0" fillId="0" borderId="3" xfId="0" applyBorder="1"/>
    <xf numFmtId="0" fontId="28" fillId="8" borderId="0" xfId="0" applyFont="1" applyFill="1" applyAlignment="1">
      <alignment horizontal="center" wrapText="1"/>
    </xf>
    <xf numFmtId="2" fontId="0" fillId="0" borderId="0" xfId="0" applyNumberFormat="1"/>
    <xf numFmtId="2" fontId="0" fillId="2" borderId="0" xfId="0" applyNumberFormat="1" applyFill="1"/>
    <xf numFmtId="2" fontId="18" fillId="2" borderId="1" xfId="0" applyNumberFormat="1" applyFont="1" applyFill="1" applyBorder="1" applyAlignment="1">
      <alignment horizontal="right" wrapText="1"/>
    </xf>
    <xf numFmtId="15" fontId="0" fillId="0" borderId="0" xfId="0" applyNumberFormat="1"/>
    <xf numFmtId="0" fontId="18" fillId="8" borderId="0" xfId="0" applyFont="1" applyFill="1" applyBorder="1" applyAlignment="1">
      <alignment wrapText="1"/>
    </xf>
    <xf numFmtId="0" fontId="18" fillId="8" borderId="0" xfId="0" applyFont="1" applyFill="1" applyBorder="1" applyAlignment="1">
      <alignment horizontal="left" wrapText="1"/>
    </xf>
    <xf numFmtId="2" fontId="0" fillId="0" borderId="0" xfId="0" applyNumberFormat="1"/>
    <xf numFmtId="2" fontId="0" fillId="2" borderId="0" xfId="0" applyNumberFormat="1" applyFill="1"/>
    <xf numFmtId="2" fontId="19" fillId="8" borderId="1" xfId="0" applyNumberFormat="1" applyFont="1" applyFill="1" applyBorder="1" applyAlignment="1">
      <alignment horizontal="right" wrapText="1"/>
    </xf>
    <xf numFmtId="2" fontId="18" fillId="2" borderId="1" xfId="0" applyNumberFormat="1" applyFont="1" applyFill="1" applyBorder="1" applyAlignment="1">
      <alignment horizontal="right" wrapText="1"/>
    </xf>
    <xf numFmtId="2" fontId="18" fillId="8" borderId="1" xfId="0" applyNumberFormat="1" applyFont="1" applyFill="1" applyBorder="1" applyAlignment="1">
      <alignment horizontal="right" wrapText="1"/>
    </xf>
    <xf numFmtId="0" fontId="0" fillId="0" borderId="4" xfId="0" applyBorder="1"/>
    <xf numFmtId="166" fontId="0" fillId="0" borderId="0" xfId="0" applyNumberFormat="1"/>
    <xf numFmtId="167" fontId="0" fillId="0" borderId="0" xfId="0" applyNumberFormat="1"/>
    <xf numFmtId="14" fontId="0" fillId="13" borderId="0" xfId="0" applyNumberFormat="1" applyFill="1"/>
    <xf numFmtId="0" fontId="0" fillId="13" borderId="0" xfId="0" applyFill="1"/>
    <xf numFmtId="167" fontId="0" fillId="13" borderId="0" xfId="0" applyNumberFormat="1" applyFill="1"/>
    <xf numFmtId="16" fontId="0" fillId="0" borderId="0" xfId="0" applyNumberFormat="1"/>
    <xf numFmtId="0" fontId="31" fillId="0" borderId="0" xfId="0" applyFont="1"/>
    <xf numFmtId="14" fontId="0" fillId="15" borderId="0" xfId="0" applyNumberFormat="1" applyFill="1"/>
    <xf numFmtId="0" fontId="0" fillId="15" borderId="0" xfId="0" applyFill="1"/>
    <xf numFmtId="167" fontId="0" fillId="15" borderId="0" xfId="0" applyNumberFormat="1" applyFill="1"/>
    <xf numFmtId="0" fontId="0" fillId="15" borderId="0" xfId="0" applyFill="1" applyAlignment="1">
      <alignment horizontal="left"/>
    </xf>
    <xf numFmtId="16" fontId="0" fillId="15" borderId="0" xfId="0" applyNumberFormat="1" applyFill="1"/>
    <xf numFmtId="2" fontId="0" fillId="15" borderId="0" xfId="0" applyNumberFormat="1" applyFill="1"/>
    <xf numFmtId="0" fontId="30" fillId="15" borderId="0" xfId="0" applyFont="1" applyFill="1"/>
    <xf numFmtId="0" fontId="32" fillId="8" borderId="0" xfId="0" applyFont="1" applyFill="1" applyAlignment="1">
      <alignment horizontal="center" wrapText="1"/>
    </xf>
    <xf numFmtId="14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14" fontId="33" fillId="16" borderId="0" xfId="0" applyNumberFormat="1" applyFont="1" applyFill="1" applyAlignment="1">
      <alignment horizontal="left" vertical="center" wrapText="1"/>
    </xf>
    <xf numFmtId="0" fontId="33" fillId="16" borderId="0" xfId="0" applyFont="1" applyFill="1" applyAlignment="1">
      <alignment horizontal="left" vertical="center" wrapText="1"/>
    </xf>
    <xf numFmtId="167" fontId="33" fillId="0" borderId="0" xfId="0" applyNumberFormat="1" applyFont="1" applyAlignment="1">
      <alignment horizontal="right" vertical="center" wrapText="1"/>
    </xf>
    <xf numFmtId="167" fontId="33" fillId="16" borderId="0" xfId="0" applyNumberFormat="1" applyFont="1" applyFill="1" applyAlignment="1">
      <alignment horizontal="right" vertical="center" wrapText="1"/>
    </xf>
    <xf numFmtId="0" fontId="18" fillId="9" borderId="1" xfId="0" applyFont="1" applyFill="1" applyBorder="1" applyAlignment="1">
      <alignment wrapText="1"/>
    </xf>
    <xf numFmtId="0" fontId="18" fillId="9" borderId="1" xfId="0" applyFont="1" applyFill="1" applyBorder="1" applyAlignment="1">
      <alignment horizontal="left" wrapText="1"/>
    </xf>
    <xf numFmtId="16" fontId="18" fillId="9" borderId="1" xfId="0" applyNumberFormat="1" applyFont="1" applyFill="1" applyBorder="1" applyAlignment="1">
      <alignment wrapText="1"/>
    </xf>
    <xf numFmtId="167" fontId="0" fillId="0" borderId="0" xfId="0" applyNumberFormat="1"/>
    <xf numFmtId="0" fontId="32" fillId="0" borderId="0" xfId="0" applyFont="1" applyAlignment="1">
      <alignment horizontal="left" wrapText="1" indent="1"/>
    </xf>
    <xf numFmtId="166" fontId="19" fillId="11" borderId="1" xfId="0" applyNumberFormat="1" applyFont="1" applyFill="1" applyBorder="1" applyAlignment="1">
      <alignment horizontal="right" wrapText="1"/>
    </xf>
    <xf numFmtId="166" fontId="0" fillId="11" borderId="0" xfId="0" applyNumberFormat="1" applyFill="1" applyAlignment="1">
      <alignment horizontal="left"/>
    </xf>
    <xf numFmtId="14" fontId="32" fillId="8" borderId="5" xfId="0" applyNumberFormat="1" applyFont="1" applyFill="1" applyBorder="1" applyAlignment="1">
      <alignment horizontal="left" wrapText="1" indent="1"/>
    </xf>
    <xf numFmtId="0" fontId="32" fillId="11" borderId="5" xfId="0" applyFont="1" applyFill="1" applyBorder="1" applyAlignment="1">
      <alignment horizontal="left" wrapText="1"/>
    </xf>
    <xf numFmtId="0" fontId="32" fillId="11" borderId="5" xfId="0" applyFont="1" applyFill="1" applyBorder="1" applyAlignment="1">
      <alignment horizontal="left" wrapText="1" indent="1"/>
    </xf>
    <xf numFmtId="0" fontId="32" fillId="11" borderId="5" xfId="0" applyFont="1" applyFill="1" applyBorder="1" applyAlignment="1">
      <alignment horizontal="right" wrapText="1"/>
    </xf>
    <xf numFmtId="0" fontId="32" fillId="8" borderId="5" xfId="0" applyFont="1" applyFill="1" applyBorder="1" applyAlignment="1">
      <alignment horizontal="center" wrapText="1" indent="1"/>
    </xf>
    <xf numFmtId="0" fontId="35" fillId="8" borderId="5" xfId="0" applyFont="1" applyFill="1" applyBorder="1" applyAlignment="1">
      <alignment horizontal="center" wrapText="1"/>
    </xf>
    <xf numFmtId="0" fontId="32" fillId="8" borderId="5" xfId="0" applyFont="1" applyFill="1" applyBorder="1" applyAlignment="1">
      <alignment horizontal="right" wrapText="1" indent="1"/>
    </xf>
    <xf numFmtId="0" fontId="32" fillId="8" borderId="5" xfId="0" applyFont="1" applyFill="1" applyBorder="1" applyAlignment="1">
      <alignment horizontal="left" wrapText="1"/>
    </xf>
    <xf numFmtId="0" fontId="32" fillId="8" borderId="5" xfId="0" applyFont="1" applyFill="1" applyBorder="1" applyAlignment="1">
      <alignment horizontal="left" wrapText="1" indent="1"/>
    </xf>
    <xf numFmtId="0" fontId="32" fillId="8" borderId="5" xfId="0" applyFont="1" applyFill="1" applyBorder="1" applyAlignment="1">
      <alignment horizontal="right" wrapText="1"/>
    </xf>
    <xf numFmtId="14" fontId="32" fillId="8" borderId="3" xfId="0" applyNumberFormat="1" applyFont="1" applyFill="1" applyBorder="1" applyAlignment="1">
      <alignment horizontal="left" wrapText="1" indent="1"/>
    </xf>
    <xf numFmtId="0" fontId="32" fillId="8" borderId="3" xfId="0" applyFont="1" applyFill="1" applyBorder="1" applyAlignment="1">
      <alignment horizontal="left" wrapText="1"/>
    </xf>
    <xf numFmtId="0" fontId="32" fillId="8" borderId="3" xfId="0" applyFont="1" applyFill="1" applyBorder="1" applyAlignment="1">
      <alignment horizontal="left" wrapText="1" indent="1"/>
    </xf>
    <xf numFmtId="0" fontId="32" fillId="8" borderId="3" xfId="0" applyFont="1" applyFill="1" applyBorder="1" applyAlignment="1">
      <alignment horizontal="right" wrapText="1"/>
    </xf>
    <xf numFmtId="0" fontId="32" fillId="8" borderId="3" xfId="0" applyFont="1" applyFill="1" applyBorder="1" applyAlignment="1">
      <alignment horizontal="center" wrapText="1" indent="1"/>
    </xf>
    <xf numFmtId="0" fontId="35" fillId="8" borderId="3" xfId="0" applyFont="1" applyFill="1" applyBorder="1" applyAlignment="1">
      <alignment horizontal="center" wrapText="1"/>
    </xf>
    <xf numFmtId="0" fontId="32" fillId="8" borderId="3" xfId="0" applyFont="1" applyFill="1" applyBorder="1" applyAlignment="1">
      <alignment horizontal="right" wrapText="1" indent="1"/>
    </xf>
    <xf numFmtId="0" fontId="32" fillId="11" borderId="3" xfId="0" applyFont="1" applyFill="1" applyBorder="1" applyAlignment="1">
      <alignment horizontal="left" wrapText="1"/>
    </xf>
    <xf numFmtId="0" fontId="32" fillId="11" borderId="3" xfId="0" applyFont="1" applyFill="1" applyBorder="1" applyAlignment="1">
      <alignment horizontal="left" wrapText="1" indent="1"/>
    </xf>
    <xf numFmtId="0" fontId="32" fillId="11" borderId="3" xfId="0" applyFont="1" applyFill="1" applyBorder="1" applyAlignment="1">
      <alignment horizontal="right" wrapText="1"/>
    </xf>
    <xf numFmtId="14" fontId="32" fillId="8" borderId="3" xfId="0" applyNumberFormat="1" applyFont="1" applyFill="1" applyBorder="1" applyAlignment="1">
      <alignment horizontal="left" vertical="center" wrapText="1" indent="1"/>
    </xf>
    <xf numFmtId="0" fontId="32" fillId="11" borderId="3" xfId="0" applyFont="1" applyFill="1" applyBorder="1" applyAlignment="1">
      <alignment horizontal="left" vertical="center" wrapText="1"/>
    </xf>
    <xf numFmtId="0" fontId="32" fillId="11" borderId="3" xfId="0" applyFont="1" applyFill="1" applyBorder="1" applyAlignment="1">
      <alignment horizontal="left" vertical="center" wrapText="1" indent="1"/>
    </xf>
    <xf numFmtId="8" fontId="32" fillId="11" borderId="3" xfId="0" applyNumberFormat="1" applyFont="1" applyFill="1" applyBorder="1" applyAlignment="1">
      <alignment horizontal="right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8" fontId="32" fillId="8" borderId="3" xfId="0" applyNumberFormat="1" applyFont="1" applyFill="1" applyBorder="1" applyAlignment="1">
      <alignment horizontal="right" vertical="center" wrapText="1" indent="1"/>
    </xf>
    <xf numFmtId="0" fontId="32" fillId="8" borderId="3" xfId="0" applyFont="1" applyFill="1" applyBorder="1" applyAlignment="1">
      <alignment horizontal="left" vertical="center" wrapText="1"/>
    </xf>
    <xf numFmtId="0" fontId="32" fillId="8" borderId="3" xfId="0" applyFont="1" applyFill="1" applyBorder="1" applyAlignment="1">
      <alignment horizontal="left" vertical="center" wrapText="1" indent="1"/>
    </xf>
    <xf numFmtId="8" fontId="32" fillId="8" borderId="3" xfId="0" applyNumberFormat="1" applyFont="1" applyFill="1" applyBorder="1" applyAlignment="1">
      <alignment horizontal="right" vertical="center" wrapText="1"/>
    </xf>
    <xf numFmtId="14" fontId="32" fillId="8" borderId="4" xfId="0" applyNumberFormat="1" applyFont="1" applyFill="1" applyBorder="1" applyAlignment="1">
      <alignment horizontal="left" wrapText="1" indent="1"/>
    </xf>
    <xf numFmtId="0" fontId="32" fillId="8" borderId="4" xfId="0" applyFont="1" applyFill="1" applyBorder="1" applyAlignment="1">
      <alignment horizontal="left" wrapText="1"/>
    </xf>
    <xf numFmtId="0" fontId="32" fillId="8" borderId="4" xfId="0" applyFont="1" applyFill="1" applyBorder="1" applyAlignment="1">
      <alignment horizontal="left" wrapText="1" indent="1"/>
    </xf>
    <xf numFmtId="0" fontId="32" fillId="8" borderId="4" xfId="0" applyFont="1" applyFill="1" applyBorder="1" applyAlignment="1">
      <alignment horizontal="right" wrapText="1"/>
    </xf>
    <xf numFmtId="0" fontId="32" fillId="8" borderId="4" xfId="0" applyFont="1" applyFill="1" applyBorder="1" applyAlignment="1">
      <alignment horizontal="center" wrapText="1" indent="1"/>
    </xf>
    <xf numFmtId="0" fontId="35" fillId="8" borderId="4" xfId="0" applyFont="1" applyFill="1" applyBorder="1" applyAlignment="1">
      <alignment horizontal="center" wrapText="1"/>
    </xf>
    <xf numFmtId="0" fontId="32" fillId="8" borderId="4" xfId="0" applyFont="1" applyFill="1" applyBorder="1" applyAlignment="1">
      <alignment horizontal="right" wrapText="1" indent="1"/>
    </xf>
    <xf numFmtId="0" fontId="32" fillId="11" borderId="4" xfId="0" applyFont="1" applyFill="1" applyBorder="1" applyAlignment="1">
      <alignment horizontal="left" wrapText="1"/>
    </xf>
    <xf numFmtId="0" fontId="32" fillId="11" borderId="4" xfId="0" applyFont="1" applyFill="1" applyBorder="1" applyAlignment="1">
      <alignment horizontal="left" wrapText="1" indent="1"/>
    </xf>
    <xf numFmtId="0" fontId="32" fillId="11" borderId="4" xfId="0" applyFont="1" applyFill="1" applyBorder="1" applyAlignment="1">
      <alignment horizontal="right" wrapText="1"/>
    </xf>
    <xf numFmtId="0" fontId="34" fillId="0" borderId="3" xfId="0" applyFont="1" applyBorder="1"/>
    <xf numFmtId="167" fontId="23" fillId="0" borderId="0" xfId="0" applyNumberFormat="1" applyFont="1"/>
    <xf numFmtId="167" fontId="0" fillId="0" borderId="0" xfId="0" applyNumberFormat="1"/>
    <xf numFmtId="167" fontId="0" fillId="2" borderId="0" xfId="0" applyNumberFormat="1" applyFill="1"/>
    <xf numFmtId="167" fontId="0" fillId="4" borderId="0" xfId="0" applyNumberFormat="1" applyFill="1"/>
    <xf numFmtId="167" fontId="19" fillId="8" borderId="1" xfId="0" applyNumberFormat="1" applyFont="1" applyFill="1" applyBorder="1" applyAlignment="1">
      <alignment horizontal="right" wrapText="1"/>
    </xf>
    <xf numFmtId="167" fontId="18" fillId="2" borderId="1" xfId="0" applyNumberFormat="1" applyFont="1" applyFill="1" applyBorder="1" applyAlignment="1">
      <alignment horizontal="right" wrapText="1"/>
    </xf>
    <xf numFmtId="167" fontId="18" fillId="8" borderId="0" xfId="0" applyNumberFormat="1" applyFont="1" applyFill="1" applyAlignment="1">
      <alignment horizontal="right" wrapText="1"/>
    </xf>
    <xf numFmtId="167" fontId="0" fillId="10" borderId="0" xfId="0" applyNumberFormat="1" applyFill="1"/>
    <xf numFmtId="167" fontId="18" fillId="8" borderId="1" xfId="0" applyNumberFormat="1" applyFont="1" applyFill="1" applyBorder="1" applyAlignment="1">
      <alignment horizontal="right" wrapText="1"/>
    </xf>
    <xf numFmtId="167" fontId="19" fillId="11" borderId="1" xfId="0" applyNumberFormat="1" applyFont="1" applyFill="1" applyBorder="1" applyAlignment="1">
      <alignment horizontal="right" wrapText="1"/>
    </xf>
    <xf numFmtId="167" fontId="19" fillId="8" borderId="0" xfId="0" applyNumberFormat="1" applyFont="1" applyFill="1" applyBorder="1" applyAlignment="1">
      <alignment horizontal="right" wrapText="1"/>
    </xf>
    <xf numFmtId="167" fontId="0" fillId="15" borderId="0" xfId="0" applyNumberFormat="1" applyFill="1"/>
    <xf numFmtId="167" fontId="18" fillId="9" borderId="1" xfId="0" applyNumberFormat="1" applyFont="1" applyFill="1" applyBorder="1" applyAlignment="1">
      <alignment horizontal="right" wrapText="1"/>
    </xf>
    <xf numFmtId="0" fontId="18" fillId="17" borderId="1" xfId="0" applyFont="1" applyFill="1" applyBorder="1" applyAlignment="1">
      <alignment horizontal="left" wrapText="1"/>
    </xf>
    <xf numFmtId="0" fontId="0" fillId="17" borderId="0" xfId="0" applyFill="1"/>
    <xf numFmtId="2" fontId="0" fillId="0" borderId="0" xfId="0" applyNumberFormat="1"/>
    <xf numFmtId="14" fontId="18" fillId="8" borderId="2" xfId="0" applyNumberFormat="1" applyFont="1" applyFill="1" applyBorder="1" applyAlignment="1">
      <alignment wrapText="1"/>
    </xf>
    <xf numFmtId="14" fontId="18" fillId="8" borderId="0" xfId="0" applyNumberFormat="1" applyFont="1" applyFill="1" applyAlignment="1">
      <alignment wrapText="1"/>
    </xf>
    <xf numFmtId="0" fontId="36" fillId="8" borderId="0" xfId="0" applyFont="1" applyFill="1" applyAlignment="1">
      <alignment wrapText="1"/>
    </xf>
    <xf numFmtId="14" fontId="18" fillId="15" borderId="2" xfId="0" applyNumberFormat="1" applyFont="1" applyFill="1" applyBorder="1" applyAlignment="1">
      <alignment wrapText="1"/>
    </xf>
    <xf numFmtId="14" fontId="36" fillId="15" borderId="0" xfId="0" applyNumberFormat="1" applyFont="1" applyFill="1" applyAlignment="1">
      <alignment wrapText="1"/>
    </xf>
    <xf numFmtId="0" fontId="36" fillId="15" borderId="0" xfId="0" applyFont="1" applyFill="1" applyAlignment="1">
      <alignment wrapText="1"/>
    </xf>
    <xf numFmtId="166" fontId="36" fillId="15" borderId="0" xfId="0" applyNumberFormat="1" applyFont="1" applyFill="1" applyAlignment="1">
      <alignment horizontal="right" wrapText="1"/>
    </xf>
    <xf numFmtId="167" fontId="36" fillId="8" borderId="2" xfId="0" applyNumberFormat="1" applyFont="1" applyFill="1" applyBorder="1" applyAlignment="1">
      <alignment wrapText="1"/>
    </xf>
    <xf numFmtId="167" fontId="36" fillId="8" borderId="0" xfId="0" applyNumberFormat="1" applyFont="1" applyFill="1" applyAlignment="1">
      <alignment horizontal="right" wrapText="1"/>
    </xf>
    <xf numFmtId="15" fontId="0" fillId="15" borderId="0" xfId="0" applyNumberFormat="1" applyFill="1"/>
    <xf numFmtId="0" fontId="27" fillId="15" borderId="0" xfId="0" applyFont="1" applyFill="1"/>
    <xf numFmtId="0" fontId="32" fillId="15" borderId="0" xfId="0" applyFont="1" applyFill="1" applyAlignment="1">
      <alignment horizontal="center" wrapText="1"/>
    </xf>
    <xf numFmtId="0" fontId="36" fillId="8" borderId="1" xfId="0" applyFont="1" applyFill="1" applyBorder="1" applyAlignment="1">
      <alignment horizontal="left" wrapText="1"/>
    </xf>
    <xf numFmtId="0" fontId="36" fillId="9" borderId="1" xfId="0" applyFont="1" applyFill="1" applyBorder="1" applyAlignment="1">
      <alignment horizontal="left" wrapText="1"/>
    </xf>
    <xf numFmtId="0" fontId="36" fillId="17" borderId="1" xfId="0" applyFont="1" applyFill="1" applyBorder="1" applyAlignment="1">
      <alignment horizontal="left" wrapText="1"/>
    </xf>
    <xf numFmtId="0" fontId="36" fillId="11" borderId="1" xfId="0" applyFont="1" applyFill="1" applyBorder="1" applyAlignment="1">
      <alignment horizontal="left" wrapText="1"/>
    </xf>
    <xf numFmtId="166" fontId="36" fillId="15" borderId="2" xfId="0" applyNumberFormat="1" applyFont="1" applyFill="1" applyBorder="1" applyAlignment="1">
      <alignment wrapText="1"/>
    </xf>
    <xf numFmtId="0" fontId="36" fillId="15" borderId="0" xfId="0" applyFont="1" applyFill="1"/>
    <xf numFmtId="0" fontId="36" fillId="0" borderId="0" xfId="0" applyFont="1"/>
    <xf numFmtId="0" fontId="36" fillId="13" borderId="0" xfId="0" applyFont="1" applyFill="1"/>
    <xf numFmtId="0" fontId="39" fillId="0" borderId="0" xfId="0" applyFont="1" applyAlignment="1">
      <alignment horizontal="left" wrapText="1" indent="1"/>
    </xf>
    <xf numFmtId="0" fontId="40" fillId="0" borderId="0" xfId="0" applyFont="1"/>
    <xf numFmtId="0" fontId="41" fillId="0" borderId="7" xfId="1" applyFont="1" applyBorder="1" applyAlignment="1" applyProtection="1">
      <alignment horizontal="left" vertical="center" wrapText="1"/>
    </xf>
    <xf numFmtId="0" fontId="42" fillId="0" borderId="0" xfId="0" applyFont="1"/>
    <xf numFmtId="0" fontId="41" fillId="0" borderId="0" xfId="1" applyFont="1" applyAlignment="1" applyProtection="1">
      <alignment horizontal="left" wrapText="1"/>
    </xf>
    <xf numFmtId="0" fontId="43" fillId="0" borderId="0" xfId="0" applyFont="1" applyAlignment="1">
      <alignment horizontal="center" wrapText="1"/>
    </xf>
    <xf numFmtId="0" fontId="41" fillId="8" borderId="0" xfId="1" applyFont="1" applyFill="1" applyAlignment="1" applyProtection="1">
      <alignment horizontal="left" wrapText="1"/>
    </xf>
    <xf numFmtId="0" fontId="43" fillId="8" borderId="0" xfId="0" applyFont="1" applyFill="1" applyAlignment="1">
      <alignment horizontal="center" wrapText="1"/>
    </xf>
    <xf numFmtId="0" fontId="43" fillId="15" borderId="0" xfId="0" applyFont="1" applyFill="1" applyAlignment="1">
      <alignment horizontal="center" wrapText="1"/>
    </xf>
    <xf numFmtId="0" fontId="41" fillId="0" borderId="0" xfId="1" applyFont="1" applyAlignment="1" applyProtection="1">
      <alignment horizontal="left"/>
    </xf>
    <xf numFmtId="0" fontId="37" fillId="15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41" fillId="0" borderId="0" xfId="1" applyFont="1" applyAlignment="1" applyProtection="1">
      <alignment horizontal="left" vertical="center" wrapText="1"/>
    </xf>
    <xf numFmtId="0" fontId="43" fillId="0" borderId="0" xfId="0" applyFont="1" applyAlignment="1">
      <alignment horizontal="center" vertical="center" wrapText="1"/>
    </xf>
    <xf numFmtId="0" fontId="41" fillId="14" borderId="0" xfId="1" applyFont="1" applyFill="1" applyAlignment="1" applyProtection="1">
      <alignment horizontal="left" vertical="center" wrapText="1"/>
    </xf>
    <xf numFmtId="0" fontId="43" fillId="15" borderId="0" xfId="0" applyFont="1" applyFill="1" applyAlignment="1">
      <alignment horizontal="center" vertical="center" wrapText="1"/>
    </xf>
    <xf numFmtId="0" fontId="43" fillId="14" borderId="0" xfId="0" applyFont="1" applyFill="1" applyAlignment="1">
      <alignment horizontal="center" vertical="center" wrapText="1"/>
    </xf>
    <xf numFmtId="0" fontId="37" fillId="0" borderId="0" xfId="0" applyFont="1"/>
    <xf numFmtId="2" fontId="42" fillId="0" borderId="0" xfId="0" applyNumberFormat="1" applyFont="1" applyAlignment="1">
      <alignment horizontal="right"/>
    </xf>
    <xf numFmtId="15" fontId="37" fillId="0" borderId="0" xfId="0" applyNumberFormat="1" applyFont="1"/>
    <xf numFmtId="0" fontId="45" fillId="0" borderId="7" xfId="0" applyFont="1" applyBorder="1" applyAlignment="1">
      <alignment horizontal="center" vertical="center" wrapText="1"/>
    </xf>
    <xf numFmtId="0" fontId="47" fillId="15" borderId="0" xfId="0" applyFont="1" applyFill="1" applyAlignment="1">
      <alignment horizontal="right" wrapText="1"/>
    </xf>
    <xf numFmtId="4" fontId="47" fillId="15" borderId="0" xfId="0" applyNumberFormat="1" applyFont="1" applyFill="1" applyAlignment="1">
      <alignment horizontal="right" wrapText="1"/>
    </xf>
    <xf numFmtId="0" fontId="46" fillId="0" borderId="0" xfId="0" applyFont="1" applyAlignment="1">
      <alignment horizontal="right" vertical="center" wrapText="1"/>
    </xf>
    <xf numFmtId="0" fontId="38" fillId="0" borderId="0" xfId="0" applyFont="1"/>
    <xf numFmtId="0" fontId="49" fillId="0" borderId="8" xfId="0" applyFont="1" applyBorder="1" applyAlignment="1">
      <alignment wrapText="1"/>
    </xf>
    <xf numFmtId="0" fontId="49" fillId="0" borderId="8" xfId="0" applyFont="1" applyBorder="1" applyAlignment="1">
      <alignment horizontal="center" wrapText="1"/>
    </xf>
    <xf numFmtId="0" fontId="49" fillId="0" borderId="9" xfId="0" applyFont="1" applyBorder="1" applyAlignment="1">
      <alignment wrapText="1"/>
    </xf>
    <xf numFmtId="0" fontId="49" fillId="19" borderId="9" xfId="0" applyFont="1" applyFill="1" applyBorder="1" applyAlignment="1">
      <alignment horizontal="center" wrapText="1"/>
    </xf>
    <xf numFmtId="0" fontId="49" fillId="0" borderId="9" xfId="0" applyFont="1" applyBorder="1" applyAlignment="1">
      <alignment horizontal="center" wrapText="1"/>
    </xf>
    <xf numFmtId="0" fontId="49" fillId="0" borderId="10" xfId="0" applyFont="1" applyBorder="1" applyAlignment="1">
      <alignment wrapText="1"/>
    </xf>
    <xf numFmtId="0" fontId="49" fillId="19" borderId="10" xfId="0" applyFont="1" applyFill="1" applyBorder="1" applyAlignment="1">
      <alignment horizontal="center" wrapText="1"/>
    </xf>
    <xf numFmtId="2" fontId="51" fillId="0" borderId="0" xfId="0" applyNumberFormat="1" applyFont="1"/>
    <xf numFmtId="14" fontId="54" fillId="18" borderId="11" xfId="0" applyNumberFormat="1" applyFont="1" applyFill="1" applyBorder="1" applyAlignment="1">
      <alignment horizontal="left" vertical="center" wrapText="1" indent="1"/>
    </xf>
    <xf numFmtId="0" fontId="54" fillId="18" borderId="11" xfId="0" applyFont="1" applyFill="1" applyBorder="1" applyAlignment="1">
      <alignment horizontal="left" vertical="center" wrapText="1"/>
    </xf>
    <xf numFmtId="0" fontId="54" fillId="18" borderId="11" xfId="0" applyFont="1" applyFill="1" applyBorder="1" applyAlignment="1">
      <alignment horizontal="left" vertical="center" wrapText="1" indent="1"/>
    </xf>
    <xf numFmtId="8" fontId="54" fillId="18" borderId="11" xfId="0" applyNumberFormat="1" applyFont="1" applyFill="1" applyBorder="1" applyAlignment="1">
      <alignment horizontal="right" vertical="center" wrapText="1"/>
    </xf>
    <xf numFmtId="0" fontId="54" fillId="18" borderId="11" xfId="0" applyFont="1" applyFill="1" applyBorder="1" applyAlignment="1">
      <alignment horizontal="center" vertical="center" wrapText="1"/>
    </xf>
    <xf numFmtId="0" fontId="55" fillId="18" borderId="11" xfId="0" applyFont="1" applyFill="1" applyBorder="1" applyAlignment="1">
      <alignment horizontal="center" vertical="center" wrapText="1"/>
    </xf>
    <xf numFmtId="8" fontId="54" fillId="18" borderId="11" xfId="0" applyNumberFormat="1" applyFont="1" applyFill="1" applyBorder="1" applyAlignment="1">
      <alignment horizontal="right" vertical="center" wrapText="1" indent="1"/>
    </xf>
    <xf numFmtId="0" fontId="53" fillId="18" borderId="0" xfId="0" applyFont="1" applyFill="1" applyAlignment="1">
      <alignment horizontal="left" vertical="center" wrapText="1"/>
    </xf>
    <xf numFmtId="0" fontId="56" fillId="18" borderId="0" xfId="0" applyFont="1" applyFill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18" borderId="0" xfId="0" applyFont="1" applyFill="1" applyAlignment="1">
      <alignment horizontal="right" vertical="center" wrapText="1"/>
    </xf>
    <xf numFmtId="2" fontId="31" fillId="0" borderId="0" xfId="0" applyNumberFormat="1" applyFont="1"/>
    <xf numFmtId="2" fontId="36" fillId="15" borderId="0" xfId="0" applyNumberFormat="1" applyFont="1" applyFill="1" applyAlignment="1">
      <alignment horizontal="right" wrapText="1"/>
    </xf>
    <xf numFmtId="166" fontId="57" fillId="15" borderId="0" xfId="0" applyNumberFormat="1" applyFont="1" applyFill="1"/>
    <xf numFmtId="2" fontId="57" fillId="15" borderId="0" xfId="0" applyNumberFormat="1" applyFont="1" applyFill="1"/>
    <xf numFmtId="166" fontId="57" fillId="0" borderId="0" xfId="0" applyNumberFormat="1" applyFont="1"/>
    <xf numFmtId="2" fontId="57" fillId="0" borderId="0" xfId="0" applyNumberFormat="1" applyFont="1"/>
    <xf numFmtId="166" fontId="57" fillId="11" borderId="0" xfId="0" applyNumberFormat="1" applyFont="1" applyFill="1"/>
    <xf numFmtId="2" fontId="57" fillId="13" borderId="0" xfId="0" applyNumberFormat="1" applyFont="1" applyFill="1"/>
    <xf numFmtId="166" fontId="58" fillId="8" borderId="1" xfId="0" applyNumberFormat="1" applyFont="1" applyFill="1" applyBorder="1" applyAlignment="1">
      <alignment horizontal="right" wrapText="1"/>
    </xf>
    <xf numFmtId="166" fontId="36" fillId="9" borderId="1" xfId="0" applyNumberFormat="1" applyFont="1" applyFill="1" applyBorder="1" applyAlignment="1">
      <alignment horizontal="right" wrapText="1"/>
    </xf>
    <xf numFmtId="2" fontId="36" fillId="9" borderId="1" xfId="0" applyNumberFormat="1" applyFont="1" applyFill="1" applyBorder="1" applyAlignment="1">
      <alignment horizontal="right" wrapText="1"/>
    </xf>
    <xf numFmtId="166" fontId="36" fillId="8" borderId="1" xfId="0" applyNumberFormat="1" applyFont="1" applyFill="1" applyBorder="1" applyAlignment="1">
      <alignment horizontal="right" wrapText="1"/>
    </xf>
    <xf numFmtId="166" fontId="58" fillId="11" borderId="1" xfId="0" applyNumberFormat="1" applyFont="1" applyFill="1" applyBorder="1" applyAlignment="1">
      <alignment horizontal="right" wrapText="1"/>
    </xf>
    <xf numFmtId="2" fontId="36" fillId="15" borderId="2" xfId="0" applyNumberFormat="1" applyFont="1" applyFill="1" applyBorder="1" applyAlignment="1">
      <alignment wrapText="1"/>
    </xf>
    <xf numFmtId="0" fontId="49" fillId="15" borderId="9" xfId="0" applyFont="1" applyFill="1" applyBorder="1" applyAlignment="1">
      <alignment wrapText="1"/>
    </xf>
    <xf numFmtId="0" fontId="49" fillId="15" borderId="9" xfId="0" applyFont="1" applyFill="1" applyBorder="1" applyAlignment="1">
      <alignment horizontal="center" wrapText="1"/>
    </xf>
    <xf numFmtId="0" fontId="50" fillId="15" borderId="9" xfId="0" applyFont="1" applyFill="1" applyBorder="1" applyAlignment="1">
      <alignment horizontal="right" wrapText="1"/>
    </xf>
    <xf numFmtId="0" fontId="41" fillId="15" borderId="7" xfId="1" applyFont="1" applyFill="1" applyBorder="1" applyAlignment="1" applyProtection="1">
      <alignment horizontal="left" vertical="center" wrapText="1"/>
    </xf>
    <xf numFmtId="0" fontId="45" fillId="15" borderId="7" xfId="0" applyFont="1" applyFill="1" applyBorder="1" applyAlignment="1">
      <alignment horizontal="center" vertical="center" wrapText="1"/>
    </xf>
    <xf numFmtId="0" fontId="59" fillId="0" borderId="0" xfId="0" applyFont="1"/>
    <xf numFmtId="2" fontId="59" fillId="0" borderId="0" xfId="0" applyNumberFormat="1" applyFont="1"/>
    <xf numFmtId="2" fontId="60" fillId="0" borderId="0" xfId="0" applyNumberFormat="1" applyFont="1"/>
    <xf numFmtId="0" fontId="40" fillId="0" borderId="0" xfId="0" applyNumberFormat="1" applyFont="1" applyFill="1" applyBorder="1" applyAlignment="1" applyProtection="1"/>
    <xf numFmtId="0" fontId="37" fillId="0" borderId="0" xfId="0" applyNumberFormat="1" applyFont="1" applyFill="1" applyBorder="1" applyAlignment="1" applyProtection="1"/>
    <xf numFmtId="14" fontId="37" fillId="0" borderId="0" xfId="0" applyNumberFormat="1" applyFont="1" applyFill="1" applyBorder="1" applyAlignment="1" applyProtection="1"/>
    <xf numFmtId="2" fontId="37" fillId="0" borderId="0" xfId="0" applyNumberFormat="1" applyFont="1" applyFill="1" applyBorder="1" applyAlignment="1" applyProtection="1"/>
    <xf numFmtId="49" fontId="40" fillId="20" borderId="0" xfId="0" applyNumberFormat="1" applyFont="1" applyFill="1" applyBorder="1" applyAlignment="1" applyProtection="1">
      <alignment horizontal="center" vertical="justify"/>
    </xf>
    <xf numFmtId="0" fontId="40" fillId="15" borderId="0" xfId="0" applyFont="1" applyFill="1"/>
    <xf numFmtId="0" fontId="44" fillId="15" borderId="0" xfId="0" applyFont="1" applyFill="1" applyAlignment="1">
      <alignment horizontal="right"/>
    </xf>
    <xf numFmtId="0" fontId="1" fillId="0" borderId="0" xfId="42"/>
    <xf numFmtId="0" fontId="37" fillId="0" borderId="0" xfId="42" applyNumberFormat="1" applyFont="1" applyFill="1" applyBorder="1" applyAlignment="1" applyProtection="1"/>
    <xf numFmtId="2" fontId="37" fillId="0" borderId="0" xfId="42" applyNumberFormat="1" applyFont="1" applyFill="1" applyBorder="1" applyAlignment="1" applyProtection="1"/>
    <xf numFmtId="2" fontId="78" fillId="8" borderId="1" xfId="0" applyNumberFormat="1" applyFont="1" applyFill="1" applyBorder="1" applyAlignment="1">
      <alignment horizontal="right" wrapText="1"/>
    </xf>
    <xf numFmtId="2" fontId="79" fillId="8" borderId="1" xfId="0" applyNumberFormat="1" applyFont="1" applyFill="1" applyBorder="1" applyAlignment="1">
      <alignment horizontal="right" wrapText="1"/>
    </xf>
    <xf numFmtId="2" fontId="78" fillId="8" borderId="2" xfId="0" applyNumberFormat="1" applyFont="1" applyFill="1" applyBorder="1" applyAlignment="1">
      <alignment wrapText="1"/>
    </xf>
    <xf numFmtId="2" fontId="80" fillId="8" borderId="0" xfId="0" applyNumberFormat="1" applyFont="1" applyFill="1" applyAlignment="1">
      <alignment horizontal="right" wrapText="1"/>
    </xf>
    <xf numFmtId="2" fontId="78" fillId="0" borderId="0" xfId="0" applyNumberFormat="1" applyFont="1"/>
    <xf numFmtId="14" fontId="37" fillId="0" borderId="0" xfId="0" applyNumberFormat="1" applyFont="1"/>
    <xf numFmtId="14" fontId="78" fillId="8" borderId="1" xfId="0" applyNumberFormat="1" applyFont="1" applyFill="1" applyBorder="1" applyAlignment="1">
      <alignment wrapText="1"/>
    </xf>
    <xf numFmtId="0" fontId="78" fillId="8" borderId="1" xfId="0" applyFont="1" applyFill="1" applyBorder="1" applyAlignment="1">
      <alignment horizontal="left" wrapText="1"/>
    </xf>
    <xf numFmtId="14" fontId="78" fillId="8" borderId="2" xfId="0" applyNumberFormat="1" applyFont="1" applyFill="1" applyBorder="1" applyAlignment="1">
      <alignment wrapText="1"/>
    </xf>
    <xf numFmtId="14" fontId="78" fillId="8" borderId="0" xfId="0" applyNumberFormat="1" applyFont="1" applyFill="1" applyAlignment="1">
      <alignment wrapText="1"/>
    </xf>
    <xf numFmtId="0" fontId="80" fillId="8" borderId="0" xfId="0" applyFont="1" applyFill="1" applyAlignment="1">
      <alignment wrapText="1"/>
    </xf>
    <xf numFmtId="0" fontId="81" fillId="0" borderId="0" xfId="0" applyFont="1"/>
    <xf numFmtId="0" fontId="81" fillId="0" borderId="0" xfId="0" applyFont="1" applyAlignment="1">
      <alignment horizontal="right"/>
    </xf>
    <xf numFmtId="2" fontId="31" fillId="0" borderId="0" xfId="0" applyNumberFormat="1" applyFont="1" applyAlignment="1">
      <alignment horizontal="right"/>
    </xf>
    <xf numFmtId="9" fontId="0" fillId="0" borderId="0" xfId="0" applyNumberFormat="1"/>
    <xf numFmtId="0" fontId="25" fillId="0" borderId="7" xfId="1" applyBorder="1" applyAlignment="1" applyProtection="1">
      <alignment horizontal="left" vertical="center" wrapText="1"/>
    </xf>
    <xf numFmtId="0" fontId="82" fillId="0" borderId="7" xfId="0" applyFont="1" applyBorder="1" applyAlignment="1">
      <alignment horizontal="center" vertical="center" wrapText="1"/>
    </xf>
    <xf numFmtId="0" fontId="25" fillId="19" borderId="7" xfId="1" applyFill="1" applyBorder="1" applyAlignment="1" applyProtection="1">
      <alignment horizontal="left" vertical="center" wrapText="1"/>
    </xf>
    <xf numFmtId="0" fontId="82" fillId="19" borderId="7" xfId="0" applyFont="1" applyFill="1" applyBorder="1" applyAlignment="1">
      <alignment horizontal="center" vertical="center" wrapText="1"/>
    </xf>
    <xf numFmtId="0" fontId="25" fillId="53" borderId="7" xfId="1" applyFill="1" applyBorder="1" applyAlignment="1" applyProtection="1">
      <alignment horizontal="left" vertical="center" wrapText="1"/>
    </xf>
    <xf numFmtId="0" fontId="82" fillId="53" borderId="7" xfId="0" applyFont="1" applyFill="1" applyBorder="1" applyAlignment="1">
      <alignment horizontal="center" vertical="center" wrapText="1"/>
    </xf>
    <xf numFmtId="0" fontId="83" fillId="53" borderId="7" xfId="0" applyFont="1" applyFill="1" applyBorder="1" applyAlignment="1">
      <alignment horizontal="right" vertical="center" wrapText="1"/>
    </xf>
    <xf numFmtId="15" fontId="2" fillId="0" borderId="0" xfId="0" applyNumberFormat="1" applyFont="1"/>
    <xf numFmtId="167" fontId="18" fillId="8" borderId="2" xfId="0" applyNumberFormat="1" applyFont="1" applyFill="1" applyBorder="1" applyAlignment="1">
      <alignment wrapText="1"/>
    </xf>
    <xf numFmtId="2" fontId="47" fillId="8" borderId="0" xfId="0" applyNumberFormat="1" applyFont="1" applyFill="1" applyAlignment="1">
      <alignment horizontal="right" wrapText="1"/>
    </xf>
    <xf numFmtId="0" fontId="47" fillId="0" borderId="0" xfId="0" applyFont="1" applyAlignment="1">
      <alignment horizontal="right" vertical="center" wrapText="1"/>
    </xf>
    <xf numFmtId="4" fontId="47" fillId="8" borderId="0" xfId="0" applyNumberFormat="1" applyFont="1" applyFill="1" applyAlignment="1">
      <alignment horizontal="right" wrapText="1"/>
    </xf>
    <xf numFmtId="0" fontId="47" fillId="8" borderId="0" xfId="0" applyFont="1" applyFill="1" applyAlignment="1">
      <alignment horizontal="right" wrapText="1"/>
    </xf>
    <xf numFmtId="4" fontId="47" fillId="0" borderId="0" xfId="0" applyNumberFormat="1" applyFont="1" applyAlignment="1">
      <alignment horizontal="right" wrapText="1"/>
    </xf>
    <xf numFmtId="0" fontId="47" fillId="0" borderId="0" xfId="0" applyFont="1" applyAlignment="1">
      <alignment horizontal="right" wrapText="1"/>
    </xf>
    <xf numFmtId="0" fontId="47" fillId="14" borderId="0" xfId="0" applyFont="1" applyFill="1" applyAlignment="1">
      <alignment horizontal="right" vertical="center" wrapText="1"/>
    </xf>
    <xf numFmtId="2" fontId="46" fillId="8" borderId="0" xfId="0" applyNumberFormat="1" applyFont="1" applyFill="1" applyAlignment="1">
      <alignment horizontal="right" wrapText="1"/>
    </xf>
    <xf numFmtId="0" fontId="29" fillId="8" borderId="0" xfId="0" applyFont="1" applyFill="1" applyAlignment="1">
      <alignment horizontal="right" wrapText="1"/>
    </xf>
    <xf numFmtId="2" fontId="18" fillId="8" borderId="2" xfId="0" applyNumberFormat="1" applyFont="1" applyFill="1" applyBorder="1" applyAlignment="1">
      <alignment wrapText="1"/>
    </xf>
    <xf numFmtId="0" fontId="25" fillId="15" borderId="7" xfId="1" applyFill="1" applyBorder="1" applyAlignment="1" applyProtection="1">
      <alignment horizontal="left" vertical="center" wrapText="1"/>
    </xf>
    <xf numFmtId="0" fontId="82" fillId="15" borderId="7" xfId="0" applyFont="1" applyFill="1" applyBorder="1" applyAlignment="1">
      <alignment horizontal="center" vertical="center" wrapText="1"/>
    </xf>
    <xf numFmtId="0" fontId="38" fillId="15" borderId="7" xfId="0" applyFont="1" applyFill="1" applyBorder="1" applyAlignment="1">
      <alignment horizontal="right" vertical="center" wrapText="1"/>
    </xf>
    <xf numFmtId="15" fontId="37" fillId="15" borderId="0" xfId="0" applyNumberFormat="1" applyFont="1" applyFill="1"/>
    <xf numFmtId="2" fontId="44" fillId="0" borderId="0" xfId="0" applyNumberFormat="1" applyFont="1" applyAlignment="1">
      <alignment horizontal="right"/>
    </xf>
    <xf numFmtId="2" fontId="83" fillId="0" borderId="7" xfId="0" applyNumberFormat="1" applyFont="1" applyBorder="1" applyAlignment="1">
      <alignment horizontal="right" vertical="center" wrapText="1"/>
    </xf>
    <xf numFmtId="2" fontId="38" fillId="19" borderId="7" xfId="0" applyNumberFormat="1" applyFont="1" applyFill="1" applyBorder="1" applyAlignment="1">
      <alignment horizontal="right" vertical="center" wrapText="1"/>
    </xf>
    <xf numFmtId="2" fontId="38" fillId="15" borderId="7" xfId="0" applyNumberFormat="1" applyFont="1" applyFill="1" applyBorder="1" applyAlignment="1">
      <alignment horizontal="right" vertical="center" wrapText="1"/>
    </xf>
    <xf numFmtId="2" fontId="83" fillId="19" borderId="7" xfId="0" applyNumberFormat="1" applyFont="1" applyFill="1" applyBorder="1" applyAlignment="1">
      <alignment horizontal="right" vertical="center" wrapText="1"/>
    </xf>
    <xf numFmtId="2" fontId="83" fillId="53" borderId="7" xfId="0" applyNumberFormat="1" applyFont="1" applyFill="1" applyBorder="1" applyAlignment="1">
      <alignment horizontal="right" vertical="center" wrapText="1"/>
    </xf>
    <xf numFmtId="2" fontId="44" fillId="15" borderId="0" xfId="0" applyNumberFormat="1" applyFont="1" applyFill="1" applyAlignment="1">
      <alignment horizontal="right"/>
    </xf>
    <xf numFmtId="2" fontId="77" fillId="0" borderId="8" xfId="0" applyNumberFormat="1" applyFont="1" applyBorder="1" applyAlignment="1">
      <alignment horizontal="right" wrapText="1"/>
    </xf>
    <xf numFmtId="2" fontId="77" fillId="19" borderId="9" xfId="0" applyNumberFormat="1" applyFont="1" applyFill="1" applyBorder="1" applyAlignment="1">
      <alignment horizontal="right" wrapText="1"/>
    </xf>
    <xf numFmtId="2" fontId="77" fillId="0" borderId="9" xfId="0" applyNumberFormat="1" applyFont="1" applyBorder="1" applyAlignment="1">
      <alignment horizontal="right" wrapText="1"/>
    </xf>
    <xf numFmtId="2" fontId="44" fillId="19" borderId="9" xfId="0" applyNumberFormat="1" applyFont="1" applyFill="1" applyBorder="1" applyAlignment="1">
      <alignment horizontal="right" wrapText="1"/>
    </xf>
    <xf numFmtId="2" fontId="44" fillId="15" borderId="9" xfId="0" applyNumberFormat="1" applyFont="1" applyFill="1" applyBorder="1" applyAlignment="1">
      <alignment horizontal="right" wrapText="1"/>
    </xf>
    <xf numFmtId="2" fontId="77" fillId="19" borderId="10" xfId="0" applyNumberFormat="1" applyFont="1" applyFill="1" applyBorder="1" applyAlignment="1">
      <alignment horizontal="right" wrapText="1"/>
    </xf>
    <xf numFmtId="2" fontId="44" fillId="0" borderId="7" xfId="0" applyNumberFormat="1" applyFont="1" applyBorder="1" applyAlignment="1">
      <alignment horizontal="right" vertical="center" wrapText="1"/>
    </xf>
    <xf numFmtId="2" fontId="48" fillId="0" borderId="0" xfId="0" applyNumberFormat="1" applyFont="1" applyAlignment="1">
      <alignment horizontal="right"/>
    </xf>
    <xf numFmtId="2" fontId="46" fillId="0" borderId="0" xfId="0" applyNumberFormat="1" applyFont="1" applyAlignment="1">
      <alignment horizontal="right" wrapText="1"/>
    </xf>
    <xf numFmtId="2" fontId="47" fillId="0" borderId="0" xfId="0" applyNumberFormat="1" applyFont="1" applyAlignment="1">
      <alignment horizontal="right" wrapText="1"/>
    </xf>
    <xf numFmtId="2" fontId="46" fillId="0" borderId="0" xfId="0" applyNumberFormat="1" applyFont="1" applyAlignment="1">
      <alignment horizontal="right" wrapText="1"/>
    </xf>
    <xf numFmtId="2" fontId="47" fillId="0" borderId="0" xfId="0" applyNumberFormat="1" applyFont="1" applyAlignment="1">
      <alignment horizontal="right" vertical="center" wrapText="1"/>
    </xf>
    <xf numFmtId="2" fontId="47" fillId="15" borderId="0" xfId="0" applyNumberFormat="1" applyFont="1" applyFill="1" applyAlignment="1">
      <alignment horizontal="right" wrapText="1"/>
    </xf>
    <xf numFmtId="2" fontId="47" fillId="0" borderId="0" xfId="0" applyNumberFormat="1" applyFont="1" applyAlignment="1">
      <alignment horizontal="right" wrapText="1"/>
    </xf>
    <xf numFmtId="2" fontId="47" fillId="0" borderId="0" xfId="0" applyNumberFormat="1" applyFont="1" applyAlignment="1">
      <alignment horizontal="right" vertical="center" wrapText="1"/>
    </xf>
    <xf numFmtId="2" fontId="47" fillId="14" borderId="0" xfId="0" applyNumberFormat="1" applyFont="1" applyFill="1" applyAlignment="1">
      <alignment horizontal="right" vertical="center" wrapText="1"/>
    </xf>
    <xf numFmtId="2" fontId="46" fillId="0" borderId="0" xfId="0" applyNumberFormat="1" applyFont="1" applyAlignment="1">
      <alignment horizontal="right" vertical="center" wrapText="1"/>
    </xf>
    <xf numFmtId="2" fontId="46" fillId="14" borderId="0" xfId="0" applyNumberFormat="1" applyFont="1" applyFill="1" applyAlignment="1">
      <alignment horizontal="right" vertical="center" wrapText="1"/>
    </xf>
    <xf numFmtId="2" fontId="84" fillId="0" borderId="0" xfId="0" applyNumberFormat="1" applyFont="1" applyAlignment="1">
      <alignment horizontal="right"/>
    </xf>
    <xf numFmtId="22" fontId="40" fillId="0" borderId="0" xfId="0" applyNumberFormat="1" applyFont="1" applyFill="1" applyBorder="1" applyAlignment="1" applyProtection="1"/>
    <xf numFmtId="4" fontId="0" fillId="0" borderId="0" xfId="0" applyNumberFormat="1"/>
    <xf numFmtId="22" fontId="40" fillId="0" borderId="0" xfId="42" applyNumberFormat="1" applyFont="1" applyFill="1" applyBorder="1" applyAlignment="1" applyProtection="1"/>
    <xf numFmtId="4" fontId="1" fillId="0" borderId="0" xfId="42" applyNumberFormat="1"/>
    <xf numFmtId="22" fontId="0" fillId="0" borderId="0" xfId="0" applyNumberFormat="1"/>
    <xf numFmtId="4" fontId="4" fillId="0" borderId="0" xfId="0" applyNumberFormat="1" applyFont="1"/>
    <xf numFmtId="0" fontId="54" fillId="54" borderId="11" xfId="0" applyFont="1" applyFill="1" applyBorder="1" applyAlignment="1">
      <alignment horizontal="left" vertical="center" wrapText="1"/>
    </xf>
    <xf numFmtId="0" fontId="52" fillId="18" borderId="6" xfId="0" applyFont="1" applyFill="1" applyBorder="1" applyAlignment="1">
      <alignment horizontal="right" vertical="center" wrapText="1"/>
    </xf>
    <xf numFmtId="0" fontId="87" fillId="18" borderId="0" xfId="1" applyFont="1" applyFill="1" applyBorder="1" applyAlignment="1" applyProtection="1">
      <alignment horizontal="left" vertical="center" wrapText="1"/>
    </xf>
    <xf numFmtId="2" fontId="52" fillId="18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87" fillId="52" borderId="0" xfId="1" applyFont="1" applyFill="1" applyBorder="1" applyAlignment="1" applyProtection="1">
      <alignment horizontal="left" vertical="center" wrapText="1"/>
    </xf>
    <xf numFmtId="2" fontId="52" fillId="52" borderId="0" xfId="0" applyNumberFormat="1" applyFont="1" applyFill="1" applyBorder="1" applyAlignment="1">
      <alignment horizontal="right" vertical="center" wrapText="1"/>
    </xf>
    <xf numFmtId="2" fontId="87" fillId="18" borderId="0" xfId="1" applyNumberFormat="1" applyFont="1" applyFill="1" applyBorder="1" applyAlignment="1" applyProtection="1">
      <alignment horizontal="left" vertical="center" wrapText="1"/>
    </xf>
    <xf numFmtId="2" fontId="85" fillId="0" borderId="0" xfId="0" applyNumberFormat="1" applyFont="1" applyBorder="1" applyAlignment="1">
      <alignment horizontal="right" wrapText="1"/>
    </xf>
    <xf numFmtId="2" fontId="86" fillId="0" borderId="0" xfId="0" applyNumberFormat="1" applyFont="1" applyBorder="1" applyAlignment="1">
      <alignment horizontal="left" wrapText="1"/>
    </xf>
    <xf numFmtId="2" fontId="86" fillId="0" borderId="0" xfId="0" applyNumberFormat="1" applyFont="1" applyBorder="1" applyAlignment="1">
      <alignment horizontal="right" wrapText="1"/>
    </xf>
    <xf numFmtId="2" fontId="51" fillId="0" borderId="0" xfId="0" applyNumberFormat="1" applyFont="1" applyBorder="1"/>
    <xf numFmtId="0" fontId="51" fillId="0" borderId="0" xfId="0" applyFont="1"/>
    <xf numFmtId="14" fontId="52" fillId="18" borderId="0" xfId="0" applyNumberFormat="1" applyFont="1" applyFill="1" applyBorder="1" applyAlignment="1">
      <alignment horizontal="center" vertical="center" wrapText="1"/>
    </xf>
    <xf numFmtId="0" fontId="52" fillId="18" borderId="0" xfId="0" applyFont="1" applyFill="1" applyBorder="1" applyAlignment="1">
      <alignment horizontal="right" vertical="center" wrapText="1"/>
    </xf>
    <xf numFmtId="14" fontId="52" fillId="52" borderId="0" xfId="0" applyNumberFormat="1" applyFont="1" applyFill="1" applyBorder="1" applyAlignment="1">
      <alignment horizontal="center" vertical="center" wrapText="1"/>
    </xf>
    <xf numFmtId="0" fontId="52" fillId="52" borderId="0" xfId="0" applyFont="1" applyFill="1" applyBorder="1" applyAlignment="1">
      <alignment horizontal="right" vertical="center" wrapText="1"/>
    </xf>
    <xf numFmtId="0" fontId="51" fillId="0" borderId="0" xfId="0" applyFont="1" applyBorder="1"/>
    <xf numFmtId="0" fontId="86" fillId="0" borderId="0" xfId="0" applyFont="1" applyBorder="1" applyAlignment="1">
      <alignment horizontal="center" wrapText="1"/>
    </xf>
    <xf numFmtId="0" fontId="87" fillId="0" borderId="0" xfId="1" applyFont="1" applyBorder="1" applyAlignment="1" applyProtection="1">
      <alignment horizontal="left" wrapText="1"/>
    </xf>
    <xf numFmtId="16" fontId="51" fillId="0" borderId="0" xfId="0" applyNumberFormat="1" applyFont="1" applyBorder="1"/>
    <xf numFmtId="0" fontId="88" fillId="55" borderId="21" xfId="0" applyFont="1" applyFill="1" applyBorder="1" applyAlignment="1">
      <alignment horizontal="center" vertical="center" wrapText="1"/>
    </xf>
    <xf numFmtId="0" fontId="52" fillId="56" borderId="6" xfId="0" applyFont="1" applyFill="1" applyBorder="1" applyAlignment="1">
      <alignment horizontal="center" vertical="center" wrapText="1"/>
    </xf>
    <xf numFmtId="0" fontId="52" fillId="56" borderId="6" xfId="0" applyFont="1" applyFill="1" applyBorder="1" applyAlignment="1">
      <alignment horizontal="right" vertical="center" wrapText="1"/>
    </xf>
    <xf numFmtId="0" fontId="88" fillId="55" borderId="6" xfId="0" applyFont="1" applyFill="1" applyBorder="1" applyAlignment="1">
      <alignment horizontal="left" vertical="center" wrapText="1"/>
    </xf>
    <xf numFmtId="0" fontId="88" fillId="55" borderId="22" xfId="0" applyFont="1" applyFill="1" applyBorder="1" applyAlignment="1">
      <alignment horizontal="left" vertical="center" wrapText="1"/>
    </xf>
    <xf numFmtId="0" fontId="89" fillId="18" borderId="6" xfId="0" applyFont="1" applyFill="1" applyBorder="1" applyAlignment="1">
      <alignment vertical="center" wrapText="1"/>
    </xf>
    <xf numFmtId="8" fontId="52" fillId="18" borderId="6" xfId="0" applyNumberFormat="1" applyFont="1" applyFill="1" applyBorder="1" applyAlignment="1">
      <alignment horizontal="right" vertical="center" wrapText="1"/>
    </xf>
    <xf numFmtId="0" fontId="52" fillId="18" borderId="23" xfId="0" applyFont="1" applyFill="1" applyBorder="1" applyAlignment="1">
      <alignment vertical="center" wrapText="1"/>
    </xf>
    <xf numFmtId="0" fontId="88" fillId="55" borderId="23" xfId="0" applyFont="1" applyFill="1" applyBorder="1" applyAlignment="1">
      <alignment horizontal="left" vertical="center" wrapText="1"/>
    </xf>
    <xf numFmtId="0" fontId="88" fillId="55" borderId="24" xfId="0" applyFont="1" applyFill="1" applyBorder="1" applyAlignment="1">
      <alignment horizontal="left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Hipervínculo" xfId="1" builtinId="8"/>
    <cellStyle name="Incorrecto" xfId="8" builtinId="27" customBuiltin="1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hyperlink" Target="https://secure.cajaarequipa.pe/arequipa_ib1/servlet/com.dlya.bantotal.hhbks962?6,Cuentas+de+Ahorro,0,S%2F,0,0,50" TargetMode="External"/><Relationship Id="rId1" Type="http://schemas.openxmlformats.org/officeDocument/2006/relationships/hyperlink" Target="https://secure.cajaarequipa.pe/arequipa_ib1/servlet/com.dlya.bantotal.hhbks961?0,50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0</xdr:rowOff>
    </xdr:from>
    <xdr:to>
      <xdr:col>4</xdr:col>
      <xdr:colOff>609600</xdr:colOff>
      <xdr:row>3</xdr:row>
      <xdr:rowOff>139700</xdr:rowOff>
    </xdr:to>
    <xdr:sp macro="" textlink="">
      <xdr:nvSpPr>
        <xdr:cNvPr id="1025" name="_SFDET_0001" descr="https://secure.cajaarequipa.pe/arequipa_ib1/img/det.gi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114800" y="3429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</xdr:row>
      <xdr:rowOff>0</xdr:rowOff>
    </xdr:from>
    <xdr:to>
      <xdr:col>1</xdr:col>
      <xdr:colOff>609600</xdr:colOff>
      <xdr:row>2</xdr:row>
      <xdr:rowOff>139700</xdr:rowOff>
    </xdr:to>
    <xdr:sp macro="" textlink="">
      <xdr:nvSpPr>
        <xdr:cNvPr id="1026" name="_SFDET_0002" descr="https://secure.cajaarequipa.pe/arequipa_ib1/img/det.gi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57300" y="177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142875</xdr:colOff>
      <xdr:row>39</xdr:row>
      <xdr:rowOff>142875</xdr:rowOff>
    </xdr:to>
    <xdr:pic>
      <xdr:nvPicPr>
        <xdr:cNvPr id="5" name="_SFDETSALDO_0001" descr="https://secure.cajaarequipa.pe/arequipa_ib1/img/det.gif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5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39</xdr:row>
      <xdr:rowOff>0</xdr:rowOff>
    </xdr:from>
    <xdr:to>
      <xdr:col>0</xdr:col>
      <xdr:colOff>295275</xdr:colOff>
      <xdr:row>39</xdr:row>
      <xdr:rowOff>142875</xdr:rowOff>
    </xdr:to>
    <xdr:pic>
      <xdr:nvPicPr>
        <xdr:cNvPr id="6" name="_SFDETSALDO_0002" descr="https://secure.cajaarequipa.pe/arequipa_ib1/img/det.gif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505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238125</xdr:colOff>
      <xdr:row>0</xdr:row>
      <xdr:rowOff>0</xdr:rowOff>
    </xdr:from>
    <xdr:to>
      <xdr:col>16</xdr:col>
      <xdr:colOff>798474</xdr:colOff>
      <xdr:row>27</xdr:row>
      <xdr:rowOff>134918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8450" y="0"/>
          <a:ext cx="8304174" cy="466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bancaporinternet.interbank.com.pe/Warhol/detalleMovimiento?operacion=0000037752&amp;cargo=TDA0SAGA0FALABE&amp;oficina=GEST0DE0PROCESOS0TC&amp;fecha=20170120&amp;hora=000000&amp;monto=S/%7C-89.81" TargetMode="External"/><Relationship Id="rId21" Type="http://schemas.openxmlformats.org/officeDocument/2006/relationships/hyperlink" Target="https://bancaporinternet.interbank.com.pe/Warhol/detalleMovimiento?operacion=0000027533&amp;cargo=TDA0CLUB0INTERN&amp;oficina=GEST0DE0PROCESOS0TC&amp;fecha=20170107&amp;hora=000000&amp;monto=S/%7C-715.00" TargetMode="External"/><Relationship Id="rId42" Type="http://schemas.openxmlformats.org/officeDocument/2006/relationships/hyperlink" Target="https://bancaporinternet.interbank.com.pe/Warhol/detalleMovimiento?operacion=INTERES%20GANADO&amp;cargo=INTERES0GANADO&amp;oficina=&amp;fecha=20170331&amp;hora=040404&amp;monto=S/%7C+0.30" TargetMode="External"/><Relationship Id="rId47" Type="http://schemas.openxmlformats.org/officeDocument/2006/relationships/hyperlink" Target="https://bancaporinternet.interbank.com.pe/Warhol/detalleMovimiento?operacion=RETIRO%20DIR&amp;cargo=RETIRO0DIR&amp;oficina=IBK0AGENTE0LIMA&amp;fecha=20170421&amp;hora=201845&amp;monto=S/%7C-300.00" TargetMode="External"/><Relationship Id="rId63" Type="http://schemas.openxmlformats.org/officeDocument/2006/relationships/hyperlink" Target="https://bancaporinternet.interbank.com.pe/Warhol/detalleMovimiento?operacion=0000044397&amp;cargo=RETIRO0EFECTIVO&amp;oficina=TDA0MALL0PLAZA0AREQU&amp;fecha=20170712&amp;hora=184320&amp;monto=S/%7C-2,125.00" TargetMode="External"/><Relationship Id="rId68" Type="http://schemas.openxmlformats.org/officeDocument/2006/relationships/hyperlink" Target="https://bancaporinternet.interbank.com.pe/Warhol/detalleMovimiento?operacion=0000044397&amp;cargo=PPA0PAGOS&amp;oficina=GEST0SERVICIOS&amp;fecha=20170628&amp;hora=000000&amp;monto=S/%7C+2,215.16" TargetMode="External"/><Relationship Id="rId16" Type="http://schemas.openxmlformats.org/officeDocument/2006/relationships/hyperlink" Target="https://bancaporinternet.interbank.com.pe/Warhol/detalleMovimiento?operacion=0000074162&amp;cargo=TDA0CINEPOLIS0A&amp;oficina=GEST0DE0PROCESOS0TC&amp;fecha=20161003&amp;hora=000000&amp;monto=S/%7C-21.00" TargetMode="External"/><Relationship Id="rId11" Type="http://schemas.openxmlformats.org/officeDocument/2006/relationships/hyperlink" Target="https://bancaporinternet.interbank.com.pe/Warhol/detalleMovimiento?operacion=0000047021&amp;cargo=RETIRO0ATM&amp;oficina=TIENDA0PLAZA0AREQUIP&amp;fecha=20160614&amp;hora=212749&amp;monto=S/.%7C-200.00" TargetMode="External"/><Relationship Id="rId24" Type="http://schemas.openxmlformats.org/officeDocument/2006/relationships/hyperlink" Target="https://bancaporinternet.interbank.com.pe/Warhol/detalleMovimiento?operacion=0000037752&amp;cargo=TDA0PRESTO&amp;oficina=GEST0DE0PROCESOS0TC&amp;fecha=20170119&amp;hora=000000&amp;monto=S/%7C-50.40" TargetMode="External"/><Relationship Id="rId32" Type="http://schemas.openxmlformats.org/officeDocument/2006/relationships/hyperlink" Target="https://bancaporinternet.interbank.com.pe/Warhol/detalleMovimiento?operacion=0000037752&amp;cargo=TDA0MC0DONALDS&amp;oficina=GEST0DE0PROCESOS0TC&amp;fecha=20170121&amp;hora=000000&amp;monto=S/%7C-14.00" TargetMode="External"/><Relationship Id="rId37" Type="http://schemas.openxmlformats.org/officeDocument/2006/relationships/hyperlink" Target="https://bancaporinternet.interbank.com.pe/Warhol/detalleMovimiento?operacion=PPA%20PAGOS&amp;cargo=PPA0PAGOS&amp;oficina=GEST0SERVICIOS&amp;fecha=20170130&amp;hora=000000&amp;monto=S/%7C+977.42" TargetMode="External"/><Relationship Id="rId40" Type="http://schemas.openxmlformats.org/officeDocument/2006/relationships/hyperlink" Target="https://bancaporinternet.interbank.com.pe/Warhol/detalleMovimiento?operacion=INTERES%20GANADO&amp;cargo=INTERES0GANADO&amp;oficina=&amp;fecha=20170228&amp;hora=040404&amp;monto=S/%7C+0.11" TargetMode="External"/><Relationship Id="rId45" Type="http://schemas.openxmlformats.org/officeDocument/2006/relationships/hyperlink" Target="https://bancaporinternet.interbank.com.pe/Warhol/detalleMovimiento?operacion=INTERES%20GANADO&amp;cargo=INTERES0GANADO&amp;oficina=&amp;fecha=20170430&amp;hora=040404&amp;monto=S/%7C+0.47" TargetMode="External"/><Relationship Id="rId53" Type="http://schemas.openxmlformats.org/officeDocument/2006/relationships/hyperlink" Target="https://bancaporinternet.interbank.com.pe/Warhol/detalleMovimiento?operacion=0000072897&amp;cargo=TDA0PARRILLERIA&amp;oficina=GEST0DE0PROCESOS0TC&amp;fecha=20170608&amp;hora=000000&amp;monto=S/%7C-27.00" TargetMode="External"/><Relationship Id="rId58" Type="http://schemas.openxmlformats.org/officeDocument/2006/relationships/hyperlink" Target="https://bancaporinternet.interbank.com.pe/Warhol/detalleMovimiento?operacion=0000044397&amp;cargo=TDA0PRESTO&amp;oficina=GEST0DE0PROCESOS0TC&amp;fecha=20170717&amp;hora=000000&amp;monto=S/%7C-25.80" TargetMode="External"/><Relationship Id="rId66" Type="http://schemas.openxmlformats.org/officeDocument/2006/relationships/hyperlink" Target="https://bancaporinternet.interbank.com.pe/Warhol/detalleMovimiento?operacion=0000044397&amp;cargo=TDA0INKAFARMA0A&amp;oficina=GEST0DE0PROCESOS0TC&amp;fecha=20170708&amp;hora=000000&amp;monto=S/%7C-13.92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https://bancaporinternet.interbank.com.pe/Warhol/detalleMovimiento?operacion=0000047021&amp;cargo=RETIRO0ATM&amp;oficina=TIENDA0PLAZA0AREQUIP&amp;fecha=20160607&amp;hora=133551&amp;monto=S/.%7C-500.00" TargetMode="External"/><Relationship Id="rId61" Type="http://schemas.openxmlformats.org/officeDocument/2006/relationships/hyperlink" Target="https://bancaporinternet.interbank.com.pe/Warhol/detalleMovimiento?operacion=0000044397&amp;cargo=TDA0PECSSA0EESS&amp;oficina=GEST0DE0PROCESOS0TC&amp;fecha=20170714&amp;hora=000000&amp;monto=S/%7C-80.00" TargetMode="External"/><Relationship Id="rId19" Type="http://schemas.openxmlformats.org/officeDocument/2006/relationships/hyperlink" Target="https://bancaporinternet.interbank.com.pe/Warhol/detalleMovimiento?operacion=0000074162&amp;cargo=PPA0PAGOS&amp;oficina=GEST0SERVICIOS&amp;fecha=20160929&amp;hora=000000&amp;monto=S/%7C+1,032.57" TargetMode="External"/><Relationship Id="rId14" Type="http://schemas.openxmlformats.org/officeDocument/2006/relationships/hyperlink" Target="https://bancaporinternet.interbank.com.pe/Warhol/detalleMovimiento?operacion=0000027533&amp;cargo=INTERES0GANADO&amp;oficina=&amp;fecha=20161231&amp;hora=040404&amp;monto=S/%7C+0.31" TargetMode="External"/><Relationship Id="rId22" Type="http://schemas.openxmlformats.org/officeDocument/2006/relationships/hyperlink" Target="https://bancaporinternet.interbank.com.pe/Warhol/detalleMovimiento?operacion=0000010176&amp;cargo=RETIRO0ATM&amp;oficina=TIENDA0PLAZA0AREQUIP&amp;fecha=20161107&amp;hora=080506&amp;monto=S/%7C-300.00" TargetMode="External"/><Relationship Id="rId27" Type="http://schemas.openxmlformats.org/officeDocument/2006/relationships/hyperlink" Target="https://bancaporinternet.interbank.com.pe/Warhol/detalleMovimiento?operacion=0000037752&amp;cargo=TDA0PECSSA0EESS&amp;oficina=GEST0DE0PROCESOS0TC&amp;fecha=20170120&amp;hora=000000&amp;monto=S/%7C-50.00" TargetMode="External"/><Relationship Id="rId30" Type="http://schemas.openxmlformats.org/officeDocument/2006/relationships/hyperlink" Target="https://bancaporinternet.interbank.com.pe/Warhol/detalleMovimiento?operacion=0000037752&amp;cargo=TDA0POPEYES0ARE&amp;oficina=GEST0DE0PROCESOS0TC&amp;fecha=20170121&amp;hora=000000&amp;monto=S/%7C-46.90" TargetMode="External"/><Relationship Id="rId35" Type="http://schemas.openxmlformats.org/officeDocument/2006/relationships/hyperlink" Target="https://bancaporinternet.interbank.com.pe/Warhol/detalleMovimiento?operacion=0000076485&amp;cargo=PPA0PAGOS&amp;oficina=GEST0SERVICIOS&amp;fecha=20161129&amp;hora=000000&amp;monto=S/%7C+1,400.97" TargetMode="External"/><Relationship Id="rId43" Type="http://schemas.openxmlformats.org/officeDocument/2006/relationships/hyperlink" Target="https://bancaporinternet.interbank.com.pe/Warhol/detalleMovimiento?operacion=PPA%20PAGOS&amp;cargo=PPA0PAGOS&amp;oficina=GEST0SERVICIOS&amp;fecha=20170330&amp;hora=000000&amp;monto=S/%7C+1,770.60" TargetMode="External"/><Relationship Id="rId48" Type="http://schemas.openxmlformats.org/officeDocument/2006/relationships/hyperlink" Target="https://bancaporinternet.interbank.com.pe/Warhol/detalleMovimiento?operacion=0000072897&amp;cargo=TDA0NUMIN0SA&amp;oficina=GEST0DE0PROCESOS0TC&amp;fecha=20170614&amp;hora=000000&amp;monto=S/%7C-80.00" TargetMode="External"/><Relationship Id="rId56" Type="http://schemas.openxmlformats.org/officeDocument/2006/relationships/hyperlink" Target="https://bancaporinternet.interbank.com.pe/Warhol/detalleMovimiento?operacion=0000072897&amp;cargo=INTERES0GANADO&amp;oficina=&amp;fecha=20170531&amp;hora=040404&amp;monto=S/%7C+0.54" TargetMode="External"/><Relationship Id="rId64" Type="http://schemas.openxmlformats.org/officeDocument/2006/relationships/hyperlink" Target="https://bancaporinternet.interbank.com.pe/Warhol/detalleMovimiento?operacion=0000044397&amp;cargo=TDA0CAPRICCIO&amp;oficina=GEST0DE0PROCESOS0TC&amp;fecha=20170711&amp;hora=000000&amp;monto=S/%7C-8.00" TargetMode="External"/><Relationship Id="rId69" Type="http://schemas.openxmlformats.org/officeDocument/2006/relationships/hyperlink" Target="javascript:;" TargetMode="External"/><Relationship Id="rId77" Type="http://schemas.openxmlformats.org/officeDocument/2006/relationships/printerSettings" Target="../printerSettings/printerSettings3.bin"/><Relationship Id="rId8" Type="http://schemas.openxmlformats.org/officeDocument/2006/relationships/hyperlink" Target="https://bancaporinternet.interbank.com.pe/Warhol/detalleMovimiento?operacion=0000047021&amp;cargo=PPA0PAGOS&amp;oficina=GEST0SERVICIOS&amp;fecha=20160628&amp;hora=000000&amp;monto=S/.%7C+1,660.03" TargetMode="External"/><Relationship Id="rId51" Type="http://schemas.openxmlformats.org/officeDocument/2006/relationships/hyperlink" Target="https://bancaporinternet.interbank.com.pe/Warhol/detalleMovimiento?operacion=0000072897&amp;cargo=RETIRO0ATM&amp;oficina=TIENDA0PLAZA0AREQUIP&amp;fecha=20170609&amp;hora=113531&amp;monto=S/%7C-200.00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https://bancaporinternet.interbank.com.pe/Warhol/detalleMovimiento?operacion=0000047021&amp;cargo=PPA0PAGOS&amp;oficina=GEST0SERVICIOS&amp;fecha=20160628&amp;hora=000000&amp;monto=S/.%7C+1,660.03" TargetMode="External"/><Relationship Id="rId12" Type="http://schemas.openxmlformats.org/officeDocument/2006/relationships/hyperlink" Target="https://bancaporinternet.interbank.com.pe/Warhol/detalleMovimiento?operacion=0000047021&amp;cargo=PPA0PAGOS&amp;oficina=GEST0SERVICIOS&amp;fecha=20160628&amp;hora=000000&amp;monto=S/.%7C+1,660.03" TargetMode="External"/><Relationship Id="rId17" Type="http://schemas.openxmlformats.org/officeDocument/2006/relationships/hyperlink" Target="https://bancaporinternet.interbank.com.pe/Warhol/detalleMovimiento?operacion=0000074162&amp;cargo=TDA0CISNE0TALLE&amp;oficina=GEST0DE0PROCESOS0TC&amp;fecha=20161003&amp;hora=000000&amp;monto=S/%7C-476.00" TargetMode="External"/><Relationship Id="rId25" Type="http://schemas.openxmlformats.org/officeDocument/2006/relationships/hyperlink" Target="https://bancaporinternet.interbank.com.pe/Warhol/detalleMovimiento?operacion=0000037752&amp;cargo=TDA0GASOCENTRO&amp;oficina=GEST0DE0PROCESOS0TC&amp;fecha=20170118&amp;hora=000000&amp;monto=S/%7C-827.20" TargetMode="External"/><Relationship Id="rId33" Type="http://schemas.openxmlformats.org/officeDocument/2006/relationships/hyperlink" Target="https://bancaporinternet.interbank.com.pe/Warhol/detalleMovimiento?operacion=0000037752&amp;cargo=TDA0H0Y0M0HENNE&amp;oficina=GEST0DE0PROCESOS0TC&amp;fecha=20170122&amp;hora=000000&amp;monto=S/%7C-75.00" TargetMode="External"/><Relationship Id="rId38" Type="http://schemas.openxmlformats.org/officeDocument/2006/relationships/hyperlink" Target="https://bancaporinternet.interbank.com.pe/Warhol/detalleMovimiento?operacion=INTERES%20GANADO&amp;cargo=INTERES0GANADO&amp;oficina=&amp;fecha=20170131&amp;hora=040404&amp;monto=S/%7C+0.14" TargetMode="External"/><Relationship Id="rId46" Type="http://schemas.openxmlformats.org/officeDocument/2006/relationships/hyperlink" Target="https://bancaporinternet.interbank.com.pe/Warhol/detalleMovimiento?operacion=PPA%20PAGOS&amp;cargo=PPA0PAGOS&amp;oficina=GEST0SERVICIOS&amp;fecha=20170428&amp;hora=000000&amp;monto=S/%7C+870.44" TargetMode="External"/><Relationship Id="rId59" Type="http://schemas.openxmlformats.org/officeDocument/2006/relationships/hyperlink" Target="https://bancaporinternet.interbank.com.pe/Warhol/detalleMovimiento?operacion=0000044397&amp;cargo=TDA0REST.0ENCAN&amp;oficina=GEST0DE0PROCESOS0TC&amp;fecha=20170716&amp;hora=000000&amp;monto=S/%7C-128.00" TargetMode="External"/><Relationship Id="rId67" Type="http://schemas.openxmlformats.org/officeDocument/2006/relationships/hyperlink" Target="https://bancaporinternet.interbank.com.pe/Warhol/detalleMovimiento?operacion=0000044397&amp;cargo=INTERES0GANADO&amp;oficina=&amp;fecha=20170630&amp;hora=040404&amp;monto=S/%7C+0.53" TargetMode="External"/><Relationship Id="rId20" Type="http://schemas.openxmlformats.org/officeDocument/2006/relationships/hyperlink" Target="https://bancaporinternet.interbank.com.pe/Warhol/detalleMovimiento?operacion=0000027533&amp;cargo=TDA0SUC0400-0MA&amp;oficina=GEST0DE0PROCESOS0TC&amp;fecha=20170107&amp;hora=000000&amp;monto=S/%7C-310.90" TargetMode="External"/><Relationship Id="rId41" Type="http://schemas.openxmlformats.org/officeDocument/2006/relationships/hyperlink" Target="https://bancaporinternet.interbank.com.pe/Warhol/detalleMovimiento?operacion=PPA%20PAGOS&amp;cargo=PPA0PAGOS&amp;oficina=GEST0SERVICIOS&amp;fecha=20170227&amp;hora=000000&amp;monto=S/%7C+1,592.95" TargetMode="External"/><Relationship Id="rId54" Type="http://schemas.openxmlformats.org/officeDocument/2006/relationships/hyperlink" Target="https://bancaporinternet.interbank.com.pe/Warhol/detalleMovimiento?operacion=0000072897&amp;cargo=TDA0COMARICO&amp;oficina=GEST0DE0PROCESOS0TC&amp;fecha=20170606&amp;hora=000000&amp;monto=S/%7C-40.81" TargetMode="External"/><Relationship Id="rId62" Type="http://schemas.openxmlformats.org/officeDocument/2006/relationships/hyperlink" Target="https://bancaporinternet.interbank.com.pe/Warhol/detalleMovimiento?operacion=0000044397&amp;cargo=RET0CAJERO&amp;oficina=TIENDA0PLAZA0AREQUIP&amp;fecha=20170713&amp;hora=183022&amp;monto=S/%7C-1,200.00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https://bancaporinternet.interbank.com.pe/Warhol/detalleMovimiento?operacion=0000047021&amp;cargo=RETIRO0DIR&amp;oficina=IBK0AGENTE0LIMA&amp;fecha=20160707&amp;hora=123239&amp;monto=S/.%7C-200.00" TargetMode="External"/><Relationship Id="rId6" Type="http://schemas.openxmlformats.org/officeDocument/2006/relationships/hyperlink" Target="https://bancaporinternet.interbank.com.pe/Warhol/detalleMovimiento?operacion=0000047021&amp;cargo=RETIRO0ATM&amp;oficina=TIENDA0PLAZA0AREQUIP&amp;fecha=20160603&amp;hora=113633&amp;monto=S/.%7C-100.00" TargetMode="External"/><Relationship Id="rId15" Type="http://schemas.openxmlformats.org/officeDocument/2006/relationships/hyperlink" Target="https://bancaporinternet.interbank.com.pe/Warhol/detalleMovimiento?operacion=0000027533&amp;cargo=PPA0PAGOS&amp;oficina=GEST0SERVICIOS&amp;fecha=20161230&amp;hora=000000&amp;monto=S/%7C+889.15" TargetMode="External"/><Relationship Id="rId23" Type="http://schemas.openxmlformats.org/officeDocument/2006/relationships/hyperlink" Target="https://bancaporinternet.interbank.com.pe/Warhol/detalleMovimiento?operacion=0000010176&amp;cargo=INTERES0GANADO&amp;oficina=&amp;fecha=20161031&amp;hora=040404&amp;monto=S/%7C+0.03" TargetMode="External"/><Relationship Id="rId28" Type="http://schemas.openxmlformats.org/officeDocument/2006/relationships/hyperlink" Target="https://bancaporinternet.interbank.com.pe/Warhol/detalleMovimiento?operacion=0000037752&amp;cargo=TDA0MC0DONALDS&amp;oficina=GEST0DE0PROCESOS0TC&amp;fecha=20170120&amp;hora=000000&amp;monto=S/%7C-23.00" TargetMode="External"/><Relationship Id="rId36" Type="http://schemas.openxmlformats.org/officeDocument/2006/relationships/hyperlink" Target="https://bancaporinternet.interbank.com.pe/Warhol/detalleMovimiento?operacion=0000076485&amp;cargo=INTERES0GANADO&amp;oficina=&amp;fecha=20161130&amp;hora=040404&amp;monto=S/%7C+0.16" TargetMode="External"/><Relationship Id="rId49" Type="http://schemas.openxmlformats.org/officeDocument/2006/relationships/hyperlink" Target="https://bancaporinternet.interbank.com.pe/Warhol/detalleMovimiento?operacion=0000072897&amp;cargo=RETIRO0EFECTIVO&amp;oficina=TDA0AREQUI.YANAHUARA&amp;fecha=20170613&amp;hora=095530&amp;monto=S/%7C-500.10" TargetMode="External"/><Relationship Id="rId57" Type="http://schemas.openxmlformats.org/officeDocument/2006/relationships/hyperlink" Target="https://bancaporinternet.interbank.com.pe/Warhol/detalleMovimiento?operacion=0000072897&amp;cargo=PPA0PAGOS&amp;oficina=GEST0SERVICIOS&amp;fecha=20170530&amp;hora=000000&amp;monto=S/%7C+1,505.54" TargetMode="External"/><Relationship Id="rId10" Type="http://schemas.openxmlformats.org/officeDocument/2006/relationships/hyperlink" Target="https://bancaporinternet.interbank.com.pe/Warhol/detalleMovimiento?operacion=0000047021&amp;cargo=TDA0GRIFO0MONTE&amp;oficina=GEST0DE0PROCESOS0TC&amp;fecha=20160603&amp;hora=000000&amp;monto=S/.%7C-80.00" TargetMode="External"/><Relationship Id="rId31" Type="http://schemas.openxmlformats.org/officeDocument/2006/relationships/hyperlink" Target="https://bancaporinternet.interbank.com.pe/Warhol/detalleMovimiento?operacion=0000037752&amp;cargo=TDA0MC0DONALDS&amp;oficina=GEST0DE0PROCESOS0TC&amp;fecha=20170121&amp;hora=000000&amp;monto=S/%7C-14.00" TargetMode="External"/><Relationship Id="rId44" Type="http://schemas.openxmlformats.org/officeDocument/2006/relationships/hyperlink" Target="https://bancaporinternet.interbank.com.pe/Warhol/detalleMovimiento?operacion=RETIRO%20ATM&amp;cargo=RETIRO0ATM&amp;oficina=TIENDA0PLAZA0AREQUIP&amp;fecha=20170503&amp;hora=131505&amp;monto=S/%7C-200.00" TargetMode="External"/><Relationship Id="rId52" Type="http://schemas.openxmlformats.org/officeDocument/2006/relationships/hyperlink" Target="https://bancaporinternet.interbank.com.pe/Warhol/detalleMovimiento?operacion=0000072897&amp;cargo=RETIRO0MON&amp;oficina=TIENDA0PLAZA0AREQUIP&amp;fecha=20170609&amp;hora=113436&amp;monto=S/%7C-30.00" TargetMode="External"/><Relationship Id="rId60" Type="http://schemas.openxmlformats.org/officeDocument/2006/relationships/hyperlink" Target="https://bancaporinternet.interbank.com.pe/Warhol/detalleMovimiento?operacion=0000044397&amp;cargo=TDA0SUPERM0METR&amp;oficina=GEST0DE0PROCESOS0TC&amp;fecha=20170716&amp;hora=000000&amp;monto=S/%7C-190.58" TargetMode="External"/><Relationship Id="rId65" Type="http://schemas.openxmlformats.org/officeDocument/2006/relationships/hyperlink" Target="https://bancaporinternet.interbank.com.pe/Warhol/detalleMovimiento?operacion=0000044397&amp;cargo=RET0CAJERO&amp;oficina=TIENDA0PLAZA0AREQUIP&amp;fecha=20170710&amp;hora=124136&amp;monto=S/%7C-400.00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https://bancaporinternet.interbank.com.pe/Warhol/detalleMovimiento?operacion=0000047021&amp;cargo=RETIRO0ATM&amp;oficina=TIENDA0PLAZA0AREQUIP&amp;fecha=20160614&amp;hora=212749&amp;monto=S/.%7C-200.00" TargetMode="External"/><Relationship Id="rId9" Type="http://schemas.openxmlformats.org/officeDocument/2006/relationships/hyperlink" Target="https://bancaporinternet.interbank.com.pe/Warhol/detalleMovimiento?operacion=0000047021&amp;cargo=INTERES0GANADO&amp;oficina=&amp;fecha=20160630&amp;hora=040404&amp;monto=S/.%7C+0.03" TargetMode="External"/><Relationship Id="rId13" Type="http://schemas.openxmlformats.org/officeDocument/2006/relationships/hyperlink" Target="https://bancaporinternet.interbank.com.pe/Warhol/detalleMovimiento?operacion=0000027533&amp;cargo=RETIRO0ATM&amp;oficina=TIENDA0PLAZA0AREQUIP&amp;fecha=20170106&amp;hora=133159&amp;monto=S/%7C-1,000.00" TargetMode="External"/><Relationship Id="rId18" Type="http://schemas.openxmlformats.org/officeDocument/2006/relationships/hyperlink" Target="https://bancaporinternet.interbank.com.pe/Warhol/detalleMovimiento?operacion=0000074162&amp;cargo=INTERES0GANADO&amp;oficina=&amp;fecha=20160930&amp;hora=040404&amp;monto=S/%7C+0.01" TargetMode="External"/><Relationship Id="rId39" Type="http://schemas.openxmlformats.org/officeDocument/2006/relationships/hyperlink" Target="https://bancaporinternet.interbank.com.pe/Warhol/detalleMovimiento?operacion=PPA%20PAGOS&amp;cargo=PPA0PAGOS&amp;oficina=GEST0SERVICIOS&amp;fecha=20170317&amp;hora=000000&amp;monto=S/%7C+165.57" TargetMode="External"/><Relationship Id="rId34" Type="http://schemas.openxmlformats.org/officeDocument/2006/relationships/hyperlink" Target="https://bancaporinternet.interbank.com.pe/Warhol/detalleMovimiento?operacion=0000037752&amp;cargo=RETIRO0ATM&amp;oficina=TIENDA0PLAZA0AREQUIP&amp;fecha=20170122&amp;hora=142309&amp;monto=S/%7C-100.00" TargetMode="External"/><Relationship Id="rId50" Type="http://schemas.openxmlformats.org/officeDocument/2006/relationships/hyperlink" Target="https://bancaporinternet.interbank.com.pe/Warhol/detalleMovimiento?operacion=0000072897&amp;cargo=RETIRO0ATM&amp;oficina=TIENDA0PLAZA0AREQUIP&amp;fecha=20170613&amp;hora=095206&amp;monto=S/%7C-1,500.00" TargetMode="External"/><Relationship Id="rId55" Type="http://schemas.openxmlformats.org/officeDocument/2006/relationships/hyperlink" Target="https://bancaporinternet.interbank.com.pe/Warhol/detalleMovimiento?operacion=0000072897&amp;cargo=TDA0PECSA0EESS&amp;oficina=GEST0DE0PROCESOS0TC&amp;fecha=20170604&amp;hora=000000&amp;monto=S/%7C-90.00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https://bancaporinternet.interbank.com.pe/Warhol/detalleMovimiento?operacion=0000047021&amp;cargo=TDA0GRIFO0MONTE&amp;oficina=GEST0DE0PROCESOS0TC&amp;fecha=20160603&amp;hora=000000&amp;monto=S/.%7C-80.00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https://bancaporinternet.interbank.com.pe/Warhol/detalleMovimiento?operacion=0000047021&amp;cargo=INTERES0GANADO&amp;oficina=&amp;fecha=20160630&amp;hora=040404&amp;monto=S/.%7C+0.03" TargetMode="External"/><Relationship Id="rId29" Type="http://schemas.openxmlformats.org/officeDocument/2006/relationships/hyperlink" Target="https://bancaporinternet.interbank.com.pe/Warhol/detalleMovimiento?operacion=0000037752&amp;cargo=RETIRO0ATM&amp;oficina=TIENDA0PLAZA0AREQUIP&amp;fecha=20170120&amp;hora=132907&amp;monto=S/%7C-350.0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isubmit('5')" TargetMode="External"/><Relationship Id="rId13" Type="http://schemas.openxmlformats.org/officeDocument/2006/relationships/hyperlink" Target="javascript:misubmit('2');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javascript:misubmit('0')" TargetMode="External"/><Relationship Id="rId7" Type="http://schemas.openxmlformats.org/officeDocument/2006/relationships/hyperlink" Target="javascript:misubmit('4')" TargetMode="External"/><Relationship Id="rId12" Type="http://schemas.openxmlformats.org/officeDocument/2006/relationships/hyperlink" Target="javascript:misubmit('1');" TargetMode="External"/><Relationship Id="rId17" Type="http://schemas.openxmlformats.org/officeDocument/2006/relationships/hyperlink" Target="javascript:misubmit('6');" TargetMode="External"/><Relationship Id="rId2" Type="http://schemas.openxmlformats.org/officeDocument/2006/relationships/hyperlink" Target="javascript:misubmit(1)" TargetMode="External"/><Relationship Id="rId16" Type="http://schemas.openxmlformats.org/officeDocument/2006/relationships/hyperlink" Target="javascript:misubmit('5');" TargetMode="External"/><Relationship Id="rId1" Type="http://schemas.openxmlformats.org/officeDocument/2006/relationships/hyperlink" Target="javascript:misubmit(0)" TargetMode="External"/><Relationship Id="rId6" Type="http://schemas.openxmlformats.org/officeDocument/2006/relationships/hyperlink" Target="javascript:misubmit('3')" TargetMode="External"/><Relationship Id="rId11" Type="http://schemas.openxmlformats.org/officeDocument/2006/relationships/hyperlink" Target="javascript:misubmit('0');" TargetMode="External"/><Relationship Id="rId5" Type="http://schemas.openxmlformats.org/officeDocument/2006/relationships/hyperlink" Target="javascript:misubmit('2')" TargetMode="External"/><Relationship Id="rId15" Type="http://schemas.openxmlformats.org/officeDocument/2006/relationships/hyperlink" Target="javascript:misubmit('4');" TargetMode="External"/><Relationship Id="rId10" Type="http://schemas.openxmlformats.org/officeDocument/2006/relationships/hyperlink" Target="javascript:misubmit('7')" TargetMode="External"/><Relationship Id="rId4" Type="http://schemas.openxmlformats.org/officeDocument/2006/relationships/hyperlink" Target="javascript:misubmit('1')" TargetMode="External"/><Relationship Id="rId9" Type="http://schemas.openxmlformats.org/officeDocument/2006/relationships/hyperlink" Target="javascript:misubmit('6')" TargetMode="External"/><Relationship Id="rId14" Type="http://schemas.openxmlformats.org/officeDocument/2006/relationships/hyperlink" Target="javascript:misubmit('3')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view="pageLayout" workbookViewId="0">
      <selection activeCell="A20" sqref="A19:XFD20"/>
    </sheetView>
  </sheetViews>
  <sheetFormatPr baseColWidth="10" defaultRowHeight="12.75"/>
  <sheetData>
    <row r="1" spans="1:8">
      <c r="A1" s="1" t="s">
        <v>420</v>
      </c>
    </row>
    <row r="2" spans="1:8" s="2" customFormat="1">
      <c r="A2" s="2" t="s">
        <v>925</v>
      </c>
      <c r="B2" s="2" t="s">
        <v>213</v>
      </c>
      <c r="C2" s="2" t="s">
        <v>9</v>
      </c>
      <c r="D2" s="2" t="s">
        <v>926</v>
      </c>
      <c r="E2" s="2" t="s">
        <v>746</v>
      </c>
      <c r="F2" s="2" t="s">
        <v>106</v>
      </c>
      <c r="G2" s="2" t="s">
        <v>886</v>
      </c>
      <c r="H2" s="2" t="s">
        <v>755</v>
      </c>
    </row>
    <row r="3" spans="1:8" s="2" customFormat="1">
      <c r="A3" s="3">
        <v>40118</v>
      </c>
      <c r="B3" s="5">
        <v>60</v>
      </c>
      <c r="C3" s="5">
        <v>60</v>
      </c>
      <c r="D3" s="5">
        <v>10</v>
      </c>
      <c r="E3" s="5" t="s">
        <v>421</v>
      </c>
      <c r="F3" s="5">
        <v>600</v>
      </c>
      <c r="G3" s="5">
        <v>200</v>
      </c>
      <c r="H3" s="5">
        <v>1.24</v>
      </c>
    </row>
    <row r="4" spans="1:8">
      <c r="A4" s="4" t="s">
        <v>756</v>
      </c>
      <c r="B4">
        <v>37.49</v>
      </c>
      <c r="C4">
        <v>60</v>
      </c>
      <c r="D4">
        <v>10</v>
      </c>
      <c r="E4" s="6" t="s">
        <v>974</v>
      </c>
      <c r="F4">
        <v>581.20000000000005</v>
      </c>
      <c r="G4">
        <v>199</v>
      </c>
      <c r="H4">
        <v>1.24</v>
      </c>
    </row>
    <row r="5" spans="1:8">
      <c r="A5" s="7" t="s">
        <v>1238</v>
      </c>
      <c r="B5">
        <v>31.9</v>
      </c>
      <c r="C5">
        <v>60</v>
      </c>
      <c r="D5">
        <v>10</v>
      </c>
      <c r="E5" s="6" t="s">
        <v>1237</v>
      </c>
      <c r="F5">
        <v>570.67999999999995</v>
      </c>
      <c r="G5">
        <v>198</v>
      </c>
      <c r="H5">
        <v>1.24</v>
      </c>
    </row>
    <row r="6" spans="1:8">
      <c r="A6" s="7" t="s">
        <v>959</v>
      </c>
      <c r="B6">
        <v>18.64</v>
      </c>
      <c r="C6">
        <v>60</v>
      </c>
      <c r="D6">
        <v>10</v>
      </c>
      <c r="E6" s="6" t="s">
        <v>1239</v>
      </c>
      <c r="F6">
        <v>537.6</v>
      </c>
      <c r="G6">
        <v>198</v>
      </c>
      <c r="H6">
        <v>1.24</v>
      </c>
    </row>
    <row r="7" spans="1:8">
      <c r="A7" s="8">
        <v>39874</v>
      </c>
      <c r="B7">
        <v>9.3000000000000007</v>
      </c>
      <c r="C7">
        <v>60</v>
      </c>
      <c r="D7">
        <v>10</v>
      </c>
      <c r="E7" s="6" t="s">
        <v>1179</v>
      </c>
      <c r="F7">
        <v>513.91</v>
      </c>
      <c r="G7">
        <v>198</v>
      </c>
      <c r="H7">
        <v>1.24</v>
      </c>
    </row>
    <row r="8" spans="1:8">
      <c r="A8" s="8">
        <v>39996</v>
      </c>
      <c r="B8">
        <v>5.87</v>
      </c>
      <c r="C8">
        <v>60</v>
      </c>
      <c r="D8">
        <v>10</v>
      </c>
      <c r="E8" s="6" t="s">
        <v>108</v>
      </c>
      <c r="F8">
        <v>499.68</v>
      </c>
      <c r="G8">
        <v>198</v>
      </c>
      <c r="H8">
        <v>1.24</v>
      </c>
    </row>
    <row r="9" spans="1:8">
      <c r="A9" s="8">
        <v>40027</v>
      </c>
      <c r="B9">
        <v>3.6</v>
      </c>
      <c r="C9">
        <v>60</v>
      </c>
      <c r="D9">
        <v>10</v>
      </c>
      <c r="E9" s="6" t="s">
        <v>981</v>
      </c>
      <c r="F9">
        <v>490.52</v>
      </c>
      <c r="G9">
        <v>198</v>
      </c>
      <c r="H9">
        <v>1.24</v>
      </c>
    </row>
    <row r="10" spans="1:8">
      <c r="A10" s="8">
        <v>40088</v>
      </c>
      <c r="B10">
        <v>0.63</v>
      </c>
      <c r="C10">
        <v>60</v>
      </c>
      <c r="D10">
        <v>10</v>
      </c>
      <c r="E10" s="6" t="s">
        <v>981</v>
      </c>
      <c r="F10">
        <v>481.43</v>
      </c>
      <c r="G10">
        <v>198</v>
      </c>
      <c r="H10">
        <v>1.24</v>
      </c>
    </row>
    <row r="11" spans="1:8">
      <c r="A11" s="7" t="s">
        <v>973</v>
      </c>
      <c r="B11">
        <v>40.450000000000003</v>
      </c>
      <c r="C11">
        <v>60</v>
      </c>
      <c r="D11">
        <v>9</v>
      </c>
      <c r="E11" s="6" t="s">
        <v>1004</v>
      </c>
      <c r="F11">
        <v>575.04</v>
      </c>
      <c r="G11">
        <v>187</v>
      </c>
      <c r="H11">
        <v>2</v>
      </c>
    </row>
    <row r="12" spans="1:8">
      <c r="A12" s="8">
        <v>40090</v>
      </c>
      <c r="B12">
        <v>0.19</v>
      </c>
      <c r="C12">
        <v>60</v>
      </c>
      <c r="D12">
        <v>9</v>
      </c>
      <c r="E12" s="6" t="s">
        <v>416</v>
      </c>
      <c r="F12">
        <v>0</v>
      </c>
      <c r="G12">
        <v>170</v>
      </c>
      <c r="H12">
        <v>0.01</v>
      </c>
    </row>
    <row r="13" spans="1:8">
      <c r="A13" s="8">
        <v>40157</v>
      </c>
      <c r="B13">
        <v>59</v>
      </c>
      <c r="C13">
        <v>60</v>
      </c>
      <c r="D13">
        <v>10</v>
      </c>
      <c r="E13" s="6" t="s">
        <v>506</v>
      </c>
      <c r="F13">
        <v>700</v>
      </c>
      <c r="G13">
        <v>200</v>
      </c>
      <c r="H13">
        <v>0</v>
      </c>
    </row>
    <row r="14" spans="1:8">
      <c r="A14" s="7"/>
      <c r="E14" s="6"/>
    </row>
    <row r="15" spans="1:8">
      <c r="A15" s="7"/>
      <c r="E15" s="6"/>
    </row>
    <row r="16" spans="1:8">
      <c r="A16" s="7"/>
      <c r="E16" s="6"/>
    </row>
    <row r="17" spans="1:5">
      <c r="A17" s="7"/>
      <c r="E17" s="6"/>
    </row>
    <row r="18" spans="1:5">
      <c r="A18" s="7"/>
      <c r="E18" s="6"/>
    </row>
    <row r="19" spans="1:5">
      <c r="A19" s="7"/>
      <c r="E19" s="6"/>
    </row>
    <row r="20" spans="1:5">
      <c r="A20" s="7"/>
      <c r="E20" s="6"/>
    </row>
    <row r="21" spans="1:5">
      <c r="A21" s="7"/>
      <c r="E21" s="6"/>
    </row>
    <row r="22" spans="1:5">
      <c r="A22" s="22" t="s">
        <v>176</v>
      </c>
      <c r="E22" s="6"/>
    </row>
    <row r="23" spans="1:5">
      <c r="E23" s="6"/>
    </row>
    <row r="24" spans="1:5">
      <c r="E24" s="6"/>
    </row>
    <row r="25" spans="1:5">
      <c r="E25" s="6"/>
    </row>
    <row r="26" spans="1:5">
      <c r="E26" s="6"/>
    </row>
    <row r="27" spans="1:5">
      <c r="E27" s="6"/>
    </row>
    <row r="28" spans="1:5">
      <c r="E28" s="6"/>
    </row>
    <row r="29" spans="1:5">
      <c r="E29" s="6"/>
    </row>
    <row r="30" spans="1:5">
      <c r="E30" s="6"/>
    </row>
    <row r="31" spans="1:5">
      <c r="E31" s="6"/>
    </row>
    <row r="32" spans="1:5">
      <c r="E32" s="6"/>
    </row>
    <row r="33" spans="5:5">
      <c r="E33" s="6"/>
    </row>
  </sheetData>
  <phoneticPr fontId="17" type="noConversion"/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18" sqref="C18"/>
    </sheetView>
  </sheetViews>
  <sheetFormatPr baseColWidth="10" defaultRowHeight="12.75"/>
  <cols>
    <col min="3" max="3" width="28.25" customWidth="1"/>
    <col min="5" max="5" width="10.75" style="158"/>
  </cols>
  <sheetData>
    <row r="1" spans="2:6">
      <c r="E1" s="181"/>
    </row>
    <row r="2" spans="2:6">
      <c r="E2" s="181"/>
    </row>
    <row r="3" spans="2:6">
      <c r="E3" s="181"/>
    </row>
    <row r="4" spans="2:6">
      <c r="B4" s="40">
        <v>41429</v>
      </c>
      <c r="C4" t="s">
        <v>1182</v>
      </c>
      <c r="D4" t="s">
        <v>1183</v>
      </c>
      <c r="E4" s="181"/>
      <c r="F4" t="s">
        <v>1184</v>
      </c>
    </row>
    <row r="5" spans="2:6">
      <c r="B5" s="172">
        <v>41306</v>
      </c>
      <c r="C5" s="173" t="s">
        <v>110</v>
      </c>
      <c r="D5" s="173" t="s">
        <v>111</v>
      </c>
      <c r="E5" s="176">
        <v>39</v>
      </c>
    </row>
    <row r="6" spans="2:6" ht="33.75">
      <c r="B6" s="172">
        <v>41298</v>
      </c>
      <c r="C6" s="173" t="s">
        <v>112</v>
      </c>
      <c r="D6" s="173" t="s">
        <v>113</v>
      </c>
      <c r="E6" s="176">
        <v>342.9</v>
      </c>
    </row>
    <row r="7" spans="2:6">
      <c r="B7" s="172">
        <v>41298</v>
      </c>
      <c r="C7" s="173" t="s">
        <v>114</v>
      </c>
      <c r="D7" s="173" t="s">
        <v>115</v>
      </c>
      <c r="E7" s="176">
        <v>342.82</v>
      </c>
    </row>
    <row r="8" spans="2:6" ht="22.5">
      <c r="B8" s="174">
        <v>41298</v>
      </c>
      <c r="C8" s="175" t="s">
        <v>114</v>
      </c>
      <c r="D8" s="175" t="s">
        <v>116</v>
      </c>
      <c r="E8" s="177">
        <v>38.700000000000003</v>
      </c>
    </row>
    <row r="14" spans="2:6">
      <c r="C14" s="173" t="s">
        <v>300</v>
      </c>
      <c r="E14" s="158">
        <v>0.38</v>
      </c>
    </row>
    <row r="15" spans="2:6">
      <c r="C15" s="173" t="s">
        <v>301</v>
      </c>
      <c r="E15" s="158">
        <v>750</v>
      </c>
    </row>
    <row r="17" spans="3:3">
      <c r="C17" t="s">
        <v>1185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view="pageLayout" topLeftCell="A8" workbookViewId="0">
      <selection activeCell="B47" sqref="B47"/>
    </sheetView>
  </sheetViews>
  <sheetFormatPr baseColWidth="10" defaultRowHeight="12.75"/>
  <cols>
    <col min="2" max="2" width="30.375" customWidth="1"/>
  </cols>
  <sheetData>
    <row r="2" spans="1:5">
      <c r="A2" t="s">
        <v>335</v>
      </c>
      <c r="B2" t="s">
        <v>812</v>
      </c>
      <c r="C2" t="s">
        <v>898</v>
      </c>
      <c r="D2" t="s">
        <v>813</v>
      </c>
    </row>
    <row r="3" spans="1:5" ht="12.95" customHeight="1">
      <c r="A3" s="13">
        <v>39972</v>
      </c>
      <c r="B3" t="s">
        <v>18</v>
      </c>
      <c r="C3" t="s">
        <v>188</v>
      </c>
      <c r="D3" t="s">
        <v>19</v>
      </c>
    </row>
    <row r="4" spans="1:5">
      <c r="A4" t="s">
        <v>841</v>
      </c>
      <c r="B4" t="s">
        <v>227</v>
      </c>
      <c r="C4" t="s">
        <v>188</v>
      </c>
      <c r="D4" t="s">
        <v>853</v>
      </c>
    </row>
    <row r="5" spans="1:5" ht="12.95" customHeight="1">
      <c r="A5" s="13">
        <v>39822</v>
      </c>
      <c r="B5" t="s">
        <v>839</v>
      </c>
      <c r="C5" t="s">
        <v>840</v>
      </c>
      <c r="D5" t="s">
        <v>922</v>
      </c>
    </row>
    <row r="6" spans="1:5">
      <c r="A6" s="13">
        <v>39912</v>
      </c>
      <c r="B6" t="s">
        <v>737</v>
      </c>
      <c r="C6" t="s">
        <v>333</v>
      </c>
      <c r="D6" t="s">
        <v>334</v>
      </c>
    </row>
    <row r="7" spans="1:5" ht="12.95" customHeight="1">
      <c r="A7" s="13">
        <v>40003</v>
      </c>
      <c r="B7" t="s">
        <v>18</v>
      </c>
      <c r="C7" t="s">
        <v>188</v>
      </c>
      <c r="D7" t="s">
        <v>19</v>
      </c>
    </row>
    <row r="8" spans="1:5">
      <c r="A8" t="s">
        <v>633</v>
      </c>
      <c r="B8" t="s">
        <v>227</v>
      </c>
      <c r="C8" t="s">
        <v>188</v>
      </c>
      <c r="D8" t="s">
        <v>1256</v>
      </c>
    </row>
    <row r="9" spans="1:5" ht="12.95" customHeight="1">
      <c r="A9" t="s">
        <v>637</v>
      </c>
      <c r="B9" t="s">
        <v>839</v>
      </c>
      <c r="C9" t="s">
        <v>840</v>
      </c>
      <c r="D9" t="s">
        <v>922</v>
      </c>
    </row>
    <row r="10" spans="1:5">
      <c r="A10" t="s">
        <v>613</v>
      </c>
      <c r="B10" t="s">
        <v>864</v>
      </c>
      <c r="C10" t="s">
        <v>524</v>
      </c>
      <c r="E10" t="s">
        <v>525</v>
      </c>
    </row>
    <row r="11" spans="1:5" ht="12.95" customHeight="1">
      <c r="A11" t="s">
        <v>613</v>
      </c>
      <c r="B11" t="s">
        <v>240</v>
      </c>
      <c r="C11" t="s">
        <v>524</v>
      </c>
      <c r="E11" t="s">
        <v>557</v>
      </c>
    </row>
    <row r="12" spans="1:5">
      <c r="A12" t="s">
        <v>140</v>
      </c>
      <c r="B12" t="s">
        <v>141</v>
      </c>
      <c r="C12" t="s">
        <v>524</v>
      </c>
      <c r="E12" t="s">
        <v>142</v>
      </c>
    </row>
    <row r="13" spans="1:5" ht="12.95" customHeight="1">
      <c r="A13" t="s">
        <v>143</v>
      </c>
      <c r="B13" t="s">
        <v>208</v>
      </c>
      <c r="C13" t="s">
        <v>524</v>
      </c>
      <c r="E13" t="s">
        <v>209</v>
      </c>
    </row>
    <row r="14" spans="1:5">
      <c r="A14" t="s">
        <v>143</v>
      </c>
      <c r="B14" t="s">
        <v>686</v>
      </c>
      <c r="C14" t="s">
        <v>697</v>
      </c>
      <c r="E14" t="s">
        <v>529</v>
      </c>
    </row>
    <row r="15" spans="1:5" ht="12.95" customHeight="1">
      <c r="A15" t="s">
        <v>968</v>
      </c>
      <c r="B15" t="s">
        <v>611</v>
      </c>
      <c r="C15" t="s">
        <v>188</v>
      </c>
      <c r="E15" s="39" t="s">
        <v>612</v>
      </c>
    </row>
    <row r="16" spans="1:5">
      <c r="A16" s="13">
        <v>40215</v>
      </c>
      <c r="B16" t="s">
        <v>564</v>
      </c>
      <c r="C16" t="s">
        <v>898</v>
      </c>
      <c r="D16" t="s">
        <v>899</v>
      </c>
    </row>
    <row r="17" spans="1:5" ht="12.95" customHeight="1">
      <c r="A17" s="13">
        <v>40396</v>
      </c>
      <c r="B17" t="s">
        <v>18</v>
      </c>
      <c r="C17" t="s">
        <v>188</v>
      </c>
      <c r="D17" t="s">
        <v>19</v>
      </c>
    </row>
    <row r="18" spans="1:5" ht="12.95" customHeight="1">
      <c r="A18" t="s">
        <v>518</v>
      </c>
      <c r="B18" t="s">
        <v>227</v>
      </c>
      <c r="C18" t="s">
        <v>188</v>
      </c>
      <c r="D18" t="s">
        <v>1071</v>
      </c>
    </row>
    <row r="19" spans="1:5" ht="12.95" customHeight="1">
      <c r="A19" s="13">
        <v>40305</v>
      </c>
      <c r="B19" t="s">
        <v>659</v>
      </c>
      <c r="C19" t="s">
        <v>614</v>
      </c>
      <c r="E19" t="s">
        <v>526</v>
      </c>
    </row>
    <row r="20" spans="1:5" ht="12.95" customHeight="1">
      <c r="A20" s="13">
        <v>40397</v>
      </c>
      <c r="B20" t="s">
        <v>527</v>
      </c>
      <c r="C20" t="s">
        <v>188</v>
      </c>
      <c r="D20" t="s">
        <v>528</v>
      </c>
    </row>
    <row r="21" spans="1:5" ht="12.95" customHeight="1">
      <c r="A21" s="13">
        <v>40397</v>
      </c>
      <c r="B21" t="s">
        <v>18</v>
      </c>
      <c r="C21" t="s">
        <v>188</v>
      </c>
      <c r="D21" t="s">
        <v>19</v>
      </c>
    </row>
    <row r="22" spans="1:5" ht="12.95" customHeight="1">
      <c r="A22" s="13">
        <v>40305</v>
      </c>
      <c r="B22" t="s">
        <v>187</v>
      </c>
      <c r="C22" t="s">
        <v>188</v>
      </c>
      <c r="E22" t="s">
        <v>702</v>
      </c>
    </row>
    <row r="23" spans="1:5" ht="12.95" customHeight="1">
      <c r="A23" s="13">
        <v>40397</v>
      </c>
      <c r="B23" t="s">
        <v>659</v>
      </c>
      <c r="C23" t="s">
        <v>614</v>
      </c>
      <c r="E23" t="s">
        <v>615</v>
      </c>
    </row>
    <row r="24" spans="1:5" ht="12.95" customHeight="1">
      <c r="A24" s="13">
        <v>40397</v>
      </c>
      <c r="B24" t="s">
        <v>187</v>
      </c>
      <c r="C24" t="s">
        <v>188</v>
      </c>
      <c r="E24" t="s">
        <v>616</v>
      </c>
    </row>
    <row r="25" spans="1:5">
      <c r="A25" s="13">
        <v>40458</v>
      </c>
      <c r="B25" t="s">
        <v>465</v>
      </c>
      <c r="C25" t="s">
        <v>898</v>
      </c>
      <c r="D25" t="s">
        <v>899</v>
      </c>
    </row>
    <row r="26" spans="1:5">
      <c r="A26" s="13">
        <v>40245</v>
      </c>
      <c r="B26" t="s">
        <v>572</v>
      </c>
      <c r="C26" t="s">
        <v>553</v>
      </c>
      <c r="D26" t="s">
        <v>346</v>
      </c>
    </row>
    <row r="27" spans="1:5">
      <c r="A27" s="13">
        <v>40398</v>
      </c>
      <c r="B27" t="s">
        <v>18</v>
      </c>
      <c r="C27" t="s">
        <v>188</v>
      </c>
      <c r="D27" t="s">
        <v>19</v>
      </c>
    </row>
    <row r="28" spans="1:5">
      <c r="A28" s="13">
        <v>40398</v>
      </c>
      <c r="B28" t="s">
        <v>516</v>
      </c>
      <c r="C28" t="s">
        <v>188</v>
      </c>
      <c r="D28" t="s">
        <v>517</v>
      </c>
    </row>
    <row r="29" spans="1:5">
      <c r="A29" s="13">
        <v>40459</v>
      </c>
      <c r="B29" t="s">
        <v>450</v>
      </c>
      <c r="C29" t="s">
        <v>898</v>
      </c>
      <c r="D29" t="s">
        <v>899</v>
      </c>
    </row>
    <row r="30" spans="1:5">
      <c r="A30" s="13" t="s">
        <v>696</v>
      </c>
      <c r="B30" t="s">
        <v>611</v>
      </c>
      <c r="C30" t="s">
        <v>188</v>
      </c>
      <c r="D30" s="39" t="s">
        <v>695</v>
      </c>
    </row>
    <row r="31" spans="1:5">
      <c r="A31" s="13">
        <v>40369</v>
      </c>
      <c r="B31" t="s">
        <v>18</v>
      </c>
      <c r="C31" t="s">
        <v>188</v>
      </c>
      <c r="D31" t="s">
        <v>19</v>
      </c>
    </row>
    <row r="32" spans="1:5">
      <c r="A32" s="13">
        <v>40339</v>
      </c>
      <c r="B32" t="s">
        <v>737</v>
      </c>
      <c r="C32" t="s">
        <v>333</v>
      </c>
      <c r="D32" t="s">
        <v>334</v>
      </c>
    </row>
    <row r="33" spans="1:4">
      <c r="A33" s="13">
        <v>40460</v>
      </c>
      <c r="B33" t="s">
        <v>465</v>
      </c>
      <c r="C33" t="s">
        <v>898</v>
      </c>
      <c r="D33" t="s">
        <v>899</v>
      </c>
    </row>
    <row r="34" spans="1:4">
      <c r="A34" s="13">
        <v>40487</v>
      </c>
      <c r="B34" t="s">
        <v>693</v>
      </c>
      <c r="C34" t="s">
        <v>188</v>
      </c>
      <c r="D34" t="s">
        <v>694</v>
      </c>
    </row>
    <row r="35" spans="1:4">
      <c r="A35" s="13">
        <v>40491</v>
      </c>
      <c r="B35" t="s">
        <v>465</v>
      </c>
      <c r="C35" t="s">
        <v>898</v>
      </c>
      <c r="D35" t="s">
        <v>899</v>
      </c>
    </row>
    <row r="36" spans="1:4">
      <c r="A36" s="13">
        <v>40514</v>
      </c>
      <c r="B36" t="s">
        <v>824</v>
      </c>
      <c r="D36" t="s">
        <v>808</v>
      </c>
    </row>
    <row r="37" spans="1:4">
      <c r="A37" s="13">
        <v>40516</v>
      </c>
      <c r="B37" t="s">
        <v>821</v>
      </c>
      <c r="D37" t="s">
        <v>823</v>
      </c>
    </row>
    <row r="38" spans="1:4">
      <c r="A38" s="13">
        <v>40516</v>
      </c>
      <c r="B38" t="s">
        <v>821</v>
      </c>
      <c r="D38" t="s">
        <v>822</v>
      </c>
    </row>
    <row r="39" spans="1:4">
      <c r="A39" s="13">
        <v>40516</v>
      </c>
      <c r="B39" t="s">
        <v>604</v>
      </c>
      <c r="D39" t="s">
        <v>19</v>
      </c>
    </row>
    <row r="40" spans="1:4">
      <c r="A40" s="13">
        <v>40517</v>
      </c>
      <c r="B40" t="s">
        <v>1095</v>
      </c>
      <c r="D40" t="s">
        <v>1257</v>
      </c>
    </row>
    <row r="41" spans="1:4">
      <c r="A41" s="13">
        <v>40520</v>
      </c>
      <c r="B41" t="s">
        <v>1107</v>
      </c>
      <c r="D41" t="s">
        <v>960</v>
      </c>
    </row>
    <row r="42" spans="1:4">
      <c r="A42" s="13"/>
    </row>
    <row r="43" spans="1:4">
      <c r="A43" s="13"/>
    </row>
    <row r="44" spans="1:4">
      <c r="A44" s="13"/>
      <c r="B44" t="s">
        <v>431</v>
      </c>
    </row>
    <row r="46" spans="1:4">
      <c r="B46" t="s">
        <v>1249</v>
      </c>
    </row>
    <row r="49" spans="1:1">
      <c r="A49" s="13"/>
    </row>
    <row r="50" spans="1:1">
      <c r="A50" s="13"/>
    </row>
    <row r="51" spans="1:1">
      <c r="A51" s="13"/>
    </row>
    <row r="53" spans="1:1">
      <c r="A53" s="13"/>
    </row>
    <row r="55" spans="1:1">
      <c r="A55" s="13"/>
    </row>
  </sheetData>
  <phoneticPr fontId="17" type="noConversion"/>
  <pageMargins left="0.4861111111111111" right="0.25" top="0.27777777777777779" bottom="0.3611111111111111" header="0.1111111111111111" footer="8.3333333333333329E-2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A2" workbookViewId="0">
      <selection activeCell="V33" sqref="V33"/>
    </sheetView>
  </sheetViews>
  <sheetFormatPr baseColWidth="10" defaultRowHeight="12.75"/>
  <cols>
    <col min="1" max="1" width="3.625" style="9" customWidth="1"/>
    <col min="2" max="2" width="7.875" customWidth="1"/>
    <col min="3" max="3" width="8.75" style="91" customWidth="1"/>
    <col min="4" max="4" width="3.25" customWidth="1"/>
    <col min="5" max="5" width="1.375" customWidth="1"/>
    <col min="6" max="6" width="7.625" customWidth="1"/>
    <col min="7" max="7" width="7" style="91" bestFit="1" customWidth="1"/>
    <col min="8" max="8" width="3.375" customWidth="1"/>
    <col min="9" max="9" width="1.375" customWidth="1"/>
    <col min="10" max="10" width="7.25" customWidth="1"/>
    <col min="11" max="11" width="8.375" style="91" customWidth="1"/>
    <col min="12" max="12" width="3.25" customWidth="1"/>
    <col min="13" max="13" width="1.75" customWidth="1"/>
    <col min="14" max="14" width="7.375" customWidth="1"/>
    <col min="15" max="15" width="8.375" style="91" customWidth="1"/>
    <col min="16" max="16" width="3.75" customWidth="1"/>
    <col min="17" max="17" width="2.25" customWidth="1"/>
    <col min="18" max="18" width="7.25" customWidth="1"/>
    <col min="19" max="19" width="8.125" style="91" customWidth="1"/>
    <col min="20" max="20" width="3.25" customWidth="1"/>
    <col min="21" max="21" width="1.625" customWidth="1"/>
    <col min="22" max="22" width="9.625" style="103" customWidth="1"/>
  </cols>
  <sheetData>
    <row r="2" spans="1:22" s="9" customFormat="1">
      <c r="B2" s="9" t="s">
        <v>455</v>
      </c>
      <c r="C2" s="107"/>
      <c r="D2" s="9" t="s">
        <v>684</v>
      </c>
      <c r="F2" s="9" t="s">
        <v>561</v>
      </c>
      <c r="G2" s="107"/>
      <c r="H2" s="9" t="s">
        <v>684</v>
      </c>
      <c r="J2" s="9" t="s">
        <v>804</v>
      </c>
      <c r="K2" s="107"/>
      <c r="L2" s="9" t="s">
        <v>684</v>
      </c>
      <c r="N2" s="9" t="s">
        <v>883</v>
      </c>
      <c r="O2" s="107"/>
      <c r="R2" s="9" t="s">
        <v>160</v>
      </c>
      <c r="S2" s="107"/>
      <c r="T2" s="9" t="s">
        <v>684</v>
      </c>
      <c r="V2" s="102" t="s">
        <v>846</v>
      </c>
    </row>
    <row r="3" spans="1:22" s="9" customFormat="1">
      <c r="A3" s="9" t="s">
        <v>161</v>
      </c>
      <c r="C3" s="107"/>
      <c r="G3" s="107"/>
      <c r="K3" s="107"/>
      <c r="O3" s="107"/>
      <c r="S3" s="107"/>
      <c r="V3" s="102"/>
    </row>
    <row r="4" spans="1:22">
      <c r="B4" s="28" t="s">
        <v>178</v>
      </c>
      <c r="C4" s="108">
        <v>1500</v>
      </c>
      <c r="D4" s="28"/>
      <c r="E4" s="28"/>
      <c r="F4" s="28" t="s">
        <v>179</v>
      </c>
      <c r="G4" s="108">
        <v>2300</v>
      </c>
      <c r="H4" s="28"/>
      <c r="I4" s="28"/>
      <c r="K4" s="108"/>
      <c r="L4" s="28"/>
      <c r="M4" s="28"/>
      <c r="O4" s="108"/>
      <c r="P4" s="28"/>
      <c r="Q4" s="28"/>
      <c r="R4" s="28"/>
      <c r="S4" s="108"/>
      <c r="T4" s="28"/>
      <c r="U4" s="28"/>
      <c r="V4" s="103">
        <f>+G4+C4+O4+K4+S4</f>
        <v>3800</v>
      </c>
    </row>
    <row r="5" spans="1:22">
      <c r="B5" t="s">
        <v>792</v>
      </c>
      <c r="C5" s="91">
        <f>3000</f>
        <v>3000</v>
      </c>
      <c r="F5" t="s">
        <v>179</v>
      </c>
      <c r="G5" s="91">
        <v>2300</v>
      </c>
      <c r="V5" s="103">
        <f>+G5+C5+O5+K5+S5</f>
        <v>5300</v>
      </c>
    </row>
    <row r="6" spans="1:22" s="10" customFormat="1">
      <c r="A6" s="87"/>
      <c r="B6" s="10" t="s">
        <v>1079</v>
      </c>
      <c r="C6" s="109">
        <v>1640</v>
      </c>
      <c r="D6" s="10">
        <v>15</v>
      </c>
      <c r="F6" s="10" t="s">
        <v>1016</v>
      </c>
      <c r="G6" s="109">
        <v>3450</v>
      </c>
      <c r="H6" s="10">
        <v>24</v>
      </c>
      <c r="J6" s="10" t="s">
        <v>1078</v>
      </c>
      <c r="K6" s="109">
        <v>800</v>
      </c>
      <c r="L6" s="10">
        <v>6</v>
      </c>
      <c r="O6" s="109">
        <v>0</v>
      </c>
      <c r="P6" s="10">
        <v>0</v>
      </c>
      <c r="S6" s="109">
        <v>0</v>
      </c>
      <c r="T6" s="10">
        <v>0</v>
      </c>
      <c r="V6" s="104">
        <f>+G6+C6+O6+K6+S6</f>
        <v>5890</v>
      </c>
    </row>
    <row r="7" spans="1:22">
      <c r="B7" t="s">
        <v>174</v>
      </c>
      <c r="C7" s="91">
        <v>3000</v>
      </c>
      <c r="F7" t="s">
        <v>284</v>
      </c>
      <c r="G7" s="91">
        <v>2800</v>
      </c>
      <c r="V7" s="103">
        <f>+G7+C7+O7+K7+S7</f>
        <v>5800</v>
      </c>
    </row>
    <row r="8" spans="1:22">
      <c r="A8" s="9" t="s">
        <v>96</v>
      </c>
    </row>
    <row r="9" spans="1:22" s="100" customFormat="1">
      <c r="A9" s="99"/>
      <c r="B9" s="100" t="s">
        <v>162</v>
      </c>
      <c r="C9" s="110">
        <v>1640</v>
      </c>
      <c r="D9" s="100">
        <v>8</v>
      </c>
      <c r="F9" s="100" t="s">
        <v>163</v>
      </c>
      <c r="G9" s="110">
        <v>3600</v>
      </c>
      <c r="H9" s="100">
        <v>20</v>
      </c>
      <c r="J9" s="100" t="s">
        <v>164</v>
      </c>
      <c r="K9" s="110">
        <v>470</v>
      </c>
      <c r="L9" s="100">
        <v>4</v>
      </c>
      <c r="O9" s="110">
        <v>1600</v>
      </c>
      <c r="P9" s="100">
        <v>10</v>
      </c>
      <c r="S9" s="110">
        <v>1840</v>
      </c>
      <c r="T9" s="100">
        <v>12</v>
      </c>
      <c r="V9" s="105">
        <f>+S9+O9+K9+G9+C9</f>
        <v>9150</v>
      </c>
    </row>
    <row r="10" spans="1:22">
      <c r="A10" s="9" t="s">
        <v>260</v>
      </c>
    </row>
    <row r="11" spans="1:22" s="84" customFormat="1">
      <c r="A11" s="83"/>
      <c r="B11" s="84" t="s">
        <v>1017</v>
      </c>
      <c r="C11" s="111">
        <v>2500</v>
      </c>
      <c r="D11" s="84">
        <v>15</v>
      </c>
      <c r="F11" s="84" t="s">
        <v>929</v>
      </c>
      <c r="G11" s="111">
        <v>3800</v>
      </c>
      <c r="H11" s="84">
        <v>20</v>
      </c>
      <c r="J11" s="84" t="s">
        <v>673</v>
      </c>
      <c r="K11" s="111">
        <v>800</v>
      </c>
      <c r="L11" s="84">
        <v>6</v>
      </c>
      <c r="N11" s="84" t="s">
        <v>674</v>
      </c>
      <c r="O11" s="111">
        <v>3700</v>
      </c>
      <c r="P11" s="84">
        <v>20</v>
      </c>
      <c r="R11" s="84" t="s">
        <v>939</v>
      </c>
      <c r="S11" s="111">
        <v>2000</v>
      </c>
      <c r="T11" s="84">
        <v>15</v>
      </c>
      <c r="V11" s="106">
        <f>+G11+C11+O11+K11+S11</f>
        <v>12800</v>
      </c>
    </row>
    <row r="12" spans="1:22" s="84" customFormat="1">
      <c r="A12" s="83"/>
      <c r="B12" s="84" t="s">
        <v>1166</v>
      </c>
      <c r="C12" s="111">
        <f>+C11/D11*D12</f>
        <v>2500</v>
      </c>
      <c r="D12" s="84">
        <v>15</v>
      </c>
      <c r="F12" s="84" t="s">
        <v>929</v>
      </c>
      <c r="G12" s="111">
        <f>+G11/H11*H12</f>
        <v>3800</v>
      </c>
      <c r="H12" s="84">
        <v>20</v>
      </c>
      <c r="J12" s="84" t="s">
        <v>673</v>
      </c>
      <c r="K12" s="111">
        <f>+K11/L11*L12</f>
        <v>666.66666666666674</v>
      </c>
      <c r="L12" s="84">
        <v>5</v>
      </c>
      <c r="N12" s="84" t="s">
        <v>674</v>
      </c>
      <c r="O12" s="111">
        <f>+O11/P11*P12</f>
        <v>2220</v>
      </c>
      <c r="P12" s="84">
        <v>12</v>
      </c>
      <c r="R12" s="84" t="s">
        <v>939</v>
      </c>
      <c r="S12" s="111">
        <f>+S11/T11*T12</f>
        <v>2000.0000000000002</v>
      </c>
      <c r="T12" s="84">
        <v>15</v>
      </c>
      <c r="V12" s="106">
        <f>+G12+C12+O12+K12+S12</f>
        <v>11186.666666666666</v>
      </c>
    </row>
    <row r="13" spans="1:22">
      <c r="B13" t="s">
        <v>387</v>
      </c>
      <c r="C13" s="91">
        <v>3000</v>
      </c>
      <c r="F13" t="s">
        <v>387</v>
      </c>
      <c r="G13" s="91">
        <v>3500</v>
      </c>
      <c r="J13" s="28" t="s">
        <v>1198</v>
      </c>
      <c r="K13" s="91">
        <v>1600</v>
      </c>
      <c r="N13" s="28"/>
      <c r="V13" s="103">
        <f>+G13+C13+O13+K13+S13</f>
        <v>8100</v>
      </c>
    </row>
    <row r="14" spans="1:22">
      <c r="B14" t="s">
        <v>388</v>
      </c>
      <c r="C14" s="91">
        <f>5000+2000</f>
        <v>7000</v>
      </c>
      <c r="F14" t="s">
        <v>217</v>
      </c>
      <c r="G14" s="91">
        <v>3500</v>
      </c>
      <c r="J14" t="s">
        <v>226</v>
      </c>
      <c r="K14" s="91">
        <v>2000</v>
      </c>
      <c r="V14" s="103">
        <f>+G14+C14+O14+K14+S14</f>
        <v>12500</v>
      </c>
    </row>
    <row r="15" spans="1:22">
      <c r="A15" s="9" t="s">
        <v>185</v>
      </c>
    </row>
    <row r="16" spans="1:22" s="10" customFormat="1">
      <c r="A16" s="87"/>
      <c r="B16" s="88" t="s">
        <v>359</v>
      </c>
      <c r="C16" s="109">
        <f>+C6/D6</f>
        <v>109.33333333333333</v>
      </c>
      <c r="G16" s="109">
        <f>+G6/H6</f>
        <v>143.75</v>
      </c>
      <c r="K16" s="109">
        <f>+K6/L6</f>
        <v>133.33333333333334</v>
      </c>
      <c r="O16" s="109">
        <v>0</v>
      </c>
      <c r="S16" s="109">
        <v>0</v>
      </c>
      <c r="V16" s="104">
        <f>AVERAGE(C16:S16)</f>
        <v>77.283333333333331</v>
      </c>
    </row>
    <row r="17" spans="1:23" s="100" customFormat="1">
      <c r="A17" s="99"/>
      <c r="B17" s="101" t="s">
        <v>165</v>
      </c>
      <c r="C17" s="110">
        <f>+C9/D9</f>
        <v>205</v>
      </c>
      <c r="G17" s="110">
        <f>+G9/H9</f>
        <v>180</v>
      </c>
      <c r="K17" s="110">
        <f>+K9/L9</f>
        <v>117.5</v>
      </c>
      <c r="O17" s="110">
        <f>+O9/P9</f>
        <v>160</v>
      </c>
      <c r="S17" s="110">
        <f>+S9/T9</f>
        <v>153.33333333333334</v>
      </c>
      <c r="V17" s="105">
        <f>AVERAGE(C17:S17)</f>
        <v>163.16666666666669</v>
      </c>
    </row>
    <row r="18" spans="1:23" s="84" customFormat="1">
      <c r="A18" s="83"/>
      <c r="B18" s="86" t="s">
        <v>186</v>
      </c>
      <c r="C18" s="111">
        <f>+C11/D11</f>
        <v>166.66666666666666</v>
      </c>
      <c r="G18" s="111">
        <f>+G11/H11</f>
        <v>190</v>
      </c>
      <c r="K18" s="111">
        <f>+K11/L11</f>
        <v>133.33333333333334</v>
      </c>
      <c r="O18" s="111">
        <f>+O11/P11</f>
        <v>185</v>
      </c>
      <c r="S18" s="111">
        <f>+S11/T11</f>
        <v>133.33333333333334</v>
      </c>
      <c r="V18" s="106">
        <f>AVERAGE(C18:S18)</f>
        <v>161.66666666666669</v>
      </c>
    </row>
    <row r="19" spans="1:23">
      <c r="C19" s="91" t="s">
        <v>775</v>
      </c>
      <c r="G19" s="91" t="s">
        <v>439</v>
      </c>
      <c r="K19" s="91" t="s">
        <v>776</v>
      </c>
      <c r="O19" s="91" t="s">
        <v>248</v>
      </c>
      <c r="S19" s="91" t="s">
        <v>938</v>
      </c>
    </row>
    <row r="21" spans="1:23">
      <c r="A21" s="93" t="s">
        <v>1442</v>
      </c>
      <c r="V21" s="241"/>
    </row>
    <row r="22" spans="1:23" s="100" customFormat="1">
      <c r="A22" s="99"/>
      <c r="B22" s="100" t="s">
        <v>162</v>
      </c>
      <c r="C22" s="110">
        <v>1280</v>
      </c>
      <c r="D22" s="100">
        <v>8</v>
      </c>
      <c r="F22" s="100" t="s">
        <v>163</v>
      </c>
      <c r="G22" s="110">
        <v>5170</v>
      </c>
      <c r="H22" s="100">
        <v>40</v>
      </c>
      <c r="J22" s="100" t="s">
        <v>164</v>
      </c>
      <c r="K22" s="110">
        <v>0</v>
      </c>
      <c r="L22" s="100">
        <v>4</v>
      </c>
      <c r="O22" s="110">
        <v>1800</v>
      </c>
      <c r="P22" s="100">
        <v>13</v>
      </c>
      <c r="S22" s="110">
        <v>0</v>
      </c>
      <c r="T22" s="100">
        <v>0</v>
      </c>
      <c r="V22" s="105">
        <f>+S22+O22+K22+G22+C22</f>
        <v>8250</v>
      </c>
    </row>
    <row r="23" spans="1:23">
      <c r="A23"/>
      <c r="T23" s="352"/>
      <c r="V23" s="103">
        <f>+V22*0.6</f>
        <v>4950</v>
      </c>
      <c r="W23" s="352">
        <v>0.6</v>
      </c>
    </row>
    <row r="24" spans="1:23">
      <c r="A24"/>
      <c r="V24" s="103">
        <f>1600*0.8</f>
        <v>1280</v>
      </c>
      <c r="W24" t="s">
        <v>1443</v>
      </c>
    </row>
    <row r="25" spans="1:23">
      <c r="A25"/>
      <c r="V25" s="103">
        <f>1000*0.8</f>
        <v>800</v>
      </c>
      <c r="W25" t="s">
        <v>1444</v>
      </c>
    </row>
    <row r="26" spans="1:23">
      <c r="A26"/>
      <c r="V26" s="103">
        <f>600*0.8</f>
        <v>480</v>
      </c>
      <c r="W26" t="s">
        <v>1445</v>
      </c>
    </row>
    <row r="27" spans="1:23">
      <c r="A27"/>
      <c r="V27" s="103">
        <f>600*0.8</f>
        <v>480</v>
      </c>
      <c r="W27" t="s">
        <v>1446</v>
      </c>
    </row>
    <row r="28" spans="1:23">
      <c r="A28"/>
      <c r="V28" s="103">
        <f>800*0.8</f>
        <v>640</v>
      </c>
      <c r="W28" t="s">
        <v>1447</v>
      </c>
    </row>
    <row r="29" spans="1:23">
      <c r="A29"/>
    </row>
    <row r="30" spans="1:23">
      <c r="A30"/>
    </row>
    <row r="31" spans="1:23">
      <c r="A31"/>
    </row>
    <row r="32" spans="1:23">
      <c r="A32"/>
      <c r="V32" s="103">
        <f>SUM(V23:V31)</f>
        <v>8630</v>
      </c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</sheetData>
  <phoneticPr fontId="17" type="noConversion"/>
  <pageMargins left="0.43055555555555558" right="0.29166666666666669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view="pageLayout" workbookViewId="0">
      <selection activeCell="B8" sqref="B8"/>
    </sheetView>
  </sheetViews>
  <sheetFormatPr baseColWidth="10" defaultRowHeight="12.75"/>
  <cols>
    <col min="1" max="1" width="16.375" bestFit="1" customWidth="1"/>
  </cols>
  <sheetData>
    <row r="2" spans="1:2">
      <c r="A2" t="s">
        <v>675</v>
      </c>
      <c r="B2">
        <v>1700</v>
      </c>
    </row>
    <row r="3" spans="1:2">
      <c r="A3" t="s">
        <v>678</v>
      </c>
      <c r="B3">
        <v>800</v>
      </c>
    </row>
    <row r="4" spans="1:2">
      <c r="A4" t="s">
        <v>676</v>
      </c>
      <c r="B4">
        <v>1000</v>
      </c>
    </row>
    <row r="5" spans="1:2">
      <c r="A5" t="s">
        <v>677</v>
      </c>
      <c r="B5">
        <v>1000</v>
      </c>
    </row>
    <row r="6" spans="1:2">
      <c r="A6" t="s">
        <v>636</v>
      </c>
      <c r="B6">
        <v>500</v>
      </c>
    </row>
    <row r="7" spans="1:2">
      <c r="A7" t="s">
        <v>461</v>
      </c>
      <c r="B7">
        <v>1000</v>
      </c>
    </row>
    <row r="8" spans="1:2">
      <c r="A8" t="s">
        <v>195</v>
      </c>
      <c r="B8">
        <v>500</v>
      </c>
    </row>
    <row r="9" spans="1:2">
      <c r="A9" t="s">
        <v>679</v>
      </c>
      <c r="B9">
        <v>200</v>
      </c>
    </row>
    <row r="10" spans="1:2">
      <c r="A10" t="s">
        <v>680</v>
      </c>
      <c r="B10">
        <v>300</v>
      </c>
    </row>
    <row r="11" spans="1:2">
      <c r="A11" t="s">
        <v>184</v>
      </c>
      <c r="B11" s="85">
        <f>SUM(B2:B10)</f>
        <v>7000</v>
      </c>
    </row>
  </sheetData>
  <phoneticPr fontId="17" type="noConversion"/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view="pageLayout" workbookViewId="0">
      <selection activeCell="E14" sqref="E14"/>
    </sheetView>
  </sheetViews>
  <sheetFormatPr baseColWidth="10" defaultRowHeight="12.75"/>
  <cols>
    <col min="1" max="1" width="18.875" customWidth="1"/>
    <col min="2" max="4" width="10.75" style="29"/>
  </cols>
  <sheetData>
    <row r="1" spans="1:6">
      <c r="A1" t="s">
        <v>854</v>
      </c>
      <c r="D1" s="29" t="s">
        <v>256</v>
      </c>
      <c r="E1" t="s">
        <v>1202</v>
      </c>
      <c r="F1" s="29" t="s">
        <v>1203</v>
      </c>
    </row>
    <row r="2" spans="1:6">
      <c r="A2" t="s">
        <v>606</v>
      </c>
      <c r="B2" s="29">
        <f>15400-2500</f>
        <v>12900</v>
      </c>
      <c r="C2" s="29">
        <v>3.4</v>
      </c>
      <c r="D2" s="29">
        <f>+B2*C2</f>
        <v>43860</v>
      </c>
    </row>
    <row r="3" spans="1:6">
      <c r="A3" t="s">
        <v>607</v>
      </c>
      <c r="B3" s="29">
        <v>5700</v>
      </c>
      <c r="C3" s="29">
        <v>3.6</v>
      </c>
      <c r="D3" s="29">
        <f t="shared" ref="D3:D9" si="0">+B3*C3</f>
        <v>20520</v>
      </c>
    </row>
    <row r="4" spans="1:6">
      <c r="A4" t="s">
        <v>1049</v>
      </c>
      <c r="B4" s="29">
        <v>800</v>
      </c>
      <c r="C4" s="29">
        <v>1</v>
      </c>
      <c r="D4" s="29">
        <f t="shared" si="0"/>
        <v>800</v>
      </c>
    </row>
    <row r="5" spans="1:6">
      <c r="A5" s="10" t="s">
        <v>829</v>
      </c>
      <c r="B5" s="96">
        <v>4830</v>
      </c>
      <c r="C5" s="95">
        <f>+C2</f>
        <v>3.4</v>
      </c>
      <c r="D5" s="95">
        <f t="shared" si="0"/>
        <v>16422</v>
      </c>
      <c r="E5" s="10"/>
      <c r="F5" s="10"/>
    </row>
    <row r="6" spans="1:6">
      <c r="A6" t="s">
        <v>830</v>
      </c>
      <c r="D6" s="54">
        <f>SUM(D2:D4)</f>
        <v>65180</v>
      </c>
      <c r="E6" s="54">
        <f>+D6/3.4</f>
        <v>19170.588235294119</v>
      </c>
      <c r="F6" s="54">
        <f>+D6/3.6</f>
        <v>18105.555555555555</v>
      </c>
    </row>
    <row r="7" spans="1:6">
      <c r="A7" t="s">
        <v>831</v>
      </c>
      <c r="B7" s="29">
        <v>34260</v>
      </c>
      <c r="C7" s="29">
        <v>1</v>
      </c>
      <c r="D7" s="29">
        <f t="shared" si="0"/>
        <v>34260</v>
      </c>
    </row>
    <row r="8" spans="1:6">
      <c r="A8" t="s">
        <v>442</v>
      </c>
      <c r="B8" s="29">
        <v>8000</v>
      </c>
      <c r="C8" s="29">
        <v>3.4</v>
      </c>
      <c r="D8" s="29">
        <f t="shared" si="0"/>
        <v>27200</v>
      </c>
    </row>
    <row r="9" spans="1:6">
      <c r="A9" t="s">
        <v>255</v>
      </c>
      <c r="B9" s="29">
        <v>48100</v>
      </c>
      <c r="C9" s="29">
        <v>3.4</v>
      </c>
      <c r="D9" s="29">
        <f t="shared" si="0"/>
        <v>163540</v>
      </c>
    </row>
    <row r="10" spans="1:6">
      <c r="D10" s="54">
        <f>SUM(D7:D9)</f>
        <v>225000</v>
      </c>
      <c r="E10" s="54">
        <f>+D10/3.4</f>
        <v>66176.470588235301</v>
      </c>
      <c r="F10" s="54">
        <f>+D10/3.6</f>
        <v>62500</v>
      </c>
    </row>
    <row r="11" spans="1:6">
      <c r="A11" t="s">
        <v>1201</v>
      </c>
      <c r="D11" s="54">
        <f>+D10+D6</f>
        <v>290180</v>
      </c>
      <c r="E11" s="54">
        <f>+D11/3.4</f>
        <v>85347.058823529413</v>
      </c>
      <c r="F11" s="54">
        <f>+D11/3.6</f>
        <v>80605.555555555547</v>
      </c>
    </row>
    <row r="13" spans="1:6">
      <c r="A13" t="s">
        <v>324</v>
      </c>
      <c r="B13" s="29">
        <v>10000</v>
      </c>
      <c r="C13" s="29">
        <v>3.4</v>
      </c>
      <c r="D13" s="29">
        <f>+B13*C13</f>
        <v>34000</v>
      </c>
    </row>
    <row r="14" spans="1:6">
      <c r="A14" t="s">
        <v>325</v>
      </c>
      <c r="D14" s="94">
        <f>+D6-D13</f>
        <v>31180</v>
      </c>
      <c r="E14" s="54">
        <f>+D14/3.4</f>
        <v>9170.5882352941171</v>
      </c>
      <c r="F14" s="54">
        <f>+D14/3.6</f>
        <v>8661.1111111111113</v>
      </c>
    </row>
  </sheetData>
  <phoneticPr fontId="17" type="noConversion"/>
  <pageMargins left="0.59722222222222221" right="0.56944444444444442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9"/>
  <sheetViews>
    <sheetView topLeftCell="A1673" workbookViewId="0">
      <selection activeCell="E1699" sqref="E1699"/>
    </sheetView>
  </sheetViews>
  <sheetFormatPr baseColWidth="10" defaultRowHeight="12.75"/>
  <cols>
    <col min="1" max="1" width="10.625" style="23" customWidth="1"/>
    <col min="2" max="2" width="25.875" customWidth="1"/>
    <col min="3" max="3" width="13.375" style="227" bestFit="1" customWidth="1"/>
    <col min="4" max="4" width="8.375" customWidth="1"/>
    <col min="5" max="5" width="16.875" style="22" customWidth="1"/>
    <col min="6" max="6" width="8.125" customWidth="1"/>
    <col min="7" max="7" width="10.75" style="60"/>
    <col min="8" max="8" width="9.625" style="60" customWidth="1"/>
    <col min="9" max="13" width="10.75" style="60"/>
  </cols>
  <sheetData>
    <row r="1" spans="1:13" ht="14.25">
      <c r="A1" s="24" t="s">
        <v>965</v>
      </c>
      <c r="C1" s="226" t="s">
        <v>1101</v>
      </c>
    </row>
    <row r="3" spans="1:13">
      <c r="A3" s="23" t="s">
        <v>903</v>
      </c>
      <c r="B3" t="s">
        <v>795</v>
      </c>
      <c r="C3" s="227" t="s">
        <v>1121</v>
      </c>
    </row>
    <row r="4" spans="1:13">
      <c r="A4" s="23" t="s">
        <v>951</v>
      </c>
      <c r="B4" t="s">
        <v>952</v>
      </c>
      <c r="C4" s="227">
        <v>-370.61</v>
      </c>
    </row>
    <row r="5" spans="1:13">
      <c r="A5" s="23" t="s">
        <v>951</v>
      </c>
      <c r="B5" t="s">
        <v>712</v>
      </c>
      <c r="C5" s="227">
        <v>-500</v>
      </c>
    </row>
    <row r="6" spans="1:13">
      <c r="A6" s="23" t="s">
        <v>395</v>
      </c>
      <c r="B6" t="s">
        <v>4</v>
      </c>
      <c r="C6" s="227">
        <v>-60.9</v>
      </c>
    </row>
    <row r="7" spans="1:13">
      <c r="A7" s="23" t="s">
        <v>395</v>
      </c>
      <c r="B7" t="s">
        <v>505</v>
      </c>
      <c r="C7" s="227">
        <v>-100</v>
      </c>
    </row>
    <row r="8" spans="1:13" s="10" customFormat="1">
      <c r="A8" s="25" t="s">
        <v>427</v>
      </c>
      <c r="B8" s="10" t="s">
        <v>428</v>
      </c>
      <c r="C8" s="228">
        <v>60</v>
      </c>
      <c r="D8" s="10" t="s">
        <v>646</v>
      </c>
      <c r="E8" s="128"/>
      <c r="G8" s="61"/>
      <c r="H8" s="61"/>
      <c r="I8" s="61"/>
      <c r="J8" s="61"/>
      <c r="K8" s="61"/>
      <c r="L8" s="61"/>
      <c r="M8" s="61"/>
    </row>
    <row r="9" spans="1:13">
      <c r="A9" s="23" t="s">
        <v>738</v>
      </c>
      <c r="B9" t="s">
        <v>1070</v>
      </c>
      <c r="C9" s="227">
        <v>-200</v>
      </c>
    </row>
    <row r="10" spans="1:13" s="10" customFormat="1">
      <c r="A10" s="25" t="s">
        <v>738</v>
      </c>
      <c r="B10" s="10" t="s">
        <v>428</v>
      </c>
      <c r="C10" s="228">
        <v>877.18</v>
      </c>
      <c r="D10" s="10" t="s">
        <v>652</v>
      </c>
      <c r="E10" s="128"/>
      <c r="G10" s="61"/>
      <c r="H10" s="61"/>
      <c r="I10" s="61"/>
      <c r="J10" s="61"/>
      <c r="K10" s="61"/>
      <c r="L10" s="61"/>
      <c r="M10" s="61"/>
    </row>
    <row r="11" spans="1:13">
      <c r="A11" s="23" t="s">
        <v>1066</v>
      </c>
      <c r="B11" t="s">
        <v>4</v>
      </c>
      <c r="C11" s="227">
        <v>-60.9</v>
      </c>
    </row>
    <row r="12" spans="1:13" s="10" customFormat="1">
      <c r="A12" s="25" t="s">
        <v>955</v>
      </c>
      <c r="B12" s="10" t="s">
        <v>428</v>
      </c>
      <c r="C12" s="228">
        <v>996.76</v>
      </c>
      <c r="D12" s="10" t="s">
        <v>481</v>
      </c>
      <c r="E12" s="128"/>
      <c r="G12" s="61"/>
      <c r="H12" s="61"/>
      <c r="I12" s="61"/>
      <c r="J12" s="61"/>
      <c r="K12" s="61"/>
      <c r="L12" s="61"/>
      <c r="M12" s="61"/>
    </row>
    <row r="13" spans="1:13">
      <c r="A13" s="23" t="s">
        <v>955</v>
      </c>
      <c r="B13" t="s">
        <v>712</v>
      </c>
      <c r="C13" s="227">
        <v>-1500</v>
      </c>
      <c r="D13" t="s">
        <v>906</v>
      </c>
    </row>
    <row r="14" spans="1:13">
      <c r="A14" s="23" t="s">
        <v>708</v>
      </c>
      <c r="B14" t="s">
        <v>726</v>
      </c>
      <c r="C14" s="227">
        <v>-23</v>
      </c>
    </row>
    <row r="15" spans="1:13">
      <c r="A15" s="23" t="s">
        <v>708</v>
      </c>
      <c r="B15" s="11" t="s">
        <v>873</v>
      </c>
      <c r="C15" s="227">
        <v>-103.51</v>
      </c>
    </row>
    <row r="16" spans="1:13">
      <c r="A16" s="23" t="s">
        <v>708</v>
      </c>
      <c r="B16" t="s">
        <v>4</v>
      </c>
      <c r="C16" s="227">
        <v>-58.2</v>
      </c>
    </row>
    <row r="17" spans="1:13">
      <c r="A17" s="23" t="s">
        <v>393</v>
      </c>
      <c r="B17" t="s">
        <v>4</v>
      </c>
      <c r="C17" s="227">
        <v>-60.9</v>
      </c>
    </row>
    <row r="18" spans="1:13">
      <c r="A18" s="23" t="s">
        <v>797</v>
      </c>
      <c r="B18" t="s">
        <v>4</v>
      </c>
      <c r="C18" s="227">
        <v>-61.2</v>
      </c>
    </row>
    <row r="19" spans="1:13">
      <c r="A19" s="23" t="s">
        <v>797</v>
      </c>
      <c r="B19" t="s">
        <v>798</v>
      </c>
      <c r="C19" s="227">
        <v>-7</v>
      </c>
    </row>
    <row r="20" spans="1:13">
      <c r="A20" s="23" t="s">
        <v>797</v>
      </c>
      <c r="B20" t="s">
        <v>847</v>
      </c>
      <c r="C20" s="227">
        <v>0.06</v>
      </c>
    </row>
    <row r="21" spans="1:13" s="10" customFormat="1">
      <c r="A21" s="25">
        <v>39903</v>
      </c>
      <c r="B21" s="10" t="s">
        <v>428</v>
      </c>
      <c r="C21" s="228">
        <v>295</v>
      </c>
      <c r="D21" s="10" t="s">
        <v>652</v>
      </c>
      <c r="E21" s="128"/>
      <c r="G21" s="61"/>
      <c r="H21" s="61"/>
      <c r="I21" s="61"/>
      <c r="J21" s="61"/>
      <c r="K21" s="61"/>
      <c r="L21" s="61"/>
      <c r="M21" s="61"/>
    </row>
    <row r="22" spans="1:13">
      <c r="A22" s="23">
        <v>39904</v>
      </c>
      <c r="B22" t="s">
        <v>712</v>
      </c>
      <c r="C22" s="227">
        <v>-300</v>
      </c>
    </row>
    <row r="23" spans="1:13" s="10" customFormat="1">
      <c r="A23" s="25">
        <v>39905</v>
      </c>
      <c r="B23" s="10" t="s">
        <v>428</v>
      </c>
      <c r="C23" s="228">
        <v>150</v>
      </c>
      <c r="D23" s="10" t="s">
        <v>588</v>
      </c>
      <c r="E23" s="128"/>
      <c r="G23" s="61"/>
      <c r="H23" s="61"/>
      <c r="I23" s="61"/>
      <c r="J23" s="61"/>
      <c r="K23" s="61"/>
      <c r="L23" s="61"/>
      <c r="M23" s="61"/>
    </row>
    <row r="24" spans="1:13">
      <c r="A24" s="23" t="s">
        <v>1005</v>
      </c>
      <c r="B24" t="s">
        <v>640</v>
      </c>
      <c r="C24" s="227">
        <v>-120</v>
      </c>
    </row>
    <row r="25" spans="1:13">
      <c r="A25" s="23" t="s">
        <v>641</v>
      </c>
      <c r="B25" t="s">
        <v>710</v>
      </c>
      <c r="C25" s="227">
        <v>-41</v>
      </c>
    </row>
    <row r="26" spans="1:13" s="10" customFormat="1">
      <c r="A26" s="25" t="s">
        <v>711</v>
      </c>
      <c r="B26" s="10" t="s">
        <v>428</v>
      </c>
      <c r="C26" s="228">
        <v>1119.95</v>
      </c>
      <c r="D26" s="10" t="s">
        <v>816</v>
      </c>
      <c r="E26" s="128"/>
      <c r="G26" s="61"/>
      <c r="H26" s="61"/>
      <c r="I26" s="61"/>
      <c r="J26" s="61"/>
      <c r="K26" s="61"/>
      <c r="L26" s="61"/>
      <c r="M26" s="61"/>
    </row>
    <row r="27" spans="1:13">
      <c r="A27" s="23" t="s">
        <v>711</v>
      </c>
      <c r="B27" t="s">
        <v>712</v>
      </c>
      <c r="C27" s="227">
        <v>-500</v>
      </c>
    </row>
    <row r="28" spans="1:13" s="10" customFormat="1">
      <c r="A28" s="25" t="s">
        <v>645</v>
      </c>
      <c r="B28" s="10" t="s">
        <v>428</v>
      </c>
      <c r="C28" s="228">
        <v>877.18</v>
      </c>
      <c r="D28" s="10" t="s">
        <v>652</v>
      </c>
      <c r="E28" s="128"/>
      <c r="G28" s="61"/>
      <c r="H28" s="61"/>
      <c r="I28" s="61"/>
      <c r="J28" s="61"/>
      <c r="K28" s="61"/>
      <c r="L28" s="61"/>
      <c r="M28" s="61"/>
    </row>
    <row r="29" spans="1:13">
      <c r="A29" s="23" t="s">
        <v>1153</v>
      </c>
      <c r="B29" t="s">
        <v>1154</v>
      </c>
      <c r="C29" s="227">
        <v>-40.24</v>
      </c>
    </row>
    <row r="30" spans="1:13">
      <c r="A30" s="23" t="s">
        <v>1153</v>
      </c>
      <c r="B30" t="s">
        <v>1154</v>
      </c>
      <c r="C30" s="227">
        <v>-44.2</v>
      </c>
    </row>
    <row r="31" spans="1:13" s="10" customFormat="1">
      <c r="A31" s="25" t="s">
        <v>1155</v>
      </c>
      <c r="B31" s="10" t="s">
        <v>428</v>
      </c>
      <c r="C31" s="228">
        <v>60</v>
      </c>
      <c r="D31" s="10" t="s">
        <v>652</v>
      </c>
      <c r="E31" s="128"/>
      <c r="G31" s="61"/>
      <c r="H31" s="61"/>
      <c r="I31" s="61"/>
      <c r="J31" s="61"/>
      <c r="K31" s="61"/>
      <c r="L31" s="61"/>
      <c r="M31" s="61"/>
    </row>
    <row r="32" spans="1:13">
      <c r="A32" s="23" t="s">
        <v>1156</v>
      </c>
      <c r="B32" t="s">
        <v>714</v>
      </c>
      <c r="C32" s="227">
        <v>-106.02</v>
      </c>
    </row>
    <row r="33" spans="1:13">
      <c r="A33" s="23" t="s">
        <v>715</v>
      </c>
      <c r="B33" t="s">
        <v>1070</v>
      </c>
      <c r="C33" s="227">
        <v>-200</v>
      </c>
    </row>
    <row r="34" spans="1:13">
      <c r="A34" s="23" t="s">
        <v>715</v>
      </c>
      <c r="B34" t="s">
        <v>712</v>
      </c>
      <c r="C34" s="227">
        <v>-500</v>
      </c>
    </row>
    <row r="35" spans="1:13">
      <c r="A35" s="23" t="s">
        <v>848</v>
      </c>
      <c r="B35" s="19" t="s">
        <v>510</v>
      </c>
      <c r="C35" s="227">
        <v>-179.25</v>
      </c>
    </row>
    <row r="36" spans="1:13">
      <c r="A36" s="23" t="s">
        <v>848</v>
      </c>
      <c r="B36" s="11" t="s">
        <v>873</v>
      </c>
      <c r="C36" s="227">
        <v>-103.51</v>
      </c>
    </row>
    <row r="37" spans="1:13">
      <c r="A37" s="23" t="s">
        <v>848</v>
      </c>
      <c r="B37" t="s">
        <v>554</v>
      </c>
      <c r="C37" s="227">
        <v>-23.7</v>
      </c>
    </row>
    <row r="38" spans="1:13">
      <c r="A38" s="23" t="s">
        <v>848</v>
      </c>
      <c r="B38" t="s">
        <v>1154</v>
      </c>
      <c r="C38" s="227">
        <v>-99.77</v>
      </c>
    </row>
    <row r="39" spans="1:13">
      <c r="A39" s="23" t="s">
        <v>848</v>
      </c>
      <c r="B39" t="s">
        <v>640</v>
      </c>
      <c r="C39" s="227">
        <v>-120</v>
      </c>
    </row>
    <row r="40" spans="1:13" s="10" customFormat="1">
      <c r="A40" s="25" t="s">
        <v>444</v>
      </c>
      <c r="B40" s="10" t="s">
        <v>428</v>
      </c>
      <c r="C40" s="228">
        <v>1356.41</v>
      </c>
      <c r="D40" s="10" t="s">
        <v>816</v>
      </c>
      <c r="E40" s="128"/>
      <c r="G40" s="61"/>
      <c r="H40" s="61"/>
      <c r="I40" s="61"/>
      <c r="J40" s="61"/>
      <c r="K40" s="61"/>
      <c r="L40" s="61"/>
      <c r="M40" s="61"/>
    </row>
    <row r="41" spans="1:13">
      <c r="A41" s="23" t="s">
        <v>444</v>
      </c>
      <c r="B41" t="s">
        <v>712</v>
      </c>
      <c r="C41" s="227">
        <v>-500</v>
      </c>
    </row>
    <row r="42" spans="1:13" s="10" customFormat="1">
      <c r="A42" s="25" t="s">
        <v>444</v>
      </c>
      <c r="B42" s="10" t="s">
        <v>428</v>
      </c>
      <c r="C42" s="228">
        <v>295</v>
      </c>
      <c r="D42" s="10" t="s">
        <v>1126</v>
      </c>
      <c r="E42" s="128"/>
      <c r="G42" s="61"/>
      <c r="H42" s="61"/>
      <c r="I42" s="61"/>
      <c r="J42" s="61"/>
      <c r="K42" s="61"/>
      <c r="L42" s="61"/>
      <c r="M42" s="61"/>
    </row>
    <row r="43" spans="1:13">
      <c r="A43" s="23" t="s">
        <v>444</v>
      </c>
      <c r="B43" t="s">
        <v>798</v>
      </c>
      <c r="C43" s="227">
        <v>-7</v>
      </c>
    </row>
    <row r="44" spans="1:13">
      <c r="A44" s="23" t="s">
        <v>444</v>
      </c>
      <c r="B44" t="s">
        <v>847</v>
      </c>
      <c r="C44" s="227">
        <v>7.0000000000000007E-2</v>
      </c>
    </row>
    <row r="45" spans="1:13">
      <c r="A45" s="23">
        <v>39934</v>
      </c>
      <c r="B45" t="s">
        <v>685</v>
      </c>
      <c r="C45" s="227">
        <v>-50</v>
      </c>
    </row>
    <row r="46" spans="1:13">
      <c r="A46" s="23">
        <v>39936</v>
      </c>
      <c r="B46" t="s">
        <v>1070</v>
      </c>
      <c r="C46" s="227">
        <v>-500</v>
      </c>
    </row>
    <row r="47" spans="1:13">
      <c r="A47" s="23">
        <v>39936</v>
      </c>
      <c r="B47" t="s">
        <v>1070</v>
      </c>
      <c r="C47" s="227">
        <v>-500</v>
      </c>
    </row>
    <row r="48" spans="1:13">
      <c r="A48" s="23">
        <v>39936</v>
      </c>
      <c r="B48" t="s">
        <v>1070</v>
      </c>
      <c r="C48" s="227">
        <v>-200</v>
      </c>
    </row>
    <row r="49" spans="1:13">
      <c r="A49" s="23">
        <v>39939</v>
      </c>
      <c r="B49" t="s">
        <v>952</v>
      </c>
      <c r="C49" s="227">
        <v>-44.09</v>
      </c>
    </row>
    <row r="50" spans="1:13">
      <c r="A50" s="23" t="s">
        <v>417</v>
      </c>
      <c r="B50" t="s">
        <v>712</v>
      </c>
      <c r="C50" s="227">
        <v>-100</v>
      </c>
    </row>
    <row r="51" spans="1:13" s="10" customFormat="1">
      <c r="A51" s="25" t="s">
        <v>418</v>
      </c>
      <c r="B51" s="10" t="s">
        <v>428</v>
      </c>
      <c r="C51" s="228">
        <v>1191.46</v>
      </c>
      <c r="D51" s="10" t="s">
        <v>347</v>
      </c>
      <c r="E51" s="128"/>
      <c r="G51" s="61"/>
      <c r="H51" s="61"/>
      <c r="I51" s="61"/>
      <c r="J51" s="61"/>
      <c r="K51" s="61"/>
      <c r="L51" s="61"/>
      <c r="M51" s="61"/>
    </row>
    <row r="52" spans="1:13">
      <c r="A52" s="23" t="s">
        <v>419</v>
      </c>
      <c r="B52" t="s">
        <v>1070</v>
      </c>
      <c r="C52" s="227">
        <v>-200</v>
      </c>
    </row>
    <row r="53" spans="1:13">
      <c r="A53" s="23" t="s">
        <v>1029</v>
      </c>
      <c r="B53" t="s">
        <v>4</v>
      </c>
      <c r="C53" s="227">
        <v>-95.92</v>
      </c>
    </row>
    <row r="54" spans="1:13">
      <c r="A54" s="23" t="s">
        <v>1029</v>
      </c>
      <c r="B54" t="s">
        <v>712</v>
      </c>
      <c r="C54" s="227">
        <v>-500</v>
      </c>
    </row>
    <row r="55" spans="1:13">
      <c r="A55" s="23" t="s">
        <v>1029</v>
      </c>
      <c r="B55" t="s">
        <v>569</v>
      </c>
      <c r="C55" s="227">
        <v>-100</v>
      </c>
    </row>
    <row r="56" spans="1:13" s="10" customFormat="1">
      <c r="A56" s="25" t="s">
        <v>507</v>
      </c>
      <c r="B56" s="10" t="s">
        <v>428</v>
      </c>
      <c r="C56" s="228">
        <v>879.46</v>
      </c>
      <c r="D56" s="10" t="s">
        <v>364</v>
      </c>
      <c r="E56" s="22" t="s">
        <v>837</v>
      </c>
      <c r="G56" s="61" t="s">
        <v>411</v>
      </c>
      <c r="H56" s="61"/>
      <c r="I56" s="61"/>
      <c r="J56" s="61"/>
      <c r="K56" s="61"/>
      <c r="L56" s="61"/>
      <c r="M56" s="61"/>
    </row>
    <row r="57" spans="1:13" s="10" customFormat="1">
      <c r="A57" s="25" t="s">
        <v>508</v>
      </c>
      <c r="B57" s="10" t="s">
        <v>428</v>
      </c>
      <c r="C57" s="228">
        <v>60</v>
      </c>
      <c r="D57" s="10" t="s">
        <v>364</v>
      </c>
      <c r="E57" s="129">
        <f>+C51</f>
        <v>1191.46</v>
      </c>
      <c r="F57" s="10" t="s">
        <v>836</v>
      </c>
      <c r="G57" s="61">
        <v>900</v>
      </c>
      <c r="H57" s="61" t="s">
        <v>219</v>
      </c>
      <c r="I57" s="61"/>
      <c r="J57" s="61"/>
      <c r="K57" s="61"/>
      <c r="L57" s="61"/>
      <c r="M57" s="61"/>
    </row>
    <row r="58" spans="1:13">
      <c r="A58" s="23" t="s">
        <v>509</v>
      </c>
      <c r="B58" t="s">
        <v>172</v>
      </c>
      <c r="C58" s="227">
        <v>-36.93</v>
      </c>
      <c r="E58" s="129">
        <v>1309.75</v>
      </c>
      <c r="F58" t="s">
        <v>942</v>
      </c>
      <c r="G58" s="60">
        <v>120</v>
      </c>
      <c r="H58" s="60" t="s">
        <v>220</v>
      </c>
    </row>
    <row r="59" spans="1:13" ht="12.95" customHeight="1">
      <c r="A59" s="23" t="s">
        <v>509</v>
      </c>
      <c r="B59" t="s">
        <v>362</v>
      </c>
      <c r="C59" s="227">
        <v>-19.899999999999999</v>
      </c>
      <c r="E59" s="22">
        <f>+C63</f>
        <v>295</v>
      </c>
      <c r="F59" t="s">
        <v>942</v>
      </c>
      <c r="G59" s="60">
        <v>180</v>
      </c>
      <c r="H59" s="60" t="s">
        <v>221</v>
      </c>
    </row>
    <row r="60" spans="1:13" ht="12.95" customHeight="1">
      <c r="A60" s="23" t="s">
        <v>509</v>
      </c>
      <c r="B60" t="s">
        <v>712</v>
      </c>
      <c r="C60" s="227">
        <v>-500</v>
      </c>
      <c r="E60" s="130">
        <f>+C66</f>
        <v>1280.3699999999999</v>
      </c>
      <c r="F60" t="s">
        <v>836</v>
      </c>
      <c r="G60" s="60">
        <v>100</v>
      </c>
      <c r="H60" s="60" t="s">
        <v>844</v>
      </c>
    </row>
    <row r="61" spans="1:13" ht="12.95" customHeight="1">
      <c r="A61" s="23" t="s">
        <v>363</v>
      </c>
      <c r="B61" s="11" t="s">
        <v>873</v>
      </c>
      <c r="C61" s="227">
        <v>-103.51</v>
      </c>
      <c r="G61" s="60">
        <f>400+80</f>
        <v>480</v>
      </c>
      <c r="H61" s="60" t="s">
        <v>542</v>
      </c>
    </row>
    <row r="62" spans="1:13" ht="12.95" customHeight="1">
      <c r="A62" s="23" t="s">
        <v>363</v>
      </c>
      <c r="B62" s="19" t="s">
        <v>510</v>
      </c>
      <c r="C62" s="227">
        <v>-338.3</v>
      </c>
      <c r="G62" s="60">
        <f>20*12</f>
        <v>240</v>
      </c>
      <c r="H62" s="60" t="s">
        <v>6</v>
      </c>
    </row>
    <row r="63" spans="1:13" s="10" customFormat="1" ht="12.95" customHeight="1">
      <c r="A63" s="25" t="s">
        <v>215</v>
      </c>
      <c r="B63" s="10" t="s">
        <v>428</v>
      </c>
      <c r="C63" s="228">
        <v>295</v>
      </c>
      <c r="D63" s="10" t="s">
        <v>466</v>
      </c>
      <c r="E63" s="128"/>
      <c r="G63" s="61">
        <f>50*5</f>
        <v>250</v>
      </c>
      <c r="H63" s="61" t="s">
        <v>923</v>
      </c>
      <c r="I63" s="61"/>
      <c r="J63" s="61"/>
      <c r="K63" s="61"/>
      <c r="L63" s="61"/>
      <c r="M63" s="61"/>
    </row>
    <row r="64" spans="1:13" ht="12.95" customHeight="1">
      <c r="A64" s="23" t="s">
        <v>367</v>
      </c>
      <c r="B64" t="s">
        <v>712</v>
      </c>
      <c r="C64" s="227">
        <v>-500</v>
      </c>
      <c r="G64" s="60">
        <f>50*5</f>
        <v>250</v>
      </c>
      <c r="H64" s="60" t="s">
        <v>928</v>
      </c>
    </row>
    <row r="65" spans="1:13" ht="12.95" customHeight="1">
      <c r="A65" s="23" t="s">
        <v>367</v>
      </c>
      <c r="B65" t="s">
        <v>870</v>
      </c>
      <c r="C65" s="227">
        <v>-25</v>
      </c>
      <c r="G65" s="60">
        <f>250*2+100</f>
        <v>600</v>
      </c>
      <c r="H65" s="60" t="s">
        <v>635</v>
      </c>
    </row>
    <row r="66" spans="1:13" s="10" customFormat="1" ht="12.95" customHeight="1">
      <c r="A66" s="25" t="s">
        <v>282</v>
      </c>
      <c r="B66" s="10" t="s">
        <v>428</v>
      </c>
      <c r="C66" s="228">
        <v>1280.3699999999999</v>
      </c>
      <c r="D66" s="10" t="s">
        <v>836</v>
      </c>
      <c r="E66" s="128"/>
      <c r="G66" s="61">
        <v>200</v>
      </c>
      <c r="H66" s="61" t="s">
        <v>862</v>
      </c>
      <c r="I66" s="61"/>
      <c r="J66" s="61"/>
      <c r="K66" s="61"/>
      <c r="L66" s="61"/>
      <c r="M66" s="61"/>
    </row>
    <row r="67" spans="1:13" ht="12.95" customHeight="1">
      <c r="A67" s="23" t="s">
        <v>900</v>
      </c>
      <c r="B67" t="s">
        <v>798</v>
      </c>
      <c r="C67" s="227">
        <v>-7</v>
      </c>
      <c r="G67" s="60">
        <v>400</v>
      </c>
      <c r="H67" s="60" t="s">
        <v>736</v>
      </c>
    </row>
    <row r="68" spans="1:13" ht="12.95" customHeight="1">
      <c r="A68" s="23" t="s">
        <v>366</v>
      </c>
      <c r="B68" t="s">
        <v>847</v>
      </c>
      <c r="C68" s="227">
        <v>0.06</v>
      </c>
      <c r="E68" s="130">
        <f>SUM(E57:E60)</f>
        <v>4076.58</v>
      </c>
      <c r="G68" s="60">
        <f>SUM(G57:G67)</f>
        <v>3720</v>
      </c>
    </row>
    <row r="69" spans="1:13" ht="12.95" customHeight="1">
      <c r="A69" s="23">
        <v>39964</v>
      </c>
      <c r="B69" t="s">
        <v>681</v>
      </c>
      <c r="C69" s="227">
        <v>-108.65</v>
      </c>
    </row>
    <row r="70" spans="1:13" ht="12.95" customHeight="1">
      <c r="A70" s="23">
        <v>39966</v>
      </c>
      <c r="B70" t="s">
        <v>682</v>
      </c>
      <c r="C70" s="227">
        <v>-73.7</v>
      </c>
    </row>
    <row r="71" spans="1:13" ht="12.95" customHeight="1">
      <c r="A71" s="23">
        <v>39967</v>
      </c>
      <c r="B71" t="s">
        <v>712</v>
      </c>
      <c r="C71" s="227">
        <v>-1100</v>
      </c>
      <c r="D71" t="s">
        <v>58</v>
      </c>
    </row>
    <row r="72" spans="1:13" s="10" customFormat="1" ht="12.95" customHeight="1">
      <c r="A72" s="25" t="s">
        <v>863</v>
      </c>
      <c r="B72" s="10" t="s">
        <v>428</v>
      </c>
      <c r="C72" s="228">
        <v>2442.23</v>
      </c>
      <c r="D72" s="10" t="s">
        <v>568</v>
      </c>
      <c r="E72" s="128"/>
      <c r="G72" s="61"/>
      <c r="H72" s="61"/>
      <c r="I72" s="61"/>
      <c r="J72" s="61"/>
      <c r="K72" s="61"/>
      <c r="L72" s="61"/>
      <c r="M72" s="61"/>
    </row>
    <row r="73" spans="1:13" ht="12.95" customHeight="1">
      <c r="A73" s="23" t="s">
        <v>863</v>
      </c>
      <c r="B73" t="s">
        <v>712</v>
      </c>
      <c r="C73" s="227">
        <v>-200</v>
      </c>
    </row>
    <row r="74" spans="1:13" ht="12.95" customHeight="1">
      <c r="A74" s="23" t="s">
        <v>348</v>
      </c>
      <c r="B74" t="s">
        <v>1070</v>
      </c>
      <c r="C74" s="227">
        <v>-300</v>
      </c>
    </row>
    <row r="75" spans="1:13" ht="12.95" customHeight="1">
      <c r="A75" s="23" t="s">
        <v>348</v>
      </c>
      <c r="B75" t="s">
        <v>1154</v>
      </c>
      <c r="C75" s="227">
        <v>-33.53</v>
      </c>
    </row>
    <row r="76" spans="1:13" ht="12.95" customHeight="1">
      <c r="A76" s="23" t="s">
        <v>617</v>
      </c>
      <c r="B76" t="s">
        <v>567</v>
      </c>
      <c r="C76" s="227">
        <v>-50</v>
      </c>
    </row>
    <row r="77" spans="1:13" ht="12.95" customHeight="1"/>
    <row r="78" spans="1:13" ht="12.95" customHeight="1">
      <c r="A78" s="23" t="s">
        <v>511</v>
      </c>
      <c r="B78" s="13" t="s">
        <v>377</v>
      </c>
      <c r="C78" s="227">
        <v>-79.25</v>
      </c>
      <c r="D78" s="13"/>
      <c r="E78" s="131"/>
      <c r="F78" s="13"/>
    </row>
    <row r="79" spans="1:13" ht="12.95" customHeight="1">
      <c r="A79" s="23" t="s">
        <v>838</v>
      </c>
      <c r="B79" s="13" t="s">
        <v>712</v>
      </c>
      <c r="C79" s="227">
        <v>-500</v>
      </c>
      <c r="D79" s="13"/>
      <c r="E79" s="131"/>
      <c r="F79" s="13"/>
    </row>
    <row r="80" spans="1:13" ht="12.95" customHeight="1">
      <c r="A80" s="23" t="s">
        <v>838</v>
      </c>
      <c r="B80" s="13" t="s">
        <v>502</v>
      </c>
      <c r="C80" s="227">
        <v>-50</v>
      </c>
      <c r="D80" s="13"/>
      <c r="E80" s="131"/>
      <c r="F80" s="13"/>
    </row>
    <row r="81" spans="1:13" ht="12.95" customHeight="1">
      <c r="A81" s="23" t="s">
        <v>503</v>
      </c>
      <c r="B81" s="13" t="s">
        <v>714</v>
      </c>
      <c r="C81" s="227">
        <v>-25.5</v>
      </c>
      <c r="D81" s="13"/>
      <c r="E81" s="131"/>
      <c r="F81" s="13"/>
    </row>
    <row r="82" spans="1:13" ht="12.95" customHeight="1">
      <c r="A82" s="23" t="s">
        <v>503</v>
      </c>
      <c r="B82" s="13" t="s">
        <v>714</v>
      </c>
      <c r="C82" s="227">
        <v>-23.56</v>
      </c>
      <c r="D82" s="13"/>
      <c r="E82" s="131"/>
      <c r="F82" s="13"/>
    </row>
    <row r="83" spans="1:13" s="10" customFormat="1" ht="12.95" customHeight="1">
      <c r="A83" s="25" t="s">
        <v>326</v>
      </c>
      <c r="B83" s="14" t="s">
        <v>428</v>
      </c>
      <c r="C83" s="228">
        <v>60</v>
      </c>
      <c r="D83" s="14" t="s">
        <v>1165</v>
      </c>
      <c r="E83" s="132"/>
      <c r="F83" s="14"/>
      <c r="G83" s="61"/>
      <c r="H83" s="61"/>
      <c r="I83" s="61"/>
      <c r="J83" s="61"/>
      <c r="K83" s="61"/>
      <c r="L83" s="61"/>
      <c r="M83" s="61"/>
    </row>
    <row r="84" spans="1:13" s="10" customFormat="1" ht="12.95" customHeight="1">
      <c r="A84" s="25" t="s">
        <v>327</v>
      </c>
      <c r="B84" s="14" t="s">
        <v>428</v>
      </c>
      <c r="C84" s="228">
        <v>295</v>
      </c>
      <c r="D84" s="14" t="s">
        <v>784</v>
      </c>
      <c r="E84" s="132"/>
      <c r="F84" s="14"/>
      <c r="G84" s="61"/>
      <c r="H84" s="61"/>
      <c r="I84" s="61"/>
      <c r="J84" s="61"/>
      <c r="K84" s="61"/>
      <c r="L84" s="61"/>
      <c r="M84" s="61"/>
    </row>
    <row r="85" spans="1:13" ht="12.95" customHeight="1">
      <c r="A85" s="23" t="s">
        <v>328</v>
      </c>
      <c r="B85" s="13" t="s">
        <v>767</v>
      </c>
      <c r="C85" s="227">
        <v>-71</v>
      </c>
      <c r="D85" s="13"/>
      <c r="E85" s="131"/>
      <c r="F85" s="13"/>
    </row>
    <row r="86" spans="1:13" s="10" customFormat="1" ht="12.95" customHeight="1">
      <c r="A86" s="25" t="s">
        <v>768</v>
      </c>
      <c r="B86" s="14" t="s">
        <v>428</v>
      </c>
      <c r="C86" s="228">
        <v>1412.51</v>
      </c>
      <c r="D86" s="14" t="s">
        <v>749</v>
      </c>
      <c r="E86" s="132"/>
      <c r="F86" s="14"/>
      <c r="G86" s="61"/>
      <c r="H86" s="61"/>
      <c r="I86" s="61"/>
      <c r="J86" s="61"/>
      <c r="K86" s="61"/>
      <c r="L86" s="61"/>
      <c r="M86" s="61"/>
    </row>
    <row r="87" spans="1:13" ht="12.95" customHeight="1">
      <c r="A87" s="23" t="s">
        <v>768</v>
      </c>
      <c r="B87" s="13" t="s">
        <v>963</v>
      </c>
      <c r="C87" s="227">
        <v>-22.69</v>
      </c>
      <c r="D87" s="13"/>
      <c r="E87" s="131"/>
      <c r="F87" s="13"/>
    </row>
    <row r="88" spans="1:13" ht="12.95" customHeight="1">
      <c r="A88" s="23" t="s">
        <v>768</v>
      </c>
      <c r="B88" s="13" t="s">
        <v>569</v>
      </c>
      <c r="C88" s="227">
        <v>-120</v>
      </c>
      <c r="D88" s="13"/>
      <c r="E88" s="131"/>
      <c r="F88" s="13"/>
    </row>
    <row r="89" spans="1:13" ht="12.95" customHeight="1">
      <c r="A89" s="23" t="s">
        <v>1161</v>
      </c>
      <c r="B89" s="13" t="s">
        <v>172</v>
      </c>
      <c r="C89" s="227">
        <v>-29.24</v>
      </c>
      <c r="D89" s="13"/>
      <c r="E89" s="131"/>
      <c r="F89" s="13"/>
    </row>
    <row r="90" spans="1:13" ht="12.95" customHeight="1">
      <c r="A90" s="23" t="s">
        <v>1161</v>
      </c>
      <c r="B90" s="13" t="s">
        <v>172</v>
      </c>
      <c r="C90" s="227">
        <v>-6.3</v>
      </c>
      <c r="D90" s="13"/>
      <c r="E90" s="131"/>
      <c r="F90" s="13"/>
    </row>
    <row r="91" spans="1:13" ht="12.95" customHeight="1">
      <c r="A91" s="23" t="s">
        <v>1161</v>
      </c>
      <c r="B91" s="13" t="s">
        <v>172</v>
      </c>
      <c r="C91" s="227">
        <v>-64.739999999999995</v>
      </c>
      <c r="D91" s="13"/>
      <c r="E91" s="131"/>
      <c r="F91" s="13"/>
    </row>
    <row r="92" spans="1:13" ht="12.95" customHeight="1">
      <c r="A92" s="23" t="s">
        <v>1161</v>
      </c>
      <c r="B92" s="13" t="s">
        <v>798</v>
      </c>
      <c r="C92" s="227">
        <v>-7</v>
      </c>
      <c r="D92" s="13"/>
      <c r="E92" s="131"/>
      <c r="F92" s="13"/>
    </row>
    <row r="93" spans="1:13" ht="12.95" customHeight="1">
      <c r="A93" s="23" t="s">
        <v>1162</v>
      </c>
      <c r="B93" s="13" t="s">
        <v>1158</v>
      </c>
      <c r="C93" s="227">
        <v>-37.9</v>
      </c>
      <c r="D93" s="13"/>
      <c r="E93" s="131"/>
      <c r="F93" s="13"/>
    </row>
    <row r="94" spans="1:13" ht="12.95" customHeight="1">
      <c r="A94" s="23" t="s">
        <v>1161</v>
      </c>
      <c r="B94" s="13" t="s">
        <v>847</v>
      </c>
      <c r="C94" s="227">
        <v>0.14000000000000001</v>
      </c>
      <c r="D94" s="13"/>
      <c r="E94" s="131"/>
      <c r="F94" s="13"/>
    </row>
    <row r="95" spans="1:13" ht="12.95" customHeight="1">
      <c r="A95" s="23">
        <v>39995</v>
      </c>
      <c r="B95" s="13" t="s">
        <v>712</v>
      </c>
      <c r="C95" s="227">
        <v>-1000</v>
      </c>
      <c r="D95" s="13" t="s">
        <v>212</v>
      </c>
      <c r="E95" s="131"/>
      <c r="F95" s="13"/>
    </row>
    <row r="96" spans="1:13" ht="12.95" customHeight="1">
      <c r="A96" s="23">
        <v>39995</v>
      </c>
      <c r="B96" s="15" t="s">
        <v>873</v>
      </c>
      <c r="C96" s="227">
        <v>-103.51</v>
      </c>
      <c r="D96" s="13"/>
      <c r="E96" s="131"/>
      <c r="F96" s="13"/>
    </row>
    <row r="97" spans="1:13" ht="12.95" customHeight="1">
      <c r="A97" s="23">
        <v>39995</v>
      </c>
      <c r="B97" s="20" t="s">
        <v>510</v>
      </c>
      <c r="C97" s="227">
        <v>-179.05</v>
      </c>
      <c r="D97" s="13"/>
      <c r="E97" s="131"/>
      <c r="F97" s="13"/>
    </row>
    <row r="98" spans="1:13" ht="12.95" customHeight="1">
      <c r="A98" s="23">
        <v>39996</v>
      </c>
      <c r="B98" s="13" t="s">
        <v>975</v>
      </c>
      <c r="C98" s="227">
        <v>-50</v>
      </c>
      <c r="D98" s="13"/>
      <c r="E98" s="131"/>
      <c r="F98" s="13"/>
    </row>
    <row r="99" spans="1:13" ht="12.95" customHeight="1">
      <c r="A99" s="23">
        <v>39996</v>
      </c>
      <c r="B99" s="13" t="s">
        <v>975</v>
      </c>
      <c r="C99" s="227">
        <v>-25</v>
      </c>
      <c r="D99" s="13"/>
      <c r="E99" s="131"/>
      <c r="F99" s="13"/>
    </row>
    <row r="100" spans="1:13" ht="12.95" customHeight="1">
      <c r="A100" s="23">
        <v>39996</v>
      </c>
      <c r="B100" s="13" t="s">
        <v>640</v>
      </c>
      <c r="C100" s="227">
        <v>-20</v>
      </c>
      <c r="D100" s="13"/>
      <c r="E100" s="131"/>
      <c r="F100" s="13"/>
    </row>
    <row r="101" spans="1:13" ht="12.95" customHeight="1">
      <c r="A101" s="23">
        <v>39997</v>
      </c>
      <c r="B101" s="13" t="s">
        <v>714</v>
      </c>
      <c r="C101" s="227">
        <v>-32.21</v>
      </c>
      <c r="D101" s="13"/>
      <c r="E101" s="131"/>
      <c r="F101" s="13"/>
    </row>
    <row r="102" spans="1:13" ht="12.95" customHeight="1">
      <c r="A102" s="23">
        <v>40001</v>
      </c>
      <c r="B102" s="13" t="s">
        <v>976</v>
      </c>
      <c r="C102" s="227">
        <v>-44</v>
      </c>
      <c r="D102" s="13"/>
      <c r="E102" s="131"/>
      <c r="F102" s="13"/>
    </row>
    <row r="103" spans="1:13" ht="12.95" customHeight="1">
      <c r="A103" s="23">
        <v>40002</v>
      </c>
      <c r="B103" s="13" t="s">
        <v>712</v>
      </c>
      <c r="C103" s="227">
        <v>-500</v>
      </c>
      <c r="D103" s="13"/>
      <c r="E103" s="131"/>
      <c r="F103" s="13"/>
    </row>
    <row r="104" spans="1:13" ht="12.95" customHeight="1">
      <c r="A104" s="23">
        <v>40003</v>
      </c>
      <c r="B104" s="13" t="s">
        <v>975</v>
      </c>
      <c r="C104" s="227">
        <v>-50</v>
      </c>
      <c r="D104" s="13"/>
      <c r="E104" s="131"/>
      <c r="F104" s="13"/>
    </row>
    <row r="105" spans="1:13" ht="12.95" customHeight="1">
      <c r="A105" s="23">
        <v>40003</v>
      </c>
      <c r="B105" s="13" t="s">
        <v>790</v>
      </c>
      <c r="C105" s="227">
        <v>-120</v>
      </c>
      <c r="D105" s="13"/>
      <c r="E105" s="131"/>
      <c r="F105" s="13"/>
    </row>
    <row r="106" spans="1:13" s="10" customFormat="1" ht="12.95" customHeight="1">
      <c r="A106" s="25">
        <v>40005</v>
      </c>
      <c r="B106" s="14" t="s">
        <v>428</v>
      </c>
      <c r="C106" s="228">
        <v>3788.68</v>
      </c>
      <c r="D106" s="14" t="s">
        <v>979</v>
      </c>
      <c r="E106" s="132"/>
      <c r="F106" s="14"/>
      <c r="G106" s="61"/>
      <c r="H106" s="61"/>
      <c r="I106" s="61"/>
      <c r="J106" s="61"/>
      <c r="K106" s="61"/>
      <c r="L106" s="61"/>
      <c r="M106" s="61"/>
    </row>
    <row r="107" spans="1:13" ht="12.95" customHeight="1">
      <c r="A107" s="23" t="s">
        <v>791</v>
      </c>
      <c r="B107" s="13" t="s">
        <v>712</v>
      </c>
      <c r="C107" s="227">
        <v>-500</v>
      </c>
      <c r="D107" s="13"/>
      <c r="E107" s="131"/>
      <c r="F107" s="13"/>
    </row>
    <row r="108" spans="1:13" ht="12.95" customHeight="1">
      <c r="A108" s="23" t="s">
        <v>791</v>
      </c>
      <c r="B108" s="13" t="s">
        <v>975</v>
      </c>
      <c r="C108" s="227">
        <v>-23.5</v>
      </c>
      <c r="D108" s="13"/>
      <c r="E108" s="133" t="s">
        <v>709</v>
      </c>
      <c r="F108" s="13"/>
      <c r="G108" s="62" t="s">
        <v>415</v>
      </c>
      <c r="H108" s="62" t="s">
        <v>902</v>
      </c>
    </row>
    <row r="109" spans="1:13" ht="12.95" customHeight="1">
      <c r="A109" s="23" t="s">
        <v>791</v>
      </c>
      <c r="B109" s="13" t="s">
        <v>714</v>
      </c>
      <c r="C109" s="227">
        <v>-17.989999999999998</v>
      </c>
      <c r="D109" s="13"/>
      <c r="E109" s="131"/>
      <c r="F109" s="13"/>
    </row>
    <row r="110" spans="1:13" s="10" customFormat="1" ht="12.95" customHeight="1">
      <c r="A110" s="25" t="s">
        <v>978</v>
      </c>
      <c r="B110" s="14" t="s">
        <v>428</v>
      </c>
      <c r="C110" s="228">
        <v>879.46</v>
      </c>
      <c r="D110" s="14" t="s">
        <v>1173</v>
      </c>
      <c r="E110" s="132" t="s">
        <v>427</v>
      </c>
      <c r="F110" s="14" t="s">
        <v>428</v>
      </c>
      <c r="G110" s="61">
        <v>60</v>
      </c>
      <c r="H110" s="61"/>
      <c r="I110" s="61"/>
      <c r="J110" s="61"/>
      <c r="K110" s="61"/>
      <c r="L110" s="61"/>
      <c r="M110" s="61"/>
    </row>
    <row r="111" spans="1:13" s="10" customFormat="1" ht="12.95" customHeight="1">
      <c r="A111" s="25" t="s">
        <v>978</v>
      </c>
      <c r="B111" s="14" t="s">
        <v>428</v>
      </c>
      <c r="C111" s="228">
        <v>150</v>
      </c>
      <c r="D111" s="14" t="s">
        <v>1173</v>
      </c>
      <c r="E111" s="132" t="s">
        <v>738</v>
      </c>
      <c r="F111" s="14" t="s">
        <v>428</v>
      </c>
      <c r="G111" s="61">
        <v>877.18</v>
      </c>
      <c r="H111" s="61"/>
      <c r="I111" s="61"/>
      <c r="J111" s="61"/>
      <c r="K111" s="61"/>
      <c r="L111" s="61"/>
      <c r="M111" s="61"/>
    </row>
    <row r="112" spans="1:13" ht="12.95" customHeight="1">
      <c r="A112" s="23" t="s">
        <v>978</v>
      </c>
      <c r="B112" s="13" t="s">
        <v>228</v>
      </c>
      <c r="C112" s="227">
        <v>-48.5</v>
      </c>
      <c r="D112" s="13"/>
      <c r="E112" s="132" t="s">
        <v>955</v>
      </c>
      <c r="F112" s="13"/>
      <c r="G112" s="61"/>
      <c r="H112" s="61">
        <v>996.76</v>
      </c>
      <c r="I112" s="61"/>
    </row>
    <row r="113" spans="1:13" ht="12.95" customHeight="1">
      <c r="A113" s="23" t="s">
        <v>933</v>
      </c>
      <c r="B113" s="13" t="s">
        <v>712</v>
      </c>
      <c r="C113" s="227">
        <v>-500</v>
      </c>
      <c r="D113" s="13"/>
      <c r="E113" s="132">
        <v>39903</v>
      </c>
      <c r="F113" s="14" t="s">
        <v>428</v>
      </c>
      <c r="G113" s="61">
        <v>295</v>
      </c>
    </row>
    <row r="114" spans="1:13" ht="12.95" customHeight="1">
      <c r="A114" s="23" t="s">
        <v>368</v>
      </c>
      <c r="B114" s="13" t="s">
        <v>1154</v>
      </c>
      <c r="C114" s="227">
        <v>-57.9</v>
      </c>
      <c r="D114" s="13"/>
      <c r="E114" s="132">
        <v>39905</v>
      </c>
      <c r="F114" s="14" t="s">
        <v>428</v>
      </c>
      <c r="G114" s="61">
        <v>150</v>
      </c>
      <c r="H114" s="61"/>
    </row>
    <row r="115" spans="1:13" ht="12.95" customHeight="1">
      <c r="A115" s="23" t="s">
        <v>369</v>
      </c>
      <c r="B115" s="13" t="s">
        <v>714</v>
      </c>
      <c r="C115" s="227">
        <v>-51.8</v>
      </c>
      <c r="D115" s="13"/>
      <c r="E115" s="132" t="s">
        <v>711</v>
      </c>
      <c r="F115" s="13"/>
      <c r="G115" s="61"/>
      <c r="H115" s="61">
        <v>1119.95</v>
      </c>
    </row>
    <row r="116" spans="1:13" ht="12.95" customHeight="1">
      <c r="A116" s="23" t="s">
        <v>369</v>
      </c>
      <c r="B116" s="13" t="s">
        <v>714</v>
      </c>
      <c r="C116" s="227">
        <v>-65.97</v>
      </c>
      <c r="D116" s="13"/>
      <c r="E116" s="132" t="s">
        <v>645</v>
      </c>
      <c r="F116" s="14" t="s">
        <v>428</v>
      </c>
      <c r="G116" s="61">
        <v>877.18</v>
      </c>
    </row>
    <row r="117" spans="1:13" s="10" customFormat="1" ht="12.95" customHeight="1">
      <c r="A117" s="25" t="s">
        <v>1138</v>
      </c>
      <c r="B117" s="14" t="s">
        <v>428</v>
      </c>
      <c r="C117" s="228">
        <v>295</v>
      </c>
      <c r="D117" s="14" t="s">
        <v>785</v>
      </c>
      <c r="E117" s="132" t="s">
        <v>1155</v>
      </c>
      <c r="F117" s="14" t="s">
        <v>428</v>
      </c>
      <c r="G117" s="61">
        <v>60</v>
      </c>
      <c r="H117" s="61"/>
      <c r="I117" s="61"/>
      <c r="J117" s="61"/>
      <c r="K117" s="61"/>
      <c r="L117" s="61"/>
      <c r="M117" s="61"/>
    </row>
    <row r="118" spans="1:13" s="10" customFormat="1" ht="12.95" customHeight="1">
      <c r="A118" s="25" t="s">
        <v>1138</v>
      </c>
      <c r="B118" s="14" t="s">
        <v>428</v>
      </c>
      <c r="C118" s="228">
        <v>60</v>
      </c>
      <c r="D118" s="14" t="s">
        <v>785</v>
      </c>
      <c r="E118" s="132" t="s">
        <v>444</v>
      </c>
      <c r="F118" s="14"/>
      <c r="G118" s="61"/>
      <c r="H118" s="61">
        <v>1356.41</v>
      </c>
      <c r="I118" s="61"/>
      <c r="J118" s="61"/>
      <c r="K118" s="61"/>
      <c r="L118" s="61"/>
      <c r="M118" s="61"/>
    </row>
    <row r="119" spans="1:13" ht="12.95" customHeight="1">
      <c r="A119" s="23" t="s">
        <v>1138</v>
      </c>
      <c r="B119" s="13" t="s">
        <v>1136</v>
      </c>
      <c r="C119" s="227">
        <v>-66</v>
      </c>
      <c r="D119" s="13"/>
      <c r="E119" s="132" t="s">
        <v>444</v>
      </c>
      <c r="F119" s="14" t="s">
        <v>428</v>
      </c>
      <c r="G119" s="61">
        <v>295</v>
      </c>
    </row>
    <row r="120" spans="1:13" ht="12.95" customHeight="1">
      <c r="A120" s="23" t="s">
        <v>786</v>
      </c>
      <c r="B120" s="13" t="s">
        <v>555</v>
      </c>
      <c r="C120" s="227">
        <v>-185</v>
      </c>
      <c r="D120" s="13" t="s">
        <v>638</v>
      </c>
      <c r="E120" s="132" t="s">
        <v>418</v>
      </c>
      <c r="F120" s="13"/>
      <c r="G120" s="61"/>
      <c r="H120" s="61">
        <v>1191.46</v>
      </c>
    </row>
    <row r="121" spans="1:13" s="10" customFormat="1" ht="12.95" customHeight="1">
      <c r="A121" s="25" t="s">
        <v>786</v>
      </c>
      <c r="B121" s="14" t="s">
        <v>428</v>
      </c>
      <c r="C121" s="228">
        <v>100</v>
      </c>
      <c r="D121" s="14" t="s">
        <v>467</v>
      </c>
      <c r="E121" s="132" t="s">
        <v>507</v>
      </c>
      <c r="F121" s="14" t="s">
        <v>428</v>
      </c>
      <c r="G121" s="61">
        <v>879.46</v>
      </c>
      <c r="H121" s="61"/>
      <c r="I121" s="61"/>
      <c r="J121" s="61"/>
      <c r="K121" s="61"/>
      <c r="L121" s="61"/>
      <c r="M121" s="61"/>
    </row>
    <row r="122" spans="1:13" s="10" customFormat="1" ht="12.95" customHeight="1">
      <c r="A122" s="25" t="s">
        <v>1042</v>
      </c>
      <c r="B122" s="14" t="s">
        <v>428</v>
      </c>
      <c r="C122" s="228">
        <v>2495</v>
      </c>
      <c r="D122" s="14" t="s">
        <v>467</v>
      </c>
      <c r="E122" s="132" t="s">
        <v>508</v>
      </c>
      <c r="F122" s="14" t="s">
        <v>428</v>
      </c>
      <c r="G122" s="61">
        <v>60</v>
      </c>
      <c r="H122" s="61"/>
      <c r="I122" s="61"/>
      <c r="J122" s="61"/>
      <c r="K122" s="61"/>
      <c r="L122" s="61"/>
      <c r="M122" s="61"/>
    </row>
    <row r="123" spans="1:13" ht="12.95" customHeight="1">
      <c r="A123" s="23" t="s">
        <v>1043</v>
      </c>
      <c r="B123" s="13" t="s">
        <v>377</v>
      </c>
      <c r="C123" s="227">
        <v>-76.38</v>
      </c>
      <c r="D123" s="13"/>
      <c r="E123" s="132" t="s">
        <v>215</v>
      </c>
      <c r="F123" s="14" t="s">
        <v>428</v>
      </c>
      <c r="G123" s="61">
        <v>295</v>
      </c>
    </row>
    <row r="124" spans="1:13" ht="12.95" customHeight="1">
      <c r="A124" s="23" t="s">
        <v>193</v>
      </c>
      <c r="B124" s="13" t="s">
        <v>194</v>
      </c>
      <c r="C124" s="227">
        <v>-74.900000000000006</v>
      </c>
      <c r="D124" s="13"/>
      <c r="E124" s="132" t="s">
        <v>282</v>
      </c>
      <c r="F124" s="13"/>
      <c r="G124" s="61"/>
      <c r="H124" s="61">
        <v>1280.3699999999999</v>
      </c>
    </row>
    <row r="125" spans="1:13" ht="12.95" customHeight="1">
      <c r="A125" s="23" t="s">
        <v>193</v>
      </c>
      <c r="B125" s="13" t="s">
        <v>712</v>
      </c>
      <c r="C125" s="227">
        <v>-500</v>
      </c>
      <c r="D125" s="13"/>
      <c r="E125" s="132" t="s">
        <v>863</v>
      </c>
      <c r="F125" s="13"/>
      <c r="G125" s="61"/>
      <c r="H125" s="61">
        <v>2442.23</v>
      </c>
    </row>
    <row r="126" spans="1:13" ht="12.95" customHeight="1">
      <c r="A126" s="23" t="s">
        <v>56</v>
      </c>
      <c r="B126" s="13" t="s">
        <v>502</v>
      </c>
      <c r="C126" s="227">
        <v>-70</v>
      </c>
      <c r="D126" s="13"/>
      <c r="E126" s="132" t="s">
        <v>326</v>
      </c>
      <c r="F126" s="14" t="s">
        <v>428</v>
      </c>
      <c r="G126" s="61">
        <v>60</v>
      </c>
    </row>
    <row r="127" spans="1:13" ht="12.95" customHeight="1">
      <c r="A127" s="23" t="s">
        <v>57</v>
      </c>
      <c r="B127" s="13" t="s">
        <v>567</v>
      </c>
      <c r="C127" s="227">
        <v>-150</v>
      </c>
      <c r="D127" s="13" t="s">
        <v>872</v>
      </c>
      <c r="E127" s="132" t="s">
        <v>327</v>
      </c>
      <c r="F127" s="14" t="s">
        <v>428</v>
      </c>
      <c r="G127" s="61">
        <v>295</v>
      </c>
    </row>
    <row r="128" spans="1:13" ht="12.95" customHeight="1">
      <c r="A128" s="23" t="s">
        <v>57</v>
      </c>
      <c r="B128" s="13" t="s">
        <v>976</v>
      </c>
      <c r="C128" s="227">
        <v>-35</v>
      </c>
      <c r="D128" s="13"/>
      <c r="E128" s="132" t="s">
        <v>768</v>
      </c>
      <c r="F128" s="13"/>
      <c r="G128" s="61"/>
      <c r="H128" s="61">
        <v>1412.51</v>
      </c>
    </row>
    <row r="129" spans="1:8" ht="12.95" customHeight="1">
      <c r="A129" s="23" t="s">
        <v>57</v>
      </c>
      <c r="B129" s="13" t="s">
        <v>798</v>
      </c>
      <c r="C129" s="227">
        <v>-7</v>
      </c>
      <c r="D129" s="13"/>
      <c r="E129" s="132">
        <v>40005</v>
      </c>
      <c r="F129" s="13"/>
      <c r="G129" s="61"/>
      <c r="H129" s="61">
        <v>3788.68</v>
      </c>
    </row>
    <row r="130" spans="1:8" ht="12.95" customHeight="1">
      <c r="A130" s="23" t="s">
        <v>57</v>
      </c>
      <c r="B130" s="13" t="s">
        <v>847</v>
      </c>
      <c r="C130" s="227">
        <v>0.42</v>
      </c>
      <c r="D130" s="13"/>
      <c r="E130" s="132" t="s">
        <v>978</v>
      </c>
      <c r="F130" s="14" t="s">
        <v>428</v>
      </c>
      <c r="G130" s="61">
        <v>879.46</v>
      </c>
    </row>
    <row r="131" spans="1:8" ht="12.95" customHeight="1">
      <c r="A131" s="23">
        <v>40025</v>
      </c>
      <c r="B131" s="20" t="s">
        <v>510</v>
      </c>
      <c r="C131" s="227">
        <v>-179.05</v>
      </c>
      <c r="D131" s="13"/>
      <c r="E131" s="132" t="s">
        <v>978</v>
      </c>
      <c r="F131" s="14" t="s">
        <v>428</v>
      </c>
      <c r="G131" s="61">
        <v>150</v>
      </c>
    </row>
    <row r="132" spans="1:8" ht="12.95" customHeight="1">
      <c r="A132" s="23">
        <v>40025</v>
      </c>
      <c r="B132" s="15" t="s">
        <v>873</v>
      </c>
      <c r="C132" s="227">
        <v>-103.51</v>
      </c>
      <c r="D132" s="13"/>
      <c r="E132" s="132" t="s">
        <v>1138</v>
      </c>
      <c r="F132" s="14" t="s">
        <v>428</v>
      </c>
      <c r="G132" s="61">
        <v>295</v>
      </c>
    </row>
    <row r="133" spans="1:8" ht="12.95" customHeight="1">
      <c r="A133" s="23">
        <v>40028</v>
      </c>
      <c r="B133" s="13" t="s">
        <v>1070</v>
      </c>
      <c r="C133" s="227">
        <v>-400</v>
      </c>
      <c r="D133" s="13"/>
      <c r="E133" s="132" t="s">
        <v>1138</v>
      </c>
      <c r="F133" s="14" t="s">
        <v>428</v>
      </c>
      <c r="G133" s="61">
        <v>60</v>
      </c>
    </row>
    <row r="134" spans="1:8" ht="12.95" customHeight="1">
      <c r="A134" s="23">
        <v>40029</v>
      </c>
      <c r="B134" s="13" t="s">
        <v>362</v>
      </c>
      <c r="C134" s="227">
        <v>-23.9</v>
      </c>
      <c r="D134" s="13"/>
      <c r="E134" s="132" t="s">
        <v>786</v>
      </c>
      <c r="F134" s="13"/>
      <c r="G134" s="61"/>
      <c r="H134" s="61">
        <v>100</v>
      </c>
    </row>
    <row r="135" spans="1:8" ht="12.95" customHeight="1">
      <c r="A135" s="23">
        <v>40029</v>
      </c>
      <c r="B135" s="13" t="s">
        <v>390</v>
      </c>
      <c r="C135" s="227">
        <v>-13.9</v>
      </c>
      <c r="D135" s="13"/>
      <c r="E135" s="132" t="s">
        <v>1042</v>
      </c>
      <c r="F135" s="13"/>
      <c r="G135" s="61"/>
      <c r="H135" s="61">
        <v>2495</v>
      </c>
    </row>
    <row r="136" spans="1:8" ht="12.95" customHeight="1">
      <c r="A136" s="23">
        <v>40029</v>
      </c>
      <c r="B136" s="13" t="s">
        <v>712</v>
      </c>
      <c r="C136" s="227">
        <v>-1000</v>
      </c>
      <c r="D136" s="13" t="s">
        <v>212</v>
      </c>
      <c r="E136" s="132" t="s">
        <v>787</v>
      </c>
      <c r="F136" s="13"/>
      <c r="G136" s="61"/>
      <c r="H136" s="61">
        <v>1277.8499999999999</v>
      </c>
    </row>
    <row r="137" spans="1:8" ht="12.95" customHeight="1">
      <c r="A137" s="23">
        <v>40030</v>
      </c>
      <c r="B137" s="13" t="s">
        <v>720</v>
      </c>
      <c r="C137" s="227">
        <v>350</v>
      </c>
      <c r="D137" s="13"/>
      <c r="E137" s="132" t="s">
        <v>866</v>
      </c>
      <c r="F137" s="14" t="s">
        <v>428</v>
      </c>
      <c r="G137" s="61">
        <v>1309.75</v>
      </c>
    </row>
    <row r="138" spans="1:8" ht="12.95" customHeight="1">
      <c r="A138" s="23">
        <v>40030</v>
      </c>
      <c r="B138" s="13" t="s">
        <v>640</v>
      </c>
      <c r="C138" s="227">
        <v>-50</v>
      </c>
      <c r="D138" s="13"/>
      <c r="E138" s="132" t="s">
        <v>1297</v>
      </c>
      <c r="F138" s="14" t="s">
        <v>428</v>
      </c>
      <c r="G138" s="61">
        <v>60</v>
      </c>
    </row>
    <row r="139" spans="1:8" ht="12.95" customHeight="1">
      <c r="A139" s="23">
        <v>40030</v>
      </c>
      <c r="B139" s="13" t="s">
        <v>1070</v>
      </c>
      <c r="C139" s="227">
        <v>-50</v>
      </c>
      <c r="D139" s="13"/>
      <c r="E139" s="132" t="s">
        <v>445</v>
      </c>
      <c r="F139" s="13"/>
      <c r="G139" s="61"/>
      <c r="H139" s="61">
        <v>1619.72</v>
      </c>
    </row>
    <row r="140" spans="1:8" ht="12.95" customHeight="1">
      <c r="A140" s="23">
        <v>40030</v>
      </c>
      <c r="B140" s="13" t="s">
        <v>1070</v>
      </c>
      <c r="C140" s="227">
        <v>-200</v>
      </c>
      <c r="D140" s="13"/>
      <c r="E140" s="132">
        <v>40058</v>
      </c>
      <c r="F140" s="14" t="s">
        <v>428</v>
      </c>
      <c r="G140" s="61">
        <v>335</v>
      </c>
    </row>
    <row r="141" spans="1:8" ht="12.95" customHeight="1">
      <c r="A141" s="23">
        <v>40030</v>
      </c>
      <c r="B141" s="13" t="s">
        <v>712</v>
      </c>
      <c r="C141" s="227">
        <v>-500</v>
      </c>
      <c r="D141" s="13"/>
      <c r="E141" s="132">
        <v>40061</v>
      </c>
      <c r="F141" s="14"/>
      <c r="H141" s="61">
        <v>2982.51</v>
      </c>
    </row>
    <row r="142" spans="1:8" ht="12.95" customHeight="1">
      <c r="A142" s="23">
        <v>40031</v>
      </c>
      <c r="B142" s="13" t="s">
        <v>483</v>
      </c>
      <c r="C142" s="227">
        <v>-59</v>
      </c>
      <c r="D142" s="13"/>
      <c r="E142" s="132" t="s">
        <v>294</v>
      </c>
      <c r="F142" s="14"/>
      <c r="H142" s="61">
        <v>1223.98</v>
      </c>
    </row>
    <row r="143" spans="1:8" ht="12.95" customHeight="1">
      <c r="A143" s="23">
        <v>40033</v>
      </c>
      <c r="B143" s="13" t="s">
        <v>712</v>
      </c>
      <c r="C143" s="227">
        <v>-450</v>
      </c>
      <c r="D143" s="13"/>
      <c r="E143" s="132" t="s">
        <v>382</v>
      </c>
      <c r="F143" s="14" t="s">
        <v>428</v>
      </c>
      <c r="G143" s="61">
        <v>1310.1600000000001</v>
      </c>
    </row>
    <row r="144" spans="1:8" ht="12.95" customHeight="1">
      <c r="A144" s="23">
        <v>40035</v>
      </c>
      <c r="B144" s="13" t="s">
        <v>712</v>
      </c>
      <c r="C144" s="227">
        <v>-1500</v>
      </c>
      <c r="D144" s="13"/>
      <c r="E144" s="132" t="s">
        <v>563</v>
      </c>
      <c r="F144" s="14"/>
      <c r="H144" s="61">
        <v>1743.54</v>
      </c>
    </row>
    <row r="145" spans="1:13" s="10" customFormat="1" ht="12.95" customHeight="1">
      <c r="A145" s="25" t="s">
        <v>787</v>
      </c>
      <c r="B145" s="14" t="s">
        <v>428</v>
      </c>
      <c r="C145" s="228">
        <v>1277.8499999999999</v>
      </c>
      <c r="D145" s="14" t="s">
        <v>332</v>
      </c>
      <c r="E145" s="132" t="s">
        <v>563</v>
      </c>
      <c r="F145" s="14" t="s">
        <v>428</v>
      </c>
      <c r="G145" s="61">
        <v>60</v>
      </c>
      <c r="H145" s="61"/>
      <c r="I145" s="61"/>
      <c r="J145" s="61"/>
      <c r="K145" s="61"/>
      <c r="L145" s="61"/>
      <c r="M145" s="61"/>
    </row>
    <row r="146" spans="1:13" ht="12.95" customHeight="1">
      <c r="A146" s="23" t="s">
        <v>484</v>
      </c>
      <c r="B146" s="13" t="s">
        <v>261</v>
      </c>
      <c r="C146" s="227">
        <v>-120</v>
      </c>
      <c r="D146" s="13"/>
      <c r="E146" s="132">
        <v>40087</v>
      </c>
      <c r="F146" s="14" t="s">
        <v>428</v>
      </c>
      <c r="G146" s="61">
        <v>335</v>
      </c>
    </row>
    <row r="147" spans="1:13" ht="12.95" customHeight="1">
      <c r="A147" s="23" t="s">
        <v>484</v>
      </c>
      <c r="B147" s="13" t="s">
        <v>714</v>
      </c>
      <c r="C147" s="227">
        <v>-45.15</v>
      </c>
      <c r="D147" s="13"/>
      <c r="E147" s="132" t="s">
        <v>349</v>
      </c>
      <c r="F147" s="14"/>
      <c r="H147" s="61">
        <v>1274.29</v>
      </c>
    </row>
    <row r="148" spans="1:13" ht="12.95" customHeight="1">
      <c r="A148" s="23" t="s">
        <v>484</v>
      </c>
      <c r="B148" s="13" t="s">
        <v>714</v>
      </c>
      <c r="C148" s="227">
        <v>-58.25</v>
      </c>
      <c r="D148" s="13"/>
      <c r="E148" s="132" t="s">
        <v>548</v>
      </c>
      <c r="F148" s="14" t="s">
        <v>428</v>
      </c>
      <c r="G148" s="61">
        <v>1312.2</v>
      </c>
    </row>
    <row r="149" spans="1:13" ht="12.95" customHeight="1">
      <c r="A149" s="23" t="s">
        <v>484</v>
      </c>
      <c r="B149" s="13" t="s">
        <v>714</v>
      </c>
      <c r="C149" s="227">
        <v>-105.39</v>
      </c>
      <c r="D149" s="13"/>
      <c r="E149" s="132" t="s">
        <v>777</v>
      </c>
      <c r="F149" s="14" t="s">
        <v>428</v>
      </c>
      <c r="G149" s="61">
        <v>60</v>
      </c>
      <c r="H149" s="61"/>
    </row>
    <row r="150" spans="1:13" ht="12.95" customHeight="1">
      <c r="A150" s="23" t="s">
        <v>1069</v>
      </c>
      <c r="B150" s="13" t="s">
        <v>1094</v>
      </c>
      <c r="C150" s="227">
        <v>-26.5</v>
      </c>
      <c r="D150" s="13"/>
      <c r="E150" s="132" t="s">
        <v>396</v>
      </c>
      <c r="F150" s="14"/>
      <c r="H150" s="61">
        <v>1306.53</v>
      </c>
    </row>
    <row r="151" spans="1:13" ht="12.95" customHeight="1">
      <c r="A151" s="23" t="s">
        <v>1069</v>
      </c>
      <c r="B151" s="13" t="s">
        <v>234</v>
      </c>
      <c r="C151" s="227">
        <v>-86.2</v>
      </c>
      <c r="D151" s="13"/>
      <c r="E151" s="134">
        <v>40120</v>
      </c>
      <c r="F151" s="14" t="s">
        <v>428</v>
      </c>
      <c r="G151" s="61">
        <v>335</v>
      </c>
    </row>
    <row r="152" spans="1:13" ht="12.95" customHeight="1">
      <c r="A152" s="23" t="s">
        <v>429</v>
      </c>
      <c r="B152" s="13" t="s">
        <v>865</v>
      </c>
      <c r="C152" s="227">
        <v>-37.86</v>
      </c>
      <c r="D152" s="13"/>
      <c r="E152" s="134" t="s">
        <v>519</v>
      </c>
      <c r="F152" s="10"/>
      <c r="H152" s="61">
        <v>1299.29</v>
      </c>
    </row>
    <row r="153" spans="1:13" ht="12.95" customHeight="1">
      <c r="A153" s="23" t="s">
        <v>429</v>
      </c>
      <c r="B153" s="13" t="s">
        <v>1070</v>
      </c>
      <c r="C153" s="227">
        <v>-200</v>
      </c>
      <c r="D153" s="13"/>
      <c r="E153" s="134" t="s">
        <v>520</v>
      </c>
      <c r="F153" s="10" t="s">
        <v>428</v>
      </c>
      <c r="G153" s="61">
        <v>1312.2</v>
      </c>
    </row>
    <row r="154" spans="1:13" s="10" customFormat="1" ht="12.95" customHeight="1">
      <c r="A154" s="25" t="s">
        <v>866</v>
      </c>
      <c r="B154" s="14" t="s">
        <v>428</v>
      </c>
      <c r="C154" s="228">
        <v>1309.75</v>
      </c>
      <c r="D154" s="14" t="s">
        <v>588</v>
      </c>
      <c r="E154" s="134" t="s">
        <v>704</v>
      </c>
      <c r="F154" s="10" t="s">
        <v>428</v>
      </c>
      <c r="G154" s="61">
        <v>60</v>
      </c>
      <c r="H154" s="61"/>
      <c r="I154" s="61"/>
      <c r="J154" s="61"/>
      <c r="K154" s="61"/>
      <c r="L154" s="61"/>
      <c r="M154" s="61"/>
    </row>
    <row r="155" spans="1:13" ht="12.95" customHeight="1">
      <c r="A155" s="23" t="s">
        <v>1065</v>
      </c>
      <c r="B155" s="13" t="s">
        <v>712</v>
      </c>
      <c r="C155" s="227">
        <v>-500</v>
      </c>
      <c r="D155" s="13"/>
      <c r="E155" s="134" t="s">
        <v>1110</v>
      </c>
      <c r="F155" s="10"/>
      <c r="H155" s="61">
        <v>1258.6500000000001</v>
      </c>
    </row>
    <row r="156" spans="1:13" s="10" customFormat="1" ht="12.95" customHeight="1">
      <c r="A156" s="25" t="s">
        <v>1297</v>
      </c>
      <c r="B156" s="14" t="s">
        <v>428</v>
      </c>
      <c r="C156" s="228">
        <v>60</v>
      </c>
      <c r="D156" s="14" t="s">
        <v>982</v>
      </c>
      <c r="E156" s="134">
        <v>40149</v>
      </c>
      <c r="F156" s="10" t="s">
        <v>428</v>
      </c>
      <c r="G156" s="61">
        <v>335</v>
      </c>
      <c r="H156" s="61"/>
      <c r="I156" s="61"/>
      <c r="J156" s="61"/>
      <c r="K156" s="61"/>
      <c r="L156" s="61"/>
      <c r="M156" s="61"/>
    </row>
    <row r="157" spans="1:13" s="12" customFormat="1" ht="12.95" customHeight="1">
      <c r="A157" s="26" t="s">
        <v>512</v>
      </c>
      <c r="B157" s="15" t="s">
        <v>581</v>
      </c>
      <c r="C157" s="229">
        <v>103.51</v>
      </c>
      <c r="D157" s="16"/>
      <c r="E157" s="134" t="s">
        <v>1006</v>
      </c>
      <c r="F157" s="10"/>
      <c r="G157" s="63"/>
      <c r="H157" s="61">
        <v>3825.35</v>
      </c>
      <c r="I157" s="63"/>
      <c r="J157" s="63"/>
      <c r="K157" s="63"/>
      <c r="L157" s="63"/>
      <c r="M157" s="63"/>
    </row>
    <row r="158" spans="1:13" ht="12.95" customHeight="1">
      <c r="A158" s="23" t="s">
        <v>1298</v>
      </c>
      <c r="B158" s="13" t="s">
        <v>1030</v>
      </c>
      <c r="C158" s="227">
        <v>-236</v>
      </c>
      <c r="D158" s="13"/>
      <c r="E158" s="134" t="s">
        <v>98</v>
      </c>
      <c r="F158" s="10" t="s">
        <v>428</v>
      </c>
      <c r="G158" s="61">
        <v>150</v>
      </c>
      <c r="H158" s="61"/>
    </row>
    <row r="159" spans="1:13" s="10" customFormat="1" ht="12.95" customHeight="1">
      <c r="A159" s="25" t="s">
        <v>445</v>
      </c>
      <c r="B159" s="14" t="s">
        <v>428</v>
      </c>
      <c r="C159" s="228">
        <v>1619.72</v>
      </c>
      <c r="D159" s="14" t="s">
        <v>332</v>
      </c>
      <c r="E159" s="134" t="s">
        <v>98</v>
      </c>
      <c r="F159" s="10" t="s">
        <v>428</v>
      </c>
      <c r="G159" s="61">
        <v>1312.2</v>
      </c>
      <c r="H159" s="61"/>
      <c r="I159" s="61"/>
      <c r="J159" s="61"/>
      <c r="K159" s="61"/>
      <c r="L159" s="61"/>
      <c r="M159" s="61"/>
    </row>
    <row r="160" spans="1:13" ht="12.95" customHeight="1">
      <c r="A160" s="23" t="s">
        <v>734</v>
      </c>
      <c r="B160" s="13" t="s">
        <v>25</v>
      </c>
      <c r="C160" s="227">
        <v>-200</v>
      </c>
      <c r="D160" s="13"/>
      <c r="E160" s="134" t="s">
        <v>723</v>
      </c>
      <c r="F160" s="10" t="s">
        <v>428</v>
      </c>
      <c r="G160" s="61">
        <v>60</v>
      </c>
    </row>
    <row r="161" spans="1:13" ht="12.95" customHeight="1">
      <c r="A161" s="23" t="s">
        <v>734</v>
      </c>
      <c r="B161" s="13" t="s">
        <v>798</v>
      </c>
      <c r="C161" s="227">
        <v>-7</v>
      </c>
      <c r="D161" s="13"/>
      <c r="E161" s="134">
        <v>40535</v>
      </c>
      <c r="F161" s="10" t="s">
        <v>428</v>
      </c>
      <c r="G161" s="61">
        <v>335</v>
      </c>
      <c r="H161" s="61"/>
    </row>
    <row r="162" spans="1:13" ht="12.95" customHeight="1">
      <c r="A162" s="23" t="s">
        <v>734</v>
      </c>
      <c r="B162" s="13" t="s">
        <v>847</v>
      </c>
      <c r="C162" s="227">
        <v>0.41</v>
      </c>
      <c r="D162" s="13"/>
      <c r="E162" s="134">
        <v>40535</v>
      </c>
      <c r="F162" s="10" t="s">
        <v>428</v>
      </c>
      <c r="G162" s="61">
        <v>150</v>
      </c>
      <c r="H162" s="61"/>
    </row>
    <row r="163" spans="1:13" ht="12.95" customHeight="1">
      <c r="A163" s="23" t="s">
        <v>734</v>
      </c>
      <c r="B163" s="13" t="s">
        <v>1154</v>
      </c>
      <c r="C163" s="227">
        <v>-25.67</v>
      </c>
      <c r="D163" s="13"/>
      <c r="E163" s="134">
        <v>40535</v>
      </c>
      <c r="F163" s="10" t="s">
        <v>428</v>
      </c>
      <c r="G163" s="61">
        <v>100</v>
      </c>
      <c r="H163" s="61"/>
    </row>
    <row r="164" spans="1:13" ht="12.95" customHeight="1">
      <c r="A164" s="23">
        <v>40056</v>
      </c>
      <c r="B164" s="13" t="s">
        <v>712</v>
      </c>
      <c r="C164" s="227">
        <v>-1500</v>
      </c>
      <c r="D164" s="13" t="s">
        <v>212</v>
      </c>
      <c r="E164" s="134">
        <v>40541</v>
      </c>
      <c r="F164" s="10"/>
      <c r="H164" s="61">
        <v>2342.42</v>
      </c>
    </row>
    <row r="165" spans="1:13" ht="12.95" customHeight="1">
      <c r="A165" s="23">
        <v>40056</v>
      </c>
      <c r="B165" s="13" t="s">
        <v>972</v>
      </c>
      <c r="C165" s="227">
        <v>-65.95</v>
      </c>
      <c r="D165" s="13"/>
      <c r="E165" s="134">
        <v>40190</v>
      </c>
      <c r="F165" s="10"/>
      <c r="H165" s="61">
        <v>1317.09</v>
      </c>
    </row>
    <row r="166" spans="1:13" ht="12.95" customHeight="1">
      <c r="A166" s="23">
        <v>40056</v>
      </c>
      <c r="B166" s="13" t="s">
        <v>377</v>
      </c>
      <c r="C166" s="227">
        <v>-229.94</v>
      </c>
      <c r="D166" s="13"/>
      <c r="E166" s="134" t="s">
        <v>624</v>
      </c>
      <c r="F166" s="10" t="s">
        <v>428</v>
      </c>
      <c r="G166" s="61">
        <v>200</v>
      </c>
    </row>
    <row r="167" spans="1:13" ht="12.95" customHeight="1">
      <c r="A167" s="23">
        <v>40056</v>
      </c>
      <c r="B167" s="13" t="s">
        <v>632</v>
      </c>
      <c r="C167" s="227">
        <v>-24</v>
      </c>
      <c r="D167" s="13"/>
      <c r="E167" s="134" t="s">
        <v>624</v>
      </c>
      <c r="F167" s="10" t="s">
        <v>428</v>
      </c>
      <c r="G167" s="61">
        <v>1312.2</v>
      </c>
    </row>
    <row r="168" spans="1:13" s="10" customFormat="1" ht="12.95" customHeight="1">
      <c r="A168" s="25">
        <v>40058</v>
      </c>
      <c r="B168" s="14" t="s">
        <v>428</v>
      </c>
      <c r="C168" s="228">
        <v>335</v>
      </c>
      <c r="D168" s="14" t="s">
        <v>796</v>
      </c>
      <c r="E168" s="134" t="s">
        <v>956</v>
      </c>
      <c r="G168" s="61"/>
      <c r="H168" s="61">
        <v>3911.17</v>
      </c>
      <c r="I168" s="61"/>
      <c r="J168" s="61"/>
      <c r="K168" s="61"/>
      <c r="L168" s="61"/>
      <c r="M168" s="61"/>
    </row>
    <row r="169" spans="1:13" ht="12.95" customHeight="1">
      <c r="A169" s="23">
        <v>40058</v>
      </c>
      <c r="B169" s="20" t="s">
        <v>510</v>
      </c>
      <c r="C169" s="227">
        <v>-179.05</v>
      </c>
      <c r="D169" s="13"/>
      <c r="E169" s="134" t="s">
        <v>956</v>
      </c>
      <c r="F169" s="10" t="s">
        <v>428</v>
      </c>
      <c r="G169" s="61">
        <v>60</v>
      </c>
      <c r="H169" s="61"/>
    </row>
    <row r="170" spans="1:13" ht="12.95" customHeight="1">
      <c r="A170" s="23">
        <v>40058</v>
      </c>
      <c r="B170" s="12" t="s">
        <v>698</v>
      </c>
      <c r="C170" s="227">
        <v>-130.80000000000001</v>
      </c>
      <c r="D170" s="13"/>
      <c r="E170" s="134" t="s">
        <v>806</v>
      </c>
      <c r="F170" s="10" t="s">
        <v>428</v>
      </c>
      <c r="G170" s="61">
        <v>335</v>
      </c>
    </row>
    <row r="171" spans="1:13" ht="12.95" customHeight="1">
      <c r="A171" s="23">
        <v>40059</v>
      </c>
      <c r="B171" s="13" t="s">
        <v>578</v>
      </c>
      <c r="C171" s="227">
        <v>-10</v>
      </c>
      <c r="D171" s="13"/>
      <c r="E171" s="134" t="s">
        <v>1175</v>
      </c>
      <c r="F171" s="10" t="s">
        <v>428</v>
      </c>
      <c r="G171" s="61">
        <v>1312.2</v>
      </c>
    </row>
    <row r="172" spans="1:13" s="10" customFormat="1" ht="12.95" customHeight="1">
      <c r="A172" s="25">
        <v>40061</v>
      </c>
      <c r="B172" s="14" t="s">
        <v>428</v>
      </c>
      <c r="C172" s="228">
        <v>2982.51</v>
      </c>
      <c r="D172" s="14" t="s">
        <v>447</v>
      </c>
      <c r="E172" s="134" t="s">
        <v>1175</v>
      </c>
      <c r="F172" s="10" t="s">
        <v>428</v>
      </c>
      <c r="G172" s="61">
        <v>317.37</v>
      </c>
      <c r="H172" s="61"/>
      <c r="I172" s="61"/>
      <c r="J172" s="61"/>
      <c r="K172" s="61"/>
      <c r="L172" s="61"/>
      <c r="M172" s="61"/>
    </row>
    <row r="173" spans="1:13" ht="12.95" customHeight="1">
      <c r="A173" s="23">
        <v>40064</v>
      </c>
      <c r="B173" s="13" t="s">
        <v>293</v>
      </c>
      <c r="C173" s="227">
        <v>-91.5</v>
      </c>
      <c r="D173" s="13"/>
      <c r="E173" s="134" t="s">
        <v>908</v>
      </c>
      <c r="F173" s="10" t="s">
        <v>428</v>
      </c>
      <c r="G173" s="61">
        <v>120</v>
      </c>
    </row>
    <row r="174" spans="1:13" ht="12.95" customHeight="1">
      <c r="A174" s="23">
        <v>40067</v>
      </c>
      <c r="B174" s="13" t="s">
        <v>712</v>
      </c>
      <c r="C174" s="227">
        <v>-800</v>
      </c>
      <c r="D174" s="13"/>
      <c r="E174" s="134">
        <v>40241</v>
      </c>
      <c r="F174" s="10"/>
      <c r="H174" s="61">
        <v>2437.9899999999998</v>
      </c>
    </row>
    <row r="175" spans="1:13" s="10" customFormat="1" ht="12.95" customHeight="1">
      <c r="A175" s="25" t="s">
        <v>294</v>
      </c>
      <c r="B175" s="14" t="s">
        <v>428</v>
      </c>
      <c r="C175" s="228">
        <v>1223.98</v>
      </c>
      <c r="D175" s="14" t="s">
        <v>447</v>
      </c>
      <c r="E175" s="134">
        <v>40248</v>
      </c>
      <c r="F175" s="10" t="s">
        <v>428</v>
      </c>
      <c r="G175" s="61">
        <v>60</v>
      </c>
      <c r="H175" s="61"/>
      <c r="I175" s="61"/>
      <c r="J175" s="61"/>
      <c r="K175" s="61"/>
      <c r="L175" s="61"/>
      <c r="M175" s="61"/>
    </row>
    <row r="176" spans="1:13" ht="12.95" customHeight="1">
      <c r="A176" s="23" t="s">
        <v>294</v>
      </c>
      <c r="B176" s="15" t="s">
        <v>873</v>
      </c>
      <c r="C176" s="227">
        <v>-103.51</v>
      </c>
      <c r="D176" s="13"/>
      <c r="E176" s="134" t="s">
        <v>619</v>
      </c>
      <c r="F176" s="10"/>
      <c r="H176" s="61">
        <v>1791.84</v>
      </c>
    </row>
    <row r="177" spans="1:13" ht="12.95" customHeight="1">
      <c r="A177" s="23" t="s">
        <v>582</v>
      </c>
      <c r="B177" s="13" t="s">
        <v>621</v>
      </c>
      <c r="C177" s="227">
        <v>-37.200000000000003</v>
      </c>
      <c r="D177" s="13"/>
      <c r="E177" s="134" t="s">
        <v>395</v>
      </c>
      <c r="F177" s="10" t="s">
        <v>428</v>
      </c>
      <c r="G177" s="61">
        <v>1312.2</v>
      </c>
      <c r="H177" s="61"/>
    </row>
    <row r="178" spans="1:13" ht="12.95" customHeight="1">
      <c r="A178" s="23" t="s">
        <v>622</v>
      </c>
      <c r="B178" s="13" t="s">
        <v>975</v>
      </c>
      <c r="C178" s="227">
        <v>-50</v>
      </c>
      <c r="D178" s="13"/>
      <c r="E178" s="134" t="s">
        <v>427</v>
      </c>
      <c r="F178" s="10" t="s">
        <v>428</v>
      </c>
      <c r="G178" s="61">
        <v>60</v>
      </c>
      <c r="H178" s="61"/>
    </row>
    <row r="179" spans="1:13" ht="12.95" customHeight="1">
      <c r="A179" s="23" t="s">
        <v>460</v>
      </c>
      <c r="B179" s="13" t="s">
        <v>1158</v>
      </c>
      <c r="C179" s="227">
        <v>-19.8</v>
      </c>
      <c r="D179" s="13"/>
      <c r="E179" s="134" t="s">
        <v>917</v>
      </c>
      <c r="F179" s="10" t="s">
        <v>428</v>
      </c>
      <c r="G179" s="61">
        <v>335</v>
      </c>
      <c r="H179" s="61"/>
    </row>
    <row r="180" spans="1:13" ht="12.95" customHeight="1">
      <c r="A180" s="23" t="s">
        <v>460</v>
      </c>
      <c r="B180" s="13" t="s">
        <v>712</v>
      </c>
      <c r="C180" s="227">
        <v>-500</v>
      </c>
      <c r="D180" s="13"/>
      <c r="E180" s="134" t="s">
        <v>22</v>
      </c>
      <c r="F180" s="10"/>
      <c r="H180" s="61">
        <v>628.16999999999996</v>
      </c>
    </row>
    <row r="181" spans="1:13" s="10" customFormat="1" ht="12.95" customHeight="1">
      <c r="A181" s="25" t="s">
        <v>382</v>
      </c>
      <c r="B181" s="14" t="s">
        <v>428</v>
      </c>
      <c r="C181" s="228">
        <v>1310.1600000000001</v>
      </c>
      <c r="D181" s="14" t="s">
        <v>257</v>
      </c>
      <c r="E181" s="132" t="s">
        <v>1153</v>
      </c>
      <c r="F181" s="10" t="s">
        <v>428</v>
      </c>
      <c r="G181" s="61">
        <v>1314.25</v>
      </c>
      <c r="H181" s="61"/>
      <c r="I181" s="61"/>
      <c r="J181" s="61"/>
      <c r="K181" s="61"/>
      <c r="L181" s="61"/>
      <c r="M181" s="61"/>
    </row>
    <row r="182" spans="1:13" ht="12.95" customHeight="1">
      <c r="A182" s="23" t="s">
        <v>722</v>
      </c>
      <c r="B182" s="13" t="s">
        <v>377</v>
      </c>
      <c r="C182" s="227">
        <v>-30</v>
      </c>
      <c r="D182" s="13"/>
      <c r="E182" s="132" t="s">
        <v>848</v>
      </c>
      <c r="F182" s="10" t="s">
        <v>428</v>
      </c>
      <c r="G182" s="61">
        <v>335</v>
      </c>
    </row>
    <row r="183" spans="1:13" ht="12.95" customHeight="1">
      <c r="A183" s="23" t="s">
        <v>722</v>
      </c>
      <c r="B183" s="13" t="s">
        <v>377</v>
      </c>
      <c r="C183" s="227">
        <v>-227.78</v>
      </c>
      <c r="D183" s="13"/>
      <c r="E183" s="132" t="s">
        <v>444</v>
      </c>
      <c r="F183" s="10"/>
      <c r="H183" s="61">
        <v>4616.1899999999996</v>
      </c>
    </row>
    <row r="184" spans="1:13" ht="12.95" customHeight="1">
      <c r="A184" s="23" t="s">
        <v>722</v>
      </c>
      <c r="B184" s="13" t="s">
        <v>1180</v>
      </c>
      <c r="C184" s="227">
        <v>-54.8</v>
      </c>
      <c r="D184" s="13"/>
      <c r="E184" s="132">
        <v>40299</v>
      </c>
      <c r="F184" s="10" t="s">
        <v>428</v>
      </c>
      <c r="G184" s="61">
        <v>60</v>
      </c>
    </row>
    <row r="185" spans="1:13" ht="12.95" customHeight="1">
      <c r="A185" s="23" t="s">
        <v>722</v>
      </c>
      <c r="B185" s="13" t="s">
        <v>887</v>
      </c>
      <c r="C185" s="227">
        <v>-100</v>
      </c>
      <c r="D185" s="13"/>
      <c r="E185" s="132" t="s">
        <v>418</v>
      </c>
      <c r="F185" s="10"/>
      <c r="H185" s="61">
        <v>1585.01</v>
      </c>
    </row>
    <row r="186" spans="1:13" ht="12.95" customHeight="1">
      <c r="A186" s="23" t="s">
        <v>562</v>
      </c>
      <c r="B186" s="13" t="s">
        <v>714</v>
      </c>
      <c r="C186" s="227">
        <v>-326.44</v>
      </c>
      <c r="D186" s="13"/>
      <c r="E186" s="132" t="s">
        <v>1029</v>
      </c>
      <c r="F186" s="10" t="s">
        <v>428</v>
      </c>
      <c r="G186" s="61">
        <v>1314.25</v>
      </c>
    </row>
    <row r="187" spans="1:13" s="10" customFormat="1" ht="12.95" customHeight="1">
      <c r="A187" s="25" t="s">
        <v>563</v>
      </c>
      <c r="B187" s="14" t="s">
        <v>428</v>
      </c>
      <c r="C187" s="228">
        <v>1743.54</v>
      </c>
      <c r="D187" s="14" t="s">
        <v>556</v>
      </c>
      <c r="E187" s="132" t="s">
        <v>265</v>
      </c>
      <c r="F187" s="10" t="s">
        <v>428</v>
      </c>
      <c r="G187" s="61">
        <v>60</v>
      </c>
      <c r="H187" s="61"/>
      <c r="I187" s="61"/>
      <c r="J187" s="61"/>
      <c r="K187" s="61"/>
      <c r="L187" s="61"/>
      <c r="M187" s="61"/>
    </row>
    <row r="188" spans="1:13" s="10" customFormat="1" ht="12.95" customHeight="1">
      <c r="A188" s="25" t="s">
        <v>563</v>
      </c>
      <c r="B188" s="14" t="s">
        <v>428</v>
      </c>
      <c r="C188" s="228">
        <v>60</v>
      </c>
      <c r="D188" s="14" t="s">
        <v>283</v>
      </c>
      <c r="E188" s="132" t="s">
        <v>363</v>
      </c>
      <c r="F188" s="10" t="s">
        <v>428</v>
      </c>
      <c r="G188" s="61">
        <v>335</v>
      </c>
      <c r="H188" s="61"/>
      <c r="I188" s="61"/>
      <c r="J188" s="61"/>
      <c r="K188" s="61"/>
      <c r="L188" s="61"/>
      <c r="M188" s="61"/>
    </row>
    <row r="189" spans="1:13" ht="12.95" customHeight="1">
      <c r="A189" s="23" t="s">
        <v>563</v>
      </c>
      <c r="B189" s="13" t="s">
        <v>798</v>
      </c>
      <c r="C189" s="227">
        <v>-7</v>
      </c>
      <c r="D189" s="13"/>
      <c r="E189" s="132" t="s">
        <v>282</v>
      </c>
      <c r="F189" s="10"/>
      <c r="H189" s="61">
        <v>1663.17</v>
      </c>
    </row>
    <row r="190" spans="1:13" ht="12.95" customHeight="1">
      <c r="A190" s="23" t="s">
        <v>563</v>
      </c>
      <c r="B190" s="13" t="s">
        <v>847</v>
      </c>
      <c r="C190" s="227">
        <v>0.59</v>
      </c>
      <c r="D190" s="13"/>
      <c r="E190" s="132">
        <v>40341</v>
      </c>
      <c r="F190" s="10"/>
      <c r="H190" s="61">
        <v>1585.01</v>
      </c>
    </row>
    <row r="191" spans="1:13" ht="12.95" customHeight="1">
      <c r="A191" s="23">
        <v>40086</v>
      </c>
      <c r="B191" s="13" t="s">
        <v>712</v>
      </c>
      <c r="C191" s="227">
        <v>-500</v>
      </c>
      <c r="D191" s="13"/>
      <c r="E191" s="132">
        <v>40346</v>
      </c>
      <c r="F191" s="10" t="s">
        <v>428</v>
      </c>
      <c r="G191" s="61">
        <v>1314.25</v>
      </c>
    </row>
    <row r="192" spans="1:13" ht="12.95" customHeight="1">
      <c r="A192" s="23">
        <v>40087</v>
      </c>
      <c r="B192" s="13" t="s">
        <v>712</v>
      </c>
      <c r="C192" s="227">
        <v>-1500</v>
      </c>
      <c r="D192" s="13" t="s">
        <v>906</v>
      </c>
      <c r="E192" s="135">
        <v>40354</v>
      </c>
      <c r="F192" s="36"/>
      <c r="G192" s="64">
        <v>60</v>
      </c>
    </row>
    <row r="193" spans="1:13" s="10" customFormat="1" ht="12.95" customHeight="1">
      <c r="A193" s="25">
        <v>40087</v>
      </c>
      <c r="B193" s="14" t="s">
        <v>428</v>
      </c>
      <c r="C193" s="228">
        <v>335</v>
      </c>
      <c r="D193" s="14" t="s">
        <v>946</v>
      </c>
      <c r="E193" s="135">
        <v>40354</v>
      </c>
      <c r="F193" s="36"/>
      <c r="G193" s="64">
        <v>335</v>
      </c>
      <c r="H193" s="61"/>
      <c r="I193" s="61"/>
      <c r="J193" s="61"/>
      <c r="K193" s="61"/>
      <c r="L193" s="61"/>
      <c r="M193" s="61"/>
    </row>
    <row r="194" spans="1:13" ht="12.95" customHeight="1">
      <c r="A194" s="23">
        <v>40091</v>
      </c>
      <c r="B194" s="13" t="s">
        <v>389</v>
      </c>
      <c r="C194" s="227">
        <v>-10.199999999999999</v>
      </c>
      <c r="D194" s="13"/>
      <c r="E194" s="132">
        <v>40427</v>
      </c>
      <c r="F194" s="10"/>
      <c r="H194" s="61">
        <v>4805.41</v>
      </c>
    </row>
    <row r="195" spans="1:13" ht="12.95" customHeight="1">
      <c r="A195" s="23">
        <v>40091</v>
      </c>
      <c r="B195" s="13" t="s">
        <v>389</v>
      </c>
      <c r="C195" s="227">
        <v>-11.86</v>
      </c>
      <c r="D195" s="13"/>
      <c r="E195" s="132" t="s">
        <v>978</v>
      </c>
      <c r="F195" s="10" t="s">
        <v>428</v>
      </c>
      <c r="G195" s="61">
        <v>1314.25</v>
      </c>
    </row>
    <row r="196" spans="1:13" ht="12.95" customHeight="1">
      <c r="A196" s="23">
        <v>40094</v>
      </c>
      <c r="B196" s="20" t="s">
        <v>510</v>
      </c>
      <c r="C196" s="227">
        <v>-189</v>
      </c>
      <c r="D196" s="13"/>
      <c r="E196" s="132" t="s">
        <v>978</v>
      </c>
      <c r="F196" s="10" t="s">
        <v>428</v>
      </c>
      <c r="G196" s="61">
        <v>350</v>
      </c>
    </row>
    <row r="197" spans="1:13" ht="12.95" customHeight="1">
      <c r="A197" s="23">
        <v>40094</v>
      </c>
      <c r="B197" s="12" t="s">
        <v>698</v>
      </c>
      <c r="C197" s="227">
        <v>-65</v>
      </c>
      <c r="D197" s="13"/>
      <c r="E197" s="132" t="s">
        <v>786</v>
      </c>
      <c r="F197" s="10" t="s">
        <v>428</v>
      </c>
      <c r="G197" s="61">
        <v>120</v>
      </c>
    </row>
    <row r="198" spans="1:13" ht="12.95" customHeight="1">
      <c r="A198" s="23">
        <v>40096</v>
      </c>
      <c r="B198" s="13" t="s">
        <v>1258</v>
      </c>
      <c r="C198" s="227">
        <v>-21</v>
      </c>
      <c r="D198" s="13"/>
      <c r="E198" s="132" t="s">
        <v>786</v>
      </c>
      <c r="F198" s="10" t="s">
        <v>428</v>
      </c>
      <c r="G198" s="61">
        <v>335</v>
      </c>
    </row>
    <row r="199" spans="1:13" ht="12.95" customHeight="1">
      <c r="A199" s="23">
        <v>40097</v>
      </c>
      <c r="B199" s="13" t="s">
        <v>1072</v>
      </c>
      <c r="C199" s="227">
        <v>-120</v>
      </c>
      <c r="D199" s="13"/>
      <c r="E199" s="132">
        <v>40397</v>
      </c>
      <c r="F199" s="10"/>
      <c r="H199" s="61">
        <v>300</v>
      </c>
    </row>
    <row r="200" spans="1:13" ht="12.95" customHeight="1">
      <c r="A200" s="23">
        <v>40097</v>
      </c>
      <c r="B200" s="13" t="s">
        <v>148</v>
      </c>
      <c r="C200" s="227">
        <v>-11.89</v>
      </c>
      <c r="D200" s="13"/>
      <c r="E200" s="132" t="s">
        <v>719</v>
      </c>
      <c r="F200" s="10"/>
      <c r="H200" s="61">
        <v>1583.71</v>
      </c>
    </row>
    <row r="201" spans="1:13" ht="12.95" customHeight="1">
      <c r="A201" s="23">
        <v>40097</v>
      </c>
      <c r="B201" s="13" t="s">
        <v>148</v>
      </c>
      <c r="C201" s="227">
        <v>-11.53</v>
      </c>
      <c r="D201" s="13"/>
      <c r="E201" s="132" t="s">
        <v>1069</v>
      </c>
      <c r="F201" s="10" t="s">
        <v>428</v>
      </c>
      <c r="G201" s="61">
        <v>1296.25</v>
      </c>
    </row>
    <row r="202" spans="1:13" ht="12.95" customHeight="1">
      <c r="A202" s="23" t="s">
        <v>149</v>
      </c>
      <c r="B202" s="13" t="s">
        <v>150</v>
      </c>
      <c r="C202" s="227">
        <v>-32.5</v>
      </c>
      <c r="D202" s="13"/>
      <c r="F202" s="10" t="s">
        <v>428</v>
      </c>
      <c r="G202" s="61">
        <v>60</v>
      </c>
    </row>
    <row r="203" spans="1:13" s="10" customFormat="1" ht="12.95" customHeight="1">
      <c r="A203" s="25" t="s">
        <v>349</v>
      </c>
      <c r="B203" s="14" t="s">
        <v>428</v>
      </c>
      <c r="C203" s="228">
        <v>1274.29</v>
      </c>
      <c r="D203" s="14" t="s">
        <v>222</v>
      </c>
      <c r="E203" s="128"/>
      <c r="F203" s="10" t="s">
        <v>428</v>
      </c>
      <c r="G203" s="61">
        <v>335</v>
      </c>
      <c r="H203" s="61"/>
      <c r="I203" s="61"/>
      <c r="J203" s="61"/>
      <c r="K203" s="61"/>
      <c r="L203" s="61"/>
      <c r="M203" s="61"/>
    </row>
    <row r="204" spans="1:13" ht="12.95" customHeight="1">
      <c r="A204" s="23" t="s">
        <v>229</v>
      </c>
      <c r="B204" s="13" t="s">
        <v>377</v>
      </c>
      <c r="C204" s="227">
        <v>-362.72</v>
      </c>
      <c r="D204" s="13"/>
      <c r="E204" s="132" t="s">
        <v>445</v>
      </c>
      <c r="F204" s="10"/>
      <c r="H204" s="61">
        <v>1245.42</v>
      </c>
    </row>
    <row r="205" spans="1:13" ht="12.95" customHeight="1">
      <c r="A205" s="23" t="s">
        <v>229</v>
      </c>
      <c r="B205" s="13" t="s">
        <v>716</v>
      </c>
      <c r="C205" s="227">
        <v>-25.4</v>
      </c>
      <c r="D205" s="13"/>
      <c r="E205" s="132">
        <v>40306</v>
      </c>
      <c r="F205" s="10"/>
      <c r="H205" s="61">
        <v>3755.8</v>
      </c>
    </row>
    <row r="206" spans="1:13" ht="12.95" customHeight="1">
      <c r="A206" s="23" t="s">
        <v>229</v>
      </c>
      <c r="B206" s="13" t="s">
        <v>717</v>
      </c>
      <c r="C206" s="227">
        <v>-19.899999999999999</v>
      </c>
      <c r="D206" s="13"/>
      <c r="E206" s="132" t="s">
        <v>810</v>
      </c>
      <c r="F206" s="10"/>
      <c r="H206" s="61">
        <v>1374.89</v>
      </c>
    </row>
    <row r="207" spans="1:13" ht="12.95" customHeight="1">
      <c r="A207" s="23" t="s">
        <v>223</v>
      </c>
      <c r="B207" s="13" t="s">
        <v>436</v>
      </c>
      <c r="C207" s="227">
        <v>-19.899999999999999</v>
      </c>
      <c r="D207" s="13"/>
      <c r="E207" s="132" t="s">
        <v>563</v>
      </c>
      <c r="F207" s="10"/>
      <c r="H207" s="61">
        <v>1492.73</v>
      </c>
    </row>
    <row r="208" spans="1:13" ht="12.95" customHeight="1">
      <c r="A208" s="23" t="s">
        <v>548</v>
      </c>
      <c r="B208" s="13" t="s">
        <v>1070</v>
      </c>
      <c r="C208" s="227">
        <v>-150</v>
      </c>
      <c r="D208" s="13"/>
      <c r="E208" s="132">
        <v>40465</v>
      </c>
      <c r="F208" s="10"/>
      <c r="H208" s="61">
        <v>1254.97</v>
      </c>
    </row>
    <row r="209" spans="1:13" s="10" customFormat="1" ht="12.95" customHeight="1">
      <c r="A209" s="25" t="s">
        <v>548</v>
      </c>
      <c r="B209" s="14" t="s">
        <v>428</v>
      </c>
      <c r="C209" s="228">
        <v>1312.2</v>
      </c>
      <c r="D209" s="14" t="s">
        <v>550</v>
      </c>
      <c r="E209" s="132">
        <v>40470</v>
      </c>
      <c r="F209" s="10" t="s">
        <v>428</v>
      </c>
      <c r="G209" s="61">
        <v>1314.25</v>
      </c>
      <c r="H209" s="61"/>
      <c r="I209" s="61"/>
      <c r="J209" s="61"/>
      <c r="K209" s="61"/>
      <c r="L209" s="61"/>
      <c r="M209" s="61"/>
    </row>
    <row r="210" spans="1:13" ht="12.95" customHeight="1">
      <c r="A210" s="23" t="s">
        <v>549</v>
      </c>
      <c r="B210" s="13" t="s">
        <v>712</v>
      </c>
      <c r="C210" s="227">
        <v>-500</v>
      </c>
      <c r="D210" s="13"/>
      <c r="E210" s="132">
        <v>40471</v>
      </c>
      <c r="F210" s="10" t="s">
        <v>428</v>
      </c>
      <c r="G210" s="61">
        <v>60</v>
      </c>
    </row>
    <row r="211" spans="1:13" ht="12.95" customHeight="1">
      <c r="A211" s="23" t="s">
        <v>549</v>
      </c>
      <c r="B211" s="15" t="s">
        <v>873</v>
      </c>
      <c r="C211" s="227">
        <v>-103.51</v>
      </c>
      <c r="D211" s="13"/>
      <c r="E211" s="132">
        <v>40474</v>
      </c>
      <c r="F211" s="10" t="s">
        <v>428</v>
      </c>
      <c r="G211" s="61">
        <v>335</v>
      </c>
    </row>
    <row r="212" spans="1:13" ht="12.95" customHeight="1">
      <c r="A212" s="23" t="s">
        <v>549</v>
      </c>
      <c r="B212" s="13" t="s">
        <v>583</v>
      </c>
      <c r="C212" s="227">
        <v>-7</v>
      </c>
      <c r="D212" s="13"/>
      <c r="E212" s="132">
        <v>40480</v>
      </c>
      <c r="F212" s="10"/>
      <c r="H212" s="61">
        <v>1206.92</v>
      </c>
    </row>
    <row r="213" spans="1:13" ht="12.95" customHeight="1">
      <c r="A213" s="23" t="s">
        <v>584</v>
      </c>
      <c r="B213" s="13" t="s">
        <v>394</v>
      </c>
      <c r="C213" s="227">
        <v>-52.39</v>
      </c>
      <c r="D213" s="13"/>
      <c r="E213" s="132">
        <v>40495</v>
      </c>
      <c r="F213" s="10"/>
      <c r="H213" s="61">
        <v>1780.66</v>
      </c>
    </row>
    <row r="214" spans="1:13" ht="12.95" customHeight="1">
      <c r="A214" s="23" t="s">
        <v>285</v>
      </c>
      <c r="B214" s="13" t="s">
        <v>286</v>
      </c>
      <c r="C214" s="227">
        <v>-218</v>
      </c>
      <c r="D214" s="13"/>
      <c r="E214" s="132">
        <v>40500</v>
      </c>
      <c r="F214" s="10" t="s">
        <v>428</v>
      </c>
      <c r="G214" s="61">
        <v>1314.25</v>
      </c>
      <c r="H214" s="61"/>
    </row>
    <row r="215" spans="1:13" ht="12.95" customHeight="1">
      <c r="A215" s="23" t="s">
        <v>287</v>
      </c>
      <c r="B215" s="13" t="s">
        <v>745</v>
      </c>
      <c r="C215" s="227">
        <v>-48.7</v>
      </c>
      <c r="D215" s="13"/>
      <c r="E215" s="132">
        <v>40505</v>
      </c>
      <c r="F215" s="10" t="s">
        <v>428</v>
      </c>
      <c r="G215" s="61">
        <v>60</v>
      </c>
    </row>
    <row r="216" spans="1:13" ht="12.95" customHeight="1">
      <c r="A216" s="23" t="s">
        <v>214</v>
      </c>
      <c r="B216" s="13" t="s">
        <v>712</v>
      </c>
      <c r="C216" s="227">
        <v>-800</v>
      </c>
      <c r="D216" s="13"/>
      <c r="E216" s="132">
        <v>40527</v>
      </c>
      <c r="F216" s="10" t="s">
        <v>428</v>
      </c>
      <c r="G216" s="61">
        <v>1314.25</v>
      </c>
    </row>
    <row r="217" spans="1:13" s="10" customFormat="1" ht="12.95" customHeight="1">
      <c r="A217" s="25" t="s">
        <v>777</v>
      </c>
      <c r="B217" s="14" t="s">
        <v>428</v>
      </c>
      <c r="C217" s="228">
        <v>60</v>
      </c>
      <c r="D217" s="14" t="s">
        <v>278</v>
      </c>
      <c r="E217" s="132">
        <v>40527</v>
      </c>
      <c r="F217" s="10" t="s">
        <v>428</v>
      </c>
      <c r="G217" s="61">
        <v>150</v>
      </c>
      <c r="H217" s="61"/>
      <c r="I217" s="61"/>
      <c r="J217" s="61"/>
      <c r="K217" s="61"/>
      <c r="L217" s="71"/>
      <c r="M217" s="71"/>
    </row>
    <row r="218" spans="1:13" s="10" customFormat="1" ht="12.95" customHeight="1">
      <c r="A218" s="25" t="s">
        <v>396</v>
      </c>
      <c r="B218" s="14" t="s">
        <v>428</v>
      </c>
      <c r="C218" s="228">
        <v>1306.53</v>
      </c>
      <c r="D218" s="14" t="s">
        <v>688</v>
      </c>
      <c r="E218" s="132">
        <v>40529</v>
      </c>
      <c r="F218" s="10" t="s">
        <v>428</v>
      </c>
      <c r="G218" s="61">
        <v>60</v>
      </c>
      <c r="H218" s="61"/>
      <c r="I218" s="61"/>
      <c r="J218" s="61"/>
      <c r="K218" s="61"/>
      <c r="L218" s="71"/>
      <c r="M218" s="71"/>
    </row>
    <row r="219" spans="1:13" ht="12.95" customHeight="1">
      <c r="A219" s="23" t="s">
        <v>397</v>
      </c>
      <c r="B219" s="13" t="s">
        <v>277</v>
      </c>
      <c r="C219" s="227">
        <v>-44</v>
      </c>
      <c r="D219" s="13"/>
      <c r="E219" s="132">
        <v>40535</v>
      </c>
      <c r="F219" s="10" t="s">
        <v>428</v>
      </c>
      <c r="G219" s="61">
        <v>300</v>
      </c>
    </row>
    <row r="220" spans="1:13" ht="12.95" customHeight="1">
      <c r="A220" s="23" t="s">
        <v>397</v>
      </c>
      <c r="B220" s="13" t="s">
        <v>798</v>
      </c>
      <c r="C220" s="227">
        <v>-7</v>
      </c>
      <c r="D220" s="13"/>
      <c r="E220" s="132">
        <v>40535</v>
      </c>
      <c r="F220" s="10" t="s">
        <v>428</v>
      </c>
      <c r="G220" s="61">
        <v>100</v>
      </c>
    </row>
    <row r="221" spans="1:13" ht="12.95" customHeight="1">
      <c r="A221" s="23" t="s">
        <v>1236</v>
      </c>
      <c r="B221" s="13" t="s">
        <v>847</v>
      </c>
      <c r="C221" s="227">
        <v>0.7</v>
      </c>
      <c r="D221" s="13"/>
      <c r="E221" s="132">
        <v>40535</v>
      </c>
      <c r="F221" s="10" t="s">
        <v>428</v>
      </c>
      <c r="G221" s="61">
        <v>335</v>
      </c>
    </row>
    <row r="222" spans="1:13" ht="12.95" customHeight="1">
      <c r="A222" s="23">
        <v>40120</v>
      </c>
      <c r="B222" s="13" t="s">
        <v>712</v>
      </c>
      <c r="C222" s="227">
        <v>-1500</v>
      </c>
      <c r="D222" s="13" t="s">
        <v>906</v>
      </c>
      <c r="E222" s="132">
        <v>40540</v>
      </c>
      <c r="F222" s="10"/>
      <c r="H222" s="61">
        <v>3038.06</v>
      </c>
      <c r="I222" s="60">
        <f>SUM(G165:G222)</f>
        <v>19704.97</v>
      </c>
      <c r="J222" s="60">
        <f>SUM(H165:H222)</f>
        <v>41374.21</v>
      </c>
      <c r="K222" s="60">
        <f>+I222+J222</f>
        <v>61079.18</v>
      </c>
    </row>
    <row r="223" spans="1:13" s="10" customFormat="1" ht="12.95" customHeight="1">
      <c r="A223" s="25">
        <v>40120</v>
      </c>
      <c r="B223" s="14" t="s">
        <v>428</v>
      </c>
      <c r="C223" s="228">
        <v>335</v>
      </c>
      <c r="D223" s="14" t="s">
        <v>692</v>
      </c>
      <c r="E223" s="132">
        <v>40557</v>
      </c>
      <c r="G223" s="61"/>
      <c r="H223" s="61">
        <v>1495.35</v>
      </c>
      <c r="I223" s="61">
        <f>+I222/12</f>
        <v>1642.0808333333334</v>
      </c>
      <c r="J223" s="61">
        <f>+J222/12</f>
        <v>3447.8508333333334</v>
      </c>
      <c r="K223" s="61"/>
      <c r="L223" s="61"/>
      <c r="M223" s="61"/>
    </row>
    <row r="224" spans="1:13" ht="12.95" customHeight="1">
      <c r="A224" s="23">
        <v>40121</v>
      </c>
      <c r="B224" s="12" t="s">
        <v>698</v>
      </c>
      <c r="C224" s="227">
        <v>-69.900000000000006</v>
      </c>
      <c r="D224" s="13"/>
      <c r="E224" s="132">
        <v>40562</v>
      </c>
      <c r="F224" s="10" t="s">
        <v>428</v>
      </c>
      <c r="G224" s="61">
        <v>1301.19</v>
      </c>
    </row>
    <row r="225" spans="1:13" ht="12.95" customHeight="1">
      <c r="A225" s="23">
        <v>40122</v>
      </c>
      <c r="B225" s="13" t="s">
        <v>712</v>
      </c>
      <c r="C225" s="227">
        <v>-1500</v>
      </c>
      <c r="D225" s="13"/>
      <c r="E225" s="132">
        <v>40562</v>
      </c>
      <c r="F225" s="10" t="s">
        <v>428</v>
      </c>
      <c r="G225" s="61">
        <v>200</v>
      </c>
    </row>
    <row r="226" spans="1:13" ht="12.95" customHeight="1">
      <c r="A226" s="23">
        <v>40124</v>
      </c>
      <c r="B226" s="13" t="s">
        <v>207</v>
      </c>
      <c r="C226" s="227">
        <v>4500</v>
      </c>
      <c r="D226" s="13" t="s">
        <v>683</v>
      </c>
      <c r="E226" s="132" t="s">
        <v>600</v>
      </c>
      <c r="F226" s="10" t="s">
        <v>428</v>
      </c>
      <c r="G226" s="61">
        <v>1312.89</v>
      </c>
    </row>
    <row r="227" spans="1:13" ht="12.95" customHeight="1">
      <c r="A227" s="23">
        <v>40124</v>
      </c>
      <c r="B227" s="13" t="s">
        <v>618</v>
      </c>
      <c r="C227" s="227">
        <v>-0.2</v>
      </c>
      <c r="D227" s="13"/>
      <c r="E227" s="132" t="s">
        <v>699</v>
      </c>
      <c r="F227" s="10" t="s">
        <v>428</v>
      </c>
      <c r="G227" s="61">
        <v>60</v>
      </c>
    </row>
    <row r="228" spans="1:13" ht="12.95" customHeight="1">
      <c r="A228" s="23">
        <v>40125</v>
      </c>
      <c r="B228" s="13" t="s">
        <v>884</v>
      </c>
      <c r="C228" s="227">
        <v>-7.5</v>
      </c>
      <c r="D228" s="13"/>
      <c r="E228" s="132" t="s">
        <v>595</v>
      </c>
      <c r="F228" s="10" t="s">
        <v>428</v>
      </c>
      <c r="G228" s="61">
        <v>120</v>
      </c>
    </row>
    <row r="229" spans="1:13" ht="12.95" customHeight="1">
      <c r="A229" s="23">
        <v>40125</v>
      </c>
      <c r="B229" s="13" t="s">
        <v>1070</v>
      </c>
      <c r="C229" s="227">
        <v>-500</v>
      </c>
      <c r="D229" s="13"/>
      <c r="E229" s="132" t="s">
        <v>595</v>
      </c>
      <c r="F229" s="10" t="s">
        <v>428</v>
      </c>
      <c r="G229" s="61">
        <v>335</v>
      </c>
    </row>
    <row r="230" spans="1:13" ht="12.95" customHeight="1">
      <c r="A230" s="23">
        <v>40125</v>
      </c>
      <c r="B230" s="13" t="s">
        <v>884</v>
      </c>
      <c r="C230" s="227">
        <v>-7.5</v>
      </c>
      <c r="D230" s="13"/>
      <c r="E230" s="132">
        <v>40607</v>
      </c>
      <c r="F230" s="10"/>
      <c r="H230" s="61">
        <v>2860.01</v>
      </c>
    </row>
    <row r="231" spans="1:13" ht="12.95" customHeight="1">
      <c r="A231" s="23">
        <v>40125</v>
      </c>
      <c r="B231" s="13" t="s">
        <v>1070</v>
      </c>
      <c r="C231" s="227">
        <v>-500</v>
      </c>
      <c r="D231" s="13"/>
      <c r="E231" s="132" t="s">
        <v>879</v>
      </c>
      <c r="F231" s="10"/>
      <c r="H231" s="61">
        <v>1757.09</v>
      </c>
    </row>
    <row r="232" spans="1:13" ht="12.95" customHeight="1">
      <c r="A232" s="23">
        <v>40126</v>
      </c>
      <c r="B232" s="13" t="s">
        <v>25</v>
      </c>
      <c r="C232" s="227">
        <v>-400</v>
      </c>
      <c r="D232" s="13"/>
      <c r="E232" s="132" t="s">
        <v>748</v>
      </c>
      <c r="F232" s="10" t="s">
        <v>428</v>
      </c>
      <c r="G232" s="61">
        <v>1312.89</v>
      </c>
    </row>
    <row r="233" spans="1:13" ht="12.95" customHeight="1">
      <c r="A233" s="23">
        <v>40127</v>
      </c>
      <c r="B233" s="19" t="s">
        <v>510</v>
      </c>
      <c r="C233" s="227">
        <v>-169</v>
      </c>
      <c r="E233" s="132" t="s">
        <v>1066</v>
      </c>
      <c r="F233" s="10" t="s">
        <v>428</v>
      </c>
      <c r="G233" s="61">
        <v>60</v>
      </c>
    </row>
    <row r="234" spans="1:13" ht="12.95" customHeight="1">
      <c r="A234" s="23">
        <v>40127</v>
      </c>
      <c r="B234" t="s">
        <v>436</v>
      </c>
      <c r="C234" s="227">
        <v>-1.1599999999999999</v>
      </c>
      <c r="E234" s="132">
        <v>40627</v>
      </c>
      <c r="F234" s="10" t="s">
        <v>428</v>
      </c>
      <c r="G234" s="61">
        <v>335</v>
      </c>
      <c r="H234" s="61"/>
    </row>
    <row r="235" spans="1:13" ht="12.95" customHeight="1">
      <c r="A235" s="23">
        <v>40128</v>
      </c>
      <c r="B235" t="s">
        <v>712</v>
      </c>
      <c r="C235" s="227">
        <v>-1500</v>
      </c>
      <c r="E235" s="132">
        <v>40631</v>
      </c>
      <c r="F235" s="10"/>
      <c r="G235" s="61"/>
      <c r="H235" s="61">
        <v>1879.04</v>
      </c>
    </row>
    <row r="236" spans="1:13" ht="12.95" customHeight="1">
      <c r="A236" s="23" t="s">
        <v>570</v>
      </c>
      <c r="B236" t="s">
        <v>769</v>
      </c>
      <c r="C236" s="227">
        <v>-15</v>
      </c>
      <c r="E236" s="132" t="s">
        <v>654</v>
      </c>
      <c r="F236" s="10" t="s">
        <v>428</v>
      </c>
      <c r="G236" s="61">
        <v>1312.89</v>
      </c>
    </row>
    <row r="237" spans="1:13" s="10" customFormat="1" ht="12.95" customHeight="1">
      <c r="A237" s="25" t="s">
        <v>519</v>
      </c>
      <c r="B237" s="10" t="s">
        <v>428</v>
      </c>
      <c r="C237" s="228">
        <v>1299.29</v>
      </c>
      <c r="D237" s="10" t="s">
        <v>860</v>
      </c>
      <c r="E237" s="132" t="s">
        <v>1156</v>
      </c>
      <c r="F237" s="10" t="s">
        <v>428</v>
      </c>
      <c r="G237" s="61">
        <v>60</v>
      </c>
      <c r="H237" s="61"/>
      <c r="I237" s="61"/>
      <c r="J237" s="61"/>
      <c r="K237" s="61"/>
      <c r="L237" s="61"/>
      <c r="M237" s="61"/>
    </row>
    <row r="238" spans="1:13" s="10" customFormat="1" ht="12.95" customHeight="1">
      <c r="A238" s="25" t="s">
        <v>520</v>
      </c>
      <c r="B238" s="10" t="s">
        <v>428</v>
      </c>
      <c r="C238" s="228">
        <v>1312.2</v>
      </c>
      <c r="D238" s="10" t="s">
        <v>861</v>
      </c>
      <c r="E238" s="132" t="s">
        <v>385</v>
      </c>
      <c r="F238" s="10" t="s">
        <v>428</v>
      </c>
      <c r="G238" s="61">
        <v>335</v>
      </c>
      <c r="H238" s="61"/>
      <c r="I238" s="61"/>
      <c r="J238" s="61"/>
      <c r="K238" s="61"/>
      <c r="L238" s="61"/>
      <c r="M238" s="61"/>
    </row>
    <row r="239" spans="1:13" ht="12.95" customHeight="1">
      <c r="A239" s="23" t="s">
        <v>520</v>
      </c>
      <c r="B239" t="s">
        <v>714</v>
      </c>
      <c r="C239" s="227">
        <v>-412.05</v>
      </c>
      <c r="E239" s="132" t="s">
        <v>444</v>
      </c>
      <c r="F239" s="10"/>
      <c r="H239" s="61">
        <v>1697.45</v>
      </c>
    </row>
    <row r="240" spans="1:13" ht="12.95" customHeight="1">
      <c r="A240" s="23" t="s">
        <v>522</v>
      </c>
      <c r="B240" t="s">
        <v>505</v>
      </c>
      <c r="C240" s="227">
        <v>-120</v>
      </c>
      <c r="E240" s="34" t="s">
        <v>418</v>
      </c>
      <c r="F240" s="34"/>
      <c r="H240" s="65">
        <v>1734.27</v>
      </c>
    </row>
    <row r="241" spans="1:13" ht="12.95" customHeight="1">
      <c r="A241" s="23" t="s">
        <v>591</v>
      </c>
      <c r="B241" t="s">
        <v>716</v>
      </c>
      <c r="C241" s="227">
        <v>-26.5</v>
      </c>
      <c r="E241" s="34" t="s">
        <v>263</v>
      </c>
      <c r="F241" s="34" t="s">
        <v>428</v>
      </c>
      <c r="G241" s="65">
        <v>1312.89</v>
      </c>
    </row>
    <row r="242" spans="1:13" ht="12.95" customHeight="1">
      <c r="A242" s="23" t="s">
        <v>620</v>
      </c>
      <c r="B242" s="11" t="s">
        <v>873</v>
      </c>
      <c r="C242" s="227">
        <v>-103.51</v>
      </c>
      <c r="E242" s="34" t="s">
        <v>265</v>
      </c>
      <c r="F242" s="34" t="s">
        <v>428</v>
      </c>
      <c r="G242" s="65">
        <v>60</v>
      </c>
    </row>
    <row r="243" spans="1:13" ht="12.95" customHeight="1">
      <c r="A243" s="23" t="s">
        <v>620</v>
      </c>
      <c r="B243" s="12" t="s">
        <v>698</v>
      </c>
      <c r="C243" s="227">
        <v>-66.2</v>
      </c>
      <c r="E243" s="34" t="s">
        <v>509</v>
      </c>
      <c r="F243" s="34" t="s">
        <v>428</v>
      </c>
      <c r="G243" s="65">
        <v>335</v>
      </c>
    </row>
    <row r="244" spans="1:13" s="10" customFormat="1" ht="12.95" customHeight="1">
      <c r="A244" s="25" t="s">
        <v>704</v>
      </c>
      <c r="B244" s="10" t="s">
        <v>428</v>
      </c>
      <c r="C244" s="228">
        <v>60</v>
      </c>
      <c r="D244" s="10" t="s">
        <v>628</v>
      </c>
      <c r="E244" s="31" t="s">
        <v>367</v>
      </c>
      <c r="F244" s="31"/>
      <c r="G244" s="60"/>
      <c r="H244" s="66">
        <v>3200</v>
      </c>
      <c r="I244" s="61"/>
      <c r="J244" s="61"/>
      <c r="K244" s="61"/>
      <c r="L244" s="61"/>
      <c r="M244" s="61"/>
    </row>
    <row r="245" spans="1:13" s="10" customFormat="1" ht="12.95" customHeight="1">
      <c r="A245" s="25" t="s">
        <v>1110</v>
      </c>
      <c r="B245" s="10" t="s">
        <v>428</v>
      </c>
      <c r="C245" s="228">
        <v>1258.6500000000001</v>
      </c>
      <c r="D245" s="10" t="s">
        <v>867</v>
      </c>
      <c r="E245" s="31" t="s">
        <v>367</v>
      </c>
      <c r="F245" s="31"/>
      <c r="G245" s="61"/>
      <c r="H245" s="66">
        <v>1622.15</v>
      </c>
      <c r="I245" s="61"/>
      <c r="J245" s="61"/>
      <c r="K245" s="61"/>
      <c r="L245" s="61"/>
      <c r="M245" s="61"/>
    </row>
    <row r="246" spans="1:13" ht="12.95" customHeight="1">
      <c r="A246" s="23" t="s">
        <v>1110</v>
      </c>
      <c r="B246" t="s">
        <v>1180</v>
      </c>
      <c r="C246" s="227">
        <v>-58.6</v>
      </c>
      <c r="E246" s="136">
        <v>40708</v>
      </c>
      <c r="F246" s="34"/>
      <c r="G246" s="61"/>
      <c r="H246" s="65">
        <v>2843.36</v>
      </c>
    </row>
    <row r="247" spans="1:13" ht="12.95" customHeight="1">
      <c r="A247" s="23" t="s">
        <v>705</v>
      </c>
      <c r="B247" t="s">
        <v>798</v>
      </c>
      <c r="C247" s="227">
        <v>-7</v>
      </c>
      <c r="E247" s="136">
        <v>40710</v>
      </c>
      <c r="F247" s="48" t="s">
        <v>428</v>
      </c>
      <c r="G247" s="65">
        <v>1312.89</v>
      </c>
    </row>
    <row r="248" spans="1:13" ht="12.95" customHeight="1">
      <c r="A248" s="23" t="s">
        <v>705</v>
      </c>
      <c r="B248" t="s">
        <v>847</v>
      </c>
      <c r="C248" s="227">
        <v>0.76</v>
      </c>
      <c r="E248" s="34" t="s">
        <v>327</v>
      </c>
      <c r="F248" s="34" t="s">
        <v>428</v>
      </c>
      <c r="G248" s="65">
        <v>335</v>
      </c>
    </row>
    <row r="249" spans="1:13" ht="12.95" customHeight="1">
      <c r="A249" s="23">
        <v>40147</v>
      </c>
      <c r="B249" t="s">
        <v>362</v>
      </c>
      <c r="C249" s="227">
        <v>-21.8</v>
      </c>
      <c r="E249" s="34" t="s">
        <v>327</v>
      </c>
      <c r="F249" s="34"/>
      <c r="H249" s="65">
        <v>1531.14</v>
      </c>
    </row>
    <row r="250" spans="1:13" ht="12.95" customHeight="1">
      <c r="A250" s="23">
        <v>40147</v>
      </c>
      <c r="B250" t="s">
        <v>706</v>
      </c>
      <c r="C250" s="227">
        <v>-168.97</v>
      </c>
      <c r="E250" s="34" t="s">
        <v>978</v>
      </c>
      <c r="F250" s="34" t="s">
        <v>428</v>
      </c>
      <c r="G250" s="65">
        <v>1312.89</v>
      </c>
    </row>
    <row r="251" spans="1:13" ht="12.95" customHeight="1">
      <c r="A251" s="23">
        <v>40148</v>
      </c>
      <c r="B251" t="s">
        <v>871</v>
      </c>
      <c r="C251" s="227">
        <v>-21.99</v>
      </c>
      <c r="E251" s="34" t="s">
        <v>978</v>
      </c>
      <c r="F251" s="34" t="s">
        <v>428</v>
      </c>
      <c r="G251" s="65">
        <v>150</v>
      </c>
    </row>
    <row r="252" spans="1:13" ht="12.95" customHeight="1">
      <c r="A252" s="23">
        <v>40148</v>
      </c>
      <c r="B252" t="s">
        <v>871</v>
      </c>
      <c r="C252" s="227">
        <v>-53.1</v>
      </c>
      <c r="E252" s="34" t="s">
        <v>369</v>
      </c>
      <c r="F252" s="34" t="s">
        <v>428</v>
      </c>
      <c r="G252" s="65">
        <v>60</v>
      </c>
    </row>
    <row r="253" spans="1:13" s="10" customFormat="1" ht="12.95" customHeight="1">
      <c r="A253" s="25">
        <v>40149</v>
      </c>
      <c r="B253" s="10" t="s">
        <v>428</v>
      </c>
      <c r="C253" s="228">
        <v>335</v>
      </c>
      <c r="D253" s="10" t="s">
        <v>372</v>
      </c>
      <c r="E253" s="34" t="s">
        <v>1138</v>
      </c>
      <c r="F253" s="34" t="s">
        <v>428</v>
      </c>
      <c r="G253" s="65">
        <v>335</v>
      </c>
      <c r="H253" s="60"/>
      <c r="I253" s="61"/>
      <c r="J253" s="61"/>
      <c r="K253" s="61"/>
      <c r="L253" s="61"/>
      <c r="M253" s="61"/>
    </row>
    <row r="254" spans="1:13" ht="12.95" customHeight="1">
      <c r="A254" s="23">
        <v>40149</v>
      </c>
      <c r="B254" t="s">
        <v>712</v>
      </c>
      <c r="C254" s="227">
        <v>-1500</v>
      </c>
      <c r="D254" t="s">
        <v>906</v>
      </c>
      <c r="E254" s="34" t="s">
        <v>713</v>
      </c>
      <c r="F254" s="34"/>
      <c r="G254" s="61"/>
      <c r="H254" s="65">
        <v>3279.3</v>
      </c>
    </row>
    <row r="255" spans="1:13" ht="12.95" customHeight="1">
      <c r="A255" s="23">
        <v>40150</v>
      </c>
      <c r="B255" t="s">
        <v>712</v>
      </c>
      <c r="C255" s="227">
        <v>-1500</v>
      </c>
      <c r="D255" t="s">
        <v>5</v>
      </c>
      <c r="E255" s="136">
        <v>40757</v>
      </c>
      <c r="F255" s="34" t="s">
        <v>428</v>
      </c>
      <c r="G255" s="65">
        <v>120</v>
      </c>
    </row>
    <row r="256" spans="1:13" ht="12.95" customHeight="1">
      <c r="A256" s="23">
        <v>40151</v>
      </c>
      <c r="B256" t="s">
        <v>362</v>
      </c>
      <c r="C256" s="227">
        <v>-28.4</v>
      </c>
      <c r="E256" s="136">
        <v>40759</v>
      </c>
      <c r="F256" s="34" t="s">
        <v>428</v>
      </c>
      <c r="G256" s="65">
        <v>150</v>
      </c>
    </row>
    <row r="257" spans="1:13" ht="12.95" customHeight="1">
      <c r="A257" s="23">
        <v>40151</v>
      </c>
      <c r="B257" t="s">
        <v>827</v>
      </c>
      <c r="C257" s="227">
        <v>-17.899999999999999</v>
      </c>
      <c r="E257" s="34" t="s">
        <v>530</v>
      </c>
      <c r="F257" s="34"/>
      <c r="H257" s="65">
        <v>1797.3</v>
      </c>
    </row>
    <row r="258" spans="1:13" ht="12.95" customHeight="1">
      <c r="A258" s="23">
        <v>40153</v>
      </c>
      <c r="B258" t="s">
        <v>828</v>
      </c>
      <c r="C258" s="227">
        <v>-36.700000000000003</v>
      </c>
      <c r="E258" s="136">
        <v>40793</v>
      </c>
      <c r="F258" s="34" t="s">
        <v>428</v>
      </c>
      <c r="G258" s="65">
        <v>60</v>
      </c>
    </row>
    <row r="259" spans="1:13" ht="12.95" customHeight="1">
      <c r="A259" s="23">
        <v>40153</v>
      </c>
      <c r="B259" t="s">
        <v>640</v>
      </c>
      <c r="C259" s="227">
        <v>-113.9</v>
      </c>
      <c r="E259" s="136">
        <v>40796</v>
      </c>
      <c r="F259" s="34" t="s">
        <v>428</v>
      </c>
      <c r="G259" s="65">
        <v>200</v>
      </c>
    </row>
    <row r="260" spans="1:13" ht="12.95" customHeight="1">
      <c r="A260" s="23">
        <v>40155</v>
      </c>
      <c r="B260" s="19" t="s">
        <v>510</v>
      </c>
      <c r="C260" s="227">
        <v>-189</v>
      </c>
      <c r="E260" s="34" t="s">
        <v>810</v>
      </c>
      <c r="F260" s="34"/>
      <c r="H260" s="65">
        <v>1528.52</v>
      </c>
    </row>
    <row r="261" spans="1:13" ht="12.95" customHeight="1">
      <c r="A261" s="23">
        <v>40157</v>
      </c>
      <c r="B261" t="s">
        <v>871</v>
      </c>
      <c r="C261" s="227">
        <v>-154.62</v>
      </c>
      <c r="E261" s="34" t="s">
        <v>460</v>
      </c>
      <c r="F261" s="34" t="s">
        <v>428</v>
      </c>
      <c r="G261" s="65">
        <v>1312.89</v>
      </c>
      <c r="H261" s="61"/>
    </row>
    <row r="262" spans="1:13" s="10" customFormat="1" ht="12.95" customHeight="1">
      <c r="A262" s="25" t="s">
        <v>1006</v>
      </c>
      <c r="B262" s="10" t="s">
        <v>428</v>
      </c>
      <c r="C262" s="228">
        <v>3825.35</v>
      </c>
      <c r="D262" s="10" t="s">
        <v>1123</v>
      </c>
      <c r="E262" s="34" t="s">
        <v>660</v>
      </c>
      <c r="F262" s="34" t="s">
        <v>428</v>
      </c>
      <c r="G262" s="65">
        <v>335</v>
      </c>
      <c r="H262" s="67"/>
      <c r="I262" s="61"/>
      <c r="J262" s="61"/>
      <c r="K262" s="61"/>
      <c r="L262" s="61"/>
      <c r="M262" s="61"/>
    </row>
    <row r="263" spans="1:13" ht="12.95" customHeight="1">
      <c r="A263" s="23" t="s">
        <v>1007</v>
      </c>
      <c r="B263" t="s">
        <v>714</v>
      </c>
      <c r="C263" s="227">
        <v>-214.02</v>
      </c>
      <c r="E263" s="34" t="s">
        <v>563</v>
      </c>
      <c r="F263" s="34"/>
      <c r="G263" s="61"/>
      <c r="H263" s="65">
        <v>1193.73</v>
      </c>
    </row>
    <row r="264" spans="1:13" ht="12.95" customHeight="1">
      <c r="A264" s="23" t="s">
        <v>971</v>
      </c>
      <c r="B264" t="s">
        <v>1070</v>
      </c>
      <c r="C264" s="227">
        <v>-300</v>
      </c>
      <c r="E264" s="34" t="s">
        <v>424</v>
      </c>
      <c r="F264" s="34" t="s">
        <v>428</v>
      </c>
      <c r="G264" s="65">
        <v>60</v>
      </c>
      <c r="H264" s="61"/>
    </row>
    <row r="265" spans="1:13" ht="12.95" customHeight="1">
      <c r="A265" s="23" t="s">
        <v>971</v>
      </c>
      <c r="B265" t="s">
        <v>571</v>
      </c>
      <c r="C265" s="227">
        <v>-39.9</v>
      </c>
      <c r="E265" s="34" t="s">
        <v>349</v>
      </c>
      <c r="F265" s="34"/>
      <c r="H265" s="65">
        <v>1540.69</v>
      </c>
    </row>
    <row r="266" spans="1:13" ht="12.95" customHeight="1">
      <c r="A266" s="23" t="s">
        <v>971</v>
      </c>
      <c r="B266" t="s">
        <v>827</v>
      </c>
      <c r="C266" s="227">
        <v>-32.9</v>
      </c>
      <c r="E266" s="34" t="s">
        <v>396</v>
      </c>
      <c r="F266" s="34" t="s">
        <v>428</v>
      </c>
      <c r="H266" s="65">
        <v>1462.37</v>
      </c>
    </row>
    <row r="267" spans="1:13" ht="12.95" customHeight="1">
      <c r="A267" s="23" t="s">
        <v>718</v>
      </c>
      <c r="B267" t="s">
        <v>502</v>
      </c>
      <c r="C267" s="227">
        <v>-45</v>
      </c>
      <c r="E267" s="34" t="s">
        <v>396</v>
      </c>
      <c r="F267" s="34" t="s">
        <v>428</v>
      </c>
      <c r="G267" s="65">
        <v>335</v>
      </c>
    </row>
    <row r="268" spans="1:13" ht="12.95" customHeight="1">
      <c r="A268" s="23" t="s">
        <v>718</v>
      </c>
      <c r="B268" t="s">
        <v>4</v>
      </c>
      <c r="C268" s="227">
        <v>-117.34</v>
      </c>
      <c r="E268" s="34" t="s">
        <v>570</v>
      </c>
      <c r="F268" s="34"/>
      <c r="H268" s="65">
        <v>1540.69</v>
      </c>
    </row>
    <row r="269" spans="1:13" ht="12.95" customHeight="1">
      <c r="A269" s="23" t="s">
        <v>868</v>
      </c>
      <c r="B269" t="s">
        <v>1067</v>
      </c>
      <c r="C269" s="227">
        <v>-999</v>
      </c>
      <c r="E269" s="34" t="s">
        <v>1001</v>
      </c>
      <c r="F269" s="34" t="s">
        <v>428</v>
      </c>
      <c r="G269" s="65">
        <v>1309.47</v>
      </c>
    </row>
    <row r="270" spans="1:13" ht="12.95" customHeight="1">
      <c r="A270" s="23" t="s">
        <v>1068</v>
      </c>
      <c r="B270" t="s">
        <v>712</v>
      </c>
      <c r="C270" s="227">
        <v>-1000</v>
      </c>
      <c r="E270" s="34" t="s">
        <v>971</v>
      </c>
      <c r="F270" s="34" t="s">
        <v>428</v>
      </c>
      <c r="H270" s="65">
        <v>4454.1899999999996</v>
      </c>
    </row>
    <row r="271" spans="1:13" ht="12.95" customHeight="1">
      <c r="A271" s="23" t="s">
        <v>1068</v>
      </c>
      <c r="B271" t="s">
        <v>97</v>
      </c>
      <c r="C271" s="227">
        <v>-83</v>
      </c>
      <c r="E271" s="34" t="s">
        <v>868</v>
      </c>
      <c r="F271" s="34" t="s">
        <v>428</v>
      </c>
      <c r="G271" s="65">
        <v>1309.48</v>
      </c>
    </row>
    <row r="272" spans="1:13" s="10" customFormat="1" ht="12.95" customHeight="1">
      <c r="A272" s="25" t="s">
        <v>98</v>
      </c>
      <c r="B272" s="10" t="s">
        <v>428</v>
      </c>
      <c r="C272" s="228">
        <v>150</v>
      </c>
      <c r="D272" s="10" t="s">
        <v>894</v>
      </c>
      <c r="E272" s="34" t="s">
        <v>868</v>
      </c>
      <c r="F272" s="34" t="s">
        <v>428</v>
      </c>
      <c r="G272" s="65">
        <v>150</v>
      </c>
      <c r="H272" s="61"/>
      <c r="I272" s="61"/>
      <c r="J272" s="61"/>
      <c r="K272" s="61"/>
      <c r="L272" s="61"/>
      <c r="M272" s="61"/>
    </row>
    <row r="273" spans="1:13" s="10" customFormat="1" ht="12.95" customHeight="1">
      <c r="A273" s="25" t="s">
        <v>98</v>
      </c>
      <c r="B273" s="10" t="s">
        <v>428</v>
      </c>
      <c r="C273" s="228">
        <v>1312.2</v>
      </c>
      <c r="D273" s="10" t="s">
        <v>177</v>
      </c>
      <c r="E273" s="34" t="s">
        <v>724</v>
      </c>
      <c r="F273" s="34" t="s">
        <v>428</v>
      </c>
      <c r="G273" s="65">
        <v>335</v>
      </c>
      <c r="H273" s="61"/>
      <c r="I273" s="61"/>
      <c r="J273" s="61"/>
      <c r="K273" s="61"/>
      <c r="L273" s="61"/>
      <c r="M273" s="61"/>
    </row>
    <row r="274" spans="1:13" ht="12.95" customHeight="1">
      <c r="A274" s="23" t="s">
        <v>98</v>
      </c>
      <c r="B274" t="s">
        <v>99</v>
      </c>
      <c r="C274" s="227">
        <v>-47</v>
      </c>
      <c r="E274" s="34" t="s">
        <v>454</v>
      </c>
      <c r="F274" s="34"/>
      <c r="G274" s="61"/>
      <c r="H274" s="65">
        <v>2667.79</v>
      </c>
      <c r="I274" s="61"/>
      <c r="J274" s="61"/>
    </row>
    <row r="275" spans="1:13" s="10" customFormat="1" ht="12.95" customHeight="1">
      <c r="A275" s="25" t="s">
        <v>723</v>
      </c>
      <c r="B275" s="10" t="s">
        <v>428</v>
      </c>
      <c r="C275" s="228">
        <v>60</v>
      </c>
      <c r="D275" s="10" t="s">
        <v>894</v>
      </c>
      <c r="E275" s="22"/>
      <c r="G275" s="61"/>
      <c r="H275" s="61"/>
      <c r="I275" s="68" t="s">
        <v>751</v>
      </c>
      <c r="J275" s="60">
        <f>SUM(G223:G274)</f>
        <v>17635.37</v>
      </c>
      <c r="K275" s="60">
        <f>SUM(H223:H274)</f>
        <v>40084.44</v>
      </c>
      <c r="L275" s="60">
        <f>+K275+J275</f>
        <v>57719.81</v>
      </c>
      <c r="M275" s="60">
        <f>+L275/12</f>
        <v>4809.9841666666662</v>
      </c>
    </row>
    <row r="276" spans="1:13" ht="12.95" customHeight="1">
      <c r="A276" s="23" t="s">
        <v>724</v>
      </c>
      <c r="B276" t="s">
        <v>720</v>
      </c>
      <c r="C276" s="227">
        <v>1602</v>
      </c>
      <c r="E276" s="34" t="s">
        <v>589</v>
      </c>
      <c r="F276" s="34" t="s">
        <v>428</v>
      </c>
      <c r="H276" s="65">
        <v>1754.99</v>
      </c>
      <c r="J276" s="60">
        <f>+J275/12</f>
        <v>1469.6141666666665</v>
      </c>
      <c r="K276" s="60">
        <f>+K275/12</f>
        <v>3340.3700000000003</v>
      </c>
    </row>
    <row r="277" spans="1:13" ht="12.95" customHeight="1">
      <c r="A277" s="23">
        <v>40535</v>
      </c>
      <c r="B277" t="s">
        <v>712</v>
      </c>
      <c r="C277" s="227">
        <v>-2000</v>
      </c>
      <c r="E277" s="34" t="s">
        <v>624</v>
      </c>
      <c r="F277" s="34" t="s">
        <v>428</v>
      </c>
      <c r="G277" s="65">
        <v>1280.8900000000001</v>
      </c>
    </row>
    <row r="278" spans="1:13" s="10" customFormat="1" ht="12.95" customHeight="1">
      <c r="A278" s="25">
        <v>40535</v>
      </c>
      <c r="B278" s="10" t="s">
        <v>428</v>
      </c>
      <c r="C278" s="228">
        <v>335</v>
      </c>
      <c r="D278" s="10" t="s">
        <v>259</v>
      </c>
      <c r="E278" s="34" t="s">
        <v>624</v>
      </c>
      <c r="F278" s="34" t="s">
        <v>428</v>
      </c>
      <c r="G278" s="65">
        <v>200</v>
      </c>
      <c r="H278" s="61"/>
      <c r="I278" s="61"/>
      <c r="J278" s="61"/>
      <c r="K278" s="61"/>
      <c r="L278" s="61"/>
      <c r="M278" s="61"/>
    </row>
    <row r="279" spans="1:13" s="10" customFormat="1" ht="12.95" customHeight="1">
      <c r="A279" s="25">
        <v>40535</v>
      </c>
      <c r="B279" s="10" t="s">
        <v>428</v>
      </c>
      <c r="C279" s="228">
        <v>150</v>
      </c>
      <c r="D279" s="10" t="s">
        <v>373</v>
      </c>
      <c r="E279" s="34" t="s">
        <v>625</v>
      </c>
      <c r="F279" s="34" t="s">
        <v>428</v>
      </c>
      <c r="G279" s="65">
        <v>60</v>
      </c>
      <c r="H279" s="61"/>
      <c r="I279" s="61"/>
      <c r="J279" s="61"/>
      <c r="K279" s="61"/>
      <c r="L279" s="61"/>
      <c r="M279" s="61"/>
    </row>
    <row r="280" spans="1:13" s="10" customFormat="1" ht="12.95" customHeight="1">
      <c r="A280" s="25">
        <v>40535</v>
      </c>
      <c r="B280" s="10" t="s">
        <v>428</v>
      </c>
      <c r="C280" s="228">
        <v>100</v>
      </c>
      <c r="D280" s="10" t="s">
        <v>259</v>
      </c>
      <c r="E280" s="34" t="s">
        <v>381</v>
      </c>
      <c r="F280" s="34" t="s">
        <v>428</v>
      </c>
      <c r="G280" s="65">
        <v>335</v>
      </c>
      <c r="H280" s="61"/>
      <c r="I280" s="61"/>
      <c r="J280" s="61"/>
      <c r="K280" s="61"/>
      <c r="L280" s="61"/>
      <c r="M280" s="61"/>
    </row>
    <row r="281" spans="1:13" ht="12.95" customHeight="1">
      <c r="A281" s="23">
        <v>40536</v>
      </c>
      <c r="B281" t="s">
        <v>618</v>
      </c>
      <c r="C281" s="227">
        <v>-0.05</v>
      </c>
      <c r="E281" s="34" t="s">
        <v>1074</v>
      </c>
      <c r="F281" s="34"/>
      <c r="H281" s="65">
        <v>4770.87</v>
      </c>
    </row>
    <row r="282" spans="1:13" ht="12.95" customHeight="1">
      <c r="A282" s="23">
        <v>40537</v>
      </c>
      <c r="B282" t="s">
        <v>377</v>
      </c>
      <c r="C282" s="227">
        <v>-222.18</v>
      </c>
      <c r="E282" s="34" t="s">
        <v>600</v>
      </c>
      <c r="F282" s="34" t="s">
        <v>428</v>
      </c>
      <c r="G282" s="65">
        <v>1312.89</v>
      </c>
    </row>
    <row r="283" spans="1:13" ht="12.95" customHeight="1">
      <c r="A283" s="23">
        <v>40537</v>
      </c>
      <c r="B283" t="s">
        <v>1154</v>
      </c>
      <c r="C283" s="227">
        <v>-15.7</v>
      </c>
      <c r="E283" s="34" t="s">
        <v>600</v>
      </c>
      <c r="F283" s="34" t="s">
        <v>428</v>
      </c>
      <c r="G283" s="65">
        <v>60</v>
      </c>
    </row>
    <row r="284" spans="1:13" ht="12.95" customHeight="1">
      <c r="A284" s="23">
        <v>40537</v>
      </c>
      <c r="B284" t="s">
        <v>258</v>
      </c>
      <c r="C284" s="227">
        <v>-28.5</v>
      </c>
      <c r="E284" s="34" t="s">
        <v>586</v>
      </c>
      <c r="F284" s="34" t="s">
        <v>428</v>
      </c>
      <c r="G284" s="65">
        <v>335</v>
      </c>
    </row>
    <row r="285" spans="1:13" ht="12.95" customHeight="1">
      <c r="A285" s="23">
        <v>40540</v>
      </c>
      <c r="B285" t="s">
        <v>293</v>
      </c>
      <c r="C285" s="227">
        <v>-83</v>
      </c>
      <c r="E285" s="136">
        <v>40968</v>
      </c>
      <c r="F285" s="34"/>
      <c r="H285" s="65">
        <v>120</v>
      </c>
    </row>
    <row r="286" spans="1:13" s="10" customFormat="1" ht="12.95" customHeight="1">
      <c r="A286" s="25">
        <v>40541</v>
      </c>
      <c r="B286" s="10" t="s">
        <v>428</v>
      </c>
      <c r="C286" s="228">
        <v>2342.42</v>
      </c>
      <c r="D286" s="10" t="s">
        <v>173</v>
      </c>
      <c r="E286" s="136">
        <v>40971</v>
      </c>
      <c r="F286" s="34" t="s">
        <v>428</v>
      </c>
      <c r="G286" s="65">
        <v>2930.18</v>
      </c>
      <c r="H286" s="61"/>
      <c r="I286" s="61"/>
      <c r="J286" s="61"/>
      <c r="K286" s="61"/>
      <c r="L286" s="61"/>
      <c r="M286" s="61"/>
    </row>
    <row r="287" spans="1:13" ht="12.95" customHeight="1">
      <c r="A287" s="23">
        <v>40542</v>
      </c>
      <c r="B287" t="s">
        <v>714</v>
      </c>
      <c r="C287" s="227">
        <v>-24.1</v>
      </c>
      <c r="E287" s="34" t="s">
        <v>757</v>
      </c>
      <c r="F287" s="34" t="s">
        <v>428</v>
      </c>
      <c r="H287" s="90">
        <v>2187.91</v>
      </c>
    </row>
    <row r="288" spans="1:13" ht="12.95" customHeight="1">
      <c r="A288" s="23">
        <v>40542</v>
      </c>
      <c r="B288" t="s">
        <v>714</v>
      </c>
      <c r="C288" s="227">
        <v>-11.92</v>
      </c>
      <c r="E288" s="34" t="s">
        <v>1181</v>
      </c>
      <c r="F288" s="34" t="s">
        <v>428</v>
      </c>
      <c r="G288" s="90">
        <v>1312.89</v>
      </c>
    </row>
    <row r="289" spans="1:9" ht="12.95" customHeight="1">
      <c r="A289" s="23">
        <v>40542</v>
      </c>
      <c r="B289" t="s">
        <v>714</v>
      </c>
      <c r="C289" s="227">
        <v>-94.12</v>
      </c>
      <c r="E289" s="34" t="s">
        <v>1181</v>
      </c>
      <c r="F289" s="34" t="s">
        <v>428</v>
      </c>
      <c r="G289" s="90">
        <v>335</v>
      </c>
    </row>
    <row r="290" spans="1:9" ht="12.95" customHeight="1">
      <c r="A290" s="23">
        <v>40542</v>
      </c>
      <c r="B290" t="s">
        <v>714</v>
      </c>
      <c r="C290" s="227">
        <v>-3.99</v>
      </c>
      <c r="E290" s="34" t="s">
        <v>748</v>
      </c>
      <c r="F290" s="34" t="s">
        <v>428</v>
      </c>
      <c r="G290" s="90">
        <v>60</v>
      </c>
    </row>
    <row r="291" spans="1:9" ht="12.95" customHeight="1">
      <c r="A291" s="23">
        <v>40542</v>
      </c>
      <c r="B291" t="s">
        <v>798</v>
      </c>
      <c r="C291" s="227">
        <v>-7</v>
      </c>
      <c r="E291" s="34" t="s">
        <v>797</v>
      </c>
      <c r="F291" s="34" t="s">
        <v>428</v>
      </c>
      <c r="H291" s="97">
        <v>1250.1400000000001</v>
      </c>
    </row>
    <row r="292" spans="1:9" ht="12.95" customHeight="1">
      <c r="A292" s="23">
        <v>40542</v>
      </c>
      <c r="B292" t="s">
        <v>847</v>
      </c>
      <c r="C292" s="227">
        <v>0.83</v>
      </c>
      <c r="E292" s="34" t="s">
        <v>654</v>
      </c>
      <c r="F292" s="34" t="s">
        <v>428</v>
      </c>
      <c r="G292" s="98">
        <v>1312.89</v>
      </c>
    </row>
    <row r="293" spans="1:9" ht="12.95" customHeight="1">
      <c r="A293" s="23">
        <v>40179</v>
      </c>
      <c r="B293" s="11" t="s">
        <v>873</v>
      </c>
      <c r="C293" s="227">
        <v>-103.51</v>
      </c>
      <c r="E293" s="34" t="s">
        <v>654</v>
      </c>
      <c r="F293" s="34" t="s">
        <v>428</v>
      </c>
      <c r="G293" s="98">
        <v>335</v>
      </c>
    </row>
    <row r="294" spans="1:9" ht="12.95" customHeight="1">
      <c r="A294" s="23">
        <v>40179</v>
      </c>
      <c r="B294" s="21" t="s">
        <v>510</v>
      </c>
      <c r="C294" s="227">
        <v>-189</v>
      </c>
      <c r="E294" s="34" t="s">
        <v>735</v>
      </c>
      <c r="F294" s="34" t="s">
        <v>428</v>
      </c>
      <c r="G294" s="98">
        <v>60</v>
      </c>
    </row>
    <row r="295" spans="1:9" ht="12.95" customHeight="1">
      <c r="A295" s="23">
        <v>40179</v>
      </c>
      <c r="B295" s="12" t="s">
        <v>698</v>
      </c>
      <c r="C295" s="227">
        <v>-73.7</v>
      </c>
      <c r="E295" s="34" t="s">
        <v>385</v>
      </c>
      <c r="F295" s="34"/>
      <c r="H295" s="98">
        <v>1288.49</v>
      </c>
    </row>
    <row r="296" spans="1:9" ht="12.95" customHeight="1">
      <c r="A296" s="23">
        <v>40180</v>
      </c>
      <c r="B296" t="s">
        <v>712</v>
      </c>
      <c r="C296" s="227">
        <v>-1500</v>
      </c>
      <c r="D296" t="s">
        <v>504</v>
      </c>
      <c r="E296" s="34" t="s">
        <v>1172</v>
      </c>
      <c r="F296" s="34"/>
      <c r="H296" s="98">
        <v>1480.58</v>
      </c>
    </row>
    <row r="297" spans="1:9" ht="12.95" customHeight="1">
      <c r="A297" s="23">
        <v>40182</v>
      </c>
      <c r="B297" t="s">
        <v>1076</v>
      </c>
      <c r="C297" s="227">
        <v>-63</v>
      </c>
      <c r="E297" s="34" t="s">
        <v>263</v>
      </c>
      <c r="F297" s="34" t="s">
        <v>428</v>
      </c>
      <c r="G297" s="98">
        <v>1312.89</v>
      </c>
    </row>
    <row r="298" spans="1:9" ht="12.95" customHeight="1">
      <c r="A298" s="23">
        <v>40185</v>
      </c>
      <c r="B298" t="s">
        <v>1031</v>
      </c>
      <c r="C298" s="227">
        <v>-25</v>
      </c>
      <c r="E298" s="34" t="s">
        <v>263</v>
      </c>
      <c r="F298" s="34" t="s">
        <v>428</v>
      </c>
      <c r="G298" s="98">
        <v>60</v>
      </c>
    </row>
    <row r="299" spans="1:9" ht="12.95" customHeight="1">
      <c r="A299" s="23">
        <v>40185</v>
      </c>
      <c r="B299" t="s">
        <v>502</v>
      </c>
      <c r="C299" s="227">
        <v>-45</v>
      </c>
      <c r="E299" s="34" t="s">
        <v>1029</v>
      </c>
      <c r="F299" s="34" t="s">
        <v>428</v>
      </c>
      <c r="G299" s="98">
        <v>335</v>
      </c>
    </row>
    <row r="300" spans="1:9" ht="12.95" customHeight="1">
      <c r="A300" s="23">
        <v>40186</v>
      </c>
      <c r="B300" t="s">
        <v>1081</v>
      </c>
      <c r="C300" s="227">
        <v>-28.26</v>
      </c>
      <c r="E300" s="34" t="s">
        <v>1199</v>
      </c>
      <c r="F300" s="34" t="s">
        <v>428</v>
      </c>
      <c r="H300" s="114">
        <v>400</v>
      </c>
    </row>
    <row r="301" spans="1:9" ht="12.95" customHeight="1">
      <c r="A301" s="23">
        <v>40186</v>
      </c>
      <c r="B301" t="s">
        <v>1081</v>
      </c>
      <c r="C301" s="227">
        <v>-5.49</v>
      </c>
      <c r="E301" s="34" t="s">
        <v>282</v>
      </c>
      <c r="F301" s="34"/>
      <c r="G301" s="10"/>
      <c r="H301" s="114">
        <v>2424.36</v>
      </c>
      <c r="I301" s="112" t="s">
        <v>281</v>
      </c>
    </row>
    <row r="302" spans="1:9" ht="12.95" customHeight="1">
      <c r="A302" s="23">
        <v>40186</v>
      </c>
      <c r="B302" t="s">
        <v>1081</v>
      </c>
      <c r="C302" s="227">
        <v>-43.64</v>
      </c>
      <c r="E302" s="34" t="s">
        <v>348</v>
      </c>
      <c r="F302" s="34" t="s">
        <v>428</v>
      </c>
      <c r="H302" s="114">
        <v>1808.89</v>
      </c>
    </row>
    <row r="303" spans="1:9" ht="12.95" customHeight="1">
      <c r="A303" s="23">
        <v>40187</v>
      </c>
      <c r="B303" t="s">
        <v>873</v>
      </c>
      <c r="C303" s="227">
        <v>-3</v>
      </c>
      <c r="E303" s="34" t="s">
        <v>1033</v>
      </c>
      <c r="F303" s="34" t="s">
        <v>428</v>
      </c>
      <c r="G303" s="114">
        <v>1312.89</v>
      </c>
    </row>
    <row r="304" spans="1:9" ht="12.95" customHeight="1">
      <c r="A304" s="23">
        <v>40187</v>
      </c>
      <c r="B304" t="s">
        <v>379</v>
      </c>
      <c r="C304" s="227">
        <v>-3</v>
      </c>
      <c r="E304" s="34" t="s">
        <v>1226</v>
      </c>
      <c r="F304" s="34" t="s">
        <v>428</v>
      </c>
      <c r="G304" s="114">
        <v>335</v>
      </c>
    </row>
    <row r="305" spans="1:13" ht="12.95" customHeight="1">
      <c r="A305" s="23">
        <v>40188</v>
      </c>
      <c r="B305" t="s">
        <v>901</v>
      </c>
      <c r="C305" s="227">
        <v>-39.51</v>
      </c>
      <c r="E305" s="34" t="s">
        <v>1226</v>
      </c>
      <c r="F305" s="34" t="s">
        <v>428</v>
      </c>
      <c r="G305" s="114">
        <v>60</v>
      </c>
    </row>
    <row r="306" spans="1:13" s="10" customFormat="1" ht="14.25">
      <c r="A306" s="25">
        <v>40190</v>
      </c>
      <c r="B306" s="10" t="s">
        <v>428</v>
      </c>
      <c r="C306" s="228">
        <v>1317.09</v>
      </c>
      <c r="D306" s="10" t="s">
        <v>267</v>
      </c>
      <c r="E306" s="136">
        <v>41089</v>
      </c>
      <c r="F306" s="34"/>
      <c r="H306" s="117">
        <v>1949.3</v>
      </c>
      <c r="I306" s="61"/>
      <c r="J306" s="61"/>
      <c r="K306" s="61"/>
      <c r="L306" s="61"/>
      <c r="M306" s="61"/>
    </row>
    <row r="307" spans="1:13" ht="14.25">
      <c r="A307" s="23">
        <v>40190</v>
      </c>
      <c r="B307" t="s">
        <v>865</v>
      </c>
      <c r="C307" s="227">
        <v>-28.31</v>
      </c>
      <c r="E307" s="136">
        <v>41097</v>
      </c>
      <c r="F307" s="34"/>
      <c r="G307" s="117">
        <v>5450</v>
      </c>
    </row>
    <row r="308" spans="1:13" ht="14.25">
      <c r="A308" s="23">
        <v>40191</v>
      </c>
      <c r="B308" t="s">
        <v>1076</v>
      </c>
      <c r="C308" s="227">
        <v>-169</v>
      </c>
      <c r="E308" s="34" t="s">
        <v>791</v>
      </c>
      <c r="F308" s="34"/>
      <c r="H308" s="114">
        <v>4694.4399999999996</v>
      </c>
    </row>
    <row r="309" spans="1:13" ht="14.25">
      <c r="A309" s="23">
        <v>40192</v>
      </c>
      <c r="B309" s="11" t="s">
        <v>873</v>
      </c>
      <c r="C309" s="227">
        <v>-112.43</v>
      </c>
      <c r="E309" s="34" t="s">
        <v>978</v>
      </c>
      <c r="F309" s="34"/>
      <c r="G309" s="114">
        <v>1312.89</v>
      </c>
    </row>
    <row r="310" spans="1:13" ht="14.25">
      <c r="A310" s="23" t="s">
        <v>589</v>
      </c>
      <c r="B310" t="s">
        <v>640</v>
      </c>
      <c r="C310" s="227">
        <v>-25</v>
      </c>
      <c r="E310" s="34" t="s">
        <v>978</v>
      </c>
      <c r="F310" s="34"/>
      <c r="G310" s="114">
        <v>335</v>
      </c>
    </row>
    <row r="311" spans="1:13" ht="14.25">
      <c r="A311" s="23" t="s">
        <v>1163</v>
      </c>
      <c r="B311" t="s">
        <v>1158</v>
      </c>
      <c r="C311" s="227">
        <v>-44.8</v>
      </c>
      <c r="E311" s="34" t="s">
        <v>978</v>
      </c>
      <c r="F311" s="34"/>
      <c r="G311" s="114">
        <v>150</v>
      </c>
    </row>
    <row r="312" spans="1:13" ht="14.25">
      <c r="A312" s="23" t="s">
        <v>961</v>
      </c>
      <c r="B312" t="s">
        <v>975</v>
      </c>
      <c r="C312" s="227">
        <v>-18</v>
      </c>
      <c r="E312" s="34" t="s">
        <v>933</v>
      </c>
      <c r="F312" s="34"/>
      <c r="G312" s="114">
        <v>60</v>
      </c>
    </row>
    <row r="313" spans="1:13" ht="14.25">
      <c r="A313" s="23" t="s">
        <v>962</v>
      </c>
      <c r="B313" t="s">
        <v>505</v>
      </c>
      <c r="C313" s="227">
        <v>-120</v>
      </c>
      <c r="E313" s="34" t="s">
        <v>786</v>
      </c>
      <c r="F313" s="34"/>
      <c r="G313" s="119">
        <v>120</v>
      </c>
    </row>
    <row r="314" spans="1:13" ht="14.25">
      <c r="A314" s="23" t="s">
        <v>515</v>
      </c>
      <c r="B314" t="s">
        <v>712</v>
      </c>
      <c r="C314" s="227">
        <v>-1000</v>
      </c>
      <c r="E314" s="34" t="s">
        <v>1043</v>
      </c>
      <c r="F314" s="34"/>
      <c r="H314" s="119">
        <v>2980.67</v>
      </c>
    </row>
    <row r="315" spans="1:13" ht="14.25">
      <c r="A315" s="23" t="s">
        <v>515</v>
      </c>
      <c r="B315" t="s">
        <v>623</v>
      </c>
      <c r="C315" s="227">
        <v>-87.3</v>
      </c>
      <c r="E315" s="136">
        <v>41132</v>
      </c>
      <c r="F315" s="34"/>
      <c r="H315" s="119">
        <v>1658.76</v>
      </c>
    </row>
    <row r="316" spans="1:13" s="10" customFormat="1" ht="14.25">
      <c r="A316" s="25" t="s">
        <v>624</v>
      </c>
      <c r="B316" s="10" t="s">
        <v>428</v>
      </c>
      <c r="C316" s="228">
        <v>200</v>
      </c>
      <c r="D316" s="10" t="s">
        <v>845</v>
      </c>
      <c r="E316" s="34" t="s">
        <v>1069</v>
      </c>
      <c r="F316" s="34"/>
      <c r="G316" s="119">
        <v>1285.24</v>
      </c>
      <c r="L316" s="61"/>
      <c r="M316" s="61"/>
    </row>
    <row r="317" spans="1:13" s="10" customFormat="1" ht="14.25">
      <c r="A317" s="25" t="s">
        <v>624</v>
      </c>
      <c r="B317" s="10" t="s">
        <v>428</v>
      </c>
      <c r="C317" s="228">
        <v>1312.2</v>
      </c>
      <c r="D317" s="10" t="s">
        <v>587</v>
      </c>
      <c r="E317" s="34" t="s">
        <v>866</v>
      </c>
      <c r="F317" s="34"/>
      <c r="G317" s="121">
        <v>60</v>
      </c>
      <c r="L317" s="61"/>
      <c r="M317" s="61"/>
    </row>
    <row r="318" spans="1:13" ht="14.25">
      <c r="A318" s="23" t="s">
        <v>624</v>
      </c>
      <c r="B318" t="s">
        <v>362</v>
      </c>
      <c r="C318" s="227">
        <v>-49.9</v>
      </c>
      <c r="E318" s="34" t="s">
        <v>497</v>
      </c>
      <c r="F318" s="34"/>
      <c r="G318" s="121">
        <v>335</v>
      </c>
    </row>
    <row r="319" spans="1:13" ht="14.25">
      <c r="A319" s="23" t="s">
        <v>625</v>
      </c>
      <c r="B319" t="s">
        <v>871</v>
      </c>
      <c r="C319" s="227">
        <v>-21.99</v>
      </c>
      <c r="E319" s="34" t="s">
        <v>497</v>
      </c>
      <c r="F319" s="34"/>
      <c r="G319" s="121">
        <v>250</v>
      </c>
    </row>
    <row r="320" spans="1:13" ht="14.25">
      <c r="A320" s="23" t="s">
        <v>625</v>
      </c>
      <c r="B320" t="s">
        <v>871</v>
      </c>
      <c r="C320" s="227">
        <v>-70.459999999999994</v>
      </c>
      <c r="E320" s="34" t="s">
        <v>445</v>
      </c>
      <c r="F320" s="34"/>
      <c r="H320" s="117">
        <v>1852.11</v>
      </c>
    </row>
    <row r="321" spans="1:13" ht="14.25">
      <c r="A321" s="23" t="s">
        <v>625</v>
      </c>
      <c r="B321" t="s">
        <v>871</v>
      </c>
      <c r="C321" s="227">
        <v>-161.75</v>
      </c>
      <c r="E321" s="136">
        <v>41156</v>
      </c>
      <c r="F321" s="34"/>
      <c r="H321" s="121">
        <v>3762.96</v>
      </c>
    </row>
    <row r="322" spans="1:13" ht="14.25">
      <c r="A322" s="23" t="s">
        <v>380</v>
      </c>
      <c r="B322" t="s">
        <v>714</v>
      </c>
      <c r="C322" s="227">
        <v>-105.39</v>
      </c>
      <c r="E322" s="33">
        <v>41129</v>
      </c>
      <c r="F322" s="34"/>
      <c r="G322" s="121">
        <v>276</v>
      </c>
      <c r="H322" s="10"/>
    </row>
    <row r="323" spans="1:13" ht="14.25">
      <c r="A323" s="23" t="s">
        <v>381</v>
      </c>
      <c r="B323" t="s">
        <v>1094</v>
      </c>
      <c r="C323" s="227">
        <v>-26.5</v>
      </c>
      <c r="E323" s="47" t="s">
        <v>810</v>
      </c>
      <c r="F323" s="34"/>
      <c r="H323" s="121">
        <v>1631.67</v>
      </c>
    </row>
    <row r="324" spans="1:13" ht="14.25">
      <c r="A324" s="23" t="s">
        <v>381</v>
      </c>
      <c r="B324" t="s">
        <v>681</v>
      </c>
      <c r="C324" s="227">
        <v>-22.19</v>
      </c>
      <c r="E324" s="47" t="s">
        <v>382</v>
      </c>
      <c r="F324" s="34"/>
      <c r="H324" s="121">
        <v>1285.24</v>
      </c>
    </row>
    <row r="325" spans="1:13" ht="14.25">
      <c r="A325" s="23" t="s">
        <v>381</v>
      </c>
      <c r="B325" t="s">
        <v>192</v>
      </c>
      <c r="C325" s="227">
        <v>-45</v>
      </c>
      <c r="E325" s="47" t="s">
        <v>253</v>
      </c>
      <c r="F325" s="34"/>
      <c r="G325" s="121">
        <v>335</v>
      </c>
    </row>
    <row r="326" spans="1:13" s="10" customFormat="1" ht="14.25">
      <c r="A326" s="25" t="s">
        <v>956</v>
      </c>
      <c r="B326" s="10" t="s">
        <v>428</v>
      </c>
      <c r="C326" s="228">
        <v>3911.17</v>
      </c>
      <c r="D326" s="10" t="s">
        <v>919</v>
      </c>
      <c r="E326" s="47" t="s">
        <v>253</v>
      </c>
      <c r="F326" s="34"/>
      <c r="G326" s="121">
        <v>60</v>
      </c>
      <c r="L326" s="61"/>
      <c r="M326" s="61"/>
    </row>
    <row r="327" spans="1:13" s="10" customFormat="1" ht="14.25">
      <c r="A327" s="25" t="s">
        <v>956</v>
      </c>
      <c r="B327" s="10" t="s">
        <v>428</v>
      </c>
      <c r="C327" s="228">
        <v>60</v>
      </c>
      <c r="D327" s="10" t="s">
        <v>721</v>
      </c>
      <c r="E327" s="47" t="s">
        <v>563</v>
      </c>
      <c r="F327" s="34"/>
      <c r="H327" s="121">
        <v>1448.36</v>
      </c>
      <c r="I327" s="10" t="s">
        <v>197</v>
      </c>
      <c r="L327" s="61"/>
      <c r="M327" s="61"/>
    </row>
    <row r="328" spans="1:13" ht="14.25">
      <c r="A328" s="23" t="s">
        <v>957</v>
      </c>
      <c r="B328" t="s">
        <v>1073</v>
      </c>
      <c r="C328" s="227">
        <v>-130</v>
      </c>
      <c r="E328" s="33">
        <v>41191</v>
      </c>
      <c r="F328" s="34"/>
      <c r="G328" s="121">
        <v>7360</v>
      </c>
      <c r="I328" s="125" t="s">
        <v>168</v>
      </c>
    </row>
    <row r="329" spans="1:13" ht="14.25">
      <c r="A329" s="23" t="s">
        <v>1074</v>
      </c>
      <c r="B329" t="s">
        <v>4</v>
      </c>
      <c r="C329" s="227">
        <v>-46.9</v>
      </c>
      <c r="E329" s="47" t="s">
        <v>149</v>
      </c>
      <c r="F329" s="34"/>
      <c r="H329" s="121">
        <v>1494.92</v>
      </c>
    </row>
    <row r="330" spans="1:13" ht="14.25">
      <c r="A330" s="23" t="s">
        <v>1074</v>
      </c>
      <c r="B330" t="s">
        <v>483</v>
      </c>
      <c r="C330" s="227">
        <v>-32</v>
      </c>
      <c r="E330" s="47" t="s">
        <v>501</v>
      </c>
      <c r="F330" s="34"/>
      <c r="G330" s="147">
        <v>1278.58</v>
      </c>
    </row>
    <row r="331" spans="1:13" ht="14.25">
      <c r="A331" s="23" t="s">
        <v>806</v>
      </c>
      <c r="B331" t="s">
        <v>712</v>
      </c>
      <c r="C331" s="227">
        <v>-2000</v>
      </c>
      <c r="D331" t="s">
        <v>295</v>
      </c>
      <c r="E331" s="47" t="s">
        <v>229</v>
      </c>
      <c r="F331" s="34"/>
      <c r="G331" s="147">
        <v>335</v>
      </c>
    </row>
    <row r="332" spans="1:13" s="10" customFormat="1" ht="14.25">
      <c r="A332" s="25" t="s">
        <v>806</v>
      </c>
      <c r="B332" s="10" t="s">
        <v>428</v>
      </c>
      <c r="C332" s="228">
        <v>335</v>
      </c>
      <c r="D332" s="10" t="s">
        <v>721</v>
      </c>
      <c r="E332" s="47" t="s">
        <v>223</v>
      </c>
      <c r="F332" s="34"/>
      <c r="G332" s="147">
        <v>60</v>
      </c>
      <c r="L332" s="61"/>
      <c r="M332" s="61"/>
    </row>
    <row r="333" spans="1:13" ht="14.25">
      <c r="A333" s="23" t="s">
        <v>330</v>
      </c>
      <c r="B333" s="21" t="s">
        <v>510</v>
      </c>
      <c r="C333" s="227">
        <v>-203.15</v>
      </c>
      <c r="E333" s="47" t="s">
        <v>214</v>
      </c>
      <c r="F333" s="34"/>
      <c r="G333" s="147">
        <v>1090.07</v>
      </c>
    </row>
    <row r="334" spans="1:13" ht="14.25">
      <c r="A334" s="23" t="s">
        <v>330</v>
      </c>
      <c r="B334" s="12" t="s">
        <v>698</v>
      </c>
      <c r="C334" s="227">
        <v>-72.3</v>
      </c>
      <c r="E334" s="47" t="s">
        <v>936</v>
      </c>
      <c r="F334" s="34"/>
      <c r="H334" s="147">
        <v>1840</v>
      </c>
    </row>
    <row r="335" spans="1:13" ht="14.25">
      <c r="A335" s="23" t="s">
        <v>330</v>
      </c>
      <c r="B335" t="s">
        <v>798</v>
      </c>
      <c r="C335" s="227">
        <v>-7</v>
      </c>
      <c r="E335" s="47" t="s">
        <v>1007</v>
      </c>
      <c r="F335" s="34"/>
      <c r="H335" s="154">
        <v>4350.0600000000004</v>
      </c>
      <c r="I335" s="61"/>
      <c r="J335" s="61"/>
      <c r="K335" s="61"/>
    </row>
    <row r="336" spans="1:13" ht="14.25">
      <c r="A336" s="23" t="s">
        <v>330</v>
      </c>
      <c r="B336" t="s">
        <v>847</v>
      </c>
      <c r="C336" s="227">
        <v>0.98</v>
      </c>
      <c r="E336" s="47" t="s">
        <v>1068</v>
      </c>
      <c r="F336" s="34"/>
      <c r="G336" s="154">
        <v>150</v>
      </c>
    </row>
    <row r="337" spans="1:8" ht="14.25">
      <c r="A337" s="23">
        <v>40209</v>
      </c>
      <c r="B337" t="s">
        <v>1070</v>
      </c>
      <c r="C337" s="227">
        <v>100</v>
      </c>
      <c r="E337" s="47" t="s">
        <v>989</v>
      </c>
      <c r="F337" s="34"/>
      <c r="G337" s="154">
        <v>100</v>
      </c>
    </row>
    <row r="338" spans="1:8" ht="14.25">
      <c r="A338" s="23">
        <v>40209</v>
      </c>
      <c r="B338" t="s">
        <v>148</v>
      </c>
      <c r="C338" s="227">
        <v>-25.02</v>
      </c>
      <c r="E338" s="47" t="s">
        <v>989</v>
      </c>
      <c r="F338" s="34"/>
      <c r="G338" s="154">
        <v>300</v>
      </c>
    </row>
    <row r="339" spans="1:8" ht="14.25">
      <c r="A339" s="23">
        <v>40210</v>
      </c>
      <c r="B339" t="s">
        <v>714</v>
      </c>
      <c r="C339" s="227">
        <v>-52.07</v>
      </c>
      <c r="E339" s="47" t="s">
        <v>989</v>
      </c>
      <c r="F339" s="34"/>
      <c r="G339" s="154">
        <v>60</v>
      </c>
    </row>
    <row r="340" spans="1:8">
      <c r="A340" s="23">
        <v>40210</v>
      </c>
      <c r="B340" t="s">
        <v>714</v>
      </c>
      <c r="C340" s="227">
        <v>-15.12</v>
      </c>
      <c r="E340" s="159">
        <v>41637</v>
      </c>
      <c r="F340" s="160"/>
      <c r="H340" s="161">
        <v>3186.99</v>
      </c>
    </row>
    <row r="341" spans="1:8">
      <c r="A341" s="23">
        <v>40210</v>
      </c>
      <c r="B341" t="s">
        <v>714</v>
      </c>
      <c r="C341" s="227">
        <v>-68.66</v>
      </c>
      <c r="E341" s="159">
        <v>41286</v>
      </c>
      <c r="F341" s="160"/>
      <c r="H341" s="161">
        <v>1479.98</v>
      </c>
    </row>
    <row r="342" spans="1:8">
      <c r="A342" s="23">
        <v>40211</v>
      </c>
      <c r="B342" t="s">
        <v>331</v>
      </c>
      <c r="C342" s="227">
        <v>-51.7</v>
      </c>
      <c r="E342" s="162">
        <v>41293</v>
      </c>
      <c r="G342" s="157">
        <v>1280.48</v>
      </c>
    </row>
    <row r="343" spans="1:8">
      <c r="A343" s="23">
        <v>40211</v>
      </c>
      <c r="B343" t="s">
        <v>712</v>
      </c>
      <c r="C343" s="227">
        <v>-1000</v>
      </c>
      <c r="E343" s="162">
        <v>41293</v>
      </c>
      <c r="G343" s="157">
        <v>200</v>
      </c>
    </row>
    <row r="344" spans="1:8">
      <c r="A344" s="23">
        <v>40211</v>
      </c>
      <c r="B344" t="s">
        <v>436</v>
      </c>
      <c r="C344" s="227">
        <v>-82.5</v>
      </c>
      <c r="E344" s="162">
        <v>41293</v>
      </c>
      <c r="G344" s="157">
        <v>335</v>
      </c>
    </row>
    <row r="345" spans="1:8">
      <c r="A345" s="23">
        <v>40213</v>
      </c>
      <c r="B345" t="s">
        <v>4</v>
      </c>
      <c r="C345" s="227">
        <v>-71.53</v>
      </c>
      <c r="E345" s="164">
        <v>41300</v>
      </c>
      <c r="F345" s="165"/>
      <c r="H345" s="166">
        <v>1524.41</v>
      </c>
    </row>
    <row r="346" spans="1:8">
      <c r="A346" s="23">
        <v>40214</v>
      </c>
      <c r="B346" t="s">
        <v>871</v>
      </c>
      <c r="C346" s="227">
        <v>-52.25</v>
      </c>
      <c r="E346" s="164">
        <v>41300</v>
      </c>
      <c r="F346" s="165"/>
      <c r="H346" s="166">
        <v>3187.78</v>
      </c>
    </row>
    <row r="347" spans="1:8">
      <c r="A347" s="23">
        <v>40215</v>
      </c>
      <c r="B347" t="s">
        <v>714</v>
      </c>
      <c r="C347" s="227">
        <v>-52.09</v>
      </c>
    </row>
    <row r="348" spans="1:8">
      <c r="A348" s="23" t="s">
        <v>289</v>
      </c>
      <c r="B348" t="s">
        <v>362</v>
      </c>
      <c r="C348" s="227">
        <v>-19.899999999999999</v>
      </c>
    </row>
    <row r="349" spans="1:8">
      <c r="A349" s="23" t="s">
        <v>600</v>
      </c>
      <c r="B349" t="s">
        <v>1030</v>
      </c>
      <c r="C349" s="227">
        <v>-456</v>
      </c>
    </row>
    <row r="350" spans="1:8">
      <c r="A350" s="23" t="s">
        <v>600</v>
      </c>
      <c r="B350" t="s">
        <v>569</v>
      </c>
      <c r="C350" s="227">
        <v>-130.28</v>
      </c>
    </row>
    <row r="351" spans="1:8">
      <c r="A351" s="23" t="s">
        <v>1175</v>
      </c>
      <c r="B351" t="s">
        <v>884</v>
      </c>
      <c r="C351" s="227">
        <v>-7.5</v>
      </c>
    </row>
    <row r="352" spans="1:8">
      <c r="A352" s="23" t="s">
        <v>1175</v>
      </c>
      <c r="B352" t="s">
        <v>1070</v>
      </c>
      <c r="C352" s="227">
        <v>-500</v>
      </c>
    </row>
    <row r="353" spans="1:13">
      <c r="A353" s="23" t="s">
        <v>1175</v>
      </c>
      <c r="B353" t="s">
        <v>884</v>
      </c>
      <c r="C353" s="227">
        <v>-7.5</v>
      </c>
    </row>
    <row r="354" spans="1:13">
      <c r="A354" s="23" t="s">
        <v>1175</v>
      </c>
      <c r="B354" t="s">
        <v>1070</v>
      </c>
      <c r="C354" s="227">
        <v>-500</v>
      </c>
    </row>
    <row r="355" spans="1:13" s="10" customFormat="1">
      <c r="A355" s="25" t="s">
        <v>1175</v>
      </c>
      <c r="B355" s="10" t="s">
        <v>428</v>
      </c>
      <c r="C355" s="228">
        <v>1312.2</v>
      </c>
      <c r="D355" s="10" t="s">
        <v>472</v>
      </c>
      <c r="E355" s="128"/>
      <c r="G355" s="61"/>
      <c r="H355" s="61"/>
      <c r="I355" s="61"/>
      <c r="J355" s="61"/>
      <c r="K355" s="61"/>
      <c r="L355" s="61"/>
      <c r="M355" s="61"/>
    </row>
    <row r="356" spans="1:13" s="10" customFormat="1">
      <c r="A356" s="25" t="s">
        <v>1175</v>
      </c>
      <c r="B356" s="10" t="s">
        <v>428</v>
      </c>
      <c r="C356" s="228">
        <v>317.37</v>
      </c>
      <c r="D356" s="10" t="s">
        <v>472</v>
      </c>
      <c r="E356" s="128"/>
      <c r="G356" s="61"/>
      <c r="H356" s="61"/>
      <c r="I356" s="61"/>
      <c r="J356" s="61"/>
      <c r="K356" s="61"/>
      <c r="L356" s="61"/>
      <c r="M356" s="61"/>
    </row>
    <row r="357" spans="1:13" s="10" customFormat="1">
      <c r="A357" s="25" t="s">
        <v>908</v>
      </c>
      <c r="B357" s="10" t="s">
        <v>428</v>
      </c>
      <c r="C357" s="228">
        <v>120</v>
      </c>
      <c r="D357" s="10" t="s">
        <v>472</v>
      </c>
      <c r="E357" s="128"/>
      <c r="G357" s="61"/>
      <c r="H357" s="61"/>
      <c r="I357" s="61"/>
      <c r="J357" s="61"/>
      <c r="K357" s="61"/>
      <c r="L357" s="61"/>
      <c r="M357" s="61"/>
    </row>
    <row r="358" spans="1:13">
      <c r="A358" s="23" t="s">
        <v>909</v>
      </c>
      <c r="B358" t="s">
        <v>910</v>
      </c>
      <c r="C358" s="227">
        <v>-135</v>
      </c>
    </row>
    <row r="359" spans="1:13">
      <c r="A359" s="23" t="s">
        <v>471</v>
      </c>
      <c r="B359" t="s">
        <v>640</v>
      </c>
      <c r="C359" s="227">
        <v>-100</v>
      </c>
    </row>
    <row r="360" spans="1:13">
      <c r="A360" s="23" t="s">
        <v>559</v>
      </c>
      <c r="B360" s="11" t="s">
        <v>873</v>
      </c>
      <c r="C360" s="227">
        <v>-171.89</v>
      </c>
    </row>
    <row r="361" spans="1:13">
      <c r="A361" s="23" t="s">
        <v>559</v>
      </c>
      <c r="B361" s="21" t="s">
        <v>510</v>
      </c>
      <c r="C361" s="227">
        <v>-189</v>
      </c>
    </row>
    <row r="362" spans="1:13">
      <c r="A362" s="23" t="s">
        <v>559</v>
      </c>
      <c r="B362" s="12" t="s">
        <v>698</v>
      </c>
      <c r="C362" s="227">
        <v>-51.5</v>
      </c>
    </row>
    <row r="363" spans="1:13">
      <c r="A363" s="23" t="s">
        <v>559</v>
      </c>
      <c r="B363" t="s">
        <v>712</v>
      </c>
      <c r="C363" s="227">
        <v>-2000</v>
      </c>
      <c r="D363" t="s">
        <v>1041</v>
      </c>
    </row>
    <row r="364" spans="1:13">
      <c r="A364" s="23" t="s">
        <v>559</v>
      </c>
      <c r="B364" t="s">
        <v>798</v>
      </c>
      <c r="C364" s="227">
        <v>-12.5</v>
      </c>
    </row>
    <row r="365" spans="1:13">
      <c r="A365" s="23" t="s">
        <v>559</v>
      </c>
      <c r="B365" t="s">
        <v>847</v>
      </c>
      <c r="C365" s="227">
        <v>0.89</v>
      </c>
    </row>
    <row r="366" spans="1:13">
      <c r="A366" s="23">
        <v>40237</v>
      </c>
      <c r="B366" t="s">
        <v>681</v>
      </c>
      <c r="C366" s="227">
        <v>-149.69999999999999</v>
      </c>
    </row>
    <row r="367" spans="1:13">
      <c r="A367" s="23">
        <v>40239</v>
      </c>
      <c r="B367" t="s">
        <v>714</v>
      </c>
      <c r="C367" s="227">
        <v>-40.450000000000003</v>
      </c>
    </row>
    <row r="368" spans="1:13">
      <c r="A368" s="23">
        <v>40239</v>
      </c>
      <c r="B368" t="s">
        <v>714</v>
      </c>
      <c r="C368" s="227">
        <v>-73.569999999999993</v>
      </c>
    </row>
    <row r="369" spans="1:13" s="10" customFormat="1">
      <c r="A369" s="25">
        <v>40241</v>
      </c>
      <c r="B369" s="10" t="s">
        <v>428</v>
      </c>
      <c r="C369" s="228">
        <v>2437.9899999999998</v>
      </c>
      <c r="D369" s="10" t="s">
        <v>728</v>
      </c>
      <c r="E369" s="128"/>
      <c r="G369" s="61"/>
      <c r="H369" s="61"/>
      <c r="I369" s="61"/>
      <c r="J369" s="61"/>
      <c r="K369" s="61"/>
      <c r="L369" s="61"/>
      <c r="M369" s="61"/>
    </row>
    <row r="370" spans="1:13">
      <c r="A370" s="23">
        <v>40242</v>
      </c>
      <c r="B370" t="s">
        <v>261</v>
      </c>
      <c r="C370" s="227">
        <v>-100</v>
      </c>
    </row>
    <row r="371" spans="1:13">
      <c r="A371" s="23">
        <v>40244</v>
      </c>
      <c r="B371" t="s">
        <v>1180</v>
      </c>
      <c r="C371" s="227">
        <v>-56</v>
      </c>
    </row>
    <row r="372" spans="1:13">
      <c r="A372" s="23">
        <v>40245</v>
      </c>
      <c r="B372" t="s">
        <v>727</v>
      </c>
      <c r="C372" s="227">
        <v>-104.1</v>
      </c>
    </row>
    <row r="373" spans="1:13">
      <c r="A373" s="23">
        <v>40245</v>
      </c>
      <c r="B373" t="s">
        <v>621</v>
      </c>
      <c r="C373" s="227">
        <v>-49.9</v>
      </c>
    </row>
    <row r="374" spans="1:13">
      <c r="A374" s="23">
        <v>40246</v>
      </c>
      <c r="B374" t="s">
        <v>712</v>
      </c>
      <c r="C374" s="227">
        <v>-1000</v>
      </c>
    </row>
    <row r="375" spans="1:13" s="10" customFormat="1">
      <c r="A375" s="25">
        <v>40248</v>
      </c>
      <c r="B375" s="10" t="s">
        <v>428</v>
      </c>
      <c r="C375" s="228">
        <v>60</v>
      </c>
      <c r="D375" s="10" t="s">
        <v>1113</v>
      </c>
      <c r="E375" s="128"/>
      <c r="G375" s="61"/>
      <c r="H375" s="61"/>
      <c r="I375" s="61"/>
      <c r="J375" s="61"/>
      <c r="K375" s="61"/>
      <c r="L375" s="61"/>
      <c r="M375" s="61"/>
    </row>
    <row r="376" spans="1:13" s="10" customFormat="1">
      <c r="A376" s="25" t="s">
        <v>619</v>
      </c>
      <c r="B376" s="10" t="s">
        <v>428</v>
      </c>
      <c r="C376" s="228">
        <v>1791.84</v>
      </c>
      <c r="D376" s="10" t="s">
        <v>566</v>
      </c>
      <c r="E376" s="128"/>
      <c r="G376" s="61"/>
      <c r="H376" s="61"/>
      <c r="I376" s="61"/>
      <c r="J376" s="61"/>
      <c r="K376" s="61"/>
      <c r="L376" s="61"/>
      <c r="M376" s="61"/>
    </row>
    <row r="377" spans="1:13">
      <c r="A377" s="23" t="s">
        <v>757</v>
      </c>
      <c r="B377" t="s">
        <v>565</v>
      </c>
      <c r="C377" s="227">
        <v>100</v>
      </c>
    </row>
    <row r="378" spans="1:13">
      <c r="A378" s="23" t="s">
        <v>757</v>
      </c>
      <c r="B378" s="11" t="s">
        <v>873</v>
      </c>
      <c r="C378" s="227">
        <v>-98.51</v>
      </c>
    </row>
    <row r="380" spans="1:13">
      <c r="A380" s="23" t="s">
        <v>951</v>
      </c>
      <c r="B380" t="s">
        <v>935</v>
      </c>
      <c r="C380" s="227">
        <v>-88.9</v>
      </c>
    </row>
    <row r="381" spans="1:13">
      <c r="A381" s="23" t="s">
        <v>951</v>
      </c>
      <c r="B381" t="s">
        <v>362</v>
      </c>
      <c r="C381" s="227">
        <v>-23.9</v>
      </c>
    </row>
    <row r="382" spans="1:13">
      <c r="A382" s="23" t="s">
        <v>951</v>
      </c>
      <c r="B382" t="s">
        <v>706</v>
      </c>
      <c r="C382" s="227">
        <v>-141.96</v>
      </c>
    </row>
    <row r="383" spans="1:13">
      <c r="A383" s="23" t="s">
        <v>748</v>
      </c>
      <c r="B383" t="s">
        <v>569</v>
      </c>
      <c r="C383" s="227">
        <v>-120</v>
      </c>
    </row>
    <row r="384" spans="1:13" s="10" customFormat="1">
      <c r="A384" s="25" t="s">
        <v>395</v>
      </c>
      <c r="B384" s="10" t="s">
        <v>428</v>
      </c>
      <c r="C384" s="228">
        <v>1312.2</v>
      </c>
      <c r="D384" s="10" t="s">
        <v>468</v>
      </c>
      <c r="E384" s="128"/>
      <c r="G384" s="61"/>
      <c r="H384" s="61"/>
      <c r="I384" s="61"/>
      <c r="J384" s="61"/>
      <c r="K384" s="61"/>
      <c r="L384" s="61"/>
      <c r="M384" s="61"/>
    </row>
    <row r="385" spans="1:13" s="10" customFormat="1">
      <c r="A385" s="25" t="s">
        <v>427</v>
      </c>
      <c r="B385" s="10" t="s">
        <v>428</v>
      </c>
      <c r="C385" s="228">
        <v>60</v>
      </c>
      <c r="D385" s="10" t="s">
        <v>468</v>
      </c>
      <c r="E385" s="128"/>
      <c r="G385" s="61"/>
      <c r="H385" s="61"/>
      <c r="I385" s="61"/>
      <c r="J385" s="61"/>
      <c r="K385" s="61"/>
      <c r="L385" s="61"/>
      <c r="M385" s="61"/>
    </row>
    <row r="386" spans="1:13">
      <c r="A386" s="23" t="s">
        <v>917</v>
      </c>
      <c r="B386" t="s">
        <v>712</v>
      </c>
      <c r="C386" s="227">
        <v>-1600</v>
      </c>
    </row>
    <row r="387" spans="1:13" s="10" customFormat="1">
      <c r="A387" s="25" t="s">
        <v>917</v>
      </c>
      <c r="B387" s="10" t="s">
        <v>428</v>
      </c>
      <c r="C387" s="228">
        <v>335</v>
      </c>
      <c r="D387" s="10" t="s">
        <v>468</v>
      </c>
      <c r="E387" s="128"/>
      <c r="G387" s="61"/>
      <c r="H387" s="61"/>
      <c r="I387" s="61"/>
      <c r="J387" s="61"/>
      <c r="K387" s="61"/>
      <c r="L387" s="61"/>
      <c r="M387" s="61"/>
    </row>
    <row r="388" spans="1:13">
      <c r="A388" s="23" t="s">
        <v>738</v>
      </c>
      <c r="B388" t="s">
        <v>975</v>
      </c>
      <c r="C388" s="227">
        <v>-130</v>
      </c>
    </row>
    <row r="389" spans="1:13">
      <c r="A389" s="23" t="s">
        <v>371</v>
      </c>
      <c r="B389" t="s">
        <v>827</v>
      </c>
      <c r="C389" s="227">
        <v>-15.9</v>
      </c>
    </row>
    <row r="390" spans="1:13">
      <c r="A390" s="23" t="s">
        <v>371</v>
      </c>
      <c r="B390" t="s">
        <v>914</v>
      </c>
      <c r="C390" s="227">
        <v>-3.9</v>
      </c>
    </row>
    <row r="391" spans="1:13">
      <c r="A391" s="23" t="s">
        <v>371</v>
      </c>
      <c r="B391" t="s">
        <v>20</v>
      </c>
      <c r="C391" s="227">
        <v>-18.399999999999999</v>
      </c>
    </row>
    <row r="392" spans="1:13">
      <c r="A392" s="23" t="s">
        <v>21</v>
      </c>
      <c r="B392" t="s">
        <v>871</v>
      </c>
      <c r="C392" s="227">
        <v>-113.6</v>
      </c>
    </row>
    <row r="393" spans="1:13" s="10" customFormat="1">
      <c r="A393" s="25" t="s">
        <v>22</v>
      </c>
      <c r="B393" s="10" t="s">
        <v>428</v>
      </c>
      <c r="C393" s="228">
        <v>628.16999999999996</v>
      </c>
      <c r="D393" s="10" t="s">
        <v>24</v>
      </c>
      <c r="E393" s="128"/>
      <c r="G393" s="61"/>
      <c r="H393" s="61"/>
      <c r="I393" s="61"/>
      <c r="J393" s="61"/>
      <c r="K393" s="61"/>
      <c r="L393" s="61"/>
      <c r="M393" s="61"/>
    </row>
    <row r="394" spans="1:13">
      <c r="A394" s="23" t="s">
        <v>393</v>
      </c>
      <c r="B394" t="s">
        <v>712</v>
      </c>
      <c r="C394" s="227">
        <v>-2000</v>
      </c>
      <c r="D394" t="s">
        <v>927</v>
      </c>
    </row>
    <row r="395" spans="1:13">
      <c r="A395" s="23" t="s">
        <v>23</v>
      </c>
      <c r="B395" t="s">
        <v>234</v>
      </c>
      <c r="C395" s="227">
        <v>-39.700000000000003</v>
      </c>
    </row>
    <row r="396" spans="1:13">
      <c r="A396" s="23" t="s">
        <v>23</v>
      </c>
      <c r="B396" t="s">
        <v>798</v>
      </c>
      <c r="C396" s="227">
        <v>-12.5</v>
      </c>
    </row>
    <row r="397" spans="1:13">
      <c r="A397" s="23" t="s">
        <v>23</v>
      </c>
      <c r="B397" t="s">
        <v>847</v>
      </c>
      <c r="C397" s="227">
        <v>0.89</v>
      </c>
    </row>
    <row r="398" spans="1:13">
      <c r="A398" s="23">
        <v>40268</v>
      </c>
      <c r="B398" t="s">
        <v>714</v>
      </c>
      <c r="C398" s="227">
        <v>-86.79</v>
      </c>
    </row>
    <row r="399" spans="1:13">
      <c r="A399" s="23">
        <v>40269</v>
      </c>
      <c r="B399" t="s">
        <v>99</v>
      </c>
      <c r="C399" s="227">
        <v>-25.5</v>
      </c>
    </row>
    <row r="400" spans="1:13">
      <c r="A400" s="23">
        <v>40269</v>
      </c>
      <c r="B400" s="21" t="s">
        <v>510</v>
      </c>
      <c r="C400" s="227">
        <v>-186.7</v>
      </c>
    </row>
    <row r="401" spans="1:13">
      <c r="A401" s="23">
        <v>40269</v>
      </c>
      <c r="B401" s="12" t="s">
        <v>698</v>
      </c>
      <c r="C401" s="227">
        <v>-75.900000000000006</v>
      </c>
    </row>
    <row r="402" spans="1:13">
      <c r="A402" s="23">
        <v>40270</v>
      </c>
      <c r="B402" t="s">
        <v>1070</v>
      </c>
      <c r="C402" s="227">
        <v>100</v>
      </c>
    </row>
    <row r="404" spans="1:13" s="10" customFormat="1">
      <c r="A404" s="25" t="s">
        <v>1153</v>
      </c>
      <c r="B404" s="10" t="s">
        <v>428</v>
      </c>
      <c r="C404" s="228">
        <v>1314.25</v>
      </c>
      <c r="D404" s="10" t="s">
        <v>707</v>
      </c>
      <c r="E404" s="128"/>
      <c r="G404" s="61"/>
      <c r="H404" s="61"/>
      <c r="I404" s="61"/>
      <c r="J404" s="61"/>
      <c r="K404" s="61"/>
      <c r="L404" s="61"/>
      <c r="M404" s="61"/>
    </row>
    <row r="405" spans="1:13">
      <c r="A405" s="23" t="s">
        <v>1153</v>
      </c>
      <c r="B405" t="s">
        <v>714</v>
      </c>
      <c r="C405" s="227">
        <v>-51.08</v>
      </c>
    </row>
    <row r="406" spans="1:13">
      <c r="A406" s="23" t="s">
        <v>1153</v>
      </c>
      <c r="B406" t="s">
        <v>148</v>
      </c>
      <c r="C406" s="227">
        <v>-23.14</v>
      </c>
    </row>
    <row r="407" spans="1:13">
      <c r="A407" s="23" t="s">
        <v>1156</v>
      </c>
      <c r="B407" t="s">
        <v>871</v>
      </c>
      <c r="C407" s="227">
        <v>-19.899999999999999</v>
      </c>
    </row>
    <row r="408" spans="1:13">
      <c r="A408" s="23" t="s">
        <v>1156</v>
      </c>
      <c r="B408" t="s">
        <v>871</v>
      </c>
      <c r="C408" s="227">
        <v>-97.98</v>
      </c>
    </row>
    <row r="409" spans="1:13" s="10" customFormat="1">
      <c r="A409" s="25" t="s">
        <v>848</v>
      </c>
      <c r="B409" s="10" t="s">
        <v>428</v>
      </c>
      <c r="C409" s="228">
        <v>335</v>
      </c>
      <c r="D409" s="10" t="s">
        <v>707</v>
      </c>
      <c r="E409" s="128"/>
      <c r="G409" s="61"/>
      <c r="H409" s="61"/>
      <c r="I409" s="61"/>
      <c r="J409" s="61"/>
      <c r="K409" s="61"/>
      <c r="L409" s="61"/>
      <c r="M409" s="61"/>
    </row>
    <row r="410" spans="1:13">
      <c r="A410" s="23" t="s">
        <v>848</v>
      </c>
      <c r="B410" t="s">
        <v>194</v>
      </c>
      <c r="C410" s="227">
        <v>-38.1</v>
      </c>
      <c r="F410" s="17" t="s">
        <v>846</v>
      </c>
      <c r="G410" s="69">
        <f>SUM(G110:G409)</f>
        <v>87783.910000000018</v>
      </c>
      <c r="H410" s="69">
        <f>SUM(H110:H409)</f>
        <v>173610.03</v>
      </c>
      <c r="I410" s="70">
        <f>+H410+G410</f>
        <v>261393.94</v>
      </c>
      <c r="J410" s="116" t="s">
        <v>842</v>
      </c>
      <c r="K410" s="115">
        <v>47</v>
      </c>
    </row>
    <row r="411" spans="1:13">
      <c r="A411" s="23" t="s">
        <v>848</v>
      </c>
      <c r="B411" t="s">
        <v>4</v>
      </c>
      <c r="C411" s="227">
        <v>-35.549999999999997</v>
      </c>
      <c r="F411" s="17"/>
      <c r="G411" s="70">
        <f>+G410/K410</f>
        <v>1867.7427659574471</v>
      </c>
      <c r="H411" s="70">
        <f>+H410/K410</f>
        <v>3693.8304255319149</v>
      </c>
      <c r="I411" s="70">
        <f>+I410/K410</f>
        <v>5561.5731914893613</v>
      </c>
      <c r="J411" s="60" t="s">
        <v>800</v>
      </c>
      <c r="K411" s="103"/>
    </row>
    <row r="412" spans="1:13">
      <c r="A412" s="23" t="s">
        <v>735</v>
      </c>
      <c r="B412" t="s">
        <v>963</v>
      </c>
      <c r="C412" s="227">
        <v>-39</v>
      </c>
      <c r="F412" s="13"/>
      <c r="G412" s="69" t="s">
        <v>550</v>
      </c>
      <c r="H412" s="69" t="s">
        <v>556</v>
      </c>
    </row>
    <row r="413" spans="1:13">
      <c r="A413" s="23" t="s">
        <v>735</v>
      </c>
      <c r="B413" t="s">
        <v>1154</v>
      </c>
      <c r="C413" s="227">
        <v>-20.95</v>
      </c>
    </row>
    <row r="414" spans="1:13">
      <c r="A414" s="23" t="s">
        <v>735</v>
      </c>
      <c r="B414" t="s">
        <v>384</v>
      </c>
      <c r="C414" s="227">
        <v>-12</v>
      </c>
    </row>
    <row r="415" spans="1:13">
      <c r="A415" s="23" t="s">
        <v>385</v>
      </c>
      <c r="B415" t="s">
        <v>887</v>
      </c>
      <c r="C415" s="227">
        <v>-25</v>
      </c>
    </row>
    <row r="416" spans="1:13">
      <c r="A416" s="23" t="s">
        <v>385</v>
      </c>
      <c r="B416" t="s">
        <v>194</v>
      </c>
      <c r="C416" s="227">
        <v>-63.95</v>
      </c>
    </row>
    <row r="417" spans="1:13" s="10" customFormat="1">
      <c r="A417" s="25" t="s">
        <v>444</v>
      </c>
      <c r="B417" s="10" t="s">
        <v>428</v>
      </c>
      <c r="C417" s="228">
        <v>4616.1899999999996</v>
      </c>
      <c r="D417" s="10" t="s">
        <v>551</v>
      </c>
      <c r="E417" s="128"/>
      <c r="G417" s="61"/>
      <c r="H417" s="61"/>
      <c r="I417" s="61"/>
      <c r="J417" s="61"/>
      <c r="K417" s="61"/>
      <c r="L417" s="61"/>
      <c r="M417" s="61"/>
    </row>
    <row r="418" spans="1:13">
      <c r="A418" s="23" t="s">
        <v>444</v>
      </c>
      <c r="B418" t="s">
        <v>798</v>
      </c>
      <c r="C418" s="227">
        <v>-12.5</v>
      </c>
    </row>
    <row r="419" spans="1:13">
      <c r="A419" s="23" t="s">
        <v>444</v>
      </c>
      <c r="B419" t="s">
        <v>847</v>
      </c>
      <c r="C419" s="227">
        <v>0.56999999999999995</v>
      </c>
    </row>
    <row r="420" spans="1:13">
      <c r="A420" s="23">
        <v>40299</v>
      </c>
      <c r="B420" t="s">
        <v>871</v>
      </c>
      <c r="C420" s="227">
        <v>-94.43</v>
      </c>
    </row>
    <row r="421" spans="1:13" s="10" customFormat="1">
      <c r="A421" s="25">
        <v>40299</v>
      </c>
      <c r="B421" s="10" t="s">
        <v>428</v>
      </c>
      <c r="C421" s="228">
        <v>60</v>
      </c>
      <c r="D421" s="10" t="s">
        <v>964</v>
      </c>
      <c r="E421" s="128"/>
      <c r="G421" s="61"/>
      <c r="H421" s="61"/>
      <c r="I421" s="61"/>
      <c r="J421" s="61"/>
      <c r="K421" s="61"/>
      <c r="L421" s="61"/>
      <c r="M421" s="61"/>
    </row>
    <row r="422" spans="1:13">
      <c r="A422" s="23">
        <v>40299</v>
      </c>
      <c r="B422" t="s">
        <v>394</v>
      </c>
      <c r="C422" s="227">
        <v>-138.88</v>
      </c>
    </row>
    <row r="423" spans="1:13">
      <c r="A423" s="23">
        <v>40299</v>
      </c>
      <c r="B423" t="s">
        <v>386</v>
      </c>
      <c r="C423" s="227">
        <v>-100</v>
      </c>
    </row>
    <row r="424" spans="1:13">
      <c r="A424" s="23">
        <v>40300</v>
      </c>
      <c r="B424" s="11" t="s">
        <v>873</v>
      </c>
      <c r="C424" s="227">
        <v>-111.16</v>
      </c>
    </row>
    <row r="425" spans="1:13">
      <c r="A425" s="23">
        <v>40300</v>
      </c>
      <c r="B425" s="21" t="s">
        <v>510</v>
      </c>
      <c r="C425" s="227">
        <v>-187.5</v>
      </c>
    </row>
    <row r="426" spans="1:13">
      <c r="A426" s="23">
        <v>40300</v>
      </c>
      <c r="B426" s="12" t="s">
        <v>698</v>
      </c>
      <c r="C426" s="227">
        <v>-81.2</v>
      </c>
    </row>
    <row r="427" spans="1:13">
      <c r="A427" s="23">
        <v>40300</v>
      </c>
      <c r="B427" t="s">
        <v>712</v>
      </c>
      <c r="C427" s="227">
        <v>-2000</v>
      </c>
      <c r="D427" t="s">
        <v>927</v>
      </c>
    </row>
    <row r="428" spans="1:13">
      <c r="A428" s="23">
        <v>40302</v>
      </c>
      <c r="B428" t="s">
        <v>712</v>
      </c>
      <c r="C428" s="227">
        <v>-1000</v>
      </c>
    </row>
    <row r="429" spans="1:13">
      <c r="A429" s="23">
        <v>40302</v>
      </c>
      <c r="B429" t="s">
        <v>871</v>
      </c>
      <c r="C429" s="227">
        <v>-128.08000000000001</v>
      </c>
    </row>
    <row r="430" spans="1:13">
      <c r="A430" s="23">
        <v>40302</v>
      </c>
      <c r="B430" t="s">
        <v>234</v>
      </c>
      <c r="C430" s="227">
        <v>-51.87</v>
      </c>
    </row>
    <row r="431" spans="1:13">
      <c r="A431" s="23">
        <v>40303</v>
      </c>
      <c r="B431" t="s">
        <v>1080</v>
      </c>
      <c r="C431" s="227">
        <v>-122</v>
      </c>
    </row>
    <row r="432" spans="1:13">
      <c r="A432" s="23" t="s">
        <v>418</v>
      </c>
      <c r="B432" t="s">
        <v>871</v>
      </c>
      <c r="C432" s="227">
        <v>-127.04</v>
      </c>
    </row>
    <row r="433" spans="1:13" s="10" customFormat="1">
      <c r="A433" s="25" t="s">
        <v>418</v>
      </c>
      <c r="B433" s="10" t="s">
        <v>428</v>
      </c>
      <c r="C433" s="228">
        <v>1585.01</v>
      </c>
      <c r="D433" s="10" t="s">
        <v>3</v>
      </c>
      <c r="E433" s="128"/>
      <c r="G433" s="61"/>
      <c r="H433" s="61"/>
      <c r="I433" s="61"/>
      <c r="J433" s="61"/>
      <c r="K433" s="61"/>
      <c r="L433" s="61"/>
      <c r="M433" s="61"/>
    </row>
    <row r="434" spans="1:13">
      <c r="A434" s="23" t="s">
        <v>418</v>
      </c>
      <c r="B434" s="11" t="s">
        <v>873</v>
      </c>
      <c r="C434" s="227">
        <v>-98.51</v>
      </c>
    </row>
    <row r="435" spans="1:13">
      <c r="A435" s="23" t="s">
        <v>262</v>
      </c>
      <c r="B435" t="s">
        <v>871</v>
      </c>
      <c r="C435" s="227">
        <v>-26.55</v>
      </c>
    </row>
    <row r="436" spans="1:13">
      <c r="A436" s="23" t="s">
        <v>262</v>
      </c>
      <c r="B436" t="s">
        <v>871</v>
      </c>
      <c r="C436" s="227">
        <v>-8.9</v>
      </c>
    </row>
    <row r="437" spans="1:13">
      <c r="A437" s="23" t="s">
        <v>263</v>
      </c>
      <c r="B437" t="s">
        <v>712</v>
      </c>
      <c r="C437" s="227">
        <v>-500</v>
      </c>
    </row>
    <row r="438" spans="1:13" s="10" customFormat="1">
      <c r="A438" s="25" t="s">
        <v>1029</v>
      </c>
      <c r="B438" s="10" t="s">
        <v>428</v>
      </c>
      <c r="C438" s="228">
        <v>1314.25</v>
      </c>
      <c r="D438" s="10" t="s">
        <v>375</v>
      </c>
      <c r="E438" s="128"/>
      <c r="G438" s="61"/>
      <c r="H438" s="61"/>
      <c r="I438" s="61"/>
      <c r="J438" s="61"/>
      <c r="K438" s="61"/>
      <c r="L438" s="61"/>
      <c r="M438" s="61"/>
    </row>
    <row r="439" spans="1:13">
      <c r="A439" s="23" t="s">
        <v>264</v>
      </c>
      <c r="B439" t="s">
        <v>1031</v>
      </c>
      <c r="C439" s="227">
        <v>-80.8</v>
      </c>
    </row>
    <row r="440" spans="1:13" s="10" customFormat="1">
      <c r="A440" s="25" t="s">
        <v>265</v>
      </c>
      <c r="B440" s="10" t="s">
        <v>428</v>
      </c>
      <c r="C440" s="228">
        <v>60</v>
      </c>
      <c r="D440" s="10" t="s">
        <v>639</v>
      </c>
      <c r="E440" s="128"/>
      <c r="G440" s="61"/>
      <c r="H440" s="61"/>
      <c r="I440" s="61"/>
      <c r="J440" s="61"/>
      <c r="K440" s="61"/>
      <c r="L440" s="61"/>
      <c r="M440" s="61"/>
    </row>
    <row r="441" spans="1:13">
      <c r="A441" s="23" t="s">
        <v>1199</v>
      </c>
      <c r="B441" t="s">
        <v>1200</v>
      </c>
      <c r="C441" s="227">
        <v>-47</v>
      </c>
    </row>
    <row r="442" spans="1:13">
      <c r="A442" s="23" t="s">
        <v>1199</v>
      </c>
      <c r="B442" t="s">
        <v>901</v>
      </c>
      <c r="C442" s="227">
        <v>-102</v>
      </c>
    </row>
    <row r="443" spans="1:13">
      <c r="A443" s="23" t="s">
        <v>508</v>
      </c>
      <c r="B443" t="s">
        <v>712</v>
      </c>
      <c r="C443" s="227">
        <v>-500</v>
      </c>
    </row>
    <row r="444" spans="1:13">
      <c r="A444" s="23" t="s">
        <v>509</v>
      </c>
      <c r="B444" t="s">
        <v>1077</v>
      </c>
      <c r="C444" s="227">
        <v>-85</v>
      </c>
    </row>
    <row r="445" spans="1:13">
      <c r="A445" s="23" t="s">
        <v>509</v>
      </c>
      <c r="B445" t="s">
        <v>977</v>
      </c>
      <c r="C445" s="227">
        <v>-146.69</v>
      </c>
    </row>
    <row r="446" spans="1:13" s="10" customFormat="1">
      <c r="A446" s="25" t="s">
        <v>363</v>
      </c>
      <c r="B446" s="10" t="s">
        <v>428</v>
      </c>
      <c r="C446" s="228">
        <v>335</v>
      </c>
      <c r="D446" s="10" t="s">
        <v>175</v>
      </c>
      <c r="E446" s="128"/>
      <c r="G446" s="61"/>
      <c r="H446" s="61"/>
      <c r="I446" s="61"/>
      <c r="J446" s="61"/>
      <c r="K446" s="61"/>
      <c r="L446" s="61"/>
      <c r="M446" s="61"/>
    </row>
    <row r="447" spans="1:13">
      <c r="A447" s="23" t="s">
        <v>363</v>
      </c>
      <c r="B447" t="s">
        <v>640</v>
      </c>
      <c r="C447" s="227">
        <v>-100</v>
      </c>
    </row>
    <row r="448" spans="1:13">
      <c r="A448" s="23" t="s">
        <v>363</v>
      </c>
      <c r="B448" t="s">
        <v>374</v>
      </c>
      <c r="C448" s="227">
        <v>-162.61000000000001</v>
      </c>
    </row>
    <row r="449" spans="1:13">
      <c r="A449" s="23" t="s">
        <v>363</v>
      </c>
      <c r="B449" s="12" t="s">
        <v>698</v>
      </c>
      <c r="C449" s="227">
        <v>-81.400000000000006</v>
      </c>
    </row>
    <row r="450" spans="1:13">
      <c r="A450" s="23" t="s">
        <v>215</v>
      </c>
      <c r="B450" t="s">
        <v>194</v>
      </c>
      <c r="C450" s="227">
        <v>-11.65</v>
      </c>
    </row>
    <row r="451" spans="1:13">
      <c r="A451" s="23" t="s">
        <v>215</v>
      </c>
      <c r="B451" t="s">
        <v>4</v>
      </c>
      <c r="C451" s="227">
        <v>-15.55</v>
      </c>
    </row>
    <row r="452" spans="1:13">
      <c r="A452" s="23" t="s">
        <v>215</v>
      </c>
      <c r="B452" t="s">
        <v>148</v>
      </c>
      <c r="C452" s="227">
        <v>-23.21</v>
      </c>
    </row>
    <row r="453" spans="1:13">
      <c r="A453" s="23" t="s">
        <v>367</v>
      </c>
      <c r="B453" t="s">
        <v>365</v>
      </c>
      <c r="C453" s="227">
        <v>-53.1</v>
      </c>
    </row>
    <row r="454" spans="1:13" s="10" customFormat="1">
      <c r="A454" s="25" t="s">
        <v>282</v>
      </c>
      <c r="B454" s="10" t="s">
        <v>428</v>
      </c>
      <c r="C454" s="228">
        <v>1663.17</v>
      </c>
      <c r="D454" s="10" t="s">
        <v>799</v>
      </c>
      <c r="E454" s="128"/>
      <c r="G454" s="61"/>
      <c r="H454" s="61"/>
      <c r="I454" s="61"/>
      <c r="J454" s="61"/>
      <c r="K454" s="61"/>
      <c r="L454" s="61"/>
      <c r="M454" s="61"/>
    </row>
    <row r="455" spans="1:13">
      <c r="A455" s="23" t="s">
        <v>900</v>
      </c>
      <c r="B455" t="s">
        <v>798</v>
      </c>
      <c r="C455" s="227">
        <v>-7</v>
      </c>
    </row>
    <row r="456" spans="1:13">
      <c r="A456" s="23" t="s">
        <v>900</v>
      </c>
      <c r="B456" t="s">
        <v>847</v>
      </c>
      <c r="C456" s="227">
        <v>0.77</v>
      </c>
    </row>
    <row r="457" spans="1:13">
      <c r="A457" s="23">
        <v>40329</v>
      </c>
      <c r="B457" s="21" t="s">
        <v>510</v>
      </c>
      <c r="C457" s="227">
        <v>-187.55</v>
      </c>
    </row>
    <row r="459" spans="1:13">
      <c r="A459" s="23">
        <v>40330</v>
      </c>
      <c r="B459" t="s">
        <v>377</v>
      </c>
      <c r="C459" s="227">
        <v>-119.34</v>
      </c>
    </row>
    <row r="460" spans="1:13">
      <c r="A460" s="23">
        <v>40331</v>
      </c>
      <c r="B460" t="s">
        <v>601</v>
      </c>
      <c r="C460" s="227">
        <v>-25</v>
      </c>
    </row>
    <row r="461" spans="1:13">
      <c r="A461" s="23">
        <v>40331</v>
      </c>
      <c r="B461" t="s">
        <v>712</v>
      </c>
      <c r="C461" s="227">
        <v>-2000</v>
      </c>
      <c r="D461" t="s">
        <v>1047</v>
      </c>
    </row>
    <row r="462" spans="1:13">
      <c r="A462" s="23">
        <v>40333</v>
      </c>
      <c r="B462" t="s">
        <v>904</v>
      </c>
      <c r="C462" s="227">
        <v>-62</v>
      </c>
    </row>
    <row r="463" spans="1:13">
      <c r="A463" s="23">
        <v>40333</v>
      </c>
      <c r="B463" t="s">
        <v>849</v>
      </c>
      <c r="C463" s="227">
        <v>-35</v>
      </c>
    </row>
    <row r="464" spans="1:13">
      <c r="A464" s="23">
        <v>40334</v>
      </c>
      <c r="B464" t="s">
        <v>1076</v>
      </c>
      <c r="C464" s="227">
        <v>-67</v>
      </c>
    </row>
    <row r="465" spans="1:13">
      <c r="A465" s="23">
        <v>40337</v>
      </c>
      <c r="B465" t="s">
        <v>1073</v>
      </c>
      <c r="C465" s="227">
        <v>-100</v>
      </c>
    </row>
    <row r="466" spans="1:13">
      <c r="A466" s="23">
        <v>40337</v>
      </c>
      <c r="B466" t="s">
        <v>850</v>
      </c>
      <c r="C466" s="227">
        <v>-43</v>
      </c>
    </row>
    <row r="467" spans="1:13">
      <c r="A467" s="23">
        <v>40337</v>
      </c>
      <c r="B467" t="s">
        <v>4</v>
      </c>
      <c r="C467" s="227">
        <v>-179.95</v>
      </c>
    </row>
    <row r="468" spans="1:13">
      <c r="A468" s="23">
        <v>40337</v>
      </c>
      <c r="B468" t="s">
        <v>4</v>
      </c>
      <c r="C468" s="227">
        <v>-15.15</v>
      </c>
    </row>
    <row r="469" spans="1:13">
      <c r="A469" s="23">
        <v>40338</v>
      </c>
      <c r="B469" t="s">
        <v>712</v>
      </c>
      <c r="C469" s="227">
        <v>-2000</v>
      </c>
    </row>
    <row r="470" spans="1:13">
      <c r="A470" s="23">
        <v>40338</v>
      </c>
      <c r="B470" t="s">
        <v>871</v>
      </c>
      <c r="C470" s="227">
        <v>-104.35</v>
      </c>
    </row>
    <row r="471" spans="1:13">
      <c r="A471" s="23">
        <v>40340</v>
      </c>
      <c r="B471" t="s">
        <v>362</v>
      </c>
      <c r="C471" s="227">
        <v>-24.9</v>
      </c>
    </row>
    <row r="472" spans="1:13">
      <c r="A472" s="23">
        <v>40340</v>
      </c>
      <c r="B472" t="s">
        <v>706</v>
      </c>
      <c r="C472" s="227">
        <v>-93.89</v>
      </c>
    </row>
    <row r="473" spans="1:13" s="10" customFormat="1">
      <c r="A473" s="25">
        <v>40341</v>
      </c>
      <c r="B473" s="10" t="s">
        <v>428</v>
      </c>
      <c r="C473" s="228">
        <v>1585.01</v>
      </c>
      <c r="D473" s="10" t="s">
        <v>1048</v>
      </c>
      <c r="E473" s="128"/>
      <c r="G473" s="61"/>
      <c r="H473" s="61"/>
      <c r="I473" s="61"/>
      <c r="J473" s="61"/>
      <c r="K473" s="61"/>
      <c r="L473" s="61"/>
      <c r="M473" s="61"/>
    </row>
    <row r="474" spans="1:13">
      <c r="A474" s="23">
        <v>40341</v>
      </c>
      <c r="B474" t="s">
        <v>871</v>
      </c>
      <c r="C474" s="227">
        <v>-28.11</v>
      </c>
    </row>
    <row r="475" spans="1:13">
      <c r="A475" s="23">
        <v>40343</v>
      </c>
      <c r="B475" t="s">
        <v>963</v>
      </c>
      <c r="C475" s="227">
        <v>-30.44</v>
      </c>
    </row>
    <row r="476" spans="1:13" s="10" customFormat="1">
      <c r="A476" s="25">
        <v>40346</v>
      </c>
      <c r="B476" s="10" t="s">
        <v>428</v>
      </c>
      <c r="C476" s="228">
        <v>1314.25</v>
      </c>
      <c r="D476" s="10" t="s">
        <v>687</v>
      </c>
      <c r="E476" s="128"/>
      <c r="G476" s="61"/>
      <c r="H476" s="61"/>
      <c r="I476" s="61"/>
      <c r="J476" s="61"/>
      <c r="K476" s="61"/>
      <c r="L476" s="61"/>
      <c r="M476" s="61"/>
    </row>
    <row r="477" spans="1:13">
      <c r="A477" s="23">
        <v>40346</v>
      </c>
      <c r="B477" t="s">
        <v>871</v>
      </c>
      <c r="C477" s="227">
        <v>-108.87</v>
      </c>
    </row>
    <row r="478" spans="1:13">
      <c r="A478" s="23">
        <v>40346</v>
      </c>
      <c r="B478" t="s">
        <v>887</v>
      </c>
      <c r="C478" s="227">
        <v>-103</v>
      </c>
    </row>
    <row r="479" spans="1:13">
      <c r="A479" s="23">
        <v>40346</v>
      </c>
      <c r="B479" s="11" t="s">
        <v>873</v>
      </c>
      <c r="C479" s="227">
        <v>-98.51</v>
      </c>
      <c r="D479" s="18"/>
    </row>
    <row r="480" spans="1:13" ht="14.25">
      <c r="A480" s="30">
        <v>40347</v>
      </c>
      <c r="B480" s="31" t="s">
        <v>901</v>
      </c>
      <c r="C480" s="230">
        <v>-37.39</v>
      </c>
    </row>
    <row r="481" spans="1:13" ht="14.25">
      <c r="A481" s="30">
        <v>40347</v>
      </c>
      <c r="B481" s="31" t="s">
        <v>835</v>
      </c>
      <c r="C481" s="230">
        <v>-99.6</v>
      </c>
    </row>
    <row r="482" spans="1:13" ht="14.25">
      <c r="A482" s="30">
        <v>40350</v>
      </c>
      <c r="B482" s="31" t="s">
        <v>1114</v>
      </c>
      <c r="C482" s="230">
        <v>-13.5</v>
      </c>
    </row>
    <row r="483" spans="1:13" ht="14.25">
      <c r="A483" s="30">
        <v>40351</v>
      </c>
      <c r="B483" s="31" t="s">
        <v>1070</v>
      </c>
      <c r="C483" s="230">
        <v>-500</v>
      </c>
    </row>
    <row r="484" spans="1:13" ht="14.25">
      <c r="A484" s="30">
        <v>40353</v>
      </c>
      <c r="B484" s="31" t="s">
        <v>871</v>
      </c>
      <c r="C484" s="230">
        <v>-22.5</v>
      </c>
    </row>
    <row r="485" spans="1:13" ht="14.25">
      <c r="A485" s="30">
        <v>40353</v>
      </c>
      <c r="B485" s="31" t="s">
        <v>871</v>
      </c>
      <c r="C485" s="230">
        <v>-23.18</v>
      </c>
    </row>
    <row r="486" spans="1:13" ht="14.25">
      <c r="A486" s="30">
        <v>40354</v>
      </c>
      <c r="B486" s="31" t="s">
        <v>1030</v>
      </c>
      <c r="C486" s="230">
        <v>-200</v>
      </c>
    </row>
    <row r="487" spans="1:13" s="10" customFormat="1" ht="14.25">
      <c r="A487" s="33">
        <v>40354</v>
      </c>
      <c r="B487" s="34" t="s">
        <v>428</v>
      </c>
      <c r="C487" s="231">
        <v>60</v>
      </c>
      <c r="D487" s="10" t="s">
        <v>805</v>
      </c>
      <c r="E487" s="128"/>
      <c r="G487" s="61"/>
      <c r="H487" s="61"/>
      <c r="I487" s="61"/>
      <c r="J487" s="61"/>
      <c r="K487" s="61"/>
      <c r="L487" s="61"/>
      <c r="M487" s="61"/>
    </row>
    <row r="488" spans="1:13" s="10" customFormat="1" ht="14.25">
      <c r="A488" s="33">
        <v>40354</v>
      </c>
      <c r="B488" s="34" t="s">
        <v>428</v>
      </c>
      <c r="C488" s="231">
        <v>335</v>
      </c>
      <c r="D488" s="10" t="s">
        <v>687</v>
      </c>
      <c r="E488" s="128"/>
      <c r="G488" s="61"/>
      <c r="H488" s="61"/>
      <c r="I488" s="61"/>
      <c r="J488" s="61"/>
      <c r="K488" s="61"/>
      <c r="L488" s="61"/>
      <c r="M488" s="61"/>
    </row>
    <row r="489" spans="1:13" ht="14.25">
      <c r="A489" s="30">
        <v>40354</v>
      </c>
      <c r="B489" s="35" t="s">
        <v>510</v>
      </c>
      <c r="C489" s="230">
        <v>-187.5</v>
      </c>
    </row>
    <row r="490" spans="1:13" ht="14.25">
      <c r="A490" s="361"/>
      <c r="B490" s="361"/>
      <c r="C490" s="361"/>
    </row>
    <row r="491" spans="1:13" ht="14.25">
      <c r="A491" s="37">
        <v>40366</v>
      </c>
      <c r="B491" s="32" t="s">
        <v>642</v>
      </c>
      <c r="C491" s="232">
        <v>-14.3</v>
      </c>
    </row>
    <row r="492" spans="1:13" ht="14.25">
      <c r="A492" s="37">
        <v>40366</v>
      </c>
      <c r="B492" s="32" t="s">
        <v>871</v>
      </c>
      <c r="C492" s="232">
        <v>-80.17</v>
      </c>
    </row>
    <row r="493" spans="1:13" s="10" customFormat="1">
      <c r="A493" s="25">
        <v>40367</v>
      </c>
      <c r="B493" s="10" t="s">
        <v>428</v>
      </c>
      <c r="C493" s="228">
        <v>4805.41</v>
      </c>
      <c r="D493" s="10" t="s">
        <v>851</v>
      </c>
      <c r="E493" s="128"/>
      <c r="G493" s="61"/>
      <c r="H493" s="61"/>
      <c r="I493" s="61"/>
      <c r="J493" s="61"/>
      <c r="K493" s="61"/>
      <c r="L493" s="61"/>
      <c r="M493" s="61"/>
    </row>
    <row r="494" spans="1:13">
      <c r="A494" s="38">
        <v>40367</v>
      </c>
      <c r="B494" t="s">
        <v>1073</v>
      </c>
      <c r="C494" s="227">
        <v>-120</v>
      </c>
    </row>
    <row r="495" spans="1:13">
      <c r="A495" s="38">
        <v>40368</v>
      </c>
      <c r="B495" t="s">
        <v>640</v>
      </c>
      <c r="C495" s="227">
        <v>-31.2</v>
      </c>
    </row>
    <row r="496" spans="1:13">
      <c r="A496" s="38">
        <v>40368</v>
      </c>
      <c r="B496" t="s">
        <v>712</v>
      </c>
      <c r="C496" s="227">
        <v>-1500</v>
      </c>
    </row>
    <row r="497" spans="1:13">
      <c r="A497" s="23" t="s">
        <v>643</v>
      </c>
      <c r="B497" t="s">
        <v>871</v>
      </c>
      <c r="C497" s="227">
        <v>-18.88</v>
      </c>
    </row>
    <row r="498" spans="1:13">
      <c r="A498" s="23" t="s">
        <v>791</v>
      </c>
      <c r="B498" t="s">
        <v>148</v>
      </c>
      <c r="C498" s="227">
        <v>-18.21</v>
      </c>
    </row>
    <row r="499" spans="1:13">
      <c r="A499" s="23" t="s">
        <v>644</v>
      </c>
      <c r="B499" t="s">
        <v>362</v>
      </c>
      <c r="C499" s="227">
        <v>-43.8</v>
      </c>
    </row>
    <row r="500" spans="1:13">
      <c r="A500" s="23" t="s">
        <v>644</v>
      </c>
      <c r="B500" t="s">
        <v>789</v>
      </c>
      <c r="C500" s="227">
        <v>-60.67</v>
      </c>
    </row>
    <row r="501" spans="1:13">
      <c r="A501" s="23" t="s">
        <v>456</v>
      </c>
      <c r="B501" t="s">
        <v>950</v>
      </c>
      <c r="C501" s="227">
        <v>-153</v>
      </c>
    </row>
    <row r="502" spans="1:13">
      <c r="A502" s="23" t="s">
        <v>456</v>
      </c>
      <c r="B502" t="s">
        <v>849</v>
      </c>
      <c r="C502" s="227">
        <v>-46</v>
      </c>
    </row>
    <row r="503" spans="1:13">
      <c r="A503" s="23" t="s">
        <v>456</v>
      </c>
      <c r="B503" t="s">
        <v>642</v>
      </c>
      <c r="C503" s="227">
        <v>-20.7</v>
      </c>
    </row>
    <row r="504" spans="1:13">
      <c r="A504" s="23" t="s">
        <v>978</v>
      </c>
      <c r="B504" s="11" t="s">
        <v>873</v>
      </c>
      <c r="C504" s="227">
        <v>-98.51</v>
      </c>
    </row>
    <row r="505" spans="1:13">
      <c r="A505" s="23" t="s">
        <v>978</v>
      </c>
      <c r="B505" s="12" t="s">
        <v>698</v>
      </c>
      <c r="C505" s="227">
        <v>-76.8</v>
      </c>
    </row>
    <row r="506" spans="1:13" s="10" customFormat="1">
      <c r="A506" s="25" t="s">
        <v>978</v>
      </c>
      <c r="B506" s="10" t="s">
        <v>428</v>
      </c>
      <c r="C506" s="228">
        <v>1314.25</v>
      </c>
      <c r="D506" s="10" t="s">
        <v>852</v>
      </c>
      <c r="E506" s="128"/>
      <c r="G506" s="61"/>
      <c r="H506" s="61"/>
      <c r="I506" s="61"/>
      <c r="J506" s="61"/>
      <c r="K506" s="61"/>
      <c r="L506" s="61"/>
      <c r="M506" s="61"/>
    </row>
    <row r="507" spans="1:13" s="10" customFormat="1">
      <c r="A507" s="25" t="s">
        <v>978</v>
      </c>
      <c r="B507" s="10" t="s">
        <v>428</v>
      </c>
      <c r="C507" s="228">
        <v>350</v>
      </c>
      <c r="D507" s="10" t="s">
        <v>1125</v>
      </c>
      <c r="E507" s="128"/>
      <c r="G507" s="61"/>
      <c r="H507" s="61"/>
      <c r="I507" s="61"/>
      <c r="J507" s="61"/>
      <c r="K507" s="61"/>
      <c r="L507" s="61"/>
      <c r="M507" s="61"/>
    </row>
    <row r="508" spans="1:13">
      <c r="A508" s="23" t="s">
        <v>368</v>
      </c>
      <c r="B508" t="s">
        <v>640</v>
      </c>
      <c r="C508" s="227">
        <v>-120</v>
      </c>
    </row>
    <row r="509" spans="1:13">
      <c r="A509" s="23" t="s">
        <v>369</v>
      </c>
      <c r="B509" t="s">
        <v>1154</v>
      </c>
      <c r="C509" s="227">
        <v>-14.04</v>
      </c>
    </row>
    <row r="510" spans="1:13">
      <c r="A510" s="23" t="s">
        <v>782</v>
      </c>
      <c r="B510" t="s">
        <v>871</v>
      </c>
      <c r="C510" s="227">
        <v>-51.54</v>
      </c>
    </row>
    <row r="511" spans="1:13">
      <c r="A511" s="23" t="s">
        <v>713</v>
      </c>
      <c r="B511" t="s">
        <v>428</v>
      </c>
      <c r="C511" s="227">
        <v>60</v>
      </c>
    </row>
    <row r="512" spans="1:13">
      <c r="A512" s="23" t="s">
        <v>786</v>
      </c>
      <c r="B512" t="s">
        <v>428</v>
      </c>
      <c r="C512" s="227">
        <v>3295.54</v>
      </c>
    </row>
    <row r="513" spans="1:13">
      <c r="A513" s="23" t="s">
        <v>786</v>
      </c>
      <c r="B513" t="s">
        <v>712</v>
      </c>
      <c r="C513" s="227">
        <v>-2000</v>
      </c>
      <c r="D513" t="s">
        <v>236</v>
      </c>
    </row>
    <row r="514" spans="1:13" s="10" customFormat="1">
      <c r="A514" s="25" t="s">
        <v>786</v>
      </c>
      <c r="B514" s="10" t="s">
        <v>428</v>
      </c>
      <c r="C514" s="228">
        <v>120</v>
      </c>
      <c r="D514" s="10" t="s">
        <v>540</v>
      </c>
      <c r="E514" s="128"/>
      <c r="G514" s="61"/>
      <c r="H514" s="61"/>
      <c r="I514" s="61"/>
      <c r="J514" s="61"/>
      <c r="K514" s="61"/>
      <c r="L514" s="61"/>
      <c r="M514" s="61"/>
    </row>
    <row r="515" spans="1:13" s="10" customFormat="1">
      <c r="A515" s="25" t="s">
        <v>786</v>
      </c>
      <c r="B515" s="10" t="s">
        <v>428</v>
      </c>
      <c r="C515" s="228">
        <v>335</v>
      </c>
      <c r="D515" s="10" t="s">
        <v>426</v>
      </c>
      <c r="E515" s="128"/>
      <c r="G515" s="61"/>
      <c r="H515" s="61"/>
      <c r="I515" s="61"/>
      <c r="J515" s="61"/>
      <c r="K515" s="61"/>
      <c r="L515" s="61"/>
      <c r="M515" s="61"/>
    </row>
    <row r="516" spans="1:13">
      <c r="A516" s="23" t="s">
        <v>786</v>
      </c>
      <c r="B516" t="s">
        <v>640</v>
      </c>
      <c r="C516" s="227">
        <v>-125.33</v>
      </c>
    </row>
    <row r="517" spans="1:13">
      <c r="A517" s="23" t="s">
        <v>57</v>
      </c>
      <c r="B517" t="s">
        <v>798</v>
      </c>
      <c r="C517" s="227">
        <v>-7</v>
      </c>
    </row>
    <row r="518" spans="1:13">
      <c r="A518" s="23" t="s">
        <v>57</v>
      </c>
      <c r="B518" t="s">
        <v>847</v>
      </c>
      <c r="C518" s="227">
        <v>0.9</v>
      </c>
    </row>
    <row r="519" spans="1:13">
      <c r="A519" s="23">
        <v>40392</v>
      </c>
      <c r="B519" t="s">
        <v>436</v>
      </c>
      <c r="C519" s="227">
        <v>-2.5</v>
      </c>
    </row>
    <row r="520" spans="1:13">
      <c r="A520" s="23">
        <v>40392</v>
      </c>
      <c r="B520" t="s">
        <v>436</v>
      </c>
      <c r="C520" s="227">
        <v>-3815.62</v>
      </c>
      <c r="D520" t="s">
        <v>391</v>
      </c>
    </row>
    <row r="521" spans="1:13" ht="14.25">
      <c r="A521" s="23">
        <v>40392</v>
      </c>
      <c r="B521" s="35" t="s">
        <v>510</v>
      </c>
      <c r="C521" s="227">
        <v>-187.55</v>
      </c>
    </row>
    <row r="522" spans="1:13">
      <c r="A522" s="23">
        <v>40392</v>
      </c>
      <c r="B522" s="12" t="s">
        <v>698</v>
      </c>
      <c r="C522" s="227">
        <v>-83.5</v>
      </c>
    </row>
    <row r="523" spans="1:13" s="10" customFormat="1">
      <c r="A523" s="25">
        <v>40397</v>
      </c>
      <c r="B523" s="10" t="s">
        <v>428</v>
      </c>
      <c r="C523" s="228">
        <v>300</v>
      </c>
      <c r="D523" s="10" t="s">
        <v>392</v>
      </c>
      <c r="E523" s="128"/>
      <c r="G523" s="61"/>
      <c r="H523" s="61"/>
      <c r="I523" s="61"/>
      <c r="J523" s="61"/>
      <c r="K523" s="61"/>
      <c r="L523" s="61"/>
      <c r="M523" s="61"/>
    </row>
    <row r="524" spans="1:13">
      <c r="A524" s="23">
        <v>40399</v>
      </c>
      <c r="B524" t="s">
        <v>25</v>
      </c>
      <c r="C524" s="227">
        <v>-400</v>
      </c>
    </row>
    <row r="525" spans="1:13">
      <c r="A525" s="23">
        <v>40399</v>
      </c>
      <c r="B525" t="s">
        <v>457</v>
      </c>
      <c r="C525" s="227">
        <v>-7.5</v>
      </c>
    </row>
    <row r="526" spans="1:13">
      <c r="A526" s="23">
        <v>40399</v>
      </c>
      <c r="B526" t="s">
        <v>712</v>
      </c>
      <c r="C526" s="227">
        <v>-1500</v>
      </c>
    </row>
    <row r="527" spans="1:13">
      <c r="A527" s="23">
        <v>40399</v>
      </c>
      <c r="B527" t="s">
        <v>590</v>
      </c>
      <c r="C527" s="227">
        <v>-125.01</v>
      </c>
    </row>
    <row r="528" spans="1:13">
      <c r="A528" s="23">
        <v>40400</v>
      </c>
      <c r="B528" t="s">
        <v>1164</v>
      </c>
      <c r="C528" s="227">
        <v>-543.77</v>
      </c>
    </row>
    <row r="529" spans="1:13" s="10" customFormat="1">
      <c r="A529" s="25" t="s">
        <v>719</v>
      </c>
      <c r="B529" s="10" t="s">
        <v>428</v>
      </c>
      <c r="C529" s="228">
        <v>1583.71</v>
      </c>
      <c r="D529" s="10" t="s">
        <v>392</v>
      </c>
      <c r="E529" s="128"/>
      <c r="G529" s="61"/>
      <c r="H529" s="61"/>
      <c r="I529" s="61"/>
      <c r="J529" s="61"/>
      <c r="K529" s="61"/>
      <c r="L529" s="61"/>
      <c r="M529" s="61"/>
    </row>
    <row r="530" spans="1:13">
      <c r="A530" s="23" t="s">
        <v>969</v>
      </c>
      <c r="B530" t="s">
        <v>970</v>
      </c>
      <c r="C530" s="227">
        <v>-15</v>
      </c>
    </row>
    <row r="531" spans="1:13">
      <c r="A531" s="23" t="s">
        <v>530</v>
      </c>
      <c r="B531" t="s">
        <v>216</v>
      </c>
      <c r="C531" s="227">
        <v>-24</v>
      </c>
    </row>
    <row r="532" spans="1:13">
      <c r="A532" s="23" t="s">
        <v>530</v>
      </c>
      <c r="B532" t="s">
        <v>446</v>
      </c>
      <c r="C532" s="227">
        <v>-66.400000000000006</v>
      </c>
    </row>
    <row r="533" spans="1:13">
      <c r="A533" s="23" t="s">
        <v>530</v>
      </c>
      <c r="B533" t="s">
        <v>714</v>
      </c>
      <c r="C533" s="227">
        <v>-123.8</v>
      </c>
    </row>
    <row r="534" spans="1:13">
      <c r="A534" s="23" t="s">
        <v>530</v>
      </c>
      <c r="B534" t="s">
        <v>443</v>
      </c>
      <c r="C534" s="227">
        <v>-52.01</v>
      </c>
    </row>
    <row r="535" spans="1:13">
      <c r="A535" s="23" t="s">
        <v>430</v>
      </c>
      <c r="B535" s="11" t="s">
        <v>873</v>
      </c>
      <c r="C535" s="227">
        <v>-103.7</v>
      </c>
    </row>
    <row r="536" spans="1:13">
      <c r="A536" s="23" t="s">
        <v>793</v>
      </c>
      <c r="B536" t="s">
        <v>712</v>
      </c>
      <c r="C536" s="227">
        <v>-2000</v>
      </c>
    </row>
    <row r="537" spans="1:13">
      <c r="A537" s="23" t="s">
        <v>484</v>
      </c>
      <c r="B537" t="s">
        <v>446</v>
      </c>
      <c r="C537" s="227">
        <v>-89</v>
      </c>
    </row>
    <row r="538" spans="1:13" s="10" customFormat="1">
      <c r="A538" s="25" t="s">
        <v>1069</v>
      </c>
      <c r="B538" s="10" t="s">
        <v>428</v>
      </c>
      <c r="C538" s="228">
        <v>1296.25</v>
      </c>
      <c r="D538" s="10" t="s">
        <v>773</v>
      </c>
      <c r="E538" s="128"/>
      <c r="G538" s="61"/>
      <c r="H538" s="61"/>
      <c r="I538" s="61"/>
      <c r="J538" s="61"/>
      <c r="K538" s="61"/>
      <c r="L538" s="61"/>
      <c r="M538" s="61"/>
    </row>
    <row r="539" spans="1:13">
      <c r="A539" s="23" t="s">
        <v>429</v>
      </c>
      <c r="B539" t="s">
        <v>1104</v>
      </c>
      <c r="C539" s="227">
        <v>-120</v>
      </c>
    </row>
    <row r="540" spans="1:13">
      <c r="A540" s="23" t="s">
        <v>1105</v>
      </c>
      <c r="B540" t="s">
        <v>871</v>
      </c>
      <c r="C540" s="227">
        <v>-83.18</v>
      </c>
    </row>
    <row r="541" spans="1:13">
      <c r="A541" s="23" t="s">
        <v>1105</v>
      </c>
      <c r="B541" t="s">
        <v>502</v>
      </c>
      <c r="C541" s="227">
        <v>-46</v>
      </c>
    </row>
    <row r="542" spans="1:13">
      <c r="A542" s="23" t="s">
        <v>190</v>
      </c>
      <c r="B542" t="s">
        <v>1177</v>
      </c>
      <c r="C542" s="227">
        <v>-78</v>
      </c>
    </row>
    <row r="543" spans="1:13" s="10" customFormat="1">
      <c r="A543" s="25" t="s">
        <v>190</v>
      </c>
      <c r="B543" s="10" t="s">
        <v>428</v>
      </c>
      <c r="C543" s="228">
        <v>60</v>
      </c>
      <c r="D543" s="10" t="s">
        <v>773</v>
      </c>
      <c r="E543" s="128"/>
      <c r="G543" s="61"/>
      <c r="H543" s="61"/>
      <c r="I543" s="61"/>
      <c r="J543" s="61"/>
      <c r="K543" s="61"/>
      <c r="L543" s="61"/>
      <c r="M543" s="61"/>
    </row>
    <row r="544" spans="1:13">
      <c r="A544" s="23" t="s">
        <v>190</v>
      </c>
      <c r="B544" t="s">
        <v>234</v>
      </c>
      <c r="C544" s="227">
        <v>-27.65</v>
      </c>
    </row>
    <row r="545" spans="1:13" s="10" customFormat="1">
      <c r="A545" s="25" t="s">
        <v>866</v>
      </c>
      <c r="B545" s="10" t="s">
        <v>428</v>
      </c>
      <c r="C545" s="228">
        <v>335</v>
      </c>
      <c r="D545" s="10" t="s">
        <v>773</v>
      </c>
      <c r="E545" s="128"/>
      <c r="G545" s="61"/>
      <c r="H545" s="61"/>
      <c r="I545" s="61"/>
      <c r="J545" s="61"/>
      <c r="K545" s="61"/>
      <c r="L545" s="61"/>
      <c r="M545" s="61"/>
    </row>
    <row r="546" spans="1:13">
      <c r="A546" s="23" t="s">
        <v>980</v>
      </c>
      <c r="B546" t="s">
        <v>774</v>
      </c>
      <c r="C546" s="227">
        <v>-28.3</v>
      </c>
    </row>
    <row r="547" spans="1:13">
      <c r="A547" s="23" t="s">
        <v>579</v>
      </c>
      <c r="B547" t="s">
        <v>194</v>
      </c>
      <c r="C547" s="227">
        <v>-98.4</v>
      </c>
    </row>
    <row r="548" spans="1:13">
      <c r="A548" s="23" t="s">
        <v>1297</v>
      </c>
      <c r="B548" t="s">
        <v>712</v>
      </c>
      <c r="C548" s="227">
        <v>-2000</v>
      </c>
    </row>
    <row r="549" spans="1:13">
      <c r="A549" s="23" t="s">
        <v>1298</v>
      </c>
      <c r="B549" t="s">
        <v>216</v>
      </c>
      <c r="C549" s="227">
        <v>-24</v>
      </c>
    </row>
    <row r="550" spans="1:13">
      <c r="A550" s="23" t="s">
        <v>1298</v>
      </c>
      <c r="B550" t="s">
        <v>727</v>
      </c>
      <c r="C550" s="227">
        <v>-99.9</v>
      </c>
    </row>
    <row r="551" spans="1:13" s="10" customFormat="1">
      <c r="A551" s="25" t="s">
        <v>445</v>
      </c>
      <c r="B551" s="10" t="s">
        <v>428</v>
      </c>
      <c r="C551" s="228">
        <v>1245.42</v>
      </c>
      <c r="D551" s="10" t="s">
        <v>1174</v>
      </c>
      <c r="E551" s="128"/>
      <c r="G551" s="61"/>
      <c r="H551" s="61"/>
      <c r="I551" s="61"/>
      <c r="J551" s="61"/>
      <c r="K551" s="61"/>
      <c r="L551" s="61"/>
      <c r="M551" s="61"/>
    </row>
    <row r="552" spans="1:13">
      <c r="A552" s="23" t="s">
        <v>445</v>
      </c>
      <c r="B552" t="s">
        <v>502</v>
      </c>
      <c r="C552" s="227">
        <v>-46</v>
      </c>
    </row>
    <row r="553" spans="1:13">
      <c r="A553" s="23" t="s">
        <v>1176</v>
      </c>
      <c r="B553" t="s">
        <v>4</v>
      </c>
      <c r="C553" s="227">
        <v>-19</v>
      </c>
    </row>
    <row r="554" spans="1:13">
      <c r="A554" s="23" t="s">
        <v>1176</v>
      </c>
      <c r="B554" t="s">
        <v>640</v>
      </c>
      <c r="C554" s="227">
        <v>-120</v>
      </c>
    </row>
    <row r="555" spans="1:13">
      <c r="A555" s="23" t="s">
        <v>734</v>
      </c>
      <c r="B555" t="s">
        <v>510</v>
      </c>
      <c r="C555" s="227">
        <v>-174.25</v>
      </c>
    </row>
    <row r="556" spans="1:13">
      <c r="A556" s="23" t="s">
        <v>734</v>
      </c>
      <c r="B556" s="12" t="s">
        <v>698</v>
      </c>
      <c r="C556" s="227">
        <v>-51.1</v>
      </c>
    </row>
    <row r="557" spans="1:13">
      <c r="A557" s="23" t="s">
        <v>734</v>
      </c>
      <c r="B557" t="s">
        <v>293</v>
      </c>
      <c r="C557" s="227">
        <v>-77</v>
      </c>
    </row>
    <row r="558" spans="1:13">
      <c r="A558" s="23" t="s">
        <v>1176</v>
      </c>
      <c r="B558" t="s">
        <v>847</v>
      </c>
      <c r="C558" s="227">
        <v>0.59</v>
      </c>
    </row>
    <row r="559" spans="1:13">
      <c r="A559" s="23">
        <v>40186</v>
      </c>
      <c r="B559" t="s">
        <v>4</v>
      </c>
      <c r="C559" s="227">
        <v>-50</v>
      </c>
    </row>
    <row r="560" spans="1:13">
      <c r="A560" s="23">
        <v>40186</v>
      </c>
      <c r="B560" t="s">
        <v>482</v>
      </c>
      <c r="C560" s="227">
        <v>-304.04000000000002</v>
      </c>
    </row>
    <row r="561" spans="1:13">
      <c r="A561" s="23">
        <v>40217</v>
      </c>
      <c r="B561" t="s">
        <v>712</v>
      </c>
      <c r="C561" s="227">
        <v>-2000</v>
      </c>
      <c r="D561" t="s">
        <v>603</v>
      </c>
    </row>
    <row r="562" spans="1:13">
      <c r="A562" s="23">
        <v>40245</v>
      </c>
      <c r="B562" t="s">
        <v>618</v>
      </c>
      <c r="C562" s="227">
        <v>-0.05</v>
      </c>
    </row>
    <row r="563" spans="1:13" s="10" customFormat="1">
      <c r="A563" s="25">
        <v>40306</v>
      </c>
      <c r="B563" s="10" t="s">
        <v>428</v>
      </c>
      <c r="C563" s="228">
        <v>3755.8</v>
      </c>
      <c r="D563" s="10" t="s">
        <v>811</v>
      </c>
      <c r="E563" s="128"/>
      <c r="G563" s="61"/>
      <c r="H563" s="61"/>
      <c r="I563" s="61"/>
      <c r="J563" s="61"/>
      <c r="K563" s="61"/>
      <c r="L563" s="61"/>
      <c r="M563" s="61"/>
    </row>
    <row r="564" spans="1:13">
      <c r="A564" s="23">
        <v>40306</v>
      </c>
      <c r="B564" t="s">
        <v>871</v>
      </c>
      <c r="C564" s="227">
        <v>-31.29</v>
      </c>
    </row>
    <row r="565" spans="1:13">
      <c r="A565" s="23">
        <v>40367</v>
      </c>
      <c r="B565" t="s">
        <v>483</v>
      </c>
      <c r="C565" s="227">
        <v>-70</v>
      </c>
    </row>
    <row r="566" spans="1:13">
      <c r="A566" s="23">
        <v>40367</v>
      </c>
      <c r="B566" t="s">
        <v>871</v>
      </c>
      <c r="C566" s="227">
        <v>-107.27</v>
      </c>
    </row>
    <row r="567" spans="1:13">
      <c r="A567" s="23">
        <v>40459</v>
      </c>
      <c r="B567" t="s">
        <v>640</v>
      </c>
      <c r="C567" s="227">
        <v>-30</v>
      </c>
    </row>
    <row r="568" spans="1:13">
      <c r="A568" s="23">
        <v>40490</v>
      </c>
      <c r="B568" t="s">
        <v>1073</v>
      </c>
      <c r="C568" s="227">
        <v>-120</v>
      </c>
    </row>
    <row r="569" spans="1:13">
      <c r="A569" s="23" t="s">
        <v>582</v>
      </c>
      <c r="B569" t="s">
        <v>216</v>
      </c>
      <c r="C569" s="227">
        <v>-70</v>
      </c>
    </row>
    <row r="570" spans="1:13" s="10" customFormat="1">
      <c r="A570" s="25" t="s">
        <v>810</v>
      </c>
      <c r="B570" s="10" t="s">
        <v>428</v>
      </c>
      <c r="C570" s="228">
        <v>1374.89</v>
      </c>
      <c r="D570" s="10" t="s">
        <v>817</v>
      </c>
      <c r="E570" s="128"/>
      <c r="G570" s="61"/>
      <c r="H570" s="61"/>
      <c r="I570" s="61"/>
      <c r="J570" s="61"/>
      <c r="K570" s="61"/>
      <c r="L570" s="61"/>
      <c r="M570" s="61"/>
    </row>
    <row r="571" spans="1:13">
      <c r="A571" s="23" t="s">
        <v>810</v>
      </c>
      <c r="B571" t="s">
        <v>871</v>
      </c>
      <c r="C571" s="227">
        <v>-24.41</v>
      </c>
    </row>
    <row r="573" spans="1:13">
      <c r="A573" s="23" t="s">
        <v>660</v>
      </c>
      <c r="B573" t="s">
        <v>1108</v>
      </c>
      <c r="C573" s="227">
        <v>-45.92</v>
      </c>
    </row>
    <row r="574" spans="1:13">
      <c r="A574" s="23" t="s">
        <v>660</v>
      </c>
      <c r="B574" t="s">
        <v>712</v>
      </c>
      <c r="C574" s="227">
        <v>-2000</v>
      </c>
      <c r="D574" t="s">
        <v>1010</v>
      </c>
    </row>
    <row r="575" spans="1:13">
      <c r="A575" s="23" t="s">
        <v>660</v>
      </c>
      <c r="B575" t="s">
        <v>1109</v>
      </c>
      <c r="C575" s="227">
        <v>-31.31</v>
      </c>
    </row>
    <row r="576" spans="1:13">
      <c r="A576" s="23" t="s">
        <v>562</v>
      </c>
      <c r="B576" t="s">
        <v>621</v>
      </c>
      <c r="C576" s="227">
        <v>-15.4</v>
      </c>
    </row>
    <row r="577" spans="1:13">
      <c r="A577" s="23" t="s">
        <v>562</v>
      </c>
      <c r="B577" t="s">
        <v>621</v>
      </c>
      <c r="C577" s="227">
        <v>-16.899999999999999</v>
      </c>
    </row>
    <row r="578" spans="1:13" s="10" customFormat="1">
      <c r="A578" s="25" t="s">
        <v>563</v>
      </c>
      <c r="B578" s="10" t="s">
        <v>428</v>
      </c>
      <c r="C578" s="228">
        <v>1492.73</v>
      </c>
      <c r="D578" s="10" t="s">
        <v>958</v>
      </c>
      <c r="E578" s="128"/>
      <c r="G578" s="61"/>
      <c r="H578" s="61"/>
      <c r="I578" s="61"/>
      <c r="J578" s="61"/>
      <c r="K578" s="61"/>
      <c r="L578" s="61"/>
      <c r="M578" s="61"/>
    </row>
    <row r="579" spans="1:13">
      <c r="A579" s="23" t="s">
        <v>563</v>
      </c>
      <c r="B579" t="s">
        <v>798</v>
      </c>
      <c r="C579" s="227">
        <v>-7</v>
      </c>
    </row>
    <row r="580" spans="1:13">
      <c r="A580" s="23" t="s">
        <v>563</v>
      </c>
      <c r="B580" t="s">
        <v>847</v>
      </c>
      <c r="C580" s="227">
        <v>0.53</v>
      </c>
    </row>
    <row r="581" spans="1:13">
      <c r="A581" s="23">
        <v>40187</v>
      </c>
      <c r="B581" t="s">
        <v>871</v>
      </c>
      <c r="C581" s="227">
        <v>-28.93</v>
      </c>
    </row>
    <row r="582" spans="1:13">
      <c r="A582" s="23">
        <v>40246</v>
      </c>
      <c r="B582" t="s">
        <v>502</v>
      </c>
      <c r="C582" s="227">
        <v>-47</v>
      </c>
    </row>
    <row r="583" spans="1:13">
      <c r="A583" s="23">
        <v>40277</v>
      </c>
      <c r="B583" t="s">
        <v>502</v>
      </c>
      <c r="C583" s="227">
        <v>-63.5</v>
      </c>
    </row>
    <row r="584" spans="1:13">
      <c r="A584" s="23">
        <v>40277</v>
      </c>
      <c r="B584" t="s">
        <v>569</v>
      </c>
      <c r="C584" s="227">
        <v>-120</v>
      </c>
    </row>
    <row r="585" spans="1:13">
      <c r="A585" s="23">
        <v>40307</v>
      </c>
      <c r="B585" t="s">
        <v>714</v>
      </c>
      <c r="C585" s="227">
        <v>-206.12</v>
      </c>
    </row>
    <row r="586" spans="1:13">
      <c r="A586" s="23">
        <v>40338</v>
      </c>
      <c r="B586" t="s">
        <v>871</v>
      </c>
      <c r="C586" s="227">
        <v>-13.87</v>
      </c>
    </row>
    <row r="587" spans="1:13">
      <c r="A587" s="23">
        <v>40368</v>
      </c>
      <c r="B587" t="s">
        <v>1011</v>
      </c>
      <c r="C587" s="227">
        <v>-75.5</v>
      </c>
    </row>
    <row r="588" spans="1:13">
      <c r="A588" s="23">
        <v>40368</v>
      </c>
      <c r="B588" t="s">
        <v>712</v>
      </c>
      <c r="C588" s="227">
        <v>-2000</v>
      </c>
    </row>
    <row r="589" spans="1:13">
      <c r="A589" s="23">
        <v>40368</v>
      </c>
      <c r="B589" t="s">
        <v>234</v>
      </c>
      <c r="C589" s="227">
        <v>-35.29</v>
      </c>
    </row>
    <row r="590" spans="1:13">
      <c r="A590" s="23">
        <v>40430</v>
      </c>
      <c r="B590" t="s">
        <v>1012</v>
      </c>
      <c r="C590" s="227">
        <v>-42.3</v>
      </c>
    </row>
    <row r="591" spans="1:13">
      <c r="A591" s="23">
        <v>40460</v>
      </c>
      <c r="B591" s="11" t="s">
        <v>873</v>
      </c>
      <c r="C591" s="227">
        <v>-103.51</v>
      </c>
    </row>
    <row r="592" spans="1:13">
      <c r="A592" s="23">
        <v>40460</v>
      </c>
      <c r="B592" s="21" t="s">
        <v>825</v>
      </c>
      <c r="C592" s="227">
        <v>-106.8</v>
      </c>
    </row>
    <row r="593" spans="1:13">
      <c r="A593" s="23">
        <v>40463</v>
      </c>
      <c r="B593" t="s">
        <v>569</v>
      </c>
      <c r="C593" s="227">
        <v>-120</v>
      </c>
    </row>
    <row r="594" spans="1:13" s="10" customFormat="1">
      <c r="A594" s="25">
        <v>40465</v>
      </c>
      <c r="B594" s="10" t="s">
        <v>428</v>
      </c>
      <c r="C594" s="228">
        <v>1254.97</v>
      </c>
      <c r="D594" s="10" t="s">
        <v>602</v>
      </c>
      <c r="E594" s="128"/>
      <c r="G594" s="61"/>
      <c r="H594" s="61"/>
      <c r="I594" s="61"/>
      <c r="J594" s="61"/>
      <c r="K594" s="61"/>
      <c r="L594" s="61"/>
      <c r="M594" s="61"/>
    </row>
    <row r="595" spans="1:13">
      <c r="A595" s="23">
        <v>40466</v>
      </c>
      <c r="B595" t="s">
        <v>376</v>
      </c>
      <c r="C595" s="227">
        <v>-53</v>
      </c>
    </row>
    <row r="596" spans="1:13">
      <c r="A596" s="23">
        <v>40469</v>
      </c>
      <c r="B596" t="s">
        <v>714</v>
      </c>
      <c r="C596" s="227">
        <v>-30.71</v>
      </c>
    </row>
    <row r="597" spans="1:13">
      <c r="A597" s="23">
        <v>40469</v>
      </c>
      <c r="B597" t="s">
        <v>714</v>
      </c>
      <c r="C597" s="227">
        <v>-153.58000000000001</v>
      </c>
    </row>
    <row r="598" spans="1:13" s="10" customFormat="1">
      <c r="A598" s="25">
        <v>40470</v>
      </c>
      <c r="B598" s="10" t="s">
        <v>428</v>
      </c>
      <c r="C598" s="228">
        <v>1314.25</v>
      </c>
      <c r="D598" s="10" t="s">
        <v>1008</v>
      </c>
      <c r="E598" s="128"/>
      <c r="G598" s="61"/>
      <c r="H598" s="61"/>
      <c r="I598" s="61"/>
      <c r="J598" s="61"/>
      <c r="K598" s="61"/>
      <c r="L598" s="61"/>
      <c r="M598" s="61"/>
    </row>
    <row r="599" spans="1:13" s="10" customFormat="1">
      <c r="A599" s="25">
        <v>40471</v>
      </c>
      <c r="B599" s="10" t="s">
        <v>428</v>
      </c>
      <c r="C599" s="228">
        <v>60</v>
      </c>
      <c r="D599" s="10" t="s">
        <v>539</v>
      </c>
      <c r="E599" s="128"/>
      <c r="G599" s="61"/>
      <c r="H599" s="61"/>
      <c r="I599" s="61"/>
      <c r="J599" s="61"/>
      <c r="K599" s="61"/>
      <c r="L599" s="61"/>
      <c r="M599" s="61"/>
    </row>
    <row r="600" spans="1:13" s="10" customFormat="1">
      <c r="A600" s="25">
        <v>40474</v>
      </c>
      <c r="B600" s="10" t="s">
        <v>428</v>
      </c>
      <c r="C600" s="228">
        <v>335</v>
      </c>
      <c r="D600" s="10" t="s">
        <v>539</v>
      </c>
      <c r="E600" s="128"/>
      <c r="G600" s="61"/>
      <c r="H600" s="61"/>
      <c r="I600" s="61"/>
      <c r="J600" s="61"/>
      <c r="K600" s="61"/>
      <c r="L600" s="61"/>
      <c r="M600" s="61"/>
    </row>
    <row r="601" spans="1:13">
      <c r="A601" s="23">
        <v>40475</v>
      </c>
      <c r="B601" t="s">
        <v>538</v>
      </c>
      <c r="C601" s="227">
        <v>-164</v>
      </c>
    </row>
    <row r="602" spans="1:13">
      <c r="A602" s="23">
        <v>40476</v>
      </c>
      <c r="B602" s="11" t="s">
        <v>873</v>
      </c>
      <c r="C602" s="227">
        <v>-142.71</v>
      </c>
    </row>
    <row r="603" spans="1:13">
      <c r="A603" s="23">
        <v>40476</v>
      </c>
      <c r="B603" s="12" t="s">
        <v>698</v>
      </c>
      <c r="C603" s="227">
        <v>-92.7</v>
      </c>
    </row>
    <row r="604" spans="1:13">
      <c r="A604" s="23">
        <v>40478</v>
      </c>
      <c r="B604" t="s">
        <v>443</v>
      </c>
      <c r="C604" s="227">
        <v>-24.01</v>
      </c>
    </row>
    <row r="605" spans="1:13">
      <c r="A605" s="23">
        <v>40478</v>
      </c>
      <c r="B605" t="s">
        <v>714</v>
      </c>
      <c r="C605" s="227">
        <v>-91.18</v>
      </c>
    </row>
    <row r="606" spans="1:13">
      <c r="A606" s="23">
        <v>40478</v>
      </c>
      <c r="B606" t="s">
        <v>712</v>
      </c>
      <c r="C606" s="227">
        <v>-2000</v>
      </c>
      <c r="D606" t="s">
        <v>1009</v>
      </c>
    </row>
    <row r="607" spans="1:13">
      <c r="A607" s="23">
        <v>40479</v>
      </c>
      <c r="B607" t="s">
        <v>950</v>
      </c>
      <c r="C607" s="227">
        <v>-122.5</v>
      </c>
    </row>
    <row r="608" spans="1:13" s="10" customFormat="1">
      <c r="A608" s="25">
        <v>40480</v>
      </c>
      <c r="B608" s="10" t="s">
        <v>428</v>
      </c>
      <c r="C608" s="228">
        <v>1206.92</v>
      </c>
      <c r="D608" s="10" t="s">
        <v>602</v>
      </c>
      <c r="E608" s="128"/>
      <c r="G608" s="61"/>
      <c r="H608" s="61"/>
      <c r="I608" s="61"/>
      <c r="J608" s="61"/>
      <c r="K608" s="61"/>
      <c r="L608" s="61"/>
      <c r="M608" s="61"/>
    </row>
    <row r="609" spans="1:3">
      <c r="A609" s="23">
        <v>40480</v>
      </c>
      <c r="B609" t="s">
        <v>1012</v>
      </c>
      <c r="C609" s="227">
        <v>-36.299999999999997</v>
      </c>
    </row>
    <row r="610" spans="1:3">
      <c r="A610" s="23">
        <v>40480</v>
      </c>
      <c r="B610" t="s">
        <v>1012</v>
      </c>
      <c r="C610" s="227">
        <v>-14.9</v>
      </c>
    </row>
    <row r="611" spans="1:3">
      <c r="A611" s="23">
        <v>40480</v>
      </c>
      <c r="B611" t="s">
        <v>1072</v>
      </c>
      <c r="C611" s="227">
        <v>-100</v>
      </c>
    </row>
    <row r="612" spans="1:3">
      <c r="A612" s="23">
        <v>40481</v>
      </c>
      <c r="B612" t="s">
        <v>1154</v>
      </c>
      <c r="C612" s="227">
        <v>-83.15</v>
      </c>
    </row>
    <row r="613" spans="1:3">
      <c r="A613" s="23">
        <v>40481</v>
      </c>
      <c r="B613" t="s">
        <v>798</v>
      </c>
      <c r="C613" s="227">
        <v>-7</v>
      </c>
    </row>
    <row r="614" spans="1:3">
      <c r="A614" s="23">
        <v>40481</v>
      </c>
      <c r="B614" t="s">
        <v>847</v>
      </c>
      <c r="C614" s="227">
        <v>0.42</v>
      </c>
    </row>
    <row r="615" spans="1:3">
      <c r="A615" s="23">
        <v>40482</v>
      </c>
      <c r="B615" t="s">
        <v>814</v>
      </c>
      <c r="C615" s="227">
        <v>-28.5</v>
      </c>
    </row>
    <row r="616" spans="1:3">
      <c r="A616" s="23">
        <v>40482</v>
      </c>
      <c r="B616" t="s">
        <v>1076</v>
      </c>
      <c r="C616" s="227">
        <v>-56</v>
      </c>
    </row>
    <row r="617" spans="1:3">
      <c r="A617" s="23">
        <v>40486</v>
      </c>
      <c r="B617" t="s">
        <v>815</v>
      </c>
      <c r="C617" s="227">
        <v>-120</v>
      </c>
    </row>
    <row r="618" spans="1:3">
      <c r="A618" s="23">
        <v>40487</v>
      </c>
      <c r="B618" t="s">
        <v>594</v>
      </c>
      <c r="C618" s="227">
        <v>-1642.5</v>
      </c>
    </row>
    <row r="619" spans="1:3">
      <c r="A619" s="23">
        <v>40487</v>
      </c>
      <c r="B619" t="s">
        <v>712</v>
      </c>
      <c r="C619" s="227">
        <v>-1000</v>
      </c>
    </row>
    <row r="620" spans="1:3">
      <c r="A620" s="23">
        <v>40487</v>
      </c>
      <c r="B620" t="s">
        <v>698</v>
      </c>
      <c r="C620" s="227">
        <v>-87.5</v>
      </c>
    </row>
    <row r="621" spans="1:3">
      <c r="A621" s="23">
        <v>40487</v>
      </c>
      <c r="B621" t="s">
        <v>448</v>
      </c>
      <c r="C621" s="227">
        <v>-7</v>
      </c>
    </row>
    <row r="622" spans="1:3">
      <c r="A622" s="23">
        <v>40491</v>
      </c>
      <c r="B622" t="s">
        <v>807</v>
      </c>
      <c r="C622" s="227">
        <v>-32.9</v>
      </c>
    </row>
    <row r="623" spans="1:3">
      <c r="A623" s="23">
        <v>40491</v>
      </c>
      <c r="B623" t="s">
        <v>807</v>
      </c>
      <c r="C623" s="227">
        <v>-9.9</v>
      </c>
    </row>
    <row r="624" spans="1:3">
      <c r="A624" s="23">
        <v>40493</v>
      </c>
      <c r="B624" t="s">
        <v>1012</v>
      </c>
      <c r="C624" s="227">
        <v>-32.9</v>
      </c>
    </row>
    <row r="625" spans="1:13" s="10" customFormat="1">
      <c r="A625" s="25">
        <v>40495</v>
      </c>
      <c r="B625" s="10" t="s">
        <v>428</v>
      </c>
      <c r="C625" s="228">
        <v>1780.66</v>
      </c>
      <c r="D625" s="10" t="s">
        <v>880</v>
      </c>
      <c r="E625" s="128"/>
      <c r="G625" s="61"/>
      <c r="H625" s="61"/>
      <c r="I625" s="61"/>
      <c r="J625" s="61"/>
      <c r="K625" s="61"/>
      <c r="L625" s="61"/>
      <c r="M625" s="61"/>
    </row>
    <row r="626" spans="1:13">
      <c r="A626" s="23">
        <v>40497</v>
      </c>
      <c r="B626" t="s">
        <v>7</v>
      </c>
      <c r="C626" s="227">
        <v>-16</v>
      </c>
    </row>
    <row r="627" spans="1:13">
      <c r="A627" s="23">
        <v>40497</v>
      </c>
      <c r="B627" t="s">
        <v>288</v>
      </c>
      <c r="C627" s="227">
        <v>-14</v>
      </c>
    </row>
    <row r="628" spans="1:13">
      <c r="A628" s="23">
        <v>40498</v>
      </c>
      <c r="B628" t="s">
        <v>658</v>
      </c>
      <c r="C628" s="227">
        <v>-120</v>
      </c>
    </row>
    <row r="629" spans="1:13">
      <c r="A629" s="23">
        <v>40498</v>
      </c>
      <c r="B629" t="s">
        <v>712</v>
      </c>
      <c r="C629" s="227">
        <v>-1000</v>
      </c>
    </row>
    <row r="630" spans="1:13" s="10" customFormat="1">
      <c r="A630" s="25">
        <v>40500</v>
      </c>
      <c r="B630" s="10" t="s">
        <v>428</v>
      </c>
      <c r="C630" s="228">
        <v>1314.25</v>
      </c>
      <c r="D630" s="10" t="s">
        <v>885</v>
      </c>
      <c r="E630" s="128"/>
      <c r="G630" s="61"/>
      <c r="H630" s="61"/>
      <c r="I630" s="61"/>
      <c r="J630" s="61"/>
      <c r="K630" s="61"/>
      <c r="L630" s="61"/>
      <c r="M630" s="61"/>
    </row>
    <row r="631" spans="1:13">
      <c r="A631" s="23">
        <v>40501</v>
      </c>
      <c r="B631" t="s">
        <v>502</v>
      </c>
      <c r="C631" s="227">
        <v>-61.5</v>
      </c>
    </row>
    <row r="632" spans="1:13">
      <c r="A632" s="23">
        <v>40501</v>
      </c>
      <c r="B632" t="s">
        <v>871</v>
      </c>
      <c r="C632" s="227">
        <v>-98.5</v>
      </c>
    </row>
    <row r="633" spans="1:13">
      <c r="A633" s="23">
        <v>40502</v>
      </c>
      <c r="B633" t="s">
        <v>207</v>
      </c>
      <c r="C633" s="227">
        <v>500</v>
      </c>
    </row>
    <row r="634" spans="1:13">
      <c r="A634" s="23">
        <v>40502</v>
      </c>
      <c r="B634" t="s">
        <v>457</v>
      </c>
      <c r="C634" s="227">
        <v>-7.5</v>
      </c>
    </row>
    <row r="635" spans="1:13" s="10" customFormat="1">
      <c r="A635" s="25">
        <v>40505</v>
      </c>
      <c r="B635" s="10" t="s">
        <v>428</v>
      </c>
      <c r="C635" s="228">
        <v>60</v>
      </c>
      <c r="D635" s="10" t="s">
        <v>342</v>
      </c>
      <c r="E635" s="128"/>
      <c r="G635" s="61"/>
      <c r="H635" s="61"/>
      <c r="I635" s="61"/>
      <c r="J635" s="61"/>
      <c r="K635" s="61"/>
      <c r="L635" s="61"/>
      <c r="M635" s="61"/>
    </row>
    <row r="636" spans="1:13">
      <c r="A636" s="23">
        <v>40507</v>
      </c>
      <c r="B636" s="11" t="s">
        <v>873</v>
      </c>
      <c r="C636" s="227">
        <v>-113.5</v>
      </c>
    </row>
    <row r="637" spans="1:13">
      <c r="A637" s="23">
        <v>40507</v>
      </c>
      <c r="B637" s="21" t="s">
        <v>801</v>
      </c>
      <c r="C637" s="227">
        <v>-151</v>
      </c>
    </row>
    <row r="638" spans="1:13">
      <c r="A638" s="23">
        <v>40507</v>
      </c>
      <c r="B638" s="12" t="s">
        <v>698</v>
      </c>
      <c r="C638" s="227">
        <v>-79.3</v>
      </c>
    </row>
    <row r="640" spans="1:13" s="10" customFormat="1">
      <c r="A640" s="25">
        <v>40527</v>
      </c>
      <c r="B640" s="10" t="s">
        <v>428</v>
      </c>
      <c r="C640" s="228">
        <v>1314.25</v>
      </c>
      <c r="D640" s="10" t="s">
        <v>802</v>
      </c>
      <c r="E640" s="128"/>
      <c r="G640" s="61"/>
      <c r="H640" s="61"/>
      <c r="I640" s="61"/>
      <c r="J640" s="61"/>
      <c r="K640" s="61"/>
      <c r="L640" s="61"/>
      <c r="M640" s="61"/>
    </row>
    <row r="641" spans="1:13" s="10" customFormat="1">
      <c r="A641" s="25">
        <v>40527</v>
      </c>
      <c r="B641" s="10" t="s">
        <v>428</v>
      </c>
      <c r="C641" s="228">
        <v>150</v>
      </c>
      <c r="D641" s="10" t="s">
        <v>802</v>
      </c>
      <c r="E641" s="128"/>
      <c r="G641" s="61"/>
      <c r="H641" s="61"/>
      <c r="I641" s="61"/>
      <c r="J641" s="61"/>
      <c r="K641" s="61"/>
      <c r="L641" s="61"/>
      <c r="M641" s="61"/>
    </row>
    <row r="642" spans="1:13">
      <c r="A642" s="23">
        <v>40527</v>
      </c>
      <c r="B642" t="s">
        <v>432</v>
      </c>
      <c r="C642" s="227">
        <v>-120</v>
      </c>
    </row>
    <row r="643" spans="1:13">
      <c r="A643" s="23">
        <v>40528</v>
      </c>
      <c r="B643" t="s">
        <v>552</v>
      </c>
      <c r="C643" s="227">
        <v>-44</v>
      </c>
    </row>
    <row r="644" spans="1:13" s="10" customFormat="1">
      <c r="A644" s="25">
        <v>40529</v>
      </c>
      <c r="B644" s="10" t="s">
        <v>428</v>
      </c>
      <c r="C644" s="228">
        <v>60</v>
      </c>
      <c r="D644" s="10" t="s">
        <v>834</v>
      </c>
      <c r="E644" s="128"/>
      <c r="G644" s="61"/>
      <c r="H644" s="61"/>
      <c r="I644" s="61"/>
      <c r="J644" s="61"/>
      <c r="K644" s="61"/>
      <c r="L644" s="61"/>
      <c r="M644" s="61"/>
    </row>
    <row r="645" spans="1:13">
      <c r="A645" s="23">
        <v>40529</v>
      </c>
      <c r="B645" t="s">
        <v>714</v>
      </c>
      <c r="C645" s="227">
        <v>-43.43</v>
      </c>
    </row>
    <row r="646" spans="1:13">
      <c r="A646" s="23">
        <v>40531</v>
      </c>
      <c r="B646" t="s">
        <v>828</v>
      </c>
      <c r="C646" s="227">
        <v>-54</v>
      </c>
    </row>
    <row r="647" spans="1:13">
      <c r="A647" s="23">
        <v>40534</v>
      </c>
      <c r="B647" t="s">
        <v>714</v>
      </c>
      <c r="C647" s="227">
        <v>-97.82</v>
      </c>
    </row>
    <row r="648" spans="1:13">
      <c r="A648" s="23">
        <v>40534</v>
      </c>
      <c r="B648" t="s">
        <v>712</v>
      </c>
      <c r="C648" s="227">
        <v>-2000</v>
      </c>
    </row>
    <row r="649" spans="1:13" s="10" customFormat="1">
      <c r="A649" s="25">
        <v>40535</v>
      </c>
      <c r="B649" s="10" t="s">
        <v>428</v>
      </c>
      <c r="C649" s="228">
        <v>300</v>
      </c>
      <c r="D649" s="10" t="s">
        <v>802</v>
      </c>
      <c r="E649" s="128"/>
      <c r="G649" s="61"/>
      <c r="H649" s="61"/>
      <c r="I649" s="61"/>
      <c r="J649" s="61"/>
      <c r="K649" s="61"/>
      <c r="L649" s="61"/>
      <c r="M649" s="61"/>
    </row>
    <row r="650" spans="1:13" s="10" customFormat="1">
      <c r="A650" s="25">
        <v>40535</v>
      </c>
      <c r="B650" s="10" t="s">
        <v>428</v>
      </c>
      <c r="C650" s="228">
        <v>100</v>
      </c>
      <c r="D650" s="10" t="s">
        <v>802</v>
      </c>
      <c r="E650" s="128"/>
      <c r="G650" s="61"/>
      <c r="H650" s="61"/>
      <c r="I650" s="61"/>
      <c r="J650" s="61"/>
      <c r="K650" s="61"/>
      <c r="L650" s="61"/>
      <c r="M650" s="61"/>
    </row>
    <row r="651" spans="1:13" s="10" customFormat="1">
      <c r="A651" s="25">
        <v>40535</v>
      </c>
      <c r="B651" s="10" t="s">
        <v>428</v>
      </c>
      <c r="C651" s="228">
        <v>335</v>
      </c>
      <c r="D651" s="10" t="s">
        <v>802</v>
      </c>
      <c r="E651" s="128"/>
      <c r="G651" s="61"/>
      <c r="H651" s="61"/>
      <c r="I651" s="61"/>
      <c r="J651" s="61"/>
      <c r="K651" s="61"/>
      <c r="L651" s="61"/>
      <c r="M651" s="61"/>
    </row>
    <row r="652" spans="1:13">
      <c r="A652" s="23">
        <v>40535</v>
      </c>
      <c r="B652" t="s">
        <v>640</v>
      </c>
      <c r="C652" s="227">
        <v>-110</v>
      </c>
    </row>
    <row r="653" spans="1:13">
      <c r="A653" s="23">
        <v>40536</v>
      </c>
      <c r="B653" t="s">
        <v>514</v>
      </c>
      <c r="C653" s="227">
        <v>-223.2</v>
      </c>
    </row>
    <row r="654" spans="1:13">
      <c r="A654" s="23">
        <v>40539</v>
      </c>
      <c r="B654" t="s">
        <v>502</v>
      </c>
      <c r="C654" s="227">
        <v>-36</v>
      </c>
    </row>
    <row r="655" spans="1:13" s="10" customFormat="1">
      <c r="A655" s="25">
        <v>40540</v>
      </c>
      <c r="B655" s="10" t="s">
        <v>428</v>
      </c>
      <c r="C655" s="228">
        <v>3038.06</v>
      </c>
      <c r="D655" s="10" t="s">
        <v>1028</v>
      </c>
      <c r="E655" s="128"/>
      <c r="G655" s="61"/>
      <c r="H655" s="61"/>
      <c r="I655" s="61"/>
      <c r="J655" s="61"/>
      <c r="K655" s="61"/>
      <c r="L655" s="61"/>
      <c r="M655" s="61"/>
    </row>
    <row r="656" spans="1:13">
      <c r="A656" s="23">
        <v>40540</v>
      </c>
      <c r="B656" t="s">
        <v>975</v>
      </c>
      <c r="C656" s="227">
        <v>-90</v>
      </c>
    </row>
    <row r="657" spans="1:3">
      <c r="A657" s="23">
        <v>40540</v>
      </c>
      <c r="B657" t="s">
        <v>807</v>
      </c>
      <c r="C657" s="227">
        <v>-34.9</v>
      </c>
    </row>
    <row r="658" spans="1:3">
      <c r="A658" s="23">
        <v>40541</v>
      </c>
      <c r="B658" s="11" t="s">
        <v>873</v>
      </c>
      <c r="C658" s="227">
        <v>-103.51</v>
      </c>
    </row>
    <row r="659" spans="1:3">
      <c r="A659" s="23">
        <v>40541</v>
      </c>
      <c r="B659" s="21" t="s">
        <v>801</v>
      </c>
      <c r="C659" s="227">
        <v>-153.94999999999999</v>
      </c>
    </row>
    <row r="660" spans="1:3">
      <c r="A660" s="40">
        <v>40907</v>
      </c>
      <c r="B660" t="s">
        <v>788</v>
      </c>
      <c r="C660" s="227">
        <v>-73</v>
      </c>
    </row>
    <row r="661" spans="1:3">
      <c r="A661" s="40">
        <v>40907</v>
      </c>
      <c r="B661" t="s">
        <v>798</v>
      </c>
      <c r="C661" s="227">
        <v>-7</v>
      </c>
    </row>
    <row r="662" spans="1:3">
      <c r="A662" s="40">
        <v>40907</v>
      </c>
      <c r="B662" t="s">
        <v>847</v>
      </c>
      <c r="C662" s="227">
        <v>0.34</v>
      </c>
    </row>
    <row r="663" spans="1:3">
      <c r="A663" s="40">
        <v>40545</v>
      </c>
      <c r="B663" t="s">
        <v>457</v>
      </c>
      <c r="C663" s="227">
        <v>-7.5</v>
      </c>
    </row>
    <row r="664" spans="1:3">
      <c r="A664" s="40">
        <v>40545</v>
      </c>
      <c r="B664" t="s">
        <v>712</v>
      </c>
      <c r="C664" s="227">
        <v>-500</v>
      </c>
    </row>
    <row r="665" spans="1:3">
      <c r="A665" s="40">
        <v>40547</v>
      </c>
      <c r="B665" t="s">
        <v>712</v>
      </c>
      <c r="C665" s="227">
        <v>-2000</v>
      </c>
    </row>
    <row r="666" spans="1:3">
      <c r="A666" s="40">
        <v>40547</v>
      </c>
      <c r="B666" t="s">
        <v>807</v>
      </c>
      <c r="C666" s="227">
        <v>-36.4</v>
      </c>
    </row>
    <row r="667" spans="1:3">
      <c r="A667" s="40">
        <v>40550</v>
      </c>
      <c r="B667" t="s">
        <v>376</v>
      </c>
      <c r="C667" s="227">
        <v>-60</v>
      </c>
    </row>
    <row r="668" spans="1:3">
      <c r="A668" s="40">
        <v>40552</v>
      </c>
      <c r="B668" t="s">
        <v>905</v>
      </c>
      <c r="C668" s="227">
        <v>-84.5</v>
      </c>
    </row>
    <row r="669" spans="1:3">
      <c r="A669" s="40">
        <v>40552</v>
      </c>
      <c r="B669" t="s">
        <v>657</v>
      </c>
      <c r="C669" s="227">
        <v>-80</v>
      </c>
    </row>
    <row r="670" spans="1:3">
      <c r="A670" s="40">
        <v>40553</v>
      </c>
      <c r="B670" t="s">
        <v>778</v>
      </c>
      <c r="C670" s="227">
        <v>-28.8</v>
      </c>
    </row>
    <row r="671" spans="1:3">
      <c r="A671" s="40">
        <v>40554</v>
      </c>
      <c r="B671" t="s">
        <v>712</v>
      </c>
      <c r="C671" s="227">
        <v>-1500</v>
      </c>
    </row>
    <row r="672" spans="1:3">
      <c r="A672" s="40">
        <v>40555</v>
      </c>
      <c r="B672" t="s">
        <v>505</v>
      </c>
      <c r="C672" s="227">
        <v>-115.02</v>
      </c>
    </row>
    <row r="673" spans="1:13">
      <c r="A673" s="40">
        <v>40555</v>
      </c>
      <c r="B673" t="s">
        <v>871</v>
      </c>
      <c r="C673" s="227">
        <v>-18.899999999999999</v>
      </c>
    </row>
    <row r="674" spans="1:13">
      <c r="A674" s="40">
        <v>40555</v>
      </c>
      <c r="B674" t="s">
        <v>871</v>
      </c>
      <c r="C674" s="227">
        <v>-131.18</v>
      </c>
    </row>
    <row r="675" spans="1:13" s="10" customFormat="1">
      <c r="A675" s="41">
        <v>40557</v>
      </c>
      <c r="B675" s="10" t="s">
        <v>428</v>
      </c>
      <c r="C675" s="228">
        <v>1495.35</v>
      </c>
      <c r="D675" s="10" t="s">
        <v>781</v>
      </c>
      <c r="E675" s="128"/>
      <c r="G675" s="61"/>
      <c r="H675" s="61"/>
      <c r="I675" s="61"/>
      <c r="J675" s="61"/>
      <c r="K675" s="61"/>
      <c r="L675" s="61"/>
      <c r="M675" s="61"/>
    </row>
    <row r="676" spans="1:13" s="43" customFormat="1">
      <c r="A676" s="42">
        <v>40557</v>
      </c>
      <c r="B676" s="43" t="s">
        <v>779</v>
      </c>
      <c r="C676" s="233">
        <v>-200</v>
      </c>
      <c r="E676" s="137"/>
      <c r="G676" s="73"/>
      <c r="H676" s="73"/>
      <c r="I676" s="73"/>
      <c r="J676" s="73"/>
      <c r="K676" s="73"/>
      <c r="L676" s="73"/>
      <c r="M676" s="73"/>
    </row>
    <row r="677" spans="1:13" s="43" customFormat="1">
      <c r="A677" s="42">
        <v>40557</v>
      </c>
      <c r="B677" s="43" t="s">
        <v>780</v>
      </c>
      <c r="C677" s="233">
        <v>-2283.7800000000002</v>
      </c>
      <c r="E677" s="137"/>
      <c r="G677" s="73"/>
      <c r="H677" s="73"/>
      <c r="I677" s="73"/>
      <c r="J677" s="73"/>
      <c r="K677" s="73"/>
      <c r="L677" s="73"/>
      <c r="M677" s="73"/>
    </row>
    <row r="678" spans="1:13" s="43" customFormat="1">
      <c r="A678" s="42">
        <v>40561</v>
      </c>
      <c r="B678" s="43" t="s">
        <v>422</v>
      </c>
      <c r="C678" s="233">
        <v>1495.35</v>
      </c>
      <c r="E678" s="137"/>
      <c r="G678" s="73"/>
      <c r="H678" s="73"/>
      <c r="I678" s="73"/>
      <c r="J678" s="73"/>
      <c r="K678" s="73"/>
      <c r="L678" s="73"/>
      <c r="M678" s="73"/>
    </row>
    <row r="679" spans="1:13" s="10" customFormat="1">
      <c r="A679" s="41">
        <v>40562</v>
      </c>
      <c r="B679" s="10" t="s">
        <v>428</v>
      </c>
      <c r="C679" s="228">
        <v>1301.19</v>
      </c>
      <c r="D679" s="10" t="s">
        <v>544</v>
      </c>
      <c r="E679" s="128"/>
      <c r="G679" s="61"/>
      <c r="H679" s="61"/>
      <c r="I679" s="61"/>
      <c r="J679" s="61"/>
      <c r="K679" s="61"/>
      <c r="L679" s="61"/>
      <c r="M679" s="61"/>
    </row>
    <row r="680" spans="1:13" s="10" customFormat="1">
      <c r="A680" s="25">
        <v>40562</v>
      </c>
      <c r="B680" s="10" t="s">
        <v>428</v>
      </c>
      <c r="C680" s="228">
        <v>200</v>
      </c>
      <c r="D680" s="10" t="s">
        <v>544</v>
      </c>
      <c r="E680" s="128"/>
      <c r="G680" s="61"/>
      <c r="H680" s="61"/>
      <c r="I680" s="61"/>
      <c r="J680" s="61"/>
      <c r="K680" s="61"/>
      <c r="L680" s="61"/>
      <c r="M680" s="61"/>
    </row>
    <row r="681" spans="1:13">
      <c r="A681" s="23">
        <v>40562</v>
      </c>
      <c r="B681" s="11" t="s">
        <v>873</v>
      </c>
      <c r="C681" s="227">
        <v>-103.51</v>
      </c>
    </row>
    <row r="682" spans="1:13">
      <c r="A682" s="23">
        <v>40562</v>
      </c>
      <c r="B682" s="21" t="s">
        <v>801</v>
      </c>
      <c r="C682" s="227">
        <v>-153.9</v>
      </c>
    </row>
    <row r="683" spans="1:13">
      <c r="A683" s="23">
        <v>40562</v>
      </c>
      <c r="B683" t="s">
        <v>543</v>
      </c>
      <c r="C683" s="227">
        <v>-405.94</v>
      </c>
    </row>
    <row r="684" spans="1:13">
      <c r="A684" s="40"/>
    </row>
    <row r="685" spans="1:13">
      <c r="A685" s="40">
        <v>40575</v>
      </c>
      <c r="B685" t="s">
        <v>502</v>
      </c>
      <c r="C685" s="227">
        <v>-64</v>
      </c>
    </row>
    <row r="686" spans="1:13">
      <c r="A686" s="40">
        <v>40575</v>
      </c>
      <c r="B686" t="s">
        <v>712</v>
      </c>
      <c r="C686" s="227">
        <v>-2000</v>
      </c>
    </row>
    <row r="687" spans="1:13" s="43" customFormat="1">
      <c r="A687" s="42">
        <v>40603</v>
      </c>
      <c r="B687" s="43" t="s">
        <v>1106</v>
      </c>
      <c r="C687" s="233">
        <v>788.43</v>
      </c>
      <c r="E687" s="137"/>
      <c r="G687" s="73"/>
      <c r="H687" s="73"/>
      <c r="I687" s="73"/>
      <c r="J687" s="73"/>
      <c r="K687" s="73"/>
      <c r="L687" s="73"/>
      <c r="M687" s="73"/>
    </row>
    <row r="688" spans="1:13">
      <c r="A688" s="40">
        <v>40603</v>
      </c>
      <c r="B688" t="s">
        <v>712</v>
      </c>
      <c r="C688" s="227">
        <v>-2000</v>
      </c>
    </row>
    <row r="689" spans="1:13">
      <c r="A689" s="40">
        <v>40725</v>
      </c>
      <c r="B689" t="s">
        <v>569</v>
      </c>
      <c r="C689" s="227">
        <v>-100</v>
      </c>
    </row>
    <row r="690" spans="1:13">
      <c r="A690" s="40">
        <v>40756</v>
      </c>
      <c r="B690" t="s">
        <v>20</v>
      </c>
      <c r="C690" s="227">
        <v>-20.399999999999999</v>
      </c>
    </row>
    <row r="691" spans="1:13">
      <c r="A691" s="40">
        <v>40787</v>
      </c>
      <c r="B691" t="s">
        <v>1158</v>
      </c>
      <c r="C691" s="227">
        <v>-26</v>
      </c>
    </row>
    <row r="692" spans="1:13">
      <c r="A692" s="40">
        <v>40848</v>
      </c>
      <c r="B692" t="s">
        <v>1031</v>
      </c>
      <c r="C692" s="227">
        <v>-34.5</v>
      </c>
    </row>
    <row r="693" spans="1:13">
      <c r="A693" s="40">
        <v>40848</v>
      </c>
      <c r="B693" t="s">
        <v>832</v>
      </c>
      <c r="C693" s="227">
        <v>-27.5</v>
      </c>
    </row>
    <row r="694" spans="1:13">
      <c r="A694" s="40">
        <v>40848</v>
      </c>
      <c r="B694" t="s">
        <v>832</v>
      </c>
      <c r="C694" s="227">
        <v>-19</v>
      </c>
    </row>
    <row r="695" spans="1:13">
      <c r="A695" s="40">
        <v>40848</v>
      </c>
      <c r="B695" t="s">
        <v>714</v>
      </c>
      <c r="C695" s="227">
        <v>-91.59</v>
      </c>
    </row>
    <row r="696" spans="1:13">
      <c r="A696" s="40">
        <v>40878</v>
      </c>
      <c r="B696" t="s">
        <v>871</v>
      </c>
      <c r="C696" s="227">
        <v>-30.34</v>
      </c>
    </row>
    <row r="697" spans="1:13">
      <c r="A697" s="40">
        <v>40878</v>
      </c>
      <c r="B697" t="s">
        <v>1127</v>
      </c>
      <c r="C697" s="227">
        <v>-41</v>
      </c>
    </row>
    <row r="698" spans="1:13">
      <c r="A698" s="40" t="s">
        <v>770</v>
      </c>
      <c r="B698" t="s">
        <v>871</v>
      </c>
      <c r="C698" s="227">
        <v>-41.96</v>
      </c>
    </row>
    <row r="699" spans="1:13">
      <c r="A699" s="40" t="s">
        <v>770</v>
      </c>
      <c r="B699" t="s">
        <v>150</v>
      </c>
      <c r="C699" s="227">
        <v>-82.5</v>
      </c>
    </row>
    <row r="700" spans="1:13">
      <c r="A700" s="40" t="s">
        <v>771</v>
      </c>
      <c r="B700" t="s">
        <v>234</v>
      </c>
      <c r="C700" s="227">
        <v>-71.39</v>
      </c>
    </row>
    <row r="701" spans="1:13">
      <c r="A701" s="40" t="s">
        <v>771</v>
      </c>
      <c r="B701" t="s">
        <v>234</v>
      </c>
      <c r="C701" s="227">
        <v>-121.34</v>
      </c>
    </row>
    <row r="702" spans="1:13">
      <c r="A702" s="40" t="s">
        <v>772</v>
      </c>
      <c r="B702" t="s">
        <v>446</v>
      </c>
      <c r="C702" s="227">
        <v>-26.2</v>
      </c>
    </row>
    <row r="703" spans="1:13" s="10" customFormat="1">
      <c r="A703" s="41" t="s">
        <v>600</v>
      </c>
      <c r="B703" s="10" t="s">
        <v>428</v>
      </c>
      <c r="C703" s="228">
        <v>1312.89</v>
      </c>
      <c r="D703" s="10" t="s">
        <v>700</v>
      </c>
      <c r="E703" s="128"/>
      <c r="G703" s="61"/>
      <c r="H703" s="61"/>
      <c r="I703" s="61"/>
      <c r="J703" s="61"/>
      <c r="K703" s="61"/>
      <c r="L703" s="61"/>
      <c r="M703" s="61"/>
    </row>
    <row r="704" spans="1:13">
      <c r="A704" s="40" t="s">
        <v>1175</v>
      </c>
      <c r="B704" t="s">
        <v>907</v>
      </c>
      <c r="C704" s="227">
        <v>-43.7</v>
      </c>
    </row>
    <row r="705" spans="1:13">
      <c r="A705" s="40" t="s">
        <v>699</v>
      </c>
      <c r="B705" s="11" t="s">
        <v>873</v>
      </c>
      <c r="C705" s="227">
        <v>-103.51</v>
      </c>
    </row>
    <row r="706" spans="1:13">
      <c r="A706" s="40" t="s">
        <v>699</v>
      </c>
      <c r="B706" s="21" t="s">
        <v>801</v>
      </c>
      <c r="C706" s="227">
        <v>-158.25</v>
      </c>
    </row>
    <row r="707" spans="1:13">
      <c r="A707" s="40" t="s">
        <v>699</v>
      </c>
      <c r="B707" s="12" t="s">
        <v>698</v>
      </c>
      <c r="C707" s="227">
        <v>-79.8</v>
      </c>
    </row>
    <row r="708" spans="1:13">
      <c r="A708" s="40" t="s">
        <v>699</v>
      </c>
      <c r="B708" t="s">
        <v>541</v>
      </c>
      <c r="C708" s="227">
        <v>-70</v>
      </c>
    </row>
    <row r="709" spans="1:13" s="10" customFormat="1">
      <c r="A709" s="41" t="s">
        <v>699</v>
      </c>
      <c r="B709" s="10" t="s">
        <v>428</v>
      </c>
      <c r="C709" s="228">
        <v>60</v>
      </c>
      <c r="D709" s="10" t="s">
        <v>700</v>
      </c>
      <c r="E709" s="128"/>
      <c r="G709" s="61"/>
      <c r="H709" s="61"/>
      <c r="I709" s="61"/>
      <c r="J709" s="61"/>
      <c r="K709" s="61"/>
      <c r="L709" s="61"/>
      <c r="M709" s="61"/>
    </row>
    <row r="710" spans="1:13" s="10" customFormat="1">
      <c r="A710" s="41" t="s">
        <v>699</v>
      </c>
      <c r="B710" s="10" t="s">
        <v>428</v>
      </c>
      <c r="C710" s="228">
        <v>60</v>
      </c>
      <c r="E710" s="128"/>
      <c r="G710" s="61"/>
      <c r="H710" s="61"/>
      <c r="I710" s="61"/>
      <c r="J710" s="61"/>
      <c r="K710" s="61"/>
      <c r="L710" s="61"/>
      <c r="M710" s="61"/>
    </row>
    <row r="711" spans="1:13">
      <c r="A711" s="40" t="s">
        <v>966</v>
      </c>
      <c r="B711" t="s">
        <v>904</v>
      </c>
      <c r="C711" s="227">
        <v>-33.5</v>
      </c>
    </row>
    <row r="712" spans="1:13">
      <c r="A712" s="40" t="s">
        <v>967</v>
      </c>
      <c r="B712" t="s">
        <v>1104</v>
      </c>
      <c r="C712" s="227">
        <v>-70</v>
      </c>
    </row>
    <row r="713" spans="1:13" s="10" customFormat="1">
      <c r="A713" s="41" t="s">
        <v>595</v>
      </c>
      <c r="B713" s="10" t="s">
        <v>428</v>
      </c>
      <c r="C713" s="228">
        <v>120</v>
      </c>
      <c r="D713" s="10" t="s">
        <v>700</v>
      </c>
      <c r="E713" s="128"/>
      <c r="G713" s="61"/>
      <c r="H713" s="61"/>
      <c r="I713" s="61"/>
      <c r="J713" s="61"/>
      <c r="K713" s="61"/>
      <c r="L713" s="61"/>
      <c r="M713" s="61"/>
    </row>
    <row r="714" spans="1:13" s="10" customFormat="1">
      <c r="A714" s="41" t="s">
        <v>595</v>
      </c>
      <c r="B714" s="10" t="s">
        <v>428</v>
      </c>
      <c r="C714" s="228">
        <v>335</v>
      </c>
      <c r="D714" s="10" t="s">
        <v>700</v>
      </c>
      <c r="E714" s="128"/>
      <c r="G714" s="61"/>
      <c r="H714" s="61"/>
      <c r="I714" s="61"/>
      <c r="J714" s="61"/>
      <c r="K714" s="61"/>
      <c r="L714" s="61"/>
      <c r="M714" s="61"/>
    </row>
    <row r="715" spans="1:13">
      <c r="A715" s="40" t="s">
        <v>595</v>
      </c>
      <c r="B715" t="s">
        <v>712</v>
      </c>
      <c r="C715" s="227">
        <v>-500</v>
      </c>
    </row>
    <row r="716" spans="1:13">
      <c r="A716" s="40" t="s">
        <v>471</v>
      </c>
      <c r="B716" t="s">
        <v>712</v>
      </c>
      <c r="C716" s="227">
        <v>-1500</v>
      </c>
    </row>
    <row r="717" spans="1:13" s="10" customFormat="1">
      <c r="A717" s="41" t="s">
        <v>471</v>
      </c>
      <c r="B717" s="10" t="s">
        <v>596</v>
      </c>
      <c r="C717" s="228">
        <v>-60</v>
      </c>
      <c r="E717" s="128"/>
      <c r="G717" s="61"/>
      <c r="H717" s="61"/>
      <c r="I717" s="61"/>
      <c r="J717" s="61"/>
      <c r="K717" s="61"/>
      <c r="L717" s="61"/>
      <c r="M717" s="61"/>
    </row>
    <row r="718" spans="1:13">
      <c r="A718" s="40" t="s">
        <v>559</v>
      </c>
      <c r="B718" t="s">
        <v>565</v>
      </c>
      <c r="C718" s="227">
        <v>-120</v>
      </c>
    </row>
    <row r="719" spans="1:13">
      <c r="A719" s="40" t="s">
        <v>559</v>
      </c>
      <c r="B719" t="s">
        <v>798</v>
      </c>
      <c r="C719" s="227">
        <v>-7</v>
      </c>
    </row>
    <row r="720" spans="1:13">
      <c r="A720" s="40" t="s">
        <v>559</v>
      </c>
      <c r="B720" t="s">
        <v>847</v>
      </c>
      <c r="C720" s="227">
        <v>0.15</v>
      </c>
    </row>
    <row r="721" spans="1:13" s="10" customFormat="1">
      <c r="A721" s="41">
        <v>40607</v>
      </c>
      <c r="B721" s="10" t="s">
        <v>428</v>
      </c>
      <c r="C721" s="228">
        <v>2860.01</v>
      </c>
      <c r="D721" s="10" t="s">
        <v>876</v>
      </c>
      <c r="E721" s="128"/>
      <c r="G721" s="61"/>
      <c r="H721" s="61"/>
      <c r="I721" s="61"/>
      <c r="J721" s="61"/>
      <c r="K721" s="61"/>
      <c r="L721" s="61"/>
      <c r="M721" s="61"/>
    </row>
    <row r="722" spans="1:13">
      <c r="A722" s="40">
        <v>40608</v>
      </c>
      <c r="B722" s="12" t="s">
        <v>698</v>
      </c>
      <c r="C722" s="227">
        <v>-67.900000000000006</v>
      </c>
    </row>
    <row r="723" spans="1:13">
      <c r="A723" s="40">
        <v>40788</v>
      </c>
      <c r="B723" t="s">
        <v>807</v>
      </c>
      <c r="C723" s="227">
        <v>-40.9</v>
      </c>
    </row>
    <row r="724" spans="1:13">
      <c r="A724" s="40">
        <v>40788</v>
      </c>
      <c r="B724" t="s">
        <v>877</v>
      </c>
      <c r="C724" s="227">
        <v>-100</v>
      </c>
    </row>
    <row r="725" spans="1:13">
      <c r="A725" s="40">
        <v>40849</v>
      </c>
      <c r="B725" t="s">
        <v>712</v>
      </c>
      <c r="C725" s="227">
        <v>-800</v>
      </c>
    </row>
    <row r="726" spans="1:13">
      <c r="A726" s="40">
        <v>40849</v>
      </c>
      <c r="B726" t="s">
        <v>878</v>
      </c>
      <c r="C726" s="227">
        <v>-67</v>
      </c>
    </row>
    <row r="727" spans="1:13">
      <c r="A727" s="40">
        <v>40849</v>
      </c>
      <c r="B727" t="s">
        <v>1030</v>
      </c>
      <c r="C727" s="227">
        <v>-200</v>
      </c>
    </row>
    <row r="728" spans="1:13">
      <c r="A728" s="40">
        <v>40849</v>
      </c>
      <c r="B728" t="s">
        <v>871</v>
      </c>
      <c r="C728" s="227">
        <v>-32.28</v>
      </c>
    </row>
    <row r="729" spans="1:13" s="10" customFormat="1">
      <c r="A729" s="41" t="s">
        <v>879</v>
      </c>
      <c r="B729" s="10" t="s">
        <v>428</v>
      </c>
      <c r="C729" s="228">
        <v>1757.09</v>
      </c>
      <c r="D729" s="10" t="s">
        <v>876</v>
      </c>
      <c r="E729" s="128"/>
    </row>
    <row r="730" spans="1:13">
      <c r="A730" s="40" t="s">
        <v>951</v>
      </c>
      <c r="B730" t="s">
        <v>871</v>
      </c>
      <c r="C730" s="227">
        <v>-183.41</v>
      </c>
    </row>
    <row r="731" spans="1:13">
      <c r="A731" s="40" t="s">
        <v>1181</v>
      </c>
      <c r="B731" t="s">
        <v>360</v>
      </c>
      <c r="C731" s="227">
        <v>-24.8</v>
      </c>
    </row>
    <row r="732" spans="1:13">
      <c r="A732" s="40" t="s">
        <v>748</v>
      </c>
      <c r="B732" s="21" t="s">
        <v>801</v>
      </c>
      <c r="C732" s="227">
        <v>-163.9</v>
      </c>
    </row>
    <row r="733" spans="1:13" s="10" customFormat="1">
      <c r="A733" s="44" t="s">
        <v>748</v>
      </c>
      <c r="B733" s="10" t="s">
        <v>428</v>
      </c>
      <c r="C733" s="228">
        <v>1312.89</v>
      </c>
      <c r="D733" s="10" t="s">
        <v>560</v>
      </c>
      <c r="E733" s="128"/>
    </row>
    <row r="734" spans="1:13">
      <c r="A734" s="40" t="s">
        <v>917</v>
      </c>
      <c r="B734" t="s">
        <v>871</v>
      </c>
      <c r="C734" s="227">
        <v>-29.49</v>
      </c>
    </row>
    <row r="735" spans="1:13">
      <c r="A735" s="40" t="s">
        <v>917</v>
      </c>
      <c r="B735" t="s">
        <v>871</v>
      </c>
      <c r="C735" s="227">
        <v>-333.81</v>
      </c>
    </row>
    <row r="736" spans="1:13">
      <c r="A736" s="40" t="s">
        <v>738</v>
      </c>
      <c r="B736" t="s">
        <v>904</v>
      </c>
      <c r="C736" s="227">
        <v>-13.5</v>
      </c>
    </row>
    <row r="737" spans="1:5">
      <c r="A737" s="40" t="s">
        <v>371</v>
      </c>
      <c r="B737" t="s">
        <v>1070</v>
      </c>
      <c r="C737" s="227">
        <v>-510</v>
      </c>
    </row>
    <row r="738" spans="1:5" s="10" customFormat="1">
      <c r="A738" s="44" t="s">
        <v>1066</v>
      </c>
      <c r="B738" s="10" t="s">
        <v>428</v>
      </c>
      <c r="C738" s="228">
        <v>60</v>
      </c>
      <c r="D738" s="10" t="s">
        <v>560</v>
      </c>
      <c r="E738" s="128"/>
    </row>
    <row r="739" spans="1:5">
      <c r="A739" s="40" t="s">
        <v>1066</v>
      </c>
      <c r="B739" t="s">
        <v>640</v>
      </c>
      <c r="C739" s="227">
        <v>-100</v>
      </c>
    </row>
    <row r="740" spans="1:5">
      <c r="A740" s="40" t="s">
        <v>1066</v>
      </c>
      <c r="B740" s="11" t="s">
        <v>873</v>
      </c>
      <c r="C740" s="227">
        <v>-103.51</v>
      </c>
    </row>
    <row r="741" spans="1:5">
      <c r="A741" s="40">
        <v>40626</v>
      </c>
      <c r="B741" t="s">
        <v>712</v>
      </c>
      <c r="C741" s="227">
        <v>-2000</v>
      </c>
    </row>
    <row r="742" spans="1:5">
      <c r="A742" s="40">
        <v>40627</v>
      </c>
      <c r="B742" t="s">
        <v>871</v>
      </c>
      <c r="C742" s="227">
        <v>-50.41</v>
      </c>
    </row>
    <row r="743" spans="1:5">
      <c r="A743" s="40">
        <v>40627</v>
      </c>
      <c r="B743" t="s">
        <v>871</v>
      </c>
      <c r="C743" s="227">
        <v>-70.39</v>
      </c>
    </row>
    <row r="744" spans="1:5" s="10" customFormat="1">
      <c r="A744" s="44">
        <v>40627</v>
      </c>
      <c r="B744" s="10" t="s">
        <v>428</v>
      </c>
      <c r="C744" s="228">
        <v>335</v>
      </c>
      <c r="D744" s="10" t="s">
        <v>378</v>
      </c>
      <c r="E744" s="128"/>
    </row>
    <row r="745" spans="1:5" s="10" customFormat="1">
      <c r="A745" s="44">
        <v>40631</v>
      </c>
      <c r="B745" s="10" t="s">
        <v>428</v>
      </c>
      <c r="C745" s="228">
        <v>1879.04</v>
      </c>
      <c r="D745" s="10" t="s">
        <v>279</v>
      </c>
      <c r="E745" s="128"/>
    </row>
    <row r="746" spans="1:5">
      <c r="A746" s="40">
        <v>40632</v>
      </c>
      <c r="B746" t="s">
        <v>798</v>
      </c>
      <c r="C746" s="227">
        <v>-7</v>
      </c>
    </row>
    <row r="747" spans="1:5" ht="12.95" customHeight="1">
      <c r="A747" s="40">
        <v>40632</v>
      </c>
      <c r="B747" t="s">
        <v>847</v>
      </c>
      <c r="C747" s="227">
        <v>0.26</v>
      </c>
    </row>
    <row r="748" spans="1:5" ht="12.95" customHeight="1">
      <c r="A748" s="40">
        <v>40633</v>
      </c>
      <c r="B748" t="s">
        <v>629</v>
      </c>
      <c r="C748" s="227">
        <v>-100</v>
      </c>
    </row>
    <row r="749" spans="1:5" ht="12.95" customHeight="1">
      <c r="A749" s="40">
        <v>40636</v>
      </c>
      <c r="B749" t="s">
        <v>712</v>
      </c>
      <c r="C749" s="227">
        <v>-2000</v>
      </c>
      <c r="D749" t="s">
        <v>280</v>
      </c>
    </row>
    <row r="750" spans="1:5" ht="12.95" customHeight="1">
      <c r="A750" s="40">
        <v>40636</v>
      </c>
      <c r="B750" t="s">
        <v>361</v>
      </c>
      <c r="C750" s="227">
        <v>-203.25</v>
      </c>
    </row>
    <row r="751" spans="1:5" ht="12.95" customHeight="1">
      <c r="A751" s="40">
        <v>40638</v>
      </c>
      <c r="B751" s="12" t="s">
        <v>698</v>
      </c>
      <c r="C751" s="227">
        <v>-82.3</v>
      </c>
    </row>
    <row r="752" spans="1:5" ht="12.95" customHeight="1">
      <c r="A752" s="40">
        <v>40727</v>
      </c>
      <c r="B752" t="s">
        <v>361</v>
      </c>
      <c r="C752" s="227">
        <v>-152.9</v>
      </c>
    </row>
    <row r="753" spans="1:5" ht="12.95" customHeight="1">
      <c r="A753" s="40">
        <v>40727</v>
      </c>
      <c r="B753" t="s">
        <v>361</v>
      </c>
      <c r="C753" s="227">
        <v>-47.61</v>
      </c>
    </row>
    <row r="754" spans="1:5" ht="12.95" customHeight="1">
      <c r="A754" s="40">
        <v>40727</v>
      </c>
      <c r="B754" t="s">
        <v>640</v>
      </c>
      <c r="C754" s="227">
        <v>-100</v>
      </c>
    </row>
    <row r="755" spans="1:5" ht="12.95" customHeight="1">
      <c r="A755" s="40">
        <v>40819</v>
      </c>
      <c r="B755" t="s">
        <v>194</v>
      </c>
      <c r="C755" s="227">
        <v>-71.400000000000006</v>
      </c>
    </row>
    <row r="756" spans="1:5" ht="12.95" customHeight="1">
      <c r="A756" s="40"/>
    </row>
    <row r="757" spans="1:5" ht="12.95" customHeight="1">
      <c r="A757" s="40" t="s">
        <v>645</v>
      </c>
      <c r="B757" t="s">
        <v>871</v>
      </c>
      <c r="C757" s="227">
        <v>-57.83</v>
      </c>
    </row>
    <row r="758" spans="1:5" s="10" customFormat="1" ht="12.95" customHeight="1">
      <c r="A758" s="44" t="s">
        <v>654</v>
      </c>
      <c r="B758" s="10" t="s">
        <v>428</v>
      </c>
      <c r="C758" s="228">
        <v>1312.89</v>
      </c>
      <c r="D758" s="10" t="s">
        <v>742</v>
      </c>
      <c r="E758" s="128"/>
    </row>
    <row r="759" spans="1:5" ht="12.95" customHeight="1">
      <c r="A759" s="40" t="s">
        <v>1155</v>
      </c>
      <c r="B759" t="s">
        <v>623</v>
      </c>
      <c r="C759" s="227">
        <v>-30.8</v>
      </c>
    </row>
    <row r="760" spans="1:5" ht="12.95" customHeight="1">
      <c r="A760" s="40" t="s">
        <v>1155</v>
      </c>
      <c r="B760" t="s">
        <v>640</v>
      </c>
      <c r="C760" s="227">
        <v>-120</v>
      </c>
    </row>
    <row r="761" spans="1:5" s="10" customFormat="1" ht="12.95" customHeight="1">
      <c r="A761" s="44" t="s">
        <v>1156</v>
      </c>
      <c r="B761" s="10" t="s">
        <v>428</v>
      </c>
      <c r="C761" s="228">
        <v>60</v>
      </c>
      <c r="D761" s="10" t="s">
        <v>742</v>
      </c>
      <c r="E761" s="128"/>
    </row>
    <row r="762" spans="1:5" ht="12.95" customHeight="1">
      <c r="A762" s="40" t="s">
        <v>1156</v>
      </c>
      <c r="B762" t="s">
        <v>747</v>
      </c>
      <c r="C762" s="227">
        <v>-34.9</v>
      </c>
    </row>
    <row r="763" spans="1:5" ht="12.95" customHeight="1">
      <c r="A763" s="40" t="s">
        <v>1156</v>
      </c>
      <c r="B763" t="s">
        <v>545</v>
      </c>
      <c r="C763" s="227">
        <v>-35.5</v>
      </c>
    </row>
    <row r="764" spans="1:5" ht="12.95" customHeight="1">
      <c r="A764" s="40" t="s">
        <v>715</v>
      </c>
      <c r="B764" t="s">
        <v>712</v>
      </c>
      <c r="C764" s="227">
        <v>-500</v>
      </c>
    </row>
    <row r="765" spans="1:5" ht="12.95" customHeight="1">
      <c r="A765" s="40" t="s">
        <v>735</v>
      </c>
      <c r="B765" t="s">
        <v>712</v>
      </c>
      <c r="C765" s="227">
        <v>-500</v>
      </c>
    </row>
    <row r="766" spans="1:5" ht="12.95" customHeight="1">
      <c r="A766" s="40" t="s">
        <v>740</v>
      </c>
      <c r="B766" t="s">
        <v>865</v>
      </c>
      <c r="C766" s="227">
        <v>-40.99</v>
      </c>
    </row>
    <row r="767" spans="1:5" ht="12.95" customHeight="1">
      <c r="A767" s="40" t="s">
        <v>740</v>
      </c>
      <c r="B767" t="s">
        <v>234</v>
      </c>
      <c r="C767" s="227">
        <v>-142.86000000000001</v>
      </c>
    </row>
    <row r="768" spans="1:5" ht="12.95" customHeight="1">
      <c r="A768" s="40" t="s">
        <v>741</v>
      </c>
      <c r="B768" t="s">
        <v>747</v>
      </c>
      <c r="C768" s="227">
        <v>-34.9</v>
      </c>
    </row>
    <row r="769" spans="1:5" ht="12.95" customHeight="1">
      <c r="A769" s="40" t="s">
        <v>741</v>
      </c>
      <c r="B769" t="s">
        <v>712</v>
      </c>
      <c r="C769" s="227">
        <v>-500</v>
      </c>
    </row>
    <row r="770" spans="1:5" ht="12.95" customHeight="1">
      <c r="A770" s="40" t="s">
        <v>385</v>
      </c>
      <c r="B770" t="s">
        <v>261</v>
      </c>
      <c r="C770" s="227">
        <v>-100</v>
      </c>
    </row>
    <row r="771" spans="1:5" s="10" customFormat="1">
      <c r="A771" s="44" t="s">
        <v>385</v>
      </c>
      <c r="B771" s="10" t="s">
        <v>428</v>
      </c>
      <c r="C771" s="228">
        <v>335</v>
      </c>
      <c r="D771" s="10" t="s">
        <v>742</v>
      </c>
      <c r="E771" s="128"/>
    </row>
    <row r="772" spans="1:5" s="10" customFormat="1">
      <c r="A772" s="44" t="s">
        <v>444</v>
      </c>
      <c r="B772" s="10" t="s">
        <v>428</v>
      </c>
      <c r="C772" s="228">
        <v>1697.45</v>
      </c>
      <c r="D772" s="10" t="s">
        <v>266</v>
      </c>
      <c r="E772" s="128"/>
    </row>
    <row r="773" spans="1:5">
      <c r="A773" s="40" t="s">
        <v>444</v>
      </c>
      <c r="B773" t="s">
        <v>798</v>
      </c>
      <c r="C773" s="227">
        <v>-7</v>
      </c>
    </row>
    <row r="774" spans="1:5">
      <c r="A774" s="40" t="s">
        <v>444</v>
      </c>
      <c r="B774" t="s">
        <v>847</v>
      </c>
      <c r="C774" s="227">
        <v>0.14000000000000001</v>
      </c>
    </row>
    <row r="775" spans="1:5">
      <c r="A775" s="40">
        <v>40547</v>
      </c>
      <c r="B775" t="s">
        <v>963</v>
      </c>
      <c r="C775" s="227">
        <v>-31.5</v>
      </c>
    </row>
    <row r="776" spans="1:5">
      <c r="A776" s="40">
        <v>40547</v>
      </c>
      <c r="B776" t="s">
        <v>365</v>
      </c>
      <c r="C776" s="227">
        <v>-20.399999999999999</v>
      </c>
    </row>
    <row r="777" spans="1:5">
      <c r="A777" s="40">
        <v>40637</v>
      </c>
      <c r="B777" t="s">
        <v>712</v>
      </c>
      <c r="C777" s="227">
        <v>-500</v>
      </c>
    </row>
    <row r="778" spans="1:5">
      <c r="A778" s="40">
        <v>40637</v>
      </c>
      <c r="B778" s="11" t="s">
        <v>873</v>
      </c>
      <c r="C778" s="227">
        <v>-103.51</v>
      </c>
    </row>
    <row r="779" spans="1:5">
      <c r="A779" s="40">
        <v>40637</v>
      </c>
      <c r="B779" s="21" t="s">
        <v>1137</v>
      </c>
      <c r="C779" s="227">
        <v>-163.95</v>
      </c>
    </row>
    <row r="780" spans="1:5">
      <c r="A780" s="40">
        <v>40637</v>
      </c>
      <c r="B780" t="s">
        <v>109</v>
      </c>
      <c r="C780" s="227">
        <v>-39</v>
      </c>
    </row>
    <row r="781" spans="1:5">
      <c r="A781" s="40">
        <v>40667</v>
      </c>
      <c r="B781" t="s">
        <v>1122</v>
      </c>
      <c r="C781" s="227">
        <v>-95</v>
      </c>
    </row>
    <row r="782" spans="1:5">
      <c r="A782" s="40">
        <v>40698</v>
      </c>
      <c r="B782" t="s">
        <v>1151</v>
      </c>
      <c r="C782" s="227">
        <v>-305.85000000000002</v>
      </c>
    </row>
    <row r="783" spans="1:5">
      <c r="A783" s="40">
        <v>40698</v>
      </c>
      <c r="B783" t="s">
        <v>712</v>
      </c>
      <c r="C783" s="227">
        <v>-500</v>
      </c>
    </row>
    <row r="784" spans="1:5">
      <c r="A784" s="40">
        <v>40759</v>
      </c>
      <c r="B784" t="s">
        <v>1152</v>
      </c>
      <c r="C784" s="227">
        <v>-50</v>
      </c>
    </row>
    <row r="785" spans="1:13">
      <c r="A785" s="40">
        <v>40790</v>
      </c>
      <c r="B785" t="s">
        <v>432</v>
      </c>
      <c r="C785" s="227">
        <v>-110.12</v>
      </c>
    </row>
    <row r="786" spans="1:13" ht="14.25">
      <c r="A786" s="30">
        <v>40673</v>
      </c>
      <c r="B786" s="31" t="s">
        <v>712</v>
      </c>
      <c r="C786" s="230">
        <v>-200</v>
      </c>
    </row>
    <row r="787" spans="1:13" ht="14.25">
      <c r="A787" s="30">
        <v>40673</v>
      </c>
      <c r="B787" s="31" t="s">
        <v>4</v>
      </c>
      <c r="C787" s="230">
        <v>-26.78</v>
      </c>
    </row>
    <row r="788" spans="1:13" s="10" customFormat="1" ht="14.25">
      <c r="A788" s="47" t="s">
        <v>418</v>
      </c>
      <c r="B788" s="34" t="s">
        <v>428</v>
      </c>
      <c r="C788" s="231">
        <v>1734.27</v>
      </c>
      <c r="D788" s="10" t="s">
        <v>1002</v>
      </c>
      <c r="E788" s="128"/>
      <c r="G788" s="61"/>
      <c r="H788" s="61"/>
      <c r="I788" s="61"/>
      <c r="J788" s="61"/>
      <c r="K788" s="61"/>
      <c r="L788" s="61"/>
      <c r="M788" s="61"/>
    </row>
    <row r="789" spans="1:13" ht="14.25">
      <c r="A789" s="45" t="s">
        <v>418</v>
      </c>
      <c r="B789" s="31" t="s">
        <v>712</v>
      </c>
      <c r="C789" s="230">
        <v>-500</v>
      </c>
    </row>
    <row r="790" spans="1:13" ht="14.25">
      <c r="A790" s="45" t="s">
        <v>418</v>
      </c>
      <c r="B790" s="31" t="s">
        <v>712</v>
      </c>
      <c r="C790" s="230">
        <v>-800</v>
      </c>
    </row>
    <row r="791" spans="1:13" ht="14.25">
      <c r="A791" s="45" t="s">
        <v>418</v>
      </c>
      <c r="B791" s="31" t="s">
        <v>871</v>
      </c>
      <c r="C791" s="230">
        <v>-25.25</v>
      </c>
    </row>
    <row r="792" spans="1:13" ht="14.25">
      <c r="A792" s="45" t="s">
        <v>262</v>
      </c>
      <c r="B792" s="31" t="s">
        <v>4</v>
      </c>
      <c r="C792" s="230">
        <v>-16.61</v>
      </c>
    </row>
    <row r="793" spans="1:13" ht="14.25">
      <c r="A793" s="45" t="s">
        <v>263</v>
      </c>
      <c r="B793" s="31" t="s">
        <v>502</v>
      </c>
      <c r="C793" s="230">
        <v>-15.5</v>
      </c>
    </row>
    <row r="794" spans="1:13" s="10" customFormat="1" ht="14.25">
      <c r="A794" s="47" t="s">
        <v>263</v>
      </c>
      <c r="B794" s="34" t="s">
        <v>428</v>
      </c>
      <c r="C794" s="231">
        <v>1312.89</v>
      </c>
      <c r="D794" s="10" t="s">
        <v>653</v>
      </c>
      <c r="E794" s="128"/>
      <c r="G794" s="61"/>
      <c r="H794" s="61"/>
      <c r="I794" s="61"/>
      <c r="J794" s="61"/>
      <c r="K794" s="61"/>
      <c r="L794" s="61"/>
      <c r="M794" s="61"/>
    </row>
    <row r="795" spans="1:13" ht="14.25">
      <c r="A795" s="45" t="s">
        <v>1029</v>
      </c>
      <c r="B795" s="31" t="s">
        <v>361</v>
      </c>
      <c r="C795" s="230">
        <v>-151.66</v>
      </c>
    </row>
    <row r="796" spans="1:13" ht="14.25">
      <c r="A796" s="45" t="s">
        <v>1029</v>
      </c>
      <c r="B796" s="31" t="s">
        <v>361</v>
      </c>
      <c r="C796" s="230">
        <v>-177.41</v>
      </c>
    </row>
    <row r="797" spans="1:13" ht="14.25">
      <c r="A797" s="45" t="s">
        <v>507</v>
      </c>
      <c r="B797" s="31" t="s">
        <v>1012</v>
      </c>
      <c r="C797" s="230">
        <v>-59.8</v>
      </c>
    </row>
    <row r="798" spans="1:13" ht="14.25">
      <c r="A798" s="45" t="s">
        <v>507</v>
      </c>
      <c r="B798" s="31" t="s">
        <v>789</v>
      </c>
      <c r="C798" s="230">
        <v>-76.819999999999993</v>
      </c>
    </row>
    <row r="799" spans="1:13" ht="14.25">
      <c r="A799" s="45" t="s">
        <v>507</v>
      </c>
      <c r="B799" s="31" t="s">
        <v>261</v>
      </c>
      <c r="C799" s="230">
        <v>-100</v>
      </c>
    </row>
    <row r="800" spans="1:13" s="10" customFormat="1" ht="14.25">
      <c r="A800" s="47" t="s">
        <v>265</v>
      </c>
      <c r="B800" s="34" t="s">
        <v>428</v>
      </c>
      <c r="C800" s="231">
        <v>60</v>
      </c>
      <c r="D800" s="10" t="s">
        <v>473</v>
      </c>
      <c r="E800" s="128"/>
      <c r="G800" s="61"/>
      <c r="H800" s="61"/>
      <c r="I800" s="61"/>
      <c r="J800" s="61"/>
      <c r="K800" s="61"/>
      <c r="L800" s="61"/>
      <c r="M800" s="61"/>
    </row>
    <row r="801" spans="1:13" ht="14.25">
      <c r="A801" s="45" t="s">
        <v>265</v>
      </c>
      <c r="B801" s="31" t="s">
        <v>4</v>
      </c>
      <c r="C801" s="230">
        <v>-25.8</v>
      </c>
    </row>
    <row r="802" spans="1:13" ht="14.25">
      <c r="A802" s="45" t="s">
        <v>508</v>
      </c>
      <c r="B802" s="31" t="s">
        <v>712</v>
      </c>
      <c r="C802" s="230">
        <v>-800</v>
      </c>
    </row>
    <row r="803" spans="1:13" s="10" customFormat="1" ht="14.25">
      <c r="A803" s="47" t="s">
        <v>509</v>
      </c>
      <c r="B803" s="34" t="s">
        <v>428</v>
      </c>
      <c r="C803" s="231">
        <v>335</v>
      </c>
      <c r="D803" s="10" t="s">
        <v>627</v>
      </c>
      <c r="E803" s="128"/>
      <c r="G803" s="61"/>
      <c r="H803" s="61"/>
      <c r="I803" s="61"/>
      <c r="J803" s="61"/>
      <c r="K803" s="61"/>
      <c r="L803" s="61"/>
      <c r="M803" s="61"/>
    </row>
    <row r="804" spans="1:13" ht="14.25">
      <c r="A804" s="45" t="s">
        <v>363</v>
      </c>
      <c r="B804" s="11" t="s">
        <v>873</v>
      </c>
      <c r="C804" s="230">
        <v>-136.05000000000001</v>
      </c>
    </row>
    <row r="805" spans="1:13" ht="14.25">
      <c r="A805" s="45" t="s">
        <v>363</v>
      </c>
      <c r="B805" s="56" t="s">
        <v>670</v>
      </c>
      <c r="C805" s="230">
        <v>-49.7</v>
      </c>
    </row>
    <row r="806" spans="1:13" s="10" customFormat="1" ht="14.25">
      <c r="A806" s="47" t="s">
        <v>367</v>
      </c>
      <c r="B806" s="34" t="s">
        <v>428</v>
      </c>
      <c r="C806" s="231">
        <v>3200</v>
      </c>
      <c r="D806" s="10" t="s">
        <v>671</v>
      </c>
      <c r="E806" s="128"/>
      <c r="G806" s="61"/>
      <c r="H806" s="61"/>
      <c r="I806" s="61"/>
      <c r="J806" s="61"/>
      <c r="K806" s="61"/>
      <c r="L806" s="61"/>
      <c r="M806" s="61"/>
    </row>
    <row r="807" spans="1:13" s="10" customFormat="1" ht="14.25">
      <c r="A807" s="47" t="s">
        <v>367</v>
      </c>
      <c r="B807" s="34" t="s">
        <v>428</v>
      </c>
      <c r="C807" s="231">
        <v>1622.15</v>
      </c>
      <c r="D807" s="10" t="s">
        <v>672</v>
      </c>
      <c r="E807" s="128"/>
      <c r="G807" s="61"/>
      <c r="H807" s="61"/>
      <c r="I807" s="61"/>
      <c r="J807" s="61"/>
      <c r="K807" s="61"/>
      <c r="L807" s="61"/>
      <c r="M807" s="61"/>
    </row>
    <row r="808" spans="1:13" ht="14.25">
      <c r="A808" s="30">
        <v>40692</v>
      </c>
      <c r="B808" s="31" t="s">
        <v>798</v>
      </c>
      <c r="C808" s="230">
        <v>-7</v>
      </c>
    </row>
    <row r="809" spans="1:13" ht="14.25">
      <c r="A809" s="30">
        <v>40693</v>
      </c>
      <c r="B809" s="31" t="s">
        <v>895</v>
      </c>
      <c r="C809" s="230">
        <v>-14.8</v>
      </c>
    </row>
    <row r="810" spans="1:13" ht="14.25">
      <c r="A810" s="30">
        <v>40692</v>
      </c>
      <c r="B810" s="31" t="s">
        <v>847</v>
      </c>
      <c r="C810" s="234">
        <v>0.13</v>
      </c>
    </row>
    <row r="811" spans="1:13" ht="14.25">
      <c r="A811" s="30">
        <v>40695</v>
      </c>
      <c r="B811" s="31" t="s">
        <v>1070</v>
      </c>
      <c r="C811" s="230">
        <v>-300</v>
      </c>
    </row>
    <row r="812" spans="1:13" ht="14.25">
      <c r="A812" s="30">
        <v>40697</v>
      </c>
      <c r="B812" s="31" t="s">
        <v>629</v>
      </c>
      <c r="C812" s="230">
        <v>-100</v>
      </c>
    </row>
    <row r="813" spans="1:13" ht="14.25">
      <c r="A813" s="30">
        <v>40700</v>
      </c>
      <c r="B813" s="31" t="s">
        <v>712</v>
      </c>
      <c r="C813" s="230">
        <v>-800</v>
      </c>
    </row>
    <row r="814" spans="1:13" ht="14.25">
      <c r="A814" s="30">
        <v>40700</v>
      </c>
      <c r="B814" s="31" t="s">
        <v>896</v>
      </c>
      <c r="C814" s="230">
        <v>-38</v>
      </c>
    </row>
    <row r="815" spans="1:13" ht="14.25">
      <c r="A815" s="30">
        <v>40700</v>
      </c>
      <c r="B815" s="31" t="s">
        <v>897</v>
      </c>
      <c r="C815" s="230">
        <v>-15</v>
      </c>
    </row>
    <row r="816" spans="1:13" ht="14.25">
      <c r="A816" s="30">
        <v>40700</v>
      </c>
      <c r="B816" s="31" t="s">
        <v>896</v>
      </c>
      <c r="C816" s="230">
        <v>-22</v>
      </c>
    </row>
    <row r="817" spans="1:13" ht="14.25">
      <c r="A817" s="30">
        <v>40702</v>
      </c>
      <c r="B817" s="31" t="s">
        <v>502</v>
      </c>
      <c r="C817" s="230">
        <v>-33</v>
      </c>
    </row>
    <row r="818" spans="1:13" ht="14.25">
      <c r="A818" s="30">
        <v>40704</v>
      </c>
      <c r="B818" s="31" t="s">
        <v>261</v>
      </c>
      <c r="C818" s="230">
        <v>-100</v>
      </c>
    </row>
    <row r="819" spans="1:13" ht="14.25">
      <c r="A819" s="30">
        <v>40705</v>
      </c>
      <c r="B819" s="31" t="s">
        <v>712</v>
      </c>
      <c r="C819" s="230">
        <v>-500</v>
      </c>
    </row>
    <row r="820" spans="1:13" s="10" customFormat="1" ht="14.25">
      <c r="A820" s="33">
        <v>40708</v>
      </c>
      <c r="B820" s="34" t="s">
        <v>428</v>
      </c>
      <c r="C820" s="231">
        <v>2843.36</v>
      </c>
      <c r="D820" s="10" t="s">
        <v>953</v>
      </c>
      <c r="E820" s="128"/>
      <c r="G820" s="61"/>
      <c r="H820" s="61"/>
      <c r="I820" s="61"/>
      <c r="J820" s="61"/>
      <c r="K820" s="61"/>
      <c r="L820" s="61"/>
      <c r="M820" s="61"/>
    </row>
    <row r="821" spans="1:13" ht="14.25">
      <c r="A821" s="30">
        <v>40709</v>
      </c>
      <c r="B821" s="31" t="s">
        <v>712</v>
      </c>
      <c r="C821" s="230">
        <v>-2000</v>
      </c>
      <c r="D821" t="s">
        <v>459</v>
      </c>
    </row>
    <row r="822" spans="1:13" s="10" customFormat="1" ht="14.25">
      <c r="A822" s="33">
        <v>40710</v>
      </c>
      <c r="B822" s="34" t="s">
        <v>428</v>
      </c>
      <c r="C822" s="231">
        <v>1312.89</v>
      </c>
      <c r="D822" s="10" t="s">
        <v>954</v>
      </c>
      <c r="E822" s="128"/>
      <c r="G822" s="61"/>
      <c r="H822" s="61"/>
      <c r="I822" s="61"/>
      <c r="J822" s="61"/>
      <c r="K822" s="61"/>
      <c r="L822" s="61"/>
      <c r="M822" s="61"/>
    </row>
    <row r="823" spans="1:13" ht="14.25">
      <c r="A823" s="30">
        <v>40711</v>
      </c>
      <c r="B823" s="21" t="s">
        <v>944</v>
      </c>
      <c r="C823" s="230">
        <v>-75.8</v>
      </c>
    </row>
    <row r="824" spans="1:13" ht="14.25">
      <c r="A824" s="30">
        <v>40711</v>
      </c>
      <c r="B824" s="56" t="s">
        <v>670</v>
      </c>
      <c r="C824" s="230">
        <v>-95.2</v>
      </c>
    </row>
    <row r="825" spans="1:13" s="10" customFormat="1" ht="14.25">
      <c r="A825" s="33">
        <v>40712</v>
      </c>
      <c r="B825" s="34" t="s">
        <v>428</v>
      </c>
      <c r="C825" s="231">
        <v>60</v>
      </c>
      <c r="D825" s="10" t="s">
        <v>1096</v>
      </c>
      <c r="E825" s="128"/>
      <c r="G825" s="61"/>
      <c r="H825" s="61"/>
      <c r="I825" s="61"/>
      <c r="J825" s="61"/>
      <c r="K825" s="61"/>
      <c r="L825" s="61"/>
      <c r="M825" s="61"/>
    </row>
    <row r="826" spans="1:13" ht="14.25">
      <c r="A826" s="30">
        <v>40713</v>
      </c>
      <c r="B826" s="55" t="s">
        <v>916</v>
      </c>
      <c r="C826" s="230">
        <v>-213</v>
      </c>
    </row>
    <row r="827" spans="1:13" s="10" customFormat="1" ht="14.25">
      <c r="A827" s="47" t="s">
        <v>327</v>
      </c>
      <c r="B827" s="34" t="s">
        <v>428</v>
      </c>
      <c r="C827" s="231">
        <v>335</v>
      </c>
      <c r="D827" s="10" t="s">
        <v>655</v>
      </c>
      <c r="E827" s="128"/>
      <c r="G827" s="61"/>
      <c r="H827" s="61"/>
      <c r="I827" s="61"/>
      <c r="J827" s="61"/>
      <c r="K827" s="61"/>
      <c r="L827" s="61"/>
      <c r="M827" s="61"/>
    </row>
    <row r="828" spans="1:13" s="10" customFormat="1" ht="14.25">
      <c r="A828" s="47" t="s">
        <v>327</v>
      </c>
      <c r="B828" s="34" t="s">
        <v>428</v>
      </c>
      <c r="C828" s="231">
        <v>1531.14</v>
      </c>
      <c r="D828" s="10" t="s">
        <v>750</v>
      </c>
      <c r="E828" s="128"/>
      <c r="G828" s="61"/>
      <c r="H828" s="61"/>
      <c r="I828" s="61"/>
      <c r="J828" s="61"/>
      <c r="K828" s="61"/>
      <c r="L828" s="61"/>
      <c r="M828" s="61"/>
    </row>
    <row r="829" spans="1:13" ht="14.25">
      <c r="A829" s="45" t="s">
        <v>1161</v>
      </c>
      <c r="B829" s="31" t="s">
        <v>261</v>
      </c>
      <c r="C829" s="230">
        <v>-100</v>
      </c>
    </row>
    <row r="830" spans="1:13" ht="14.25">
      <c r="A830" s="45" t="s">
        <v>1161</v>
      </c>
      <c r="B830" s="11" t="s">
        <v>873</v>
      </c>
      <c r="C830" s="230">
        <v>-135</v>
      </c>
    </row>
    <row r="831" spans="1:13" ht="14.25">
      <c r="A831" s="45" t="s">
        <v>1162</v>
      </c>
      <c r="B831" s="31" t="s">
        <v>502</v>
      </c>
      <c r="C831" s="230">
        <v>-94.5</v>
      </c>
    </row>
    <row r="832" spans="1:13" ht="14.25">
      <c r="A832" s="45" t="s">
        <v>1162</v>
      </c>
      <c r="B832" s="31" t="s">
        <v>712</v>
      </c>
      <c r="C832" s="230">
        <v>-2000</v>
      </c>
      <c r="D832" t="s">
        <v>725</v>
      </c>
    </row>
    <row r="833" spans="1:13" ht="14.25">
      <c r="A833" s="45" t="s">
        <v>1162</v>
      </c>
      <c r="B833" s="31" t="s">
        <v>798</v>
      </c>
      <c r="C833" s="230">
        <v>-7</v>
      </c>
    </row>
    <row r="834" spans="1:13" ht="14.25">
      <c r="A834" s="45" t="s">
        <v>1162</v>
      </c>
      <c r="B834" s="31" t="s">
        <v>847</v>
      </c>
      <c r="C834" s="234">
        <v>0.51</v>
      </c>
    </row>
    <row r="835" spans="1:13" ht="14.25">
      <c r="A835" s="30">
        <v>40728</v>
      </c>
      <c r="B835" s="31" t="s">
        <v>832</v>
      </c>
      <c r="C835" s="230">
        <v>-35</v>
      </c>
    </row>
    <row r="836" spans="1:13" ht="14.25">
      <c r="A836" s="30">
        <v>40728</v>
      </c>
      <c r="B836" s="31" t="s">
        <v>832</v>
      </c>
      <c r="C836" s="230">
        <v>-28</v>
      </c>
    </row>
    <row r="837" spans="1:13" ht="14.25">
      <c r="A837" s="30">
        <v>40728</v>
      </c>
      <c r="B837" s="31" t="s">
        <v>361</v>
      </c>
      <c r="C837" s="230">
        <v>-57.13</v>
      </c>
    </row>
    <row r="838" spans="1:13" ht="14.25">
      <c r="A838" s="30">
        <v>40728</v>
      </c>
      <c r="B838" s="31" t="s">
        <v>712</v>
      </c>
      <c r="C838" s="230">
        <v>-2000</v>
      </c>
      <c r="D838" t="s">
        <v>451</v>
      </c>
    </row>
    <row r="839" spans="1:13" ht="14.25">
      <c r="A839" s="30">
        <v>40729</v>
      </c>
      <c r="B839" s="31" t="s">
        <v>789</v>
      </c>
      <c r="C839" s="230">
        <v>-8.3000000000000007</v>
      </c>
    </row>
    <row r="840" spans="1:13" ht="14.25">
      <c r="A840" s="30">
        <v>40729</v>
      </c>
      <c r="B840" s="31" t="s">
        <v>1012</v>
      </c>
      <c r="C840" s="230">
        <v>-29.7</v>
      </c>
    </row>
    <row r="841" spans="1:13" ht="14.25">
      <c r="A841" s="30">
        <v>40729</v>
      </c>
      <c r="B841" s="31" t="s">
        <v>361</v>
      </c>
      <c r="C841" s="230">
        <v>-276.45</v>
      </c>
    </row>
    <row r="842" spans="1:13" ht="14.25">
      <c r="A842" s="30">
        <v>40732</v>
      </c>
      <c r="B842" s="31" t="s">
        <v>261</v>
      </c>
      <c r="C842" s="230">
        <v>-100</v>
      </c>
    </row>
    <row r="843" spans="1:13" ht="14.25">
      <c r="A843" s="30">
        <v>40732</v>
      </c>
      <c r="B843" s="31" t="s">
        <v>1151</v>
      </c>
      <c r="C843" s="230">
        <v>-11.65</v>
      </c>
    </row>
    <row r="844" spans="1:13" ht="14.25">
      <c r="A844" s="361"/>
      <c r="B844" s="361"/>
      <c r="C844" s="361"/>
    </row>
    <row r="845" spans="1:13" ht="14.25">
      <c r="A845" s="45" t="s">
        <v>456</v>
      </c>
      <c r="B845" s="31" t="s">
        <v>261</v>
      </c>
      <c r="C845" s="230">
        <v>-100</v>
      </c>
    </row>
    <row r="846" spans="1:13" s="10" customFormat="1" ht="14.25">
      <c r="A846" s="47" t="s">
        <v>978</v>
      </c>
      <c r="B846" s="34" t="s">
        <v>428</v>
      </c>
      <c r="C846" s="231">
        <v>1312.89</v>
      </c>
      <c r="D846" s="10" t="s">
        <v>731</v>
      </c>
      <c r="E846" s="128"/>
      <c r="G846" s="61"/>
      <c r="H846" s="61"/>
      <c r="I846" s="61"/>
      <c r="J846" s="61"/>
      <c r="K846" s="61"/>
      <c r="L846" s="61"/>
      <c r="M846" s="61"/>
    </row>
    <row r="847" spans="1:13" s="10" customFormat="1" ht="14.25">
      <c r="A847" s="47" t="s">
        <v>978</v>
      </c>
      <c r="B847" s="34" t="s">
        <v>428</v>
      </c>
      <c r="C847" s="231">
        <v>150</v>
      </c>
      <c r="D847" s="10" t="s">
        <v>731</v>
      </c>
      <c r="E847" s="128"/>
      <c r="G847" s="61"/>
      <c r="H847" s="61"/>
      <c r="I847" s="61"/>
      <c r="J847" s="61"/>
      <c r="K847" s="61"/>
      <c r="L847" s="61"/>
      <c r="M847" s="61"/>
    </row>
    <row r="848" spans="1:13" ht="14.25">
      <c r="A848" s="45" t="s">
        <v>978</v>
      </c>
      <c r="B848" s="31" t="s">
        <v>1151</v>
      </c>
      <c r="C848" s="230">
        <v>-54.16</v>
      </c>
    </row>
    <row r="849" spans="1:13" ht="14.25">
      <c r="A849" s="45" t="s">
        <v>933</v>
      </c>
      <c r="B849" s="31" t="s">
        <v>361</v>
      </c>
      <c r="C849" s="230">
        <v>-24.9</v>
      </c>
    </row>
    <row r="850" spans="1:13" ht="14.25">
      <c r="A850" s="45" t="s">
        <v>933</v>
      </c>
      <c r="B850" s="31" t="s">
        <v>361</v>
      </c>
      <c r="C850" s="230">
        <v>-49.9</v>
      </c>
    </row>
    <row r="851" spans="1:13" ht="14.25">
      <c r="A851" s="45" t="s">
        <v>933</v>
      </c>
      <c r="B851" s="31" t="s">
        <v>712</v>
      </c>
      <c r="C851" s="230">
        <v>-2000</v>
      </c>
      <c r="D851" t="s">
        <v>576</v>
      </c>
    </row>
    <row r="852" spans="1:13" ht="14.25">
      <c r="A852" s="45" t="s">
        <v>933</v>
      </c>
      <c r="B852" s="31" t="s">
        <v>1102</v>
      </c>
      <c r="C852" s="230">
        <v>-44.9</v>
      </c>
    </row>
    <row r="853" spans="1:13" ht="14.25">
      <c r="A853" s="45" t="s">
        <v>368</v>
      </c>
      <c r="B853" s="31" t="s">
        <v>712</v>
      </c>
      <c r="C853" s="230">
        <v>-2000</v>
      </c>
      <c r="D853" t="s">
        <v>452</v>
      </c>
    </row>
    <row r="854" spans="1:13" s="10" customFormat="1" ht="14.25">
      <c r="A854" s="47" t="s">
        <v>369</v>
      </c>
      <c r="B854" s="34" t="s">
        <v>428</v>
      </c>
      <c r="C854" s="231">
        <v>60</v>
      </c>
      <c r="D854" s="10" t="s">
        <v>732</v>
      </c>
      <c r="E854" s="128"/>
      <c r="G854" s="61"/>
      <c r="H854" s="61"/>
      <c r="I854" s="61"/>
      <c r="J854" s="61"/>
      <c r="K854" s="61"/>
      <c r="L854" s="61"/>
      <c r="M854" s="61"/>
    </row>
    <row r="855" spans="1:13" ht="14.25">
      <c r="A855" s="45" t="s">
        <v>782</v>
      </c>
      <c r="B855" s="31" t="s">
        <v>4</v>
      </c>
      <c r="C855" s="230">
        <v>-131.69</v>
      </c>
    </row>
    <row r="856" spans="1:13" ht="14.25">
      <c r="A856" s="45" t="s">
        <v>782</v>
      </c>
      <c r="B856" s="31" t="s">
        <v>194</v>
      </c>
      <c r="C856" s="230">
        <v>-65</v>
      </c>
    </row>
    <row r="857" spans="1:13" ht="14.25">
      <c r="A857" s="45" t="s">
        <v>1138</v>
      </c>
      <c r="B857" s="31" t="s">
        <v>1103</v>
      </c>
      <c r="C857" s="230">
        <v>-14.3</v>
      </c>
    </row>
    <row r="858" spans="1:13" ht="14.25">
      <c r="A858" s="45" t="s">
        <v>1138</v>
      </c>
      <c r="B858" s="31" t="s">
        <v>717</v>
      </c>
      <c r="C858" s="230">
        <v>-26.9</v>
      </c>
    </row>
    <row r="859" spans="1:13" ht="14.25">
      <c r="A859" s="45" t="s">
        <v>1138</v>
      </c>
      <c r="B859" s="31" t="s">
        <v>729</v>
      </c>
      <c r="C859" s="230">
        <v>-12</v>
      </c>
    </row>
    <row r="860" spans="1:13" s="10" customFormat="1" ht="14.25">
      <c r="A860" s="47" t="s">
        <v>1138</v>
      </c>
      <c r="B860" s="34" t="s">
        <v>428</v>
      </c>
      <c r="C860" s="231">
        <v>335</v>
      </c>
      <c r="D860" s="10" t="s">
        <v>731</v>
      </c>
      <c r="E860" s="128"/>
      <c r="G860" s="61"/>
      <c r="H860" s="61"/>
      <c r="I860" s="61"/>
      <c r="J860" s="61"/>
      <c r="K860" s="61"/>
      <c r="L860" s="61"/>
      <c r="M860" s="61"/>
    </row>
    <row r="861" spans="1:13" ht="14.25">
      <c r="A861" s="45" t="s">
        <v>1138</v>
      </c>
      <c r="B861" s="31" t="s">
        <v>432</v>
      </c>
      <c r="C861" s="230">
        <v>-30</v>
      </c>
    </row>
    <row r="862" spans="1:13" s="10" customFormat="1" ht="14.25">
      <c r="A862" s="47" t="s">
        <v>713</v>
      </c>
      <c r="B862" s="34" t="s">
        <v>428</v>
      </c>
      <c r="C862" s="231">
        <v>3279.3</v>
      </c>
      <c r="D862" s="10" t="s">
        <v>573</v>
      </c>
      <c r="E862" s="128"/>
      <c r="G862" s="61"/>
      <c r="H862" s="61"/>
      <c r="I862" s="61"/>
      <c r="J862" s="61"/>
      <c r="K862" s="61"/>
      <c r="L862" s="61"/>
      <c r="M862" s="61"/>
    </row>
    <row r="863" spans="1:13" ht="14.25">
      <c r="A863" s="45" t="s">
        <v>713</v>
      </c>
      <c r="B863" s="31" t="s">
        <v>730</v>
      </c>
      <c r="C863" s="230">
        <v>-63</v>
      </c>
    </row>
    <row r="864" spans="1:13" ht="14.25">
      <c r="A864" s="45" t="s">
        <v>713</v>
      </c>
      <c r="B864" s="31" t="s">
        <v>4</v>
      </c>
      <c r="C864" s="230">
        <v>-10</v>
      </c>
    </row>
    <row r="865" spans="1:13" ht="14.25">
      <c r="A865" s="45" t="s">
        <v>713</v>
      </c>
      <c r="B865" s="21" t="s">
        <v>944</v>
      </c>
      <c r="C865" s="230">
        <v>-94.8</v>
      </c>
    </row>
    <row r="866" spans="1:13" ht="14.25">
      <c r="A866" s="45" t="s">
        <v>713</v>
      </c>
      <c r="B866" s="11" t="s">
        <v>873</v>
      </c>
      <c r="C866" s="230">
        <v>-135</v>
      </c>
    </row>
    <row r="867" spans="1:13" ht="14.25">
      <c r="A867" s="45" t="s">
        <v>713</v>
      </c>
      <c r="B867" s="55" t="s">
        <v>916</v>
      </c>
      <c r="C867" s="230">
        <v>-106.5</v>
      </c>
    </row>
    <row r="868" spans="1:13" ht="14.25">
      <c r="A868" s="45" t="s">
        <v>713</v>
      </c>
      <c r="B868" s="31" t="s">
        <v>1151</v>
      </c>
      <c r="C868" s="230">
        <v>-19.899999999999999</v>
      </c>
    </row>
    <row r="869" spans="1:13" ht="14.25">
      <c r="A869" s="45" t="s">
        <v>713</v>
      </c>
      <c r="B869" s="31" t="s">
        <v>261</v>
      </c>
      <c r="C869" s="230">
        <v>-119.34</v>
      </c>
    </row>
    <row r="870" spans="1:13" ht="14.25">
      <c r="A870" s="45" t="s">
        <v>786</v>
      </c>
      <c r="B870" s="31" t="s">
        <v>712</v>
      </c>
      <c r="C870" s="230">
        <v>-2000</v>
      </c>
      <c r="D870" t="s">
        <v>449</v>
      </c>
    </row>
    <row r="871" spans="1:13" ht="14.25">
      <c r="A871" s="45" t="s">
        <v>1043</v>
      </c>
      <c r="B871" s="31" t="s">
        <v>703</v>
      </c>
      <c r="C871" s="230">
        <v>-48</v>
      </c>
    </row>
    <row r="872" spans="1:13" ht="14.25">
      <c r="A872" s="45" t="s">
        <v>57</v>
      </c>
      <c r="B872" s="31" t="s">
        <v>1332</v>
      </c>
      <c r="C872" s="230">
        <v>-20</v>
      </c>
    </row>
    <row r="873" spans="1:13" ht="14.25">
      <c r="A873" s="45" t="s">
        <v>57</v>
      </c>
      <c r="B873" s="31" t="s">
        <v>1332</v>
      </c>
      <c r="C873" s="230">
        <v>-56</v>
      </c>
    </row>
    <row r="874" spans="1:13" ht="14.25">
      <c r="A874" s="45" t="s">
        <v>57</v>
      </c>
      <c r="B874" s="31" t="s">
        <v>1333</v>
      </c>
      <c r="C874" s="230">
        <v>-56</v>
      </c>
    </row>
    <row r="875" spans="1:13" ht="14.25">
      <c r="A875" s="45" t="s">
        <v>57</v>
      </c>
      <c r="B875" s="31" t="s">
        <v>798</v>
      </c>
      <c r="C875" s="230">
        <v>-7</v>
      </c>
    </row>
    <row r="876" spans="1:13" ht="14.25">
      <c r="A876" s="45" t="s">
        <v>57</v>
      </c>
      <c r="B876" s="31" t="s">
        <v>847</v>
      </c>
      <c r="C876" s="234">
        <v>0.35</v>
      </c>
    </row>
    <row r="877" spans="1:13" ht="14.25">
      <c r="A877" s="30">
        <v>40755</v>
      </c>
      <c r="B877" s="31" t="s">
        <v>261</v>
      </c>
      <c r="C877" s="230">
        <v>-50</v>
      </c>
    </row>
    <row r="878" spans="1:13" ht="14.25">
      <c r="A878" s="30">
        <v>40755</v>
      </c>
      <c r="B878" s="31" t="s">
        <v>1070</v>
      </c>
      <c r="C878" s="230">
        <v>-300</v>
      </c>
    </row>
    <row r="879" spans="1:13" s="10" customFormat="1" ht="14.25">
      <c r="A879" s="33">
        <v>40757</v>
      </c>
      <c r="B879" s="34" t="s">
        <v>428</v>
      </c>
      <c r="C879" s="231">
        <v>120</v>
      </c>
      <c r="D879" s="10" t="s">
        <v>943</v>
      </c>
      <c r="E879" s="128"/>
      <c r="G879" s="61"/>
      <c r="H879" s="61"/>
      <c r="I879" s="61"/>
      <c r="J879" s="61"/>
      <c r="K879" s="61"/>
      <c r="L879" s="61"/>
      <c r="M879" s="61"/>
    </row>
    <row r="880" spans="1:13" ht="14.25">
      <c r="A880" s="30">
        <v>40757</v>
      </c>
      <c r="B880" s="31" t="s">
        <v>940</v>
      </c>
      <c r="C880" s="230">
        <v>-407</v>
      </c>
    </row>
    <row r="881" spans="1:13" ht="14.25">
      <c r="A881" s="30">
        <v>40758</v>
      </c>
      <c r="B881" s="31" t="s">
        <v>712</v>
      </c>
      <c r="C881" s="230">
        <v>-1000</v>
      </c>
    </row>
    <row r="882" spans="1:13" s="10" customFormat="1" ht="14.25">
      <c r="A882" s="33">
        <v>40759</v>
      </c>
      <c r="B882" s="34" t="s">
        <v>428</v>
      </c>
      <c r="C882" s="231">
        <v>150</v>
      </c>
      <c r="D882" s="10" t="s">
        <v>731</v>
      </c>
      <c r="E882" s="128"/>
      <c r="G882" s="61"/>
      <c r="H882" s="61"/>
      <c r="I882" s="61"/>
      <c r="J882" s="61"/>
      <c r="K882" s="61"/>
      <c r="L882" s="61"/>
      <c r="M882" s="61"/>
    </row>
    <row r="883" spans="1:13" ht="14.25">
      <c r="A883" s="30">
        <v>40761</v>
      </c>
      <c r="B883" s="31" t="s">
        <v>1133</v>
      </c>
      <c r="C883" s="230">
        <v>-55</v>
      </c>
    </row>
    <row r="884" spans="1:13" ht="14.25">
      <c r="A884" s="30">
        <v>40762</v>
      </c>
      <c r="B884" s="31" t="s">
        <v>1134</v>
      </c>
      <c r="C884" s="230">
        <v>-208</v>
      </c>
    </row>
    <row r="885" spans="1:13" ht="14.25">
      <c r="A885" s="30">
        <v>40763</v>
      </c>
      <c r="B885" s="31" t="s">
        <v>543</v>
      </c>
      <c r="C885" s="230">
        <v>-142.61000000000001</v>
      </c>
    </row>
    <row r="886" spans="1:13" ht="14.25">
      <c r="A886" s="30">
        <v>40763</v>
      </c>
      <c r="B886" s="21" t="s">
        <v>944</v>
      </c>
      <c r="C886" s="230">
        <v>-94.9</v>
      </c>
    </row>
    <row r="887" spans="1:13" ht="14.25">
      <c r="A887" s="30">
        <v>40765</v>
      </c>
      <c r="B887" s="31" t="s">
        <v>712</v>
      </c>
      <c r="C887" s="230">
        <v>-500</v>
      </c>
    </row>
    <row r="888" spans="1:13" ht="14.25">
      <c r="A888" s="30">
        <v>40765</v>
      </c>
      <c r="B888" s="31" t="s">
        <v>871</v>
      </c>
      <c r="C888" s="230">
        <v>-43.35</v>
      </c>
    </row>
    <row r="889" spans="1:13" ht="14.25">
      <c r="A889" s="30">
        <v>40765</v>
      </c>
      <c r="B889" s="31" t="s">
        <v>261</v>
      </c>
      <c r="C889" s="230">
        <v>-50</v>
      </c>
    </row>
    <row r="890" spans="1:13" ht="14.25">
      <c r="A890" s="30">
        <v>40766</v>
      </c>
      <c r="B890" s="31" t="s">
        <v>1124</v>
      </c>
      <c r="C890" s="230">
        <v>-48.5</v>
      </c>
    </row>
    <row r="891" spans="1:13" ht="14.25">
      <c r="A891" s="30">
        <v>40766</v>
      </c>
      <c r="B891" s="31" t="s">
        <v>502</v>
      </c>
      <c r="C891" s="230">
        <v>-40.5</v>
      </c>
    </row>
    <row r="892" spans="1:13" s="10" customFormat="1" ht="14.25">
      <c r="A892" s="47" t="s">
        <v>530</v>
      </c>
      <c r="B892" s="34" t="s">
        <v>428</v>
      </c>
      <c r="C892" s="231">
        <v>1797.3</v>
      </c>
      <c r="D892" s="10" t="s">
        <v>859</v>
      </c>
      <c r="E892" s="128"/>
      <c r="G892" s="61"/>
      <c r="H892" s="61"/>
      <c r="I892" s="61"/>
      <c r="J892" s="61"/>
      <c r="K892" s="61"/>
      <c r="L892" s="61"/>
      <c r="M892" s="61"/>
    </row>
    <row r="893" spans="1:13" ht="14.25">
      <c r="A893" s="45" t="s">
        <v>430</v>
      </c>
      <c r="B893" s="31" t="s">
        <v>712</v>
      </c>
      <c r="C893" s="230">
        <v>-1000</v>
      </c>
    </row>
    <row r="894" spans="1:13" ht="14.25">
      <c r="A894" s="45" t="s">
        <v>484</v>
      </c>
      <c r="B894" s="31" t="s">
        <v>1151</v>
      </c>
      <c r="C894" s="230">
        <v>-143.72999999999999</v>
      </c>
    </row>
    <row r="895" spans="1:13" ht="14.25">
      <c r="A895" s="45" t="s">
        <v>484</v>
      </c>
      <c r="B895" s="31" t="s">
        <v>803</v>
      </c>
      <c r="C895" s="230">
        <v>-105</v>
      </c>
    </row>
    <row r="896" spans="1:13" ht="14.25">
      <c r="A896" s="361"/>
      <c r="B896" s="361"/>
      <c r="C896" s="361"/>
    </row>
    <row r="897" spans="1:13" ht="14.25">
      <c r="A897" s="30">
        <v>40790</v>
      </c>
      <c r="B897" s="31" t="s">
        <v>1109</v>
      </c>
      <c r="C897" s="230">
        <v>-13.9</v>
      </c>
    </row>
    <row r="898" spans="1:13" ht="14.25">
      <c r="A898" s="30">
        <v>40791</v>
      </c>
      <c r="B898" s="31" t="s">
        <v>712</v>
      </c>
      <c r="C898" s="230">
        <v>-500</v>
      </c>
    </row>
    <row r="899" spans="1:13" ht="14.25">
      <c r="A899" s="30">
        <v>40791</v>
      </c>
      <c r="B899" s="31" t="s">
        <v>739</v>
      </c>
      <c r="C899" s="230">
        <v>-58</v>
      </c>
    </row>
    <row r="900" spans="1:13" ht="14.25">
      <c r="A900" s="30">
        <v>40791</v>
      </c>
      <c r="B900" s="31" t="s">
        <v>361</v>
      </c>
      <c r="C900" s="230">
        <v>-241.79</v>
      </c>
    </row>
    <row r="901" spans="1:13" s="10" customFormat="1" ht="14.25">
      <c r="A901" s="33">
        <v>40793</v>
      </c>
      <c r="B901" s="34" t="s">
        <v>428</v>
      </c>
      <c r="C901" s="231">
        <v>60</v>
      </c>
      <c r="D901" s="10" t="s">
        <v>605</v>
      </c>
      <c r="E901" s="128"/>
      <c r="G901" s="61"/>
      <c r="H901" s="61"/>
      <c r="I901" s="61"/>
      <c r="J901" s="61"/>
      <c r="K901" s="61"/>
      <c r="L901" s="61"/>
      <c r="M901" s="61"/>
    </row>
    <row r="902" spans="1:13" ht="14.25">
      <c r="A902" s="30">
        <v>40795</v>
      </c>
      <c r="B902" s="11" t="s">
        <v>873</v>
      </c>
      <c r="C902" s="230">
        <v>-135</v>
      </c>
    </row>
    <row r="903" spans="1:13" ht="14.25">
      <c r="A903" s="30">
        <v>40795</v>
      </c>
      <c r="B903" s="55" t="s">
        <v>916</v>
      </c>
      <c r="C903" s="230">
        <v>-139</v>
      </c>
    </row>
    <row r="904" spans="1:13" ht="14.25">
      <c r="A904" s="30">
        <v>40795</v>
      </c>
      <c r="B904" s="56" t="s">
        <v>670</v>
      </c>
      <c r="C904" s="230">
        <v>-218.2</v>
      </c>
    </row>
    <row r="905" spans="1:13" ht="14.25">
      <c r="A905" s="30">
        <v>40795</v>
      </c>
      <c r="B905" s="21" t="s">
        <v>944</v>
      </c>
      <c r="C905" s="230">
        <v>-97.55</v>
      </c>
    </row>
    <row r="906" spans="1:13" s="10" customFormat="1" ht="14.25">
      <c r="A906" s="33">
        <v>40796</v>
      </c>
      <c r="B906" s="34" t="s">
        <v>428</v>
      </c>
      <c r="C906" s="231">
        <v>200</v>
      </c>
      <c r="D906" s="10" t="s">
        <v>605</v>
      </c>
      <c r="E906" s="128"/>
      <c r="G906" s="61"/>
      <c r="H906" s="61"/>
      <c r="I906" s="61"/>
      <c r="J906" s="61"/>
      <c r="K906" s="61"/>
      <c r="L906" s="61"/>
      <c r="M906" s="61"/>
    </row>
    <row r="907" spans="1:13" ht="14.25">
      <c r="A907" s="45" t="s">
        <v>582</v>
      </c>
      <c r="B907" s="31" t="s">
        <v>712</v>
      </c>
      <c r="C907" s="230">
        <v>-2000</v>
      </c>
      <c r="D907" t="s">
        <v>252</v>
      </c>
    </row>
    <row r="908" spans="1:13" ht="14.25">
      <c r="A908" s="45" t="s">
        <v>582</v>
      </c>
      <c r="B908" s="31" t="s">
        <v>907</v>
      </c>
      <c r="C908" s="230">
        <v>-25.7</v>
      </c>
    </row>
    <row r="909" spans="1:13" s="10" customFormat="1" ht="14.25">
      <c r="A909" s="47" t="s">
        <v>810</v>
      </c>
      <c r="B909" s="34" t="s">
        <v>428</v>
      </c>
      <c r="C909" s="231">
        <v>1528.52</v>
      </c>
      <c r="D909" s="10" t="s">
        <v>440</v>
      </c>
      <c r="E909" s="128"/>
      <c r="G909" s="61"/>
      <c r="H909" s="61"/>
      <c r="I909" s="61"/>
      <c r="J909" s="61"/>
      <c r="K909" s="61"/>
      <c r="L909" s="61"/>
      <c r="M909" s="61"/>
    </row>
    <row r="910" spans="1:13" ht="14.25">
      <c r="A910" s="45" t="s">
        <v>810</v>
      </c>
      <c r="B910" s="31" t="s">
        <v>261</v>
      </c>
      <c r="C910" s="230">
        <v>-80</v>
      </c>
    </row>
    <row r="911" spans="1:13" ht="14.25">
      <c r="A911" s="45" t="s">
        <v>818</v>
      </c>
      <c r="B911" s="31" t="s">
        <v>712</v>
      </c>
      <c r="C911" s="230">
        <v>-1200</v>
      </c>
    </row>
    <row r="912" spans="1:13" ht="14.25">
      <c r="A912" s="45" t="s">
        <v>818</v>
      </c>
      <c r="B912" s="31" t="s">
        <v>871</v>
      </c>
      <c r="C912" s="230">
        <v>-112.06</v>
      </c>
    </row>
    <row r="913" spans="1:13" s="10" customFormat="1" ht="14.25">
      <c r="A913" s="47" t="s">
        <v>460</v>
      </c>
      <c r="B913" s="34" t="s">
        <v>428</v>
      </c>
      <c r="C913" s="231">
        <v>1312.89</v>
      </c>
      <c r="D913" s="10" t="s">
        <v>1139</v>
      </c>
      <c r="E913" s="128"/>
      <c r="G913" s="61"/>
      <c r="H913" s="61"/>
      <c r="I913" s="61"/>
      <c r="J913" s="61"/>
      <c r="K913" s="61"/>
      <c r="L913" s="61"/>
      <c r="M913" s="61"/>
    </row>
    <row r="914" spans="1:13" ht="14.25">
      <c r="A914" s="45" t="s">
        <v>819</v>
      </c>
      <c r="B914" s="31" t="s">
        <v>820</v>
      </c>
      <c r="C914" s="230">
        <v>-167.68</v>
      </c>
    </row>
    <row r="915" spans="1:13" ht="14.25">
      <c r="A915" s="45" t="s">
        <v>819</v>
      </c>
      <c r="B915" s="55" t="s">
        <v>916</v>
      </c>
      <c r="C915" s="230">
        <v>-139</v>
      </c>
    </row>
    <row r="916" spans="1:13" ht="14.25">
      <c r="A916" s="45" t="s">
        <v>819</v>
      </c>
      <c r="B916" s="56" t="s">
        <v>670</v>
      </c>
      <c r="C916" s="230">
        <v>-112.2</v>
      </c>
    </row>
    <row r="917" spans="1:13" ht="14.25">
      <c r="A917" s="45" t="s">
        <v>819</v>
      </c>
      <c r="B917" s="31" t="s">
        <v>4</v>
      </c>
      <c r="C917" s="230">
        <v>-57</v>
      </c>
    </row>
    <row r="918" spans="1:13" ht="14.25">
      <c r="A918" s="45" t="s">
        <v>253</v>
      </c>
      <c r="B918" s="31" t="s">
        <v>261</v>
      </c>
      <c r="C918" s="230">
        <v>-50</v>
      </c>
    </row>
    <row r="919" spans="1:13" ht="14.25">
      <c r="A919" s="45" t="s">
        <v>253</v>
      </c>
      <c r="B919" s="31" t="s">
        <v>712</v>
      </c>
      <c r="C919" s="230">
        <v>-500</v>
      </c>
    </row>
    <row r="920" spans="1:13" ht="14.25">
      <c r="A920" s="45" t="s">
        <v>254</v>
      </c>
      <c r="B920" s="31" t="s">
        <v>1070</v>
      </c>
      <c r="C920" s="230">
        <v>-300</v>
      </c>
    </row>
    <row r="921" spans="1:13" ht="14.25">
      <c r="A921" s="45" t="s">
        <v>480</v>
      </c>
      <c r="B921" s="11" t="s">
        <v>873</v>
      </c>
      <c r="C921" s="230">
        <v>-149.77000000000001</v>
      </c>
    </row>
    <row r="922" spans="1:13" ht="14.25">
      <c r="A922" s="45" t="s">
        <v>480</v>
      </c>
      <c r="B922" s="31" t="s">
        <v>712</v>
      </c>
      <c r="C922" s="230">
        <v>-1000</v>
      </c>
    </row>
    <row r="923" spans="1:13" s="49" customFormat="1" ht="14.25">
      <c r="A923" s="47" t="s">
        <v>660</v>
      </c>
      <c r="B923" s="34" t="s">
        <v>428</v>
      </c>
      <c r="C923" s="231">
        <v>335</v>
      </c>
      <c r="D923" s="49" t="s">
        <v>425</v>
      </c>
      <c r="E923" s="138"/>
      <c r="G923" s="67"/>
      <c r="H923" s="67"/>
      <c r="I923" s="67"/>
      <c r="J923" s="67"/>
      <c r="K923" s="67"/>
      <c r="L923" s="67"/>
      <c r="M923" s="67"/>
    </row>
    <row r="924" spans="1:13" s="49" customFormat="1" ht="14.25">
      <c r="A924" s="47" t="s">
        <v>563</v>
      </c>
      <c r="B924" s="34" t="s">
        <v>428</v>
      </c>
      <c r="C924" s="231">
        <v>1193.73</v>
      </c>
      <c r="D924" s="49" t="s">
        <v>409</v>
      </c>
      <c r="E924" s="138"/>
      <c r="G924" s="67"/>
      <c r="H924" s="67"/>
      <c r="I924" s="67"/>
      <c r="J924" s="67"/>
      <c r="K924" s="67"/>
      <c r="L924" s="67"/>
      <c r="M924" s="67"/>
    </row>
    <row r="925" spans="1:13" ht="14.25">
      <c r="A925" s="45" t="s">
        <v>563</v>
      </c>
      <c r="B925" s="31" t="s">
        <v>1332</v>
      </c>
      <c r="C925" s="230">
        <v>-20</v>
      </c>
    </row>
    <row r="926" spans="1:13" ht="14.25">
      <c r="A926" s="45" t="s">
        <v>563</v>
      </c>
      <c r="B926" s="31" t="s">
        <v>1332</v>
      </c>
      <c r="C926" s="230">
        <v>-56</v>
      </c>
    </row>
    <row r="927" spans="1:13" ht="14.25">
      <c r="A927" s="45" t="s">
        <v>563</v>
      </c>
      <c r="B927" s="31" t="s">
        <v>1333</v>
      </c>
      <c r="C927" s="230">
        <v>-56</v>
      </c>
    </row>
    <row r="928" spans="1:13" ht="14.25">
      <c r="A928" s="45" t="s">
        <v>563</v>
      </c>
      <c r="B928" s="31" t="s">
        <v>798</v>
      </c>
      <c r="C928" s="230">
        <v>-7</v>
      </c>
    </row>
    <row r="929" spans="1:13" ht="14.25">
      <c r="A929" s="45" t="s">
        <v>563</v>
      </c>
      <c r="B929" s="31" t="s">
        <v>847</v>
      </c>
      <c r="C929" s="234">
        <v>0.21</v>
      </c>
    </row>
    <row r="930" spans="1:13" ht="14.25">
      <c r="A930" s="30">
        <v>40819</v>
      </c>
      <c r="B930" s="31" t="s">
        <v>640</v>
      </c>
      <c r="C930" s="230">
        <v>-100</v>
      </c>
    </row>
    <row r="931" spans="1:13" ht="14.25">
      <c r="A931" s="30">
        <v>40820</v>
      </c>
      <c r="B931" s="31" t="s">
        <v>502</v>
      </c>
      <c r="C931" s="230">
        <v>-36</v>
      </c>
    </row>
    <row r="932" spans="1:13" ht="14.25">
      <c r="A932" s="30">
        <v>40821</v>
      </c>
      <c r="B932" s="31" t="s">
        <v>423</v>
      </c>
      <c r="C932" s="230">
        <v>-29</v>
      </c>
    </row>
    <row r="933" spans="1:13" ht="14.25">
      <c r="A933" s="30">
        <v>40822</v>
      </c>
      <c r="B933" s="31" t="s">
        <v>623</v>
      </c>
      <c r="C933" s="230">
        <v>-42.2</v>
      </c>
    </row>
    <row r="934" spans="1:13" ht="14.25">
      <c r="A934" s="30">
        <v>40822</v>
      </c>
      <c r="B934" s="31" t="s">
        <v>712</v>
      </c>
      <c r="C934" s="230">
        <v>-1000</v>
      </c>
    </row>
    <row r="935" spans="1:13" ht="14.25">
      <c r="A935" s="30">
        <v>40823</v>
      </c>
      <c r="B935" s="31" t="s">
        <v>1012</v>
      </c>
      <c r="C935" s="230">
        <v>-32.799999999999997</v>
      </c>
    </row>
    <row r="936" spans="1:13" ht="14.25">
      <c r="A936" s="30">
        <v>40823</v>
      </c>
      <c r="B936" s="31" t="s">
        <v>789</v>
      </c>
      <c r="C936" s="230">
        <v>-172.6</v>
      </c>
    </row>
    <row r="937" spans="1:13" ht="14.25">
      <c r="A937" s="30">
        <v>40827</v>
      </c>
      <c r="B937" s="31" t="s">
        <v>963</v>
      </c>
      <c r="C937" s="230">
        <v>-45.41</v>
      </c>
    </row>
    <row r="938" spans="1:13" s="10" customFormat="1" ht="14.25">
      <c r="A938" s="47" t="s">
        <v>424</v>
      </c>
      <c r="B938" s="34" t="s">
        <v>428</v>
      </c>
      <c r="C938" s="231">
        <v>60</v>
      </c>
      <c r="D938" s="10" t="s">
        <v>425</v>
      </c>
      <c r="E938" s="128"/>
      <c r="G938" s="61"/>
      <c r="H938" s="61"/>
      <c r="I938" s="61"/>
      <c r="J938" s="61"/>
      <c r="K938" s="61"/>
      <c r="L938" s="61"/>
      <c r="M938" s="61"/>
    </row>
    <row r="939" spans="1:13" s="10" customFormat="1" ht="14.25">
      <c r="A939" s="47" t="s">
        <v>349</v>
      </c>
      <c r="B939" s="34" t="s">
        <v>428</v>
      </c>
      <c r="C939" s="231">
        <v>1540.69</v>
      </c>
      <c r="D939" s="10" t="s">
        <v>409</v>
      </c>
      <c r="E939" s="128"/>
      <c r="G939" s="61"/>
      <c r="H939" s="61"/>
      <c r="I939" s="61"/>
      <c r="J939" s="61"/>
      <c r="K939" s="61"/>
      <c r="L939" s="61"/>
      <c r="M939" s="61"/>
    </row>
    <row r="940" spans="1:13" ht="14.25">
      <c r="A940" s="45" t="s">
        <v>410</v>
      </c>
      <c r="B940" s="21" t="s">
        <v>944</v>
      </c>
      <c r="C940" s="230">
        <v>-57.15</v>
      </c>
    </row>
    <row r="941" spans="1:13" ht="14.25">
      <c r="A941" s="361"/>
      <c r="B941" s="361"/>
      <c r="C941" s="361"/>
    </row>
    <row r="942" spans="1:13" ht="14.25">
      <c r="A942" s="45" t="s">
        <v>948</v>
      </c>
      <c r="B942" s="31" t="s">
        <v>896</v>
      </c>
      <c r="C942" s="230">
        <v>-37</v>
      </c>
    </row>
    <row r="943" spans="1:13" ht="14.25">
      <c r="A943" s="45" t="s">
        <v>936</v>
      </c>
      <c r="B943" s="31" t="s">
        <v>937</v>
      </c>
      <c r="C943" s="230">
        <v>-20.8</v>
      </c>
    </row>
    <row r="944" spans="1:13" ht="14.25">
      <c r="A944" s="45" t="s">
        <v>936</v>
      </c>
      <c r="B944" s="31" t="s">
        <v>896</v>
      </c>
      <c r="C944" s="230">
        <v>-28</v>
      </c>
    </row>
    <row r="945" spans="1:13" ht="14.25">
      <c r="A945" s="45" t="s">
        <v>285</v>
      </c>
      <c r="B945" s="31" t="s">
        <v>389</v>
      </c>
      <c r="C945" s="230">
        <v>-77.97</v>
      </c>
    </row>
    <row r="946" spans="1:13" ht="14.25">
      <c r="A946" s="45" t="s">
        <v>287</v>
      </c>
      <c r="B946" s="31" t="s">
        <v>428</v>
      </c>
      <c r="C946" s="234">
        <v>60</v>
      </c>
    </row>
    <row r="947" spans="1:13" ht="14.25">
      <c r="A947" s="45" t="s">
        <v>214</v>
      </c>
      <c r="B947" s="31" t="s">
        <v>1140</v>
      </c>
      <c r="C947" s="230">
        <v>-58</v>
      </c>
    </row>
    <row r="948" spans="1:13" s="10" customFormat="1" ht="14.25">
      <c r="A948" s="47" t="s">
        <v>396</v>
      </c>
      <c r="B948" s="34" t="s">
        <v>428</v>
      </c>
      <c r="C948" s="231">
        <v>1462.37</v>
      </c>
      <c r="D948" s="10" t="s">
        <v>949</v>
      </c>
      <c r="E948" s="128"/>
      <c r="G948" s="61"/>
      <c r="H948" s="61"/>
      <c r="I948" s="61"/>
      <c r="J948" s="61"/>
      <c r="K948" s="61"/>
      <c r="L948" s="61"/>
      <c r="M948" s="61"/>
    </row>
    <row r="949" spans="1:13" s="10" customFormat="1" ht="14.25">
      <c r="A949" s="47" t="s">
        <v>396</v>
      </c>
      <c r="B949" s="34" t="s">
        <v>428</v>
      </c>
      <c r="C949" s="231">
        <v>335</v>
      </c>
      <c r="D949" s="10" t="s">
        <v>558</v>
      </c>
      <c r="E949" s="128"/>
      <c r="G949" s="61"/>
      <c r="H949" s="61"/>
      <c r="I949" s="61"/>
      <c r="J949" s="61"/>
      <c r="K949" s="61"/>
      <c r="L949" s="61"/>
      <c r="M949" s="61"/>
    </row>
    <row r="950" spans="1:13" ht="14.25">
      <c r="A950" s="45" t="s">
        <v>396</v>
      </c>
      <c r="B950" s="31" t="s">
        <v>1332</v>
      </c>
      <c r="C950" s="230">
        <v>-20</v>
      </c>
    </row>
    <row r="951" spans="1:13" ht="14.25">
      <c r="A951" s="45" t="s">
        <v>396</v>
      </c>
      <c r="B951" s="31" t="s">
        <v>1332</v>
      </c>
      <c r="C951" s="230">
        <v>-56</v>
      </c>
    </row>
    <row r="952" spans="1:13" ht="14.25">
      <c r="A952" s="45" t="s">
        <v>396</v>
      </c>
      <c r="B952" s="31" t="s">
        <v>1333</v>
      </c>
      <c r="C952" s="230">
        <v>-56</v>
      </c>
    </row>
    <row r="953" spans="1:13" ht="14.25">
      <c r="A953" s="45" t="s">
        <v>397</v>
      </c>
      <c r="B953" s="31" t="s">
        <v>261</v>
      </c>
      <c r="C953" s="230">
        <v>-110</v>
      </c>
    </row>
    <row r="954" spans="1:13" ht="14.25">
      <c r="A954" s="45" t="s">
        <v>397</v>
      </c>
      <c r="B954" s="31" t="s">
        <v>798</v>
      </c>
      <c r="C954" s="230">
        <v>-7</v>
      </c>
    </row>
    <row r="955" spans="1:13" ht="14.25">
      <c r="A955" s="45" t="s">
        <v>397</v>
      </c>
      <c r="B955" s="31" t="s">
        <v>847</v>
      </c>
      <c r="C955" s="234">
        <v>0.13</v>
      </c>
    </row>
    <row r="956" spans="1:13" ht="14.25">
      <c r="A956" s="30">
        <v>40848</v>
      </c>
      <c r="B956" s="31" t="s">
        <v>712</v>
      </c>
      <c r="C956" s="230">
        <v>-1500</v>
      </c>
    </row>
    <row r="957" spans="1:13" ht="14.25">
      <c r="A957" s="30">
        <v>40849</v>
      </c>
      <c r="B957" s="31" t="s">
        <v>234</v>
      </c>
      <c r="C957" s="230">
        <v>-628.65</v>
      </c>
    </row>
    <row r="958" spans="1:13" ht="14.25">
      <c r="A958" s="30">
        <v>40852</v>
      </c>
      <c r="B958" s="31" t="s">
        <v>502</v>
      </c>
      <c r="C958" s="230">
        <v>-64.5</v>
      </c>
    </row>
    <row r="959" spans="1:13" ht="14.25">
      <c r="A959" s="30">
        <v>40852</v>
      </c>
      <c r="B959" s="11" t="s">
        <v>873</v>
      </c>
      <c r="C959" s="230">
        <v>-120.77</v>
      </c>
    </row>
    <row r="960" spans="1:13" ht="14.25">
      <c r="A960" s="30">
        <v>40852</v>
      </c>
      <c r="B960" s="55" t="s">
        <v>916</v>
      </c>
      <c r="C960" s="230">
        <v>-139</v>
      </c>
    </row>
    <row r="961" spans="1:13" ht="14.25">
      <c r="A961" s="30">
        <v>40852</v>
      </c>
      <c r="B961" s="56" t="s">
        <v>670</v>
      </c>
      <c r="C961" s="230">
        <v>-92.4</v>
      </c>
    </row>
    <row r="962" spans="1:13" ht="14.25">
      <c r="A962" s="30">
        <v>40854</v>
      </c>
      <c r="B962" s="31" t="s">
        <v>361</v>
      </c>
      <c r="C962" s="230">
        <v>-28.62</v>
      </c>
    </row>
    <row r="963" spans="1:13" ht="14.25">
      <c r="A963" s="30">
        <v>40854</v>
      </c>
      <c r="B963" s="31" t="s">
        <v>361</v>
      </c>
      <c r="C963" s="230">
        <v>-2.89</v>
      </c>
    </row>
    <row r="964" spans="1:13" ht="14.25">
      <c r="A964" s="30">
        <v>40854</v>
      </c>
      <c r="B964" s="31" t="s">
        <v>361</v>
      </c>
      <c r="C964" s="230">
        <v>-187.39</v>
      </c>
    </row>
    <row r="965" spans="1:13" s="10" customFormat="1" ht="14.25">
      <c r="A965" s="47" t="s">
        <v>570</v>
      </c>
      <c r="B965" s="34" t="s">
        <v>428</v>
      </c>
      <c r="C965" s="231">
        <v>1540.69</v>
      </c>
      <c r="D965" s="10" t="s">
        <v>1002</v>
      </c>
      <c r="E965" s="128"/>
      <c r="G965" s="61"/>
      <c r="H965" s="61"/>
      <c r="I965" s="61"/>
      <c r="J965" s="61"/>
      <c r="K965" s="61"/>
      <c r="L965" s="61"/>
      <c r="M965" s="61"/>
    </row>
    <row r="966" spans="1:13" ht="14.25">
      <c r="A966" s="45" t="s">
        <v>570</v>
      </c>
      <c r="B966" s="31" t="s">
        <v>739</v>
      </c>
      <c r="C966" s="230">
        <v>-31</v>
      </c>
    </row>
    <row r="967" spans="1:13" ht="14.25">
      <c r="A967" s="45" t="s">
        <v>983</v>
      </c>
      <c r="B967" s="31" t="s">
        <v>984</v>
      </c>
      <c r="C967" s="230">
        <v>-44</v>
      </c>
    </row>
    <row r="968" spans="1:13" ht="14.25">
      <c r="A968" s="45" t="s">
        <v>519</v>
      </c>
      <c r="B968" s="31" t="s">
        <v>896</v>
      </c>
      <c r="C968" s="230">
        <v>-12</v>
      </c>
    </row>
    <row r="969" spans="1:13" ht="14.25">
      <c r="A969" s="45" t="s">
        <v>519</v>
      </c>
      <c r="B969" s="31" t="s">
        <v>832</v>
      </c>
      <c r="C969" s="230">
        <v>-24</v>
      </c>
    </row>
    <row r="970" spans="1:13" ht="14.25">
      <c r="A970" s="45" t="s">
        <v>519</v>
      </c>
      <c r="B970" s="31" t="s">
        <v>712</v>
      </c>
      <c r="C970" s="230">
        <v>-1500</v>
      </c>
    </row>
    <row r="971" spans="1:13" ht="14.25">
      <c r="A971" s="45" t="s">
        <v>519</v>
      </c>
      <c r="B971" s="31" t="s">
        <v>832</v>
      </c>
      <c r="C971" s="230">
        <v>-28</v>
      </c>
    </row>
    <row r="972" spans="1:13" ht="14.25">
      <c r="A972" s="45" t="s">
        <v>794</v>
      </c>
      <c r="B972" s="31" t="s">
        <v>640</v>
      </c>
      <c r="C972" s="230">
        <v>-100</v>
      </c>
    </row>
    <row r="973" spans="1:13" s="10" customFormat="1" ht="14.25">
      <c r="A973" s="47" t="s">
        <v>1001</v>
      </c>
      <c r="B973" s="34" t="s">
        <v>428</v>
      </c>
      <c r="C973" s="231">
        <v>1309.47</v>
      </c>
      <c r="D973" s="10" t="s">
        <v>1194</v>
      </c>
      <c r="E973" s="128"/>
      <c r="G973" s="61"/>
      <c r="H973" s="61"/>
      <c r="I973" s="61"/>
      <c r="J973" s="61"/>
      <c r="K973" s="61"/>
      <c r="L973" s="61"/>
      <c r="M973" s="61"/>
    </row>
    <row r="974" spans="1:13" ht="14.25">
      <c r="A974" s="45" t="s">
        <v>1001</v>
      </c>
      <c r="B974" s="31" t="s">
        <v>820</v>
      </c>
      <c r="C974" s="230">
        <v>-95.99</v>
      </c>
    </row>
    <row r="975" spans="1:13" ht="14.25">
      <c r="A975" s="45" t="s">
        <v>1001</v>
      </c>
      <c r="B975" s="11" t="s">
        <v>873</v>
      </c>
      <c r="C975" s="230">
        <v>-135</v>
      </c>
    </row>
    <row r="976" spans="1:13" ht="14.25">
      <c r="A976" s="45" t="s">
        <v>1001</v>
      </c>
      <c r="B976" s="21" t="s">
        <v>944</v>
      </c>
      <c r="C976" s="230">
        <v>-103.3</v>
      </c>
    </row>
    <row r="977" spans="1:3" ht="14.25">
      <c r="A977" s="45" t="s">
        <v>1001</v>
      </c>
      <c r="B977" s="56" t="s">
        <v>670</v>
      </c>
      <c r="C977" s="230">
        <v>-91.3</v>
      </c>
    </row>
    <row r="978" spans="1:3" ht="14.25">
      <c r="A978" s="45" t="s">
        <v>1098</v>
      </c>
      <c r="B978" s="31" t="s">
        <v>1099</v>
      </c>
      <c r="C978" s="230">
        <v>-51.98</v>
      </c>
    </row>
    <row r="979" spans="1:3" ht="14.25">
      <c r="A979" s="45" t="s">
        <v>591</v>
      </c>
      <c r="B979" s="31" t="s">
        <v>261</v>
      </c>
      <c r="C979" s="230">
        <v>-100</v>
      </c>
    </row>
    <row r="980" spans="1:3" ht="14.25">
      <c r="A980" s="45" t="s">
        <v>591</v>
      </c>
      <c r="B980" s="55" t="s">
        <v>916</v>
      </c>
      <c r="C980" s="230">
        <v>-84</v>
      </c>
    </row>
    <row r="981" spans="1:3" ht="14.25">
      <c r="A981" s="45" t="s">
        <v>238</v>
      </c>
      <c r="B981" s="31" t="s">
        <v>239</v>
      </c>
      <c r="C981" s="230">
        <v>-19.489999999999998</v>
      </c>
    </row>
    <row r="982" spans="1:3" ht="14.25">
      <c r="A982" s="361"/>
      <c r="B982" s="361"/>
      <c r="C982" s="361"/>
    </row>
    <row r="983" spans="1:3" ht="14.25">
      <c r="A983" s="30">
        <v>40880</v>
      </c>
      <c r="B983" s="31" t="s">
        <v>577</v>
      </c>
      <c r="C983" s="230">
        <v>-180</v>
      </c>
    </row>
    <row r="984" spans="1:3" ht="14.25">
      <c r="A984" s="30">
        <v>40880</v>
      </c>
      <c r="B984" s="31" t="s">
        <v>712</v>
      </c>
      <c r="C984" s="230">
        <v>-500</v>
      </c>
    </row>
    <row r="985" spans="1:3" ht="14.25">
      <c r="A985" s="30">
        <v>40882</v>
      </c>
      <c r="B985" s="31" t="s">
        <v>712</v>
      </c>
      <c r="C985" s="230">
        <v>-500</v>
      </c>
    </row>
    <row r="986" spans="1:3" ht="14.25">
      <c r="A986" s="30">
        <v>40883</v>
      </c>
      <c r="B986" s="31" t="s">
        <v>361</v>
      </c>
      <c r="C986" s="230">
        <v>-267.17</v>
      </c>
    </row>
    <row r="987" spans="1:3" ht="14.25">
      <c r="A987" s="30">
        <v>40884</v>
      </c>
      <c r="B987" s="31" t="s">
        <v>896</v>
      </c>
      <c r="C987" s="230">
        <v>-21.5</v>
      </c>
    </row>
    <row r="988" spans="1:3" ht="14.25">
      <c r="A988" s="45" t="s">
        <v>1006</v>
      </c>
      <c r="B988" s="31" t="s">
        <v>712</v>
      </c>
      <c r="C988" s="230">
        <v>-500</v>
      </c>
    </row>
    <row r="989" spans="1:3" ht="14.25">
      <c r="A989" s="45" t="s">
        <v>1006</v>
      </c>
      <c r="B989" s="31" t="s">
        <v>245</v>
      </c>
      <c r="C989" s="230">
        <v>-25</v>
      </c>
    </row>
    <row r="990" spans="1:3" ht="14.25">
      <c r="A990" s="45" t="s">
        <v>1006</v>
      </c>
      <c r="B990" s="31" t="s">
        <v>20</v>
      </c>
      <c r="C990" s="230">
        <v>-35.799999999999997</v>
      </c>
    </row>
    <row r="991" spans="1:3" ht="14.25">
      <c r="A991" s="45" t="s">
        <v>1006</v>
      </c>
      <c r="B991" s="31" t="s">
        <v>246</v>
      </c>
      <c r="C991" s="230">
        <v>-36</v>
      </c>
    </row>
    <row r="992" spans="1:3" ht="14.25">
      <c r="A992" s="45" t="s">
        <v>1006</v>
      </c>
      <c r="B992" s="31" t="s">
        <v>361</v>
      </c>
      <c r="C992" s="230">
        <v>-98.68</v>
      </c>
    </row>
    <row r="993" spans="1:13" s="10" customFormat="1" ht="14.25">
      <c r="A993" s="47" t="s">
        <v>971</v>
      </c>
      <c r="B993" s="34" t="s">
        <v>428</v>
      </c>
      <c r="C993" s="231">
        <v>4454.1899999999996</v>
      </c>
      <c r="D993" s="10" t="s">
        <v>435</v>
      </c>
      <c r="E993" s="128"/>
      <c r="G993" s="61"/>
      <c r="H993" s="61"/>
      <c r="I993" s="61"/>
      <c r="J993" s="61"/>
      <c r="K993" s="61"/>
      <c r="L993" s="61"/>
      <c r="M993" s="61"/>
    </row>
    <row r="994" spans="1:13" ht="14.25">
      <c r="A994" s="45" t="s">
        <v>247</v>
      </c>
      <c r="B994" s="31" t="s">
        <v>433</v>
      </c>
      <c r="C994" s="230">
        <v>-11.5</v>
      </c>
    </row>
    <row r="995" spans="1:13" ht="14.25">
      <c r="A995" s="45" t="s">
        <v>247</v>
      </c>
      <c r="B995" s="31" t="s">
        <v>712</v>
      </c>
      <c r="C995" s="230">
        <v>-500</v>
      </c>
    </row>
    <row r="996" spans="1:13" ht="14.25">
      <c r="A996" s="45" t="s">
        <v>718</v>
      </c>
      <c r="B996" s="31" t="s">
        <v>261</v>
      </c>
      <c r="C996" s="230">
        <v>-100</v>
      </c>
    </row>
    <row r="997" spans="1:13" s="10" customFormat="1" ht="14.25">
      <c r="A997" s="47" t="s">
        <v>868</v>
      </c>
      <c r="B997" s="34" t="s">
        <v>428</v>
      </c>
      <c r="C997" s="231">
        <v>1309.48</v>
      </c>
      <c r="D997" s="10" t="s">
        <v>107</v>
      </c>
      <c r="E997" s="128"/>
      <c r="G997" s="61"/>
      <c r="H997" s="61"/>
      <c r="I997" s="61"/>
      <c r="J997" s="61"/>
      <c r="K997" s="61"/>
      <c r="L997" s="61"/>
      <c r="M997" s="61"/>
    </row>
    <row r="998" spans="1:13" s="10" customFormat="1" ht="14.25">
      <c r="A998" s="47" t="s">
        <v>868</v>
      </c>
      <c r="B998" s="34" t="s">
        <v>428</v>
      </c>
      <c r="C998" s="231">
        <v>150</v>
      </c>
      <c r="D998" s="10" t="s">
        <v>107</v>
      </c>
      <c r="E998" s="128"/>
      <c r="G998" s="61"/>
      <c r="H998" s="61"/>
      <c r="I998" s="61"/>
      <c r="J998" s="61"/>
      <c r="K998" s="61"/>
      <c r="L998" s="61"/>
      <c r="M998" s="61"/>
    </row>
    <row r="999" spans="1:13" ht="14.25">
      <c r="A999" s="45" t="s">
        <v>1068</v>
      </c>
      <c r="B999" s="31" t="s">
        <v>434</v>
      </c>
      <c r="C999" s="230">
        <v>-32</v>
      </c>
    </row>
    <row r="1000" spans="1:13" ht="14.25">
      <c r="A1000" s="45" t="s">
        <v>98</v>
      </c>
      <c r="B1000" s="31" t="s">
        <v>712</v>
      </c>
      <c r="C1000" s="230">
        <v>-2000</v>
      </c>
    </row>
    <row r="1001" spans="1:13" ht="14.25">
      <c r="A1001" s="45" t="s">
        <v>98</v>
      </c>
      <c r="B1001" s="31" t="s">
        <v>1151</v>
      </c>
      <c r="C1001" s="230">
        <v>-40.700000000000003</v>
      </c>
    </row>
    <row r="1002" spans="1:13" ht="14.25">
      <c r="A1002" s="45" t="s">
        <v>723</v>
      </c>
      <c r="B1002" s="31" t="s">
        <v>261</v>
      </c>
      <c r="C1002" s="230">
        <v>-100</v>
      </c>
    </row>
    <row r="1003" spans="1:13" ht="14.25">
      <c r="A1003" s="45" t="s">
        <v>724</v>
      </c>
      <c r="B1003" s="11" t="s">
        <v>873</v>
      </c>
      <c r="C1003" s="230">
        <v>-134.91</v>
      </c>
    </row>
    <row r="1004" spans="1:13" ht="14.25">
      <c r="A1004" s="45" t="s">
        <v>724</v>
      </c>
      <c r="B1004" s="55" t="s">
        <v>916</v>
      </c>
      <c r="C1004" s="230">
        <v>-84</v>
      </c>
    </row>
    <row r="1005" spans="1:13" ht="14.25">
      <c r="A1005" s="45" t="s">
        <v>724</v>
      </c>
      <c r="B1005" s="21" t="s">
        <v>944</v>
      </c>
      <c r="C1005" s="230">
        <v>-96.6</v>
      </c>
    </row>
    <row r="1006" spans="1:13" ht="14.25">
      <c r="A1006" s="45" t="s">
        <v>724</v>
      </c>
      <c r="B1006" s="56" t="s">
        <v>670</v>
      </c>
      <c r="C1006" s="230">
        <v>-95.2</v>
      </c>
    </row>
    <row r="1007" spans="1:13" ht="14.25">
      <c r="A1007" s="45" t="s">
        <v>724</v>
      </c>
      <c r="B1007" s="31" t="s">
        <v>835</v>
      </c>
      <c r="C1007" s="230">
        <v>-97.24</v>
      </c>
    </row>
    <row r="1008" spans="1:13" s="10" customFormat="1" ht="14.25">
      <c r="A1008" s="47" t="s">
        <v>724</v>
      </c>
      <c r="B1008" s="34" t="s">
        <v>428</v>
      </c>
      <c r="C1008" s="231">
        <v>335</v>
      </c>
      <c r="D1008" s="10" t="s">
        <v>107</v>
      </c>
      <c r="E1008" s="128"/>
      <c r="G1008" s="61"/>
      <c r="H1008" s="61"/>
      <c r="I1008" s="61"/>
      <c r="J1008" s="61"/>
      <c r="K1008" s="61"/>
      <c r="L1008" s="61"/>
      <c r="M1008" s="61"/>
    </row>
    <row r="1009" spans="1:13" ht="14.25">
      <c r="A1009" s="45" t="s">
        <v>724</v>
      </c>
      <c r="B1009" s="31" t="s">
        <v>1070</v>
      </c>
      <c r="C1009" s="230">
        <v>-100</v>
      </c>
    </row>
    <row r="1010" spans="1:13" ht="14.25">
      <c r="A1010" s="45" t="s">
        <v>724</v>
      </c>
      <c r="B1010" s="31" t="s">
        <v>1070</v>
      </c>
      <c r="C1010" s="230">
        <v>-250</v>
      </c>
    </row>
    <row r="1011" spans="1:13" ht="14.25">
      <c r="A1011" s="45" t="s">
        <v>724</v>
      </c>
      <c r="B1011" s="31" t="s">
        <v>1070</v>
      </c>
      <c r="C1011" s="230">
        <v>-500</v>
      </c>
    </row>
    <row r="1012" spans="1:13" ht="14.25">
      <c r="A1012" s="361"/>
      <c r="B1012" s="361"/>
      <c r="C1012" s="361"/>
    </row>
    <row r="1013" spans="1:13" s="10" customFormat="1" ht="14.25">
      <c r="A1013" s="47" t="s">
        <v>454</v>
      </c>
      <c r="B1013" s="34" t="s">
        <v>428</v>
      </c>
      <c r="C1013" s="231">
        <v>2667.79</v>
      </c>
      <c r="D1013" s="10" t="s">
        <v>826</v>
      </c>
      <c r="E1013" s="128"/>
      <c r="G1013" s="61"/>
      <c r="H1013" s="61"/>
      <c r="I1013" s="61"/>
      <c r="J1013" s="61"/>
      <c r="K1013" s="61"/>
      <c r="L1013" s="61"/>
      <c r="M1013" s="61"/>
    </row>
    <row r="1014" spans="1:13" ht="14.25">
      <c r="A1014" s="45" t="s">
        <v>454</v>
      </c>
      <c r="B1014" s="31" t="s">
        <v>712</v>
      </c>
      <c r="C1014" s="230">
        <v>-2000</v>
      </c>
      <c r="D1014" t="s">
        <v>292</v>
      </c>
    </row>
    <row r="1015" spans="1:13" ht="14.25">
      <c r="A1015" s="45" t="s">
        <v>383</v>
      </c>
      <c r="B1015" s="31" t="s">
        <v>712</v>
      </c>
      <c r="C1015" s="230">
        <v>-2000</v>
      </c>
      <c r="D1015" t="s">
        <v>292</v>
      </c>
    </row>
    <row r="1016" spans="1:13" ht="14.25">
      <c r="A1016" s="45" t="s">
        <v>383</v>
      </c>
      <c r="B1016" s="31" t="s">
        <v>1122</v>
      </c>
      <c r="C1016" s="230">
        <v>-30</v>
      </c>
    </row>
    <row r="1017" spans="1:13" ht="14.25">
      <c r="A1017" s="45" t="s">
        <v>383</v>
      </c>
      <c r="B1017" s="31" t="s">
        <v>729</v>
      </c>
      <c r="C1017" s="230">
        <v>-9.5</v>
      </c>
    </row>
    <row r="1018" spans="1:13" ht="14.25">
      <c r="A1018" s="45" t="s">
        <v>383</v>
      </c>
      <c r="B1018" s="31" t="s">
        <v>798</v>
      </c>
      <c r="C1018" s="230">
        <v>-7</v>
      </c>
    </row>
    <row r="1019" spans="1:13" ht="14.25">
      <c r="A1019" s="45" t="s">
        <v>383</v>
      </c>
      <c r="B1019" s="31" t="s">
        <v>847</v>
      </c>
      <c r="C1019" s="234">
        <v>0.23</v>
      </c>
    </row>
    <row r="1020" spans="1:13" ht="14.25">
      <c r="A1020" s="30">
        <v>40908</v>
      </c>
      <c r="B1020" s="31" t="s">
        <v>621</v>
      </c>
      <c r="C1020" s="230">
        <v>-22.9</v>
      </c>
    </row>
    <row r="1021" spans="1:13" ht="14.25">
      <c r="A1021" s="30">
        <v>40911</v>
      </c>
      <c r="B1021" s="31" t="s">
        <v>1070</v>
      </c>
      <c r="C1021" s="230">
        <v>-600</v>
      </c>
    </row>
    <row r="1022" spans="1:13" ht="14.25">
      <c r="A1022" s="30">
        <v>40912</v>
      </c>
      <c r="B1022" s="31" t="s">
        <v>432</v>
      </c>
      <c r="C1022" s="230">
        <v>-25</v>
      </c>
    </row>
    <row r="1023" spans="1:13" ht="14.25">
      <c r="A1023" s="30">
        <v>40912</v>
      </c>
      <c r="B1023" s="31" t="s">
        <v>809</v>
      </c>
      <c r="C1023" s="230">
        <v>-99</v>
      </c>
    </row>
    <row r="1024" spans="1:13" ht="14.25">
      <c r="A1024" s="30">
        <v>40913</v>
      </c>
      <c r="B1024" s="31" t="s">
        <v>1003</v>
      </c>
      <c r="C1024" s="230">
        <v>-31</v>
      </c>
    </row>
    <row r="1025" spans="1:13" ht="14.25">
      <c r="A1025" s="30">
        <v>40913</v>
      </c>
      <c r="B1025" s="31" t="s">
        <v>1134</v>
      </c>
      <c r="C1025" s="230">
        <v>-44.5</v>
      </c>
    </row>
    <row r="1026" spans="1:13" ht="14.25">
      <c r="A1026" s="30">
        <v>40914</v>
      </c>
      <c r="B1026" s="31" t="s">
        <v>896</v>
      </c>
      <c r="C1026" s="230">
        <v>-37</v>
      </c>
    </row>
    <row r="1027" spans="1:13" ht="14.25">
      <c r="A1027" s="30">
        <v>40914</v>
      </c>
      <c r="B1027" s="31" t="s">
        <v>896</v>
      </c>
      <c r="C1027" s="230">
        <v>-16.5</v>
      </c>
    </row>
    <row r="1028" spans="1:13" ht="14.25">
      <c r="A1028" s="30">
        <v>40914</v>
      </c>
      <c r="B1028" s="31" t="s">
        <v>7</v>
      </c>
      <c r="C1028" s="230">
        <v>-42</v>
      </c>
    </row>
    <row r="1029" spans="1:13" ht="14.25">
      <c r="A1029" s="30">
        <v>40915</v>
      </c>
      <c r="B1029" s="31" t="s">
        <v>545</v>
      </c>
      <c r="C1029" s="230">
        <v>-25</v>
      </c>
    </row>
    <row r="1030" spans="1:13" ht="14.25">
      <c r="A1030" s="30">
        <v>40915</v>
      </c>
      <c r="B1030" s="31" t="s">
        <v>626</v>
      </c>
      <c r="C1030" s="230">
        <v>-13.5</v>
      </c>
    </row>
    <row r="1031" spans="1:13" ht="14.25">
      <c r="A1031" s="30">
        <v>40915</v>
      </c>
      <c r="B1031" s="31" t="s">
        <v>621</v>
      </c>
      <c r="C1031" s="230">
        <v>-14.5</v>
      </c>
    </row>
    <row r="1032" spans="1:13" ht="14.25">
      <c r="A1032" s="30">
        <v>40916</v>
      </c>
      <c r="B1032" s="31" t="s">
        <v>432</v>
      </c>
      <c r="C1032" s="230">
        <v>-25</v>
      </c>
    </row>
    <row r="1033" spans="1:13" s="10" customFormat="1" ht="14.25">
      <c r="A1033" s="47" t="s">
        <v>589</v>
      </c>
      <c r="B1033" s="34" t="s">
        <v>428</v>
      </c>
      <c r="C1033" s="231">
        <v>1754.99</v>
      </c>
      <c r="D1033" s="10" t="s">
        <v>1145</v>
      </c>
      <c r="E1033" s="128"/>
      <c r="G1033" s="61"/>
      <c r="H1033" s="61"/>
      <c r="I1033" s="61"/>
      <c r="J1033" s="61"/>
      <c r="K1033" s="61"/>
      <c r="L1033" s="61"/>
      <c r="M1033" s="61"/>
    </row>
    <row r="1034" spans="1:13" ht="14.25">
      <c r="A1034" s="45" t="s">
        <v>690</v>
      </c>
      <c r="B1034" s="31" t="s">
        <v>712</v>
      </c>
      <c r="C1034" s="230">
        <v>-700</v>
      </c>
    </row>
    <row r="1035" spans="1:13" ht="14.25">
      <c r="A1035" s="45" t="s">
        <v>690</v>
      </c>
      <c r="B1035" s="31" t="s">
        <v>1073</v>
      </c>
      <c r="C1035" s="230">
        <v>-25</v>
      </c>
    </row>
    <row r="1036" spans="1:13" ht="14.25">
      <c r="A1036" s="45" t="s">
        <v>690</v>
      </c>
      <c r="B1036" s="31" t="s">
        <v>20</v>
      </c>
      <c r="C1036" s="230">
        <v>-43.9</v>
      </c>
    </row>
    <row r="1037" spans="1:13" ht="14.25">
      <c r="A1037" s="45" t="s">
        <v>1163</v>
      </c>
      <c r="B1037" s="31" t="s">
        <v>691</v>
      </c>
      <c r="C1037" s="230">
        <v>-48.7</v>
      </c>
    </row>
    <row r="1038" spans="1:13" ht="14.25">
      <c r="A1038" s="45" t="s">
        <v>961</v>
      </c>
      <c r="B1038" s="31" t="s">
        <v>1331</v>
      </c>
      <c r="C1038" s="230">
        <v>-8.15</v>
      </c>
    </row>
    <row r="1039" spans="1:13" ht="14.25">
      <c r="A1039" s="45" t="s">
        <v>961</v>
      </c>
      <c r="B1039" s="31" t="s">
        <v>924</v>
      </c>
      <c r="C1039" s="230">
        <v>-20</v>
      </c>
    </row>
    <row r="1040" spans="1:13" ht="14.25">
      <c r="A1040" s="45" t="s">
        <v>961</v>
      </c>
      <c r="B1040" s="31" t="s">
        <v>733</v>
      </c>
      <c r="C1040" s="230">
        <v>-21</v>
      </c>
    </row>
    <row r="1041" spans="1:13" ht="14.25">
      <c r="A1041" s="45" t="s">
        <v>962</v>
      </c>
      <c r="B1041" s="31" t="s">
        <v>924</v>
      </c>
      <c r="C1041" s="230">
        <v>-20</v>
      </c>
    </row>
    <row r="1042" spans="1:13" ht="14.25">
      <c r="A1042" s="45" t="s">
        <v>962</v>
      </c>
      <c r="B1042" s="31" t="s">
        <v>712</v>
      </c>
      <c r="C1042" s="230">
        <v>-700</v>
      </c>
      <c r="D1042" t="s">
        <v>291</v>
      </c>
    </row>
    <row r="1043" spans="1:13" s="10" customFormat="1" ht="14.25">
      <c r="A1043" s="47" t="s">
        <v>624</v>
      </c>
      <c r="B1043" s="34" t="s">
        <v>428</v>
      </c>
      <c r="C1043" s="231">
        <v>1280.8900000000001</v>
      </c>
      <c r="D1043" s="10" t="s">
        <v>1186</v>
      </c>
      <c r="E1043" s="128"/>
      <c r="G1043" s="61"/>
      <c r="H1043" s="61"/>
      <c r="I1043" s="61"/>
      <c r="J1043" s="61"/>
      <c r="K1043" s="61"/>
      <c r="L1043" s="61"/>
      <c r="M1043" s="61"/>
    </row>
    <row r="1044" spans="1:13" s="10" customFormat="1" ht="14.25">
      <c r="A1044" s="47" t="s">
        <v>624</v>
      </c>
      <c r="B1044" s="34" t="s">
        <v>428</v>
      </c>
      <c r="C1044" s="231">
        <v>200</v>
      </c>
      <c r="D1044" s="10" t="s">
        <v>1186</v>
      </c>
      <c r="E1044" s="128"/>
      <c r="G1044" s="61"/>
      <c r="H1044" s="61"/>
      <c r="I1044" s="61"/>
      <c r="J1044" s="61"/>
      <c r="K1044" s="61"/>
      <c r="L1044" s="61"/>
      <c r="M1044" s="61"/>
    </row>
    <row r="1045" spans="1:13" s="10" customFormat="1" ht="14.25">
      <c r="A1045" s="47" t="s">
        <v>625</v>
      </c>
      <c r="B1045" s="34" t="s">
        <v>428</v>
      </c>
      <c r="C1045" s="231">
        <v>60</v>
      </c>
      <c r="D1045" s="10" t="s">
        <v>1186</v>
      </c>
      <c r="E1045" s="128"/>
      <c r="G1045" s="61"/>
      <c r="H1045" s="61"/>
      <c r="I1045" s="61"/>
      <c r="J1045" s="61"/>
      <c r="K1045" s="61"/>
      <c r="L1045" s="61"/>
      <c r="M1045" s="61"/>
    </row>
    <row r="1046" spans="1:13" ht="14.25">
      <c r="A1046" s="45" t="s">
        <v>380</v>
      </c>
      <c r="B1046" s="11" t="s">
        <v>873</v>
      </c>
      <c r="C1046" s="230">
        <v>-144.63999999999999</v>
      </c>
    </row>
    <row r="1047" spans="1:13" ht="15" customHeight="1">
      <c r="A1047" s="45" t="s">
        <v>380</v>
      </c>
      <c r="B1047" s="21" t="s">
        <v>944</v>
      </c>
      <c r="C1047" s="230">
        <v>-106.05</v>
      </c>
    </row>
    <row r="1048" spans="1:13" ht="15" customHeight="1">
      <c r="A1048" s="45" t="s">
        <v>380</v>
      </c>
      <c r="B1048" s="56" t="s">
        <v>670</v>
      </c>
      <c r="C1048" s="230">
        <v>-85.7</v>
      </c>
    </row>
    <row r="1049" spans="1:13" ht="14.25">
      <c r="A1049" s="45" t="s">
        <v>381</v>
      </c>
      <c r="B1049" s="31" t="s">
        <v>239</v>
      </c>
      <c r="C1049" s="230">
        <v>-29.5</v>
      </c>
    </row>
    <row r="1050" spans="1:13" s="10" customFormat="1" ht="14.25">
      <c r="A1050" s="47" t="s">
        <v>381</v>
      </c>
      <c r="B1050" s="34" t="s">
        <v>428</v>
      </c>
      <c r="C1050" s="231">
        <v>335</v>
      </c>
      <c r="D1050" s="10" t="s">
        <v>580</v>
      </c>
      <c r="E1050" s="128"/>
      <c r="G1050" s="61"/>
      <c r="H1050" s="61"/>
      <c r="I1050" s="61"/>
      <c r="J1050" s="61"/>
      <c r="K1050" s="61"/>
      <c r="L1050" s="61"/>
      <c r="M1050" s="61"/>
    </row>
    <row r="1051" spans="1:13" ht="14.25">
      <c r="A1051" s="45" t="s">
        <v>957</v>
      </c>
      <c r="B1051" s="31" t="s">
        <v>470</v>
      </c>
      <c r="C1051" s="230">
        <v>-32</v>
      </c>
    </row>
    <row r="1052" spans="1:13" s="10" customFormat="1" ht="14.25">
      <c r="A1052" s="47" t="s">
        <v>1074</v>
      </c>
      <c r="B1052" s="34" t="s">
        <v>428</v>
      </c>
      <c r="C1052" s="231">
        <v>4770.87</v>
      </c>
      <c r="D1052" s="10" t="s">
        <v>290</v>
      </c>
      <c r="E1052" s="128"/>
      <c r="G1052" s="61"/>
      <c r="H1052" s="61"/>
      <c r="I1052" s="61"/>
      <c r="J1052" s="61"/>
      <c r="K1052" s="61"/>
      <c r="L1052" s="61"/>
      <c r="M1052" s="61"/>
    </row>
    <row r="1053" spans="1:13" ht="14.25">
      <c r="A1053" s="45" t="s">
        <v>806</v>
      </c>
      <c r="B1053" s="31" t="s">
        <v>798</v>
      </c>
      <c r="C1053" s="230">
        <v>-7</v>
      </c>
    </row>
    <row r="1054" spans="1:13" ht="14.25">
      <c r="A1054" s="45" t="s">
        <v>330</v>
      </c>
      <c r="B1054" s="31" t="s">
        <v>7</v>
      </c>
      <c r="C1054" s="230">
        <v>-27</v>
      </c>
    </row>
    <row r="1055" spans="1:13" ht="14.25">
      <c r="A1055" s="45" t="s">
        <v>330</v>
      </c>
      <c r="B1055" s="31" t="s">
        <v>7</v>
      </c>
      <c r="C1055" s="230">
        <v>-8</v>
      </c>
    </row>
    <row r="1056" spans="1:13" ht="14.25">
      <c r="A1056" s="45" t="s">
        <v>330</v>
      </c>
      <c r="B1056" s="31" t="s">
        <v>712</v>
      </c>
      <c r="C1056" s="230">
        <v>-500</v>
      </c>
    </row>
    <row r="1057" spans="1:3" ht="14.25">
      <c r="A1057" s="45" t="s">
        <v>806</v>
      </c>
      <c r="B1057" s="31" t="s">
        <v>847</v>
      </c>
      <c r="C1057" s="234">
        <v>0.15</v>
      </c>
    </row>
    <row r="1058" spans="1:3" ht="14.25">
      <c r="A1058" s="30">
        <v>40941</v>
      </c>
      <c r="B1058" s="31" t="s">
        <v>261</v>
      </c>
      <c r="C1058" s="230">
        <v>-100</v>
      </c>
    </row>
    <row r="1059" spans="1:3" ht="14.25">
      <c r="A1059" s="30">
        <v>40941</v>
      </c>
      <c r="B1059" s="31" t="s">
        <v>920</v>
      </c>
      <c r="C1059" s="230">
        <v>-25</v>
      </c>
    </row>
    <row r="1060" spans="1:3" ht="14.25">
      <c r="A1060" s="30">
        <v>40941</v>
      </c>
      <c r="B1060" s="31" t="s">
        <v>920</v>
      </c>
      <c r="C1060" s="230">
        <v>-25</v>
      </c>
    </row>
    <row r="1061" spans="1:3" ht="14.25">
      <c r="A1061" s="30">
        <v>40944</v>
      </c>
      <c r="B1061" s="31" t="s">
        <v>729</v>
      </c>
      <c r="C1061" s="230">
        <v>-12.5</v>
      </c>
    </row>
    <row r="1062" spans="1:3" ht="14.25">
      <c r="A1062" s="30">
        <v>40944</v>
      </c>
      <c r="B1062" s="31" t="s">
        <v>621</v>
      </c>
      <c r="C1062" s="230">
        <v>-49.9</v>
      </c>
    </row>
    <row r="1063" spans="1:3" ht="14.25">
      <c r="A1063" s="30">
        <v>40944</v>
      </c>
      <c r="B1063" s="31" t="s">
        <v>712</v>
      </c>
      <c r="C1063" s="230">
        <v>-1000</v>
      </c>
    </row>
    <row r="1064" spans="1:3" ht="14.25">
      <c r="A1064" s="30">
        <v>40946</v>
      </c>
      <c r="B1064" s="31" t="s">
        <v>502</v>
      </c>
      <c r="C1064" s="230">
        <v>-48.5</v>
      </c>
    </row>
    <row r="1065" spans="1:3" ht="14.25">
      <c r="A1065" s="30">
        <v>40946</v>
      </c>
      <c r="B1065" s="31" t="s">
        <v>436</v>
      </c>
      <c r="C1065" s="230">
        <v>-82.5</v>
      </c>
    </row>
    <row r="1066" spans="1:3" ht="14.25">
      <c r="A1066" s="30">
        <v>40949</v>
      </c>
      <c r="B1066" s="31" t="s">
        <v>597</v>
      </c>
      <c r="C1066" s="230">
        <v>-15</v>
      </c>
    </row>
    <row r="1067" spans="1:3" ht="14.25">
      <c r="A1067" s="30">
        <v>40949</v>
      </c>
      <c r="B1067" s="31" t="s">
        <v>598</v>
      </c>
      <c r="C1067" s="230">
        <v>-13.9</v>
      </c>
    </row>
    <row r="1068" spans="1:3" ht="14.25">
      <c r="A1068" s="30">
        <v>40949</v>
      </c>
      <c r="B1068" s="31" t="s">
        <v>914</v>
      </c>
      <c r="C1068" s="230">
        <v>-21.8</v>
      </c>
    </row>
    <row r="1069" spans="1:3" ht="14.25">
      <c r="A1069" s="30">
        <v>40950</v>
      </c>
      <c r="B1069" s="31" t="s">
        <v>599</v>
      </c>
      <c r="C1069" s="230">
        <v>-29.8</v>
      </c>
    </row>
    <row r="1070" spans="1:3" ht="14.25">
      <c r="A1070" s="30">
        <v>40950</v>
      </c>
      <c r="B1070" s="21" t="s">
        <v>944</v>
      </c>
      <c r="C1070" s="230">
        <v>-101</v>
      </c>
    </row>
    <row r="1071" spans="1:3" ht="14.25">
      <c r="A1071" s="30">
        <v>40950</v>
      </c>
      <c r="B1071" s="31" t="s">
        <v>920</v>
      </c>
      <c r="C1071" s="230">
        <v>-25</v>
      </c>
    </row>
    <row r="1072" spans="1:3" ht="14.25">
      <c r="A1072" s="30">
        <v>40950</v>
      </c>
      <c r="B1072" s="31" t="s">
        <v>920</v>
      </c>
      <c r="C1072" s="230">
        <v>-25</v>
      </c>
    </row>
    <row r="1073" spans="1:13" ht="14.25">
      <c r="A1073" s="30">
        <v>40950</v>
      </c>
      <c r="B1073" s="31" t="s">
        <v>912</v>
      </c>
      <c r="C1073" s="230">
        <v>-41</v>
      </c>
    </row>
    <row r="1074" spans="1:13" ht="14.25">
      <c r="A1074" s="45" t="s">
        <v>770</v>
      </c>
      <c r="B1074" s="31" t="s">
        <v>913</v>
      </c>
      <c r="C1074" s="230">
        <v>-100</v>
      </c>
    </row>
    <row r="1075" spans="1:13" s="81" customFormat="1" ht="14.25">
      <c r="A1075" s="79" t="s">
        <v>289</v>
      </c>
      <c r="B1075" s="80" t="s">
        <v>833</v>
      </c>
      <c r="C1075" s="235">
        <v>-1617.75</v>
      </c>
      <c r="E1075" s="139"/>
      <c r="G1075" s="82"/>
      <c r="H1075" s="82"/>
      <c r="I1075" s="82"/>
      <c r="J1075" s="82"/>
      <c r="K1075" s="82"/>
      <c r="L1075" s="82"/>
      <c r="M1075" s="82"/>
    </row>
    <row r="1076" spans="1:13" ht="14.25">
      <c r="A1076" s="45" t="s">
        <v>772</v>
      </c>
      <c r="B1076" s="31" t="s">
        <v>361</v>
      </c>
      <c r="C1076" s="230">
        <v>-93.79</v>
      </c>
    </row>
    <row r="1077" spans="1:13" ht="14.25">
      <c r="A1077" s="45" t="s">
        <v>585</v>
      </c>
      <c r="B1077" s="31" t="s">
        <v>712</v>
      </c>
      <c r="C1077" s="230">
        <v>-500</v>
      </c>
    </row>
    <row r="1078" spans="1:13" ht="14.25">
      <c r="A1078" s="45" t="s">
        <v>585</v>
      </c>
      <c r="B1078" s="31" t="s">
        <v>1030</v>
      </c>
      <c r="C1078" s="230">
        <v>-170</v>
      </c>
    </row>
    <row r="1079" spans="1:13" ht="14.25">
      <c r="A1079" s="45" t="s">
        <v>585</v>
      </c>
      <c r="B1079" s="31" t="s">
        <v>640</v>
      </c>
      <c r="C1079" s="230">
        <v>-100</v>
      </c>
    </row>
    <row r="1080" spans="1:13" ht="14.25">
      <c r="A1080" s="45" t="s">
        <v>585</v>
      </c>
      <c r="B1080" s="31" t="s">
        <v>747</v>
      </c>
      <c r="C1080" s="230">
        <v>-34.9</v>
      </c>
    </row>
    <row r="1081" spans="1:13" s="10" customFormat="1" ht="14.25">
      <c r="A1081" s="47" t="s">
        <v>600</v>
      </c>
      <c r="B1081" s="34" t="s">
        <v>428</v>
      </c>
      <c r="C1081" s="231">
        <v>1312.89</v>
      </c>
      <c r="D1081" s="10" t="s">
        <v>875</v>
      </c>
      <c r="E1081" s="128"/>
      <c r="G1081" s="61"/>
      <c r="H1081" s="61"/>
      <c r="I1081" s="61"/>
      <c r="J1081" s="61"/>
      <c r="K1081" s="61"/>
      <c r="L1081" s="61"/>
      <c r="M1081" s="61"/>
    </row>
    <row r="1082" spans="1:13" s="10" customFormat="1" ht="14.25">
      <c r="A1082" s="47" t="s">
        <v>600</v>
      </c>
      <c r="B1082" s="34" t="s">
        <v>428</v>
      </c>
      <c r="C1082" s="231">
        <v>60</v>
      </c>
      <c r="D1082" s="10" t="s">
        <v>875</v>
      </c>
      <c r="E1082" s="128"/>
      <c r="G1082" s="61"/>
      <c r="H1082" s="61"/>
      <c r="I1082" s="61"/>
      <c r="J1082" s="61"/>
      <c r="K1082" s="61"/>
      <c r="L1082" s="61"/>
      <c r="M1082" s="61"/>
    </row>
    <row r="1083" spans="1:13" ht="14.25">
      <c r="A1083" s="45" t="s">
        <v>1175</v>
      </c>
      <c r="B1083" s="31" t="s">
        <v>920</v>
      </c>
      <c r="C1083" s="230">
        <v>-25</v>
      </c>
    </row>
    <row r="1084" spans="1:13" ht="14.25">
      <c r="A1084" s="45" t="s">
        <v>699</v>
      </c>
      <c r="B1084" s="31" t="s">
        <v>874</v>
      </c>
      <c r="C1084" s="230">
        <v>-32.200000000000003</v>
      </c>
    </row>
    <row r="1085" spans="1:13" ht="14.25">
      <c r="A1085" s="45" t="s">
        <v>908</v>
      </c>
      <c r="B1085" s="31" t="s">
        <v>895</v>
      </c>
      <c r="C1085" s="230">
        <v>-11.5</v>
      </c>
    </row>
    <row r="1086" spans="1:13" ht="14.25">
      <c r="A1086" s="45" t="s">
        <v>908</v>
      </c>
      <c r="B1086" s="31" t="s">
        <v>895</v>
      </c>
      <c r="C1086" s="230">
        <v>-11.5</v>
      </c>
    </row>
    <row r="1087" spans="1:13" ht="14.25">
      <c r="A1087" s="45" t="s">
        <v>908</v>
      </c>
      <c r="B1087" s="31" t="s">
        <v>729</v>
      </c>
      <c r="C1087" s="230">
        <v>-18</v>
      </c>
    </row>
    <row r="1088" spans="1:13" ht="14.25">
      <c r="A1088" s="45" t="s">
        <v>966</v>
      </c>
      <c r="B1088" s="31" t="s">
        <v>1070</v>
      </c>
      <c r="C1088" s="230">
        <v>-300</v>
      </c>
    </row>
    <row r="1089" spans="1:13" ht="14.25">
      <c r="A1089" s="45" t="s">
        <v>595</v>
      </c>
      <c r="B1089" s="31" t="s">
        <v>1151</v>
      </c>
      <c r="C1089" s="230">
        <v>-197.83</v>
      </c>
    </row>
    <row r="1090" spans="1:13" s="10" customFormat="1" ht="14.25">
      <c r="A1090" s="47" t="s">
        <v>586</v>
      </c>
      <c r="B1090" s="34" t="s">
        <v>428</v>
      </c>
      <c r="C1090" s="231">
        <v>335</v>
      </c>
      <c r="D1090" s="10" t="s">
        <v>875</v>
      </c>
      <c r="E1090" s="128"/>
      <c r="G1090" s="61"/>
      <c r="H1090" s="61"/>
      <c r="I1090" s="61"/>
      <c r="J1090" s="61"/>
      <c r="K1090" s="61"/>
      <c r="L1090" s="61"/>
      <c r="M1090" s="61"/>
    </row>
    <row r="1091" spans="1:13" ht="14.25">
      <c r="A1091" s="45" t="s">
        <v>909</v>
      </c>
      <c r="B1091" s="11" t="s">
        <v>873</v>
      </c>
      <c r="C1091" s="230">
        <v>-138.99</v>
      </c>
    </row>
    <row r="1092" spans="1:13" ht="14.25">
      <c r="A1092" s="45" t="s">
        <v>909</v>
      </c>
      <c r="B1092" s="56" t="s">
        <v>670</v>
      </c>
      <c r="C1092" s="230">
        <v>-65.099999999999994</v>
      </c>
    </row>
    <row r="1093" spans="1:13" ht="14.25">
      <c r="A1093" s="45" t="s">
        <v>471</v>
      </c>
      <c r="B1093" s="31" t="s">
        <v>361</v>
      </c>
      <c r="C1093" s="230">
        <v>-422.33</v>
      </c>
    </row>
    <row r="1094" spans="1:13" ht="14.25">
      <c r="A1094" s="45" t="s">
        <v>701</v>
      </c>
      <c r="B1094" s="31" t="s">
        <v>712</v>
      </c>
      <c r="C1094" s="230">
        <v>-1500</v>
      </c>
    </row>
    <row r="1095" spans="1:13" ht="14.25">
      <c r="A1095" s="45" t="s">
        <v>701</v>
      </c>
      <c r="B1095" s="31" t="s">
        <v>798</v>
      </c>
      <c r="C1095" s="230">
        <v>-7</v>
      </c>
    </row>
    <row r="1096" spans="1:13" ht="14.25">
      <c r="A1096" s="45" t="s">
        <v>701</v>
      </c>
      <c r="B1096" s="31" t="s">
        <v>847</v>
      </c>
      <c r="C1096" s="234">
        <v>0.36</v>
      </c>
    </row>
    <row r="1097" spans="1:13" s="10" customFormat="1" ht="14.25">
      <c r="A1097" s="33">
        <v>40968</v>
      </c>
      <c r="B1097" s="34" t="s">
        <v>428</v>
      </c>
      <c r="C1097" s="231">
        <v>120</v>
      </c>
      <c r="D1097" s="10" t="s">
        <v>344</v>
      </c>
      <c r="E1097" s="128"/>
      <c r="G1097" s="61"/>
      <c r="H1097" s="61"/>
      <c r="I1097" s="61"/>
      <c r="J1097" s="61"/>
      <c r="K1097" s="61"/>
      <c r="L1097" s="61"/>
      <c r="M1097" s="61"/>
    </row>
    <row r="1098" spans="1:13" ht="14.25">
      <c r="A1098" s="30">
        <v>40970</v>
      </c>
      <c r="B1098" s="31" t="s">
        <v>1073</v>
      </c>
      <c r="C1098" s="230">
        <v>-50</v>
      </c>
    </row>
    <row r="1099" spans="1:13" s="10" customFormat="1" ht="14.25">
      <c r="A1099" s="33">
        <v>40971</v>
      </c>
      <c r="B1099" s="34" t="s">
        <v>428</v>
      </c>
      <c r="C1099" s="231">
        <v>2930.18</v>
      </c>
      <c r="D1099" s="10" t="s">
        <v>345</v>
      </c>
      <c r="E1099" s="128"/>
      <c r="G1099" s="61"/>
      <c r="H1099" s="61"/>
      <c r="I1099" s="61"/>
      <c r="J1099" s="61"/>
      <c r="K1099" s="61"/>
      <c r="L1099" s="61"/>
      <c r="M1099" s="61"/>
    </row>
    <row r="1100" spans="1:13" ht="14.25">
      <c r="A1100" s="30">
        <v>40973</v>
      </c>
      <c r="B1100" s="31" t="s">
        <v>458</v>
      </c>
      <c r="C1100" s="230">
        <v>-81.13</v>
      </c>
    </row>
    <row r="1101" spans="1:13" ht="14.25">
      <c r="A1101" s="30">
        <v>40973</v>
      </c>
      <c r="B1101" s="31" t="s">
        <v>343</v>
      </c>
      <c r="C1101" s="230">
        <v>-9.5</v>
      </c>
    </row>
    <row r="1102" spans="1:13" ht="14.25">
      <c r="A1102" s="30">
        <v>40974</v>
      </c>
      <c r="B1102" s="31" t="s">
        <v>1070</v>
      </c>
      <c r="C1102" s="230">
        <v>-300</v>
      </c>
    </row>
    <row r="1103" spans="1:13" ht="14.25">
      <c r="A1103" s="30">
        <v>40975</v>
      </c>
      <c r="B1103" s="31" t="s">
        <v>712</v>
      </c>
      <c r="C1103" s="230">
        <v>-500</v>
      </c>
    </row>
    <row r="1104" spans="1:13" ht="14.25">
      <c r="A1104" s="30">
        <v>40977</v>
      </c>
      <c r="B1104" s="31" t="s">
        <v>747</v>
      </c>
      <c r="C1104" s="230">
        <v>-38.4</v>
      </c>
    </row>
    <row r="1105" spans="1:13" ht="14.25">
      <c r="A1105" s="30">
        <v>40977</v>
      </c>
      <c r="B1105" s="31" t="s">
        <v>640</v>
      </c>
      <c r="C1105" s="230">
        <v>-80</v>
      </c>
    </row>
    <row r="1106" spans="1:13" ht="14.25">
      <c r="A1106" s="30">
        <v>40978</v>
      </c>
      <c r="B1106" s="31" t="s">
        <v>712</v>
      </c>
      <c r="C1106" s="230">
        <v>-800</v>
      </c>
    </row>
    <row r="1107" spans="1:13" ht="14.25">
      <c r="A1107" s="45" t="s">
        <v>879</v>
      </c>
      <c r="B1107" s="31" t="s">
        <v>1070</v>
      </c>
      <c r="C1107" s="230">
        <v>-150</v>
      </c>
    </row>
    <row r="1108" spans="1:13" s="81" customFormat="1" ht="14.25">
      <c r="A1108" s="79" t="s">
        <v>757</v>
      </c>
      <c r="B1108" s="80" t="s">
        <v>16</v>
      </c>
      <c r="C1108" s="235">
        <v>-1617.75</v>
      </c>
      <c r="E1108" s="139"/>
      <c r="G1108" s="82"/>
      <c r="H1108" s="82"/>
      <c r="I1108" s="82"/>
      <c r="J1108" s="82"/>
      <c r="K1108" s="82"/>
      <c r="L1108" s="82"/>
      <c r="M1108" s="82"/>
    </row>
    <row r="1109" spans="1:13" s="10" customFormat="1" ht="14.25">
      <c r="A1109" s="47" t="s">
        <v>757</v>
      </c>
      <c r="B1109" s="34" t="s">
        <v>428</v>
      </c>
      <c r="C1109" s="231">
        <v>2187.91</v>
      </c>
      <c r="D1109" s="10" t="s">
        <v>323</v>
      </c>
      <c r="E1109" s="128"/>
      <c r="G1109" s="89"/>
      <c r="H1109" s="89"/>
      <c r="I1109" s="89"/>
      <c r="J1109" s="89"/>
      <c r="K1109" s="89"/>
      <c r="L1109" s="89"/>
      <c r="M1109" s="89"/>
    </row>
    <row r="1110" spans="1:13" ht="14.25">
      <c r="A1110" s="45" t="s">
        <v>757</v>
      </c>
      <c r="B1110" s="31" t="s">
        <v>446</v>
      </c>
      <c r="C1110" s="230">
        <v>-47.4</v>
      </c>
    </row>
    <row r="1111" spans="1:13" ht="14.25">
      <c r="A1111" s="45" t="s">
        <v>757</v>
      </c>
      <c r="B1111" s="31" t="s">
        <v>712</v>
      </c>
      <c r="C1111" s="230">
        <v>-500</v>
      </c>
    </row>
    <row r="1112" spans="1:13" ht="14.25">
      <c r="A1112" s="45" t="s">
        <v>1181</v>
      </c>
      <c r="B1112" s="31" t="s">
        <v>712</v>
      </c>
      <c r="C1112" s="230">
        <v>-500</v>
      </c>
    </row>
    <row r="1113" spans="1:13" ht="14.25">
      <c r="A1113" s="45" t="s">
        <v>1181</v>
      </c>
      <c r="B1113" s="31" t="s">
        <v>361</v>
      </c>
      <c r="C1113" s="230">
        <v>-214.26</v>
      </c>
    </row>
    <row r="1114" spans="1:13" s="10" customFormat="1" ht="14.25">
      <c r="A1114" s="47" t="s">
        <v>1181</v>
      </c>
      <c r="B1114" s="34" t="s">
        <v>428</v>
      </c>
      <c r="C1114" s="231">
        <v>1312.89</v>
      </c>
      <c r="D1114" s="10" t="s">
        <v>322</v>
      </c>
      <c r="E1114" s="128"/>
      <c r="G1114" s="89"/>
      <c r="H1114" s="89"/>
      <c r="I1114" s="89"/>
      <c r="J1114" s="89"/>
      <c r="K1114" s="89"/>
      <c r="L1114" s="89"/>
      <c r="M1114" s="89"/>
    </row>
    <row r="1115" spans="1:13" s="10" customFormat="1" ht="14.25">
      <c r="A1115" s="47" t="s">
        <v>1181</v>
      </c>
      <c r="B1115" s="34" t="s">
        <v>428</v>
      </c>
      <c r="C1115" s="231">
        <v>335</v>
      </c>
      <c r="D1115" s="10" t="s">
        <v>322</v>
      </c>
      <c r="E1115" s="128"/>
      <c r="G1115" s="89"/>
      <c r="H1115" s="89"/>
      <c r="I1115" s="89"/>
      <c r="J1115" s="89"/>
      <c r="K1115" s="89"/>
      <c r="L1115" s="89"/>
      <c r="M1115" s="89"/>
    </row>
    <row r="1116" spans="1:13" s="10" customFormat="1" ht="14.25">
      <c r="A1116" s="47" t="s">
        <v>748</v>
      </c>
      <c r="B1116" s="34" t="s">
        <v>428</v>
      </c>
      <c r="C1116" s="231">
        <v>60</v>
      </c>
      <c r="D1116" s="10" t="s">
        <v>322</v>
      </c>
      <c r="E1116" s="128"/>
      <c r="G1116" s="89"/>
      <c r="H1116" s="89"/>
      <c r="I1116" s="89"/>
      <c r="J1116" s="89"/>
      <c r="K1116" s="89"/>
      <c r="L1116" s="89"/>
      <c r="M1116" s="89"/>
    </row>
    <row r="1117" spans="1:13" ht="14.25">
      <c r="A1117" s="45" t="s">
        <v>395</v>
      </c>
      <c r="B1117" s="31" t="s">
        <v>17</v>
      </c>
      <c r="C1117" s="230">
        <v>-125.78</v>
      </c>
    </row>
    <row r="1118" spans="1:13" ht="14.25">
      <c r="A1118" s="45" t="s">
        <v>427</v>
      </c>
      <c r="B1118" s="31" t="s">
        <v>896</v>
      </c>
      <c r="C1118" s="230">
        <v>-21</v>
      </c>
    </row>
    <row r="1119" spans="1:13" ht="14.25">
      <c r="A1119" s="45" t="s">
        <v>738</v>
      </c>
      <c r="B1119" s="31" t="s">
        <v>712</v>
      </c>
      <c r="C1119" s="230">
        <v>-1000</v>
      </c>
    </row>
    <row r="1120" spans="1:13" ht="14.25">
      <c r="A1120" s="45" t="s">
        <v>738</v>
      </c>
      <c r="B1120" s="31" t="s">
        <v>20</v>
      </c>
      <c r="C1120" s="230">
        <v>-18.899999999999999</v>
      </c>
    </row>
    <row r="1121" spans="1:13" ht="14.25">
      <c r="A1121" s="45" t="s">
        <v>738</v>
      </c>
      <c r="B1121" s="31" t="s">
        <v>20</v>
      </c>
      <c r="C1121" s="230">
        <v>-19.399999999999999</v>
      </c>
    </row>
    <row r="1122" spans="1:13" ht="14.25">
      <c r="A1122" s="45" t="s">
        <v>1066</v>
      </c>
      <c r="B1122" s="31" t="s">
        <v>321</v>
      </c>
      <c r="C1122" s="230">
        <v>-30</v>
      </c>
    </row>
    <row r="1123" spans="1:13" ht="14.25">
      <c r="A1123" s="45" t="s">
        <v>21</v>
      </c>
      <c r="B1123" s="31" t="s">
        <v>261</v>
      </c>
      <c r="C1123" s="230">
        <v>-80</v>
      </c>
    </row>
    <row r="1124" spans="1:13" ht="14.25">
      <c r="A1124" s="45" t="s">
        <v>955</v>
      </c>
      <c r="B1124" s="11" t="s">
        <v>873</v>
      </c>
      <c r="C1124" s="230">
        <v>-138.99</v>
      </c>
    </row>
    <row r="1125" spans="1:13" ht="14.25">
      <c r="A1125" s="45" t="s">
        <v>955</v>
      </c>
      <c r="B1125" s="21" t="s">
        <v>944</v>
      </c>
      <c r="C1125" s="230">
        <v>-96.3</v>
      </c>
    </row>
    <row r="1126" spans="1:13" ht="14.25">
      <c r="A1126" s="45" t="s">
        <v>955</v>
      </c>
      <c r="B1126" s="56" t="s">
        <v>670</v>
      </c>
      <c r="C1126" s="230">
        <v>-80.8</v>
      </c>
    </row>
    <row r="1127" spans="1:13" ht="14.25">
      <c r="A1127" s="45" t="s">
        <v>22</v>
      </c>
      <c r="B1127" s="31" t="s">
        <v>144</v>
      </c>
      <c r="C1127" s="230">
        <v>-60</v>
      </c>
    </row>
    <row r="1128" spans="1:13" ht="14.25">
      <c r="A1128" s="45" t="s">
        <v>393</v>
      </c>
      <c r="B1128" s="31" t="s">
        <v>712</v>
      </c>
      <c r="C1128" s="230">
        <v>-200</v>
      </c>
    </row>
    <row r="1129" spans="1:13" ht="14.25">
      <c r="A1129" s="45" t="s">
        <v>393</v>
      </c>
      <c r="B1129" s="31" t="s">
        <v>329</v>
      </c>
      <c r="C1129" s="230">
        <v>-21.54</v>
      </c>
    </row>
    <row r="1130" spans="1:13" s="10" customFormat="1" ht="14.25">
      <c r="A1130" s="47" t="s">
        <v>797</v>
      </c>
      <c r="B1130" s="34" t="s">
        <v>428</v>
      </c>
      <c r="C1130" s="231">
        <v>1250.1400000000001</v>
      </c>
      <c r="D1130" s="10" t="s">
        <v>159</v>
      </c>
      <c r="E1130" s="128"/>
      <c r="G1130" s="89"/>
      <c r="H1130" s="89"/>
      <c r="I1130" s="89"/>
      <c r="J1130" s="89"/>
      <c r="K1130" s="89"/>
      <c r="L1130" s="89"/>
      <c r="M1130" s="89"/>
    </row>
    <row r="1131" spans="1:13" ht="14.25">
      <c r="A1131" s="45" t="s">
        <v>23</v>
      </c>
      <c r="B1131" s="31" t="s">
        <v>798</v>
      </c>
      <c r="C1131" s="230">
        <v>-7</v>
      </c>
    </row>
    <row r="1132" spans="1:13" ht="14.25">
      <c r="A1132" s="45" t="s">
        <v>23</v>
      </c>
      <c r="B1132" s="31" t="s">
        <v>847</v>
      </c>
      <c r="C1132" s="234">
        <v>0.21</v>
      </c>
    </row>
    <row r="1133" spans="1:13" ht="14.25">
      <c r="A1133" s="30">
        <v>41000</v>
      </c>
      <c r="B1133" s="31" t="s">
        <v>147</v>
      </c>
      <c r="C1133" s="230">
        <v>-80</v>
      </c>
    </row>
    <row r="1134" spans="1:13" ht="14.25">
      <c r="A1134" s="30">
        <v>41001</v>
      </c>
      <c r="B1134" s="31" t="s">
        <v>158</v>
      </c>
      <c r="C1134" s="230">
        <v>-29.9</v>
      </c>
    </row>
    <row r="1135" spans="1:13" ht="14.25">
      <c r="A1135" s="30">
        <v>41001</v>
      </c>
      <c r="B1135" s="31" t="s">
        <v>621</v>
      </c>
      <c r="C1135" s="230">
        <v>-19.899999999999999</v>
      </c>
    </row>
    <row r="1136" spans="1:13" ht="14.25">
      <c r="A1136" s="30">
        <v>41003</v>
      </c>
      <c r="B1136" s="31" t="s">
        <v>321</v>
      </c>
      <c r="C1136" s="230">
        <v>-40</v>
      </c>
    </row>
    <row r="1137" spans="1:13" ht="14.25">
      <c r="A1137" s="30">
        <v>41004</v>
      </c>
      <c r="B1137" s="31" t="s">
        <v>623</v>
      </c>
      <c r="C1137" s="230">
        <v>-31.3</v>
      </c>
    </row>
    <row r="1138" spans="1:13" ht="14.25">
      <c r="A1138" s="30">
        <v>41004</v>
      </c>
      <c r="B1138" s="31" t="s">
        <v>789</v>
      </c>
      <c r="C1138" s="230">
        <v>-68.48</v>
      </c>
    </row>
    <row r="1139" spans="1:13" ht="14.25">
      <c r="A1139" s="30">
        <v>41005</v>
      </c>
      <c r="B1139" s="31" t="s">
        <v>727</v>
      </c>
      <c r="C1139" s="230">
        <v>-1097</v>
      </c>
    </row>
    <row r="1140" spans="1:13" ht="14.25">
      <c r="A1140" s="30">
        <v>41007</v>
      </c>
      <c r="B1140" s="31" t="s">
        <v>896</v>
      </c>
      <c r="C1140" s="230">
        <v>-54.5</v>
      </c>
    </row>
    <row r="1141" spans="1:13" ht="14.25">
      <c r="A1141" s="30">
        <v>41010</v>
      </c>
      <c r="B1141" s="21" t="s">
        <v>944</v>
      </c>
      <c r="C1141" s="230">
        <v>-101.3</v>
      </c>
    </row>
    <row r="1142" spans="1:13" ht="14.25">
      <c r="A1142" s="361"/>
      <c r="B1142" s="361"/>
      <c r="C1142" s="361"/>
    </row>
    <row r="1143" spans="1:13" ht="14.25">
      <c r="A1143" s="45" t="s">
        <v>592</v>
      </c>
      <c r="B1143" s="31" t="s">
        <v>321</v>
      </c>
      <c r="C1143" s="230">
        <v>-31</v>
      </c>
    </row>
    <row r="1144" spans="1:13" ht="14.25">
      <c r="A1144" s="45" t="s">
        <v>592</v>
      </c>
      <c r="B1144" s="31" t="s">
        <v>712</v>
      </c>
      <c r="C1144" s="230">
        <v>-400</v>
      </c>
    </row>
    <row r="1145" spans="1:13" ht="14.25">
      <c r="A1145" s="45" t="s">
        <v>592</v>
      </c>
      <c r="B1145" s="31" t="s">
        <v>4</v>
      </c>
      <c r="C1145" s="230">
        <v>-20.9</v>
      </c>
    </row>
    <row r="1146" spans="1:13" ht="14.25">
      <c r="A1146" s="45" t="s">
        <v>593</v>
      </c>
      <c r="B1146" s="31" t="s">
        <v>913</v>
      </c>
      <c r="C1146" s="230">
        <v>-92.11</v>
      </c>
    </row>
    <row r="1147" spans="1:13" s="10" customFormat="1" ht="14.25">
      <c r="A1147" s="47" t="s">
        <v>654</v>
      </c>
      <c r="B1147" s="34" t="s">
        <v>428</v>
      </c>
      <c r="C1147" s="231">
        <v>1312.89</v>
      </c>
      <c r="D1147" s="10" t="s">
        <v>350</v>
      </c>
      <c r="E1147" s="128"/>
      <c r="G1147" s="104"/>
      <c r="H1147" s="104"/>
      <c r="I1147" s="104"/>
      <c r="J1147" s="104"/>
      <c r="K1147" s="104"/>
      <c r="L1147" s="104"/>
      <c r="M1147" s="104"/>
    </row>
    <row r="1148" spans="1:13" s="10" customFormat="1" ht="14.25">
      <c r="A1148" s="47" t="s">
        <v>654</v>
      </c>
      <c r="B1148" s="34" t="s">
        <v>428</v>
      </c>
      <c r="C1148" s="231">
        <v>335</v>
      </c>
      <c r="D1148" s="10" t="s">
        <v>350</v>
      </c>
      <c r="E1148" s="128"/>
      <c r="G1148" s="104"/>
      <c r="H1148" s="104"/>
      <c r="I1148" s="104"/>
      <c r="J1148" s="104"/>
      <c r="K1148" s="104"/>
      <c r="L1148" s="104"/>
      <c r="M1148" s="104"/>
    </row>
    <row r="1149" spans="1:13" ht="14.25">
      <c r="A1149" s="45" t="s">
        <v>1153</v>
      </c>
      <c r="B1149" s="31" t="s">
        <v>608</v>
      </c>
      <c r="C1149" s="230">
        <v>-18.899999999999999</v>
      </c>
    </row>
    <row r="1150" spans="1:13" ht="14.25">
      <c r="A1150" s="45" t="s">
        <v>1155</v>
      </c>
      <c r="B1150" s="31" t="s">
        <v>446</v>
      </c>
      <c r="C1150" s="230">
        <v>-178.4</v>
      </c>
      <c r="E1150" s="140" t="s">
        <v>547</v>
      </c>
      <c r="F1150" s="13"/>
    </row>
    <row r="1151" spans="1:13" ht="14.25">
      <c r="A1151" s="45" t="s">
        <v>1155</v>
      </c>
      <c r="B1151" s="31" t="s">
        <v>609</v>
      </c>
      <c r="C1151" s="230">
        <v>-250</v>
      </c>
      <c r="E1151" s="132" t="s">
        <v>460</v>
      </c>
      <c r="F1151" s="14" t="s">
        <v>151</v>
      </c>
      <c r="G1151" s="61" t="s">
        <v>152</v>
      </c>
      <c r="H1151" s="61"/>
      <c r="I1151" s="61"/>
      <c r="J1151" s="61"/>
      <c r="K1151" s="61"/>
    </row>
    <row r="1152" spans="1:13" ht="14.25">
      <c r="A1152" s="45" t="s">
        <v>715</v>
      </c>
      <c r="B1152" s="31" t="s">
        <v>610</v>
      </c>
      <c r="C1152" s="230">
        <v>-84</v>
      </c>
      <c r="E1152" s="131" t="s">
        <v>149</v>
      </c>
      <c r="F1152" s="13" t="s">
        <v>1075</v>
      </c>
      <c r="G1152" s="60">
        <v>32.5</v>
      </c>
    </row>
    <row r="1153" spans="1:19" ht="14.25">
      <c r="A1153" s="45" t="s">
        <v>715</v>
      </c>
      <c r="B1153" s="31" t="s">
        <v>712</v>
      </c>
      <c r="C1153" s="230">
        <v>-500</v>
      </c>
      <c r="E1153" s="131" t="s">
        <v>223</v>
      </c>
      <c r="F1153" s="13" t="s">
        <v>743</v>
      </c>
      <c r="G1153" s="60">
        <v>19.899999999999999</v>
      </c>
    </row>
    <row r="1154" spans="1:19" ht="14.25">
      <c r="A1154" s="45" t="s">
        <v>715</v>
      </c>
      <c r="B1154" s="31" t="s">
        <v>621</v>
      </c>
      <c r="C1154" s="230">
        <v>-22.9</v>
      </c>
      <c r="E1154" s="131"/>
      <c r="F1154" s="13"/>
    </row>
    <row r="1155" spans="1:19" ht="14.25">
      <c r="A1155" s="45" t="s">
        <v>848</v>
      </c>
      <c r="B1155" s="31" t="s">
        <v>261</v>
      </c>
      <c r="C1155" s="230">
        <v>-80</v>
      </c>
      <c r="E1155" s="131" t="s">
        <v>744</v>
      </c>
      <c r="F1155" s="13" t="s">
        <v>941</v>
      </c>
      <c r="L1155" s="61"/>
      <c r="M1155" s="61"/>
      <c r="N1155" s="10"/>
      <c r="O1155" s="10"/>
      <c r="P1155" s="10"/>
      <c r="Q1155" s="10"/>
      <c r="R1155" s="10"/>
      <c r="S1155" s="10"/>
    </row>
    <row r="1156" spans="1:19" s="10" customFormat="1" ht="14.25">
      <c r="A1156" s="47" t="s">
        <v>735</v>
      </c>
      <c r="B1156" s="34" t="s">
        <v>428</v>
      </c>
      <c r="C1156" s="231">
        <v>60</v>
      </c>
      <c r="D1156" s="10" t="s">
        <v>351</v>
      </c>
      <c r="E1156" s="131" t="s">
        <v>921</v>
      </c>
      <c r="F1156" s="13" t="s">
        <v>922</v>
      </c>
      <c r="G1156" s="60"/>
      <c r="H1156" s="60"/>
      <c r="I1156" s="60"/>
      <c r="J1156" s="60"/>
      <c r="K1156" s="60"/>
      <c r="L1156" s="60"/>
      <c r="M1156" s="60"/>
      <c r="N1156"/>
      <c r="O1156"/>
      <c r="P1156"/>
      <c r="Q1156"/>
      <c r="R1156"/>
      <c r="S1156"/>
    </row>
    <row r="1157" spans="1:19" s="10" customFormat="1" ht="14.25">
      <c r="A1157" s="47" t="s">
        <v>385</v>
      </c>
      <c r="B1157" s="34" t="s">
        <v>428</v>
      </c>
      <c r="C1157" s="231">
        <v>1288.49</v>
      </c>
      <c r="D1157" s="10" t="s">
        <v>352</v>
      </c>
      <c r="E1157" s="132" t="s">
        <v>934</v>
      </c>
      <c r="F1157" s="14" t="s">
        <v>945</v>
      </c>
      <c r="G1157" s="61"/>
      <c r="H1157" s="61"/>
      <c r="I1157" s="61"/>
      <c r="J1157" s="61"/>
      <c r="K1157" s="61"/>
      <c r="L1157" s="60"/>
      <c r="M1157" s="60"/>
      <c r="N1157"/>
      <c r="O1157"/>
      <c r="P1157"/>
      <c r="Q1157"/>
      <c r="R1157"/>
      <c r="S1157"/>
    </row>
    <row r="1158" spans="1:19" ht="14.25">
      <c r="A1158" s="79" t="s">
        <v>444</v>
      </c>
      <c r="B1158" s="80" t="s">
        <v>16</v>
      </c>
      <c r="C1158" s="235">
        <v>-1624.83</v>
      </c>
      <c r="E1158" s="131" t="s">
        <v>206</v>
      </c>
      <c r="F1158" s="13" t="s">
        <v>922</v>
      </c>
    </row>
    <row r="1159" spans="1:19" ht="14.25">
      <c r="A1159" s="45" t="s">
        <v>444</v>
      </c>
      <c r="B1159" s="31" t="s">
        <v>1070</v>
      </c>
      <c r="C1159" s="230">
        <v>-200</v>
      </c>
      <c r="E1159" s="131" t="s">
        <v>881</v>
      </c>
      <c r="F1159" s="13" t="s">
        <v>945</v>
      </c>
      <c r="L1159" s="61"/>
      <c r="M1159" s="61"/>
      <c r="N1159" s="10"/>
      <c r="O1159" s="10"/>
      <c r="P1159" s="10"/>
      <c r="Q1159" s="10"/>
      <c r="R1159" s="10"/>
      <c r="S1159" s="10"/>
    </row>
    <row r="1160" spans="1:19" ht="14.25">
      <c r="A1160" s="45" t="s">
        <v>444</v>
      </c>
      <c r="B1160" s="31" t="s">
        <v>798</v>
      </c>
      <c r="C1160" s="230">
        <v>-7</v>
      </c>
      <c r="E1160" s="131" t="s">
        <v>882</v>
      </c>
      <c r="F1160" s="13" t="s">
        <v>922</v>
      </c>
    </row>
    <row r="1161" spans="1:19" ht="14.25">
      <c r="A1161" s="45" t="s">
        <v>444</v>
      </c>
      <c r="B1161" s="31" t="s">
        <v>847</v>
      </c>
      <c r="C1161" s="234">
        <v>0.1</v>
      </c>
      <c r="E1161" s="131" t="s">
        <v>453</v>
      </c>
      <c r="F1161" s="13" t="s">
        <v>945</v>
      </c>
    </row>
    <row r="1162" spans="1:19" ht="14.25">
      <c r="A1162" s="30">
        <v>41038</v>
      </c>
      <c r="B1162" s="31" t="s">
        <v>446</v>
      </c>
      <c r="C1162" s="230">
        <v>-26.8</v>
      </c>
      <c r="E1162" s="131" t="s">
        <v>546</v>
      </c>
      <c r="F1162" s="13" t="s">
        <v>149</v>
      </c>
    </row>
    <row r="1163" spans="1:19" ht="14.25">
      <c r="A1163" s="45" t="s">
        <v>1172</v>
      </c>
      <c r="B1163" s="31" t="s">
        <v>1070</v>
      </c>
      <c r="C1163" s="230">
        <v>-8</v>
      </c>
      <c r="E1163" s="131"/>
      <c r="F1163" s="13"/>
    </row>
    <row r="1164" spans="1:19" s="10" customFormat="1" ht="14.25">
      <c r="A1164" s="47" t="s">
        <v>1172</v>
      </c>
      <c r="B1164" s="34" t="s">
        <v>428</v>
      </c>
      <c r="C1164" s="231">
        <v>1480.58</v>
      </c>
      <c r="D1164" s="10" t="s">
        <v>1025</v>
      </c>
      <c r="E1164" s="131"/>
      <c r="F1164" s="13"/>
      <c r="G1164" s="60"/>
      <c r="H1164" s="60"/>
      <c r="I1164" s="60"/>
      <c r="J1164" s="60"/>
      <c r="K1164" s="60"/>
      <c r="L1164" s="61"/>
      <c r="M1164" s="61"/>
    </row>
    <row r="1165" spans="1:19" ht="14.25">
      <c r="A1165" s="45" t="s">
        <v>418</v>
      </c>
      <c r="B1165" s="31" t="s">
        <v>712</v>
      </c>
      <c r="C1165" s="230">
        <v>-500</v>
      </c>
      <c r="E1165" s="141"/>
      <c r="F1165" s="27" t="s">
        <v>574</v>
      </c>
      <c r="G1165" s="71"/>
      <c r="H1165" s="71"/>
      <c r="I1165" s="71"/>
      <c r="J1165" s="71"/>
      <c r="K1165" s="71"/>
    </row>
    <row r="1166" spans="1:19" ht="14.25">
      <c r="A1166" s="45" t="s">
        <v>262</v>
      </c>
      <c r="B1166" s="31" t="s">
        <v>712</v>
      </c>
      <c r="C1166" s="230">
        <v>-500</v>
      </c>
      <c r="E1166" s="141"/>
      <c r="F1166" s="27" t="s">
        <v>210</v>
      </c>
      <c r="G1166" s="72">
        <v>57.84</v>
      </c>
      <c r="H1166" s="60">
        <v>24</v>
      </c>
      <c r="I1166" s="71">
        <v>2600</v>
      </c>
      <c r="J1166" s="71">
        <f>+G1166*1.08</f>
        <v>62.467200000000005</v>
      </c>
      <c r="K1166" s="71">
        <f>+I1166*1.08</f>
        <v>2808</v>
      </c>
    </row>
    <row r="1167" spans="1:19" s="10" customFormat="1" ht="14.25">
      <c r="A1167" s="47" t="s">
        <v>263</v>
      </c>
      <c r="B1167" s="34" t="s">
        <v>428</v>
      </c>
      <c r="C1167" s="231">
        <v>1312.89</v>
      </c>
      <c r="D1167" s="10" t="s">
        <v>1024</v>
      </c>
      <c r="E1167" s="131"/>
      <c r="F1167" s="13" t="s">
        <v>211</v>
      </c>
      <c r="G1167" s="72">
        <v>68.95</v>
      </c>
      <c r="H1167" s="60">
        <v>24</v>
      </c>
      <c r="I1167" s="72">
        <f>+I1166*G1167/G1166</f>
        <v>3099.4121715076071</v>
      </c>
      <c r="J1167" s="61">
        <f>+G1167*1.08</f>
        <v>74.466000000000008</v>
      </c>
      <c r="K1167" s="71">
        <f>+I1167*1.08</f>
        <v>3347.3651452282161</v>
      </c>
      <c r="L1167" s="60"/>
      <c r="M1167" s="60"/>
      <c r="N1167"/>
      <c r="O1167"/>
      <c r="P1167"/>
      <c r="Q1167"/>
      <c r="R1167"/>
      <c r="S1167"/>
    </row>
    <row r="1168" spans="1:19" s="10" customFormat="1" ht="14.25">
      <c r="A1168" s="47" t="s">
        <v>263</v>
      </c>
      <c r="B1168" s="34" t="s">
        <v>428</v>
      </c>
      <c r="C1168" s="231">
        <v>60</v>
      </c>
      <c r="D1168" s="10" t="s">
        <v>1024</v>
      </c>
      <c r="E1168" s="131"/>
      <c r="F1168" s="13" t="s">
        <v>918</v>
      </c>
      <c r="G1168" s="72">
        <v>80.2</v>
      </c>
      <c r="H1168" s="60">
        <v>24</v>
      </c>
      <c r="I1168" s="60">
        <f>+I1166*G1168/G1166</f>
        <v>3605.1175656984783</v>
      </c>
      <c r="J1168" s="61">
        <f>+G1168*1.08</f>
        <v>86.616000000000014</v>
      </c>
      <c r="K1168" s="71">
        <f>+I1168*1.08</f>
        <v>3893.5269709543568</v>
      </c>
      <c r="L1168" s="60"/>
      <c r="M1168" s="60"/>
      <c r="N1168"/>
      <c r="O1168"/>
      <c r="P1168"/>
      <c r="Q1168"/>
      <c r="R1168"/>
      <c r="S1168"/>
    </row>
    <row r="1169" spans="1:19" s="10" customFormat="1" ht="14.25">
      <c r="A1169" s="47" t="s">
        <v>1029</v>
      </c>
      <c r="B1169" s="34" t="s">
        <v>428</v>
      </c>
      <c r="C1169" s="231">
        <v>335</v>
      </c>
      <c r="D1169" s="10" t="s">
        <v>1024</v>
      </c>
      <c r="E1169" s="131"/>
      <c r="F1169" s="13" t="s">
        <v>915</v>
      </c>
      <c r="G1169" s="72">
        <v>91.1</v>
      </c>
      <c r="H1169" s="60">
        <v>24</v>
      </c>
      <c r="I1169" s="60">
        <f>+I1166*G1169/G1166</f>
        <v>4095.0899031811887</v>
      </c>
      <c r="J1169" s="61">
        <f>+G1169*1.08</f>
        <v>98.388000000000005</v>
      </c>
      <c r="K1169" s="71">
        <f>+I1169*1.08</f>
        <v>4422.6970954356839</v>
      </c>
      <c r="L1169" s="60"/>
      <c r="M1169" s="60"/>
      <c r="N1169"/>
      <c r="O1169"/>
      <c r="P1169"/>
      <c r="Q1169"/>
      <c r="R1169"/>
      <c r="S1169"/>
    </row>
    <row r="1170" spans="1:19" ht="14.25">
      <c r="A1170" s="45" t="s">
        <v>1029</v>
      </c>
      <c r="B1170" s="31" t="s">
        <v>623</v>
      </c>
      <c r="C1170" s="230">
        <v>-62.3</v>
      </c>
      <c r="E1170" s="128"/>
      <c r="F1170" s="10"/>
      <c r="G1170" s="61"/>
      <c r="H1170" s="61"/>
      <c r="I1170" s="61"/>
      <c r="J1170" s="61"/>
      <c r="K1170" s="61"/>
      <c r="L1170" s="61"/>
      <c r="M1170" s="61"/>
      <c r="N1170" s="10"/>
      <c r="O1170" s="10"/>
      <c r="P1170" s="10"/>
      <c r="Q1170" s="10"/>
      <c r="R1170" s="10"/>
      <c r="S1170" s="10"/>
    </row>
    <row r="1171" spans="1:19" ht="14.25">
      <c r="A1171" s="45" t="s">
        <v>265</v>
      </c>
      <c r="B1171" s="31" t="s">
        <v>502</v>
      </c>
      <c r="C1171" s="230">
        <v>-87</v>
      </c>
      <c r="E1171" s="128"/>
      <c r="F1171" s="10"/>
      <c r="G1171" s="61"/>
      <c r="H1171" s="61"/>
      <c r="I1171" s="61"/>
      <c r="J1171" s="61"/>
      <c r="K1171" s="61"/>
      <c r="L1171" s="61"/>
      <c r="M1171" s="61"/>
      <c r="N1171" s="10"/>
      <c r="O1171" s="10"/>
      <c r="P1171" s="10"/>
      <c r="Q1171" s="10"/>
      <c r="R1171" s="10"/>
      <c r="S1171" s="10"/>
    </row>
    <row r="1172" spans="1:19" s="10" customFormat="1" ht="14.25">
      <c r="A1172" s="47" t="s">
        <v>1199</v>
      </c>
      <c r="B1172" s="34" t="s">
        <v>428</v>
      </c>
      <c r="C1172" s="231">
        <v>400</v>
      </c>
      <c r="D1172" s="10" t="s">
        <v>441</v>
      </c>
      <c r="E1172" s="22"/>
      <c r="F1172"/>
      <c r="G1172" s="60"/>
      <c r="H1172" s="60"/>
      <c r="I1172" s="60"/>
      <c r="J1172" s="60"/>
      <c r="K1172" s="60"/>
      <c r="L1172" s="60"/>
      <c r="M1172" s="60"/>
      <c r="N1172"/>
      <c r="O1172"/>
      <c r="P1172"/>
      <c r="Q1172"/>
      <c r="R1172"/>
      <c r="S1172"/>
    </row>
    <row r="1173" spans="1:19" ht="14.25">
      <c r="A1173" s="45" t="s">
        <v>363</v>
      </c>
      <c r="B1173" s="31" t="s">
        <v>1070</v>
      </c>
      <c r="C1173" s="230">
        <v>-500</v>
      </c>
    </row>
    <row r="1174" spans="1:19" ht="14.25">
      <c r="A1174" s="45" t="s">
        <v>215</v>
      </c>
      <c r="B1174" s="31" t="s">
        <v>1070</v>
      </c>
      <c r="C1174" s="230">
        <v>-200</v>
      </c>
      <c r="E1174" s="22" t="s">
        <v>1097</v>
      </c>
      <c r="F1174" s="53">
        <f>+F1175/4</f>
        <v>0</v>
      </c>
      <c r="H1174" s="74">
        <f>+H1175/4</f>
        <v>0</v>
      </c>
      <c r="J1174" s="74">
        <f>+J1175/4</f>
        <v>0</v>
      </c>
      <c r="L1174" s="74">
        <f>+L1175/4</f>
        <v>0</v>
      </c>
      <c r="N1174" s="53">
        <f>+N1175/4</f>
        <v>0</v>
      </c>
      <c r="P1174" s="53">
        <f>+P1175/4</f>
        <v>0</v>
      </c>
      <c r="R1174" s="53">
        <f>+R1175/4</f>
        <v>0</v>
      </c>
    </row>
    <row r="1175" spans="1:19" ht="14.25">
      <c r="A1175" s="45" t="s">
        <v>215</v>
      </c>
      <c r="B1175" s="31" t="s">
        <v>832</v>
      </c>
      <c r="C1175" s="230">
        <v>-28</v>
      </c>
      <c r="E1175" s="22" t="s">
        <v>1195</v>
      </c>
      <c r="F1175" s="52">
        <f>SUM(F750:F977)</f>
        <v>0</v>
      </c>
      <c r="G1175" s="60" t="s">
        <v>1196</v>
      </c>
      <c r="H1175" s="74">
        <f>SUM(H750:H977)</f>
        <v>0</v>
      </c>
      <c r="I1175" s="60" t="s">
        <v>1167</v>
      </c>
      <c r="J1175" s="74">
        <f>SUM(J750:J977)</f>
        <v>0</v>
      </c>
      <c r="K1175" s="60" t="s">
        <v>1168</v>
      </c>
      <c r="L1175" s="74">
        <f>SUM(L750:L977)</f>
        <v>0</v>
      </c>
      <c r="M1175" s="60" t="s">
        <v>1169</v>
      </c>
      <c r="N1175" s="52">
        <f>SUM(N750:N977)</f>
        <v>0</v>
      </c>
      <c r="O1175" t="s">
        <v>1171</v>
      </c>
      <c r="P1175" s="52">
        <f>SUM(P750:P977)</f>
        <v>0</v>
      </c>
      <c r="Q1175" t="s">
        <v>1170</v>
      </c>
      <c r="R1175" s="52">
        <f>SUM(R750:R977)</f>
        <v>0</v>
      </c>
    </row>
    <row r="1176" spans="1:19" ht="14.25">
      <c r="A1176" s="79" t="s">
        <v>282</v>
      </c>
      <c r="B1176" s="80" t="s">
        <v>16</v>
      </c>
      <c r="C1176" s="235">
        <v>-1624.83</v>
      </c>
      <c r="E1176" s="22" t="s">
        <v>361</v>
      </c>
      <c r="F1176" s="50">
        <v>-203.25</v>
      </c>
      <c r="G1176" s="60" t="s">
        <v>698</v>
      </c>
      <c r="H1176" s="60">
        <v>-82.3</v>
      </c>
      <c r="I1176" s="60" t="s">
        <v>640</v>
      </c>
      <c r="J1176" s="60">
        <v>-100</v>
      </c>
      <c r="K1176" s="60" t="s">
        <v>194</v>
      </c>
      <c r="L1176" s="60">
        <v>-71.400000000000006</v>
      </c>
      <c r="M1176" s="60" t="s">
        <v>623</v>
      </c>
      <c r="N1176" s="50">
        <v>-30.8</v>
      </c>
      <c r="O1176" t="s">
        <v>712</v>
      </c>
      <c r="P1176" s="50">
        <v>-500</v>
      </c>
      <c r="Q1176" t="s">
        <v>648</v>
      </c>
      <c r="R1176" s="50">
        <v>-35.5</v>
      </c>
    </row>
    <row r="1177" spans="1:19" ht="14.25">
      <c r="A1177" s="47" t="s">
        <v>282</v>
      </c>
      <c r="B1177" s="34" t="s">
        <v>428</v>
      </c>
      <c r="C1177" s="231">
        <v>2424.36</v>
      </c>
      <c r="D1177" s="10" t="s">
        <v>843</v>
      </c>
      <c r="E1177" s="22" t="s">
        <v>361</v>
      </c>
      <c r="F1177" s="50">
        <v>-152.9</v>
      </c>
      <c r="G1177" s="75" t="s">
        <v>873</v>
      </c>
      <c r="H1177" s="60">
        <v>-103.51</v>
      </c>
      <c r="I1177" s="60" t="s">
        <v>640</v>
      </c>
      <c r="J1177" s="60">
        <v>-120</v>
      </c>
      <c r="K1177" s="60" t="s">
        <v>963</v>
      </c>
      <c r="L1177" s="60">
        <v>-31.5</v>
      </c>
      <c r="M1177" s="60" t="s">
        <v>747</v>
      </c>
      <c r="N1177" s="50">
        <v>-34.9</v>
      </c>
      <c r="O1177" t="s">
        <v>712</v>
      </c>
      <c r="P1177" s="50">
        <v>-500</v>
      </c>
      <c r="Q1177" t="s">
        <v>634</v>
      </c>
      <c r="R1177" s="50">
        <v>-39</v>
      </c>
    </row>
    <row r="1178" spans="1:19" ht="14.1" customHeight="1">
      <c r="A1178" s="45" t="s">
        <v>282</v>
      </c>
      <c r="B1178" s="31" t="s">
        <v>712</v>
      </c>
      <c r="C1178" s="230">
        <v>-500</v>
      </c>
      <c r="E1178" s="22" t="s">
        <v>361</v>
      </c>
      <c r="F1178" s="50">
        <v>-47.61</v>
      </c>
      <c r="G1178" s="76" t="s">
        <v>1137</v>
      </c>
      <c r="H1178" s="60">
        <v>-163.95</v>
      </c>
      <c r="I1178" s="60" t="s">
        <v>261</v>
      </c>
      <c r="J1178" s="60">
        <v>-100</v>
      </c>
      <c r="K1178" s="60" t="s">
        <v>365</v>
      </c>
      <c r="L1178" s="60">
        <v>-20.399999999999999</v>
      </c>
      <c r="M1178" s="60" t="s">
        <v>747</v>
      </c>
      <c r="N1178" s="50">
        <v>-34.9</v>
      </c>
      <c r="O1178" t="s">
        <v>712</v>
      </c>
      <c r="P1178" s="50">
        <v>-500</v>
      </c>
      <c r="Q1178" t="s">
        <v>357</v>
      </c>
      <c r="R1178" s="50">
        <v>-95</v>
      </c>
    </row>
    <row r="1179" spans="1:19" ht="14.1" customHeight="1">
      <c r="A1179" s="45" t="s">
        <v>282</v>
      </c>
      <c r="B1179" s="31" t="s">
        <v>712</v>
      </c>
      <c r="C1179" s="230">
        <v>-1500</v>
      </c>
      <c r="E1179" s="22" t="s">
        <v>871</v>
      </c>
      <c r="F1179" s="50">
        <v>-57.83</v>
      </c>
      <c r="G1179" s="75" t="s">
        <v>873</v>
      </c>
      <c r="H1179" s="77">
        <v>-136.05000000000001</v>
      </c>
      <c r="I1179" s="60" t="s">
        <v>1152</v>
      </c>
      <c r="J1179" s="60">
        <v>-50</v>
      </c>
      <c r="K1179" s="78" t="s">
        <v>4</v>
      </c>
      <c r="L1179" s="77">
        <v>-26.78</v>
      </c>
      <c r="M1179" s="78" t="s">
        <v>502</v>
      </c>
      <c r="N1179" s="51">
        <v>-15.5</v>
      </c>
      <c r="O1179" t="s">
        <v>712</v>
      </c>
      <c r="P1179" s="50">
        <v>-500</v>
      </c>
      <c r="Q1179" s="31" t="s">
        <v>358</v>
      </c>
      <c r="R1179" s="51">
        <v>-300</v>
      </c>
    </row>
    <row r="1180" spans="1:19" ht="14.1" customHeight="1">
      <c r="A1180" s="45" t="s">
        <v>282</v>
      </c>
      <c r="B1180" s="31" t="s">
        <v>1012</v>
      </c>
      <c r="C1180" s="230">
        <v>-16.899999999999999</v>
      </c>
      <c r="E1180" s="22" t="s">
        <v>865</v>
      </c>
      <c r="F1180" s="50">
        <v>-40.99</v>
      </c>
      <c r="G1180" s="78" t="s">
        <v>670</v>
      </c>
      <c r="H1180" s="77">
        <v>-49.7</v>
      </c>
      <c r="I1180" s="60" t="s">
        <v>432</v>
      </c>
      <c r="J1180" s="60">
        <v>-110.12</v>
      </c>
      <c r="K1180" s="78" t="s">
        <v>4</v>
      </c>
      <c r="L1180" s="77">
        <v>-16.61</v>
      </c>
      <c r="M1180" s="78" t="s">
        <v>1012</v>
      </c>
      <c r="N1180" s="51">
        <v>-59.8</v>
      </c>
      <c r="O1180" t="s">
        <v>712</v>
      </c>
      <c r="P1180" s="50">
        <v>-500</v>
      </c>
      <c r="Q1180" s="31" t="s">
        <v>630</v>
      </c>
      <c r="R1180" s="51">
        <v>-100</v>
      </c>
    </row>
    <row r="1181" spans="1:19" ht="14.1" customHeight="1">
      <c r="A1181" s="45" t="s">
        <v>900</v>
      </c>
      <c r="B1181" s="31" t="s">
        <v>798</v>
      </c>
      <c r="C1181" s="230">
        <v>-7</v>
      </c>
      <c r="E1181" s="22" t="s">
        <v>234</v>
      </c>
      <c r="F1181" s="50">
        <v>-142.86000000000001</v>
      </c>
      <c r="G1181" s="76" t="s">
        <v>944</v>
      </c>
      <c r="H1181" s="77">
        <v>-75.8</v>
      </c>
      <c r="I1181" s="78" t="s">
        <v>261</v>
      </c>
      <c r="J1181" s="77">
        <v>-100</v>
      </c>
      <c r="K1181" s="78" t="s">
        <v>4</v>
      </c>
      <c r="L1181" s="77">
        <v>-25.8</v>
      </c>
      <c r="M1181" s="78" t="s">
        <v>895</v>
      </c>
      <c r="N1181" s="51">
        <v>-14.8</v>
      </c>
      <c r="O1181" s="31" t="s">
        <v>712</v>
      </c>
      <c r="P1181" s="51">
        <v>-200</v>
      </c>
      <c r="Q1181" s="31" t="s">
        <v>631</v>
      </c>
      <c r="R1181" s="51">
        <v>-38</v>
      </c>
    </row>
    <row r="1182" spans="1:19" ht="14.1" customHeight="1">
      <c r="A1182" s="45" t="s">
        <v>900</v>
      </c>
      <c r="B1182" s="31" t="s">
        <v>847</v>
      </c>
      <c r="C1182" s="234">
        <v>0.11</v>
      </c>
      <c r="E1182" s="22" t="s">
        <v>1151</v>
      </c>
      <c r="F1182" s="50">
        <v>-305.85000000000002</v>
      </c>
      <c r="G1182" s="78" t="s">
        <v>670</v>
      </c>
      <c r="H1182" s="77">
        <v>-95.2</v>
      </c>
      <c r="I1182" s="78" t="s">
        <v>261</v>
      </c>
      <c r="J1182" s="77">
        <v>-100</v>
      </c>
      <c r="K1182" s="78" t="s">
        <v>4</v>
      </c>
      <c r="L1182" s="77">
        <v>-131.69</v>
      </c>
      <c r="M1182" s="78" t="s">
        <v>502</v>
      </c>
      <c r="N1182" s="51">
        <v>-33</v>
      </c>
      <c r="O1182" s="31" t="s">
        <v>712</v>
      </c>
      <c r="P1182" s="51">
        <v>-500</v>
      </c>
      <c r="Q1182" s="31" t="s">
        <v>897</v>
      </c>
      <c r="R1182" s="51">
        <v>-15</v>
      </c>
    </row>
    <row r="1183" spans="1:19" ht="14.1" customHeight="1">
      <c r="A1183" s="30">
        <v>41060</v>
      </c>
      <c r="B1183" s="31" t="s">
        <v>1012</v>
      </c>
      <c r="C1183" s="230">
        <v>-34.9</v>
      </c>
      <c r="E1183" s="31" t="s">
        <v>871</v>
      </c>
      <c r="F1183" s="51">
        <v>-25.25</v>
      </c>
      <c r="G1183" s="78" t="s">
        <v>916</v>
      </c>
      <c r="H1183" s="77">
        <v>-213</v>
      </c>
      <c r="I1183" s="78" t="s">
        <v>261</v>
      </c>
      <c r="J1183" s="77">
        <v>-100</v>
      </c>
      <c r="K1183" s="78" t="s">
        <v>194</v>
      </c>
      <c r="L1183" s="77">
        <v>-65</v>
      </c>
      <c r="M1183" s="78" t="s">
        <v>502</v>
      </c>
      <c r="N1183" s="51">
        <v>-94.5</v>
      </c>
      <c r="O1183" s="31" t="s">
        <v>712</v>
      </c>
      <c r="P1183" s="51">
        <v>-800</v>
      </c>
      <c r="Q1183" s="31" t="s">
        <v>896</v>
      </c>
      <c r="R1183" s="51">
        <v>-22</v>
      </c>
    </row>
    <row r="1184" spans="1:19" ht="14.1" customHeight="1">
      <c r="A1184" s="30">
        <v>41061</v>
      </c>
      <c r="B1184" s="31" t="s">
        <v>361</v>
      </c>
      <c r="C1184" s="230">
        <v>-22.44</v>
      </c>
      <c r="E1184" s="31" t="s">
        <v>361</v>
      </c>
      <c r="F1184" s="51">
        <v>-151.66</v>
      </c>
      <c r="G1184" s="75" t="s">
        <v>873</v>
      </c>
      <c r="H1184" s="77">
        <v>-135</v>
      </c>
      <c r="I1184" s="78" t="s">
        <v>261</v>
      </c>
      <c r="J1184" s="77">
        <v>-100</v>
      </c>
      <c r="K1184" s="78" t="s">
        <v>4</v>
      </c>
      <c r="L1184" s="77">
        <v>-10</v>
      </c>
      <c r="M1184" s="78" t="s">
        <v>1012</v>
      </c>
      <c r="N1184" s="51">
        <v>-29.7</v>
      </c>
      <c r="O1184" s="31" t="s">
        <v>712</v>
      </c>
      <c r="P1184" s="51">
        <v>-800</v>
      </c>
      <c r="Q1184" s="31" t="s">
        <v>832</v>
      </c>
      <c r="R1184" s="51">
        <v>-35</v>
      </c>
      <c r="S1184" s="10"/>
    </row>
    <row r="1185" spans="1:19" ht="14.1" customHeight="1">
      <c r="A1185" s="30">
        <v>41061</v>
      </c>
      <c r="B1185" s="31" t="s">
        <v>361</v>
      </c>
      <c r="C1185" s="230">
        <v>-385.22</v>
      </c>
      <c r="E1185" s="31" t="s">
        <v>361</v>
      </c>
      <c r="F1185" s="51">
        <v>-177.41</v>
      </c>
      <c r="G1185" s="76" t="s">
        <v>944</v>
      </c>
      <c r="H1185" s="77">
        <v>-94.8</v>
      </c>
      <c r="I1185" s="78" t="s">
        <v>261</v>
      </c>
      <c r="J1185" s="77">
        <v>-100</v>
      </c>
      <c r="M1185" s="78" t="s">
        <v>1102</v>
      </c>
      <c r="N1185" s="51">
        <v>-44.9</v>
      </c>
      <c r="O1185" s="31" t="s">
        <v>712</v>
      </c>
      <c r="P1185" s="51">
        <v>-800</v>
      </c>
      <c r="Q1185" s="31" t="s">
        <v>832</v>
      </c>
      <c r="R1185" s="51">
        <v>-28</v>
      </c>
    </row>
    <row r="1186" spans="1:19" ht="14.1" customHeight="1">
      <c r="A1186" s="30">
        <v>41068</v>
      </c>
      <c r="B1186" s="31" t="s">
        <v>423</v>
      </c>
      <c r="C1186" s="230">
        <v>-31.99</v>
      </c>
      <c r="E1186" s="31" t="s">
        <v>789</v>
      </c>
      <c r="F1186" s="51">
        <v>-76.819999999999993</v>
      </c>
      <c r="G1186" s="75" t="s">
        <v>873</v>
      </c>
      <c r="H1186" s="77">
        <v>-135</v>
      </c>
      <c r="I1186" s="78" t="s">
        <v>432</v>
      </c>
      <c r="J1186" s="77">
        <v>-30</v>
      </c>
      <c r="M1186" s="78" t="s">
        <v>1103</v>
      </c>
      <c r="N1186" s="51">
        <v>-14.3</v>
      </c>
      <c r="O1186" s="31" t="s">
        <v>712</v>
      </c>
      <c r="P1186" s="51">
        <v>-500</v>
      </c>
      <c r="Q1186" s="31" t="s">
        <v>370</v>
      </c>
      <c r="R1186" s="51">
        <v>-63</v>
      </c>
    </row>
    <row r="1187" spans="1:19" ht="14.1" customHeight="1">
      <c r="A1187" s="30">
        <v>41068</v>
      </c>
      <c r="B1187" s="31" t="s">
        <v>912</v>
      </c>
      <c r="C1187" s="230">
        <v>-12.5</v>
      </c>
      <c r="E1187" s="31" t="s">
        <v>361</v>
      </c>
      <c r="F1187" s="51">
        <v>-57.13</v>
      </c>
      <c r="G1187" s="78" t="s">
        <v>916</v>
      </c>
      <c r="H1187" s="77">
        <v>-106.5</v>
      </c>
      <c r="I1187" s="78" t="s">
        <v>261</v>
      </c>
      <c r="J1187" s="77">
        <v>-119.34</v>
      </c>
      <c r="K1187" s="61"/>
      <c r="L1187" s="61"/>
      <c r="M1187" s="78" t="s">
        <v>717</v>
      </c>
      <c r="N1187" s="51">
        <v>-26.9</v>
      </c>
      <c r="O1187" s="31" t="s">
        <v>712</v>
      </c>
      <c r="P1187" s="51">
        <v>-2000</v>
      </c>
      <c r="Q1187" s="31" t="s">
        <v>237</v>
      </c>
      <c r="R1187" s="51">
        <v>-20</v>
      </c>
      <c r="S1187" s="10"/>
    </row>
    <row r="1188" spans="1:19" ht="14.1" customHeight="1">
      <c r="A1188" s="45" t="s">
        <v>863</v>
      </c>
      <c r="B1188" s="31" t="s">
        <v>150</v>
      </c>
      <c r="C1188" s="230">
        <v>-0.31</v>
      </c>
      <c r="E1188" s="31" t="s">
        <v>789</v>
      </c>
      <c r="F1188" s="51">
        <v>-8.3000000000000007</v>
      </c>
      <c r="M1188" s="78" t="s">
        <v>729</v>
      </c>
      <c r="N1188" s="51">
        <v>-12</v>
      </c>
      <c r="O1188" s="31" t="s">
        <v>712</v>
      </c>
      <c r="P1188" s="51">
        <v>-2000</v>
      </c>
      <c r="Q1188" s="31" t="s">
        <v>1332</v>
      </c>
      <c r="R1188" s="51">
        <v>-56</v>
      </c>
    </row>
    <row r="1189" spans="1:19" s="10" customFormat="1" ht="14.1" customHeight="1">
      <c r="A1189" s="47" t="s">
        <v>348</v>
      </c>
      <c r="B1189" s="34" t="s">
        <v>428</v>
      </c>
      <c r="C1189" s="231">
        <v>1808.89</v>
      </c>
      <c r="D1189" s="10" t="s">
        <v>249</v>
      </c>
      <c r="E1189" s="31" t="s">
        <v>361</v>
      </c>
      <c r="F1189" s="51">
        <v>-276.45</v>
      </c>
      <c r="G1189" s="60"/>
      <c r="H1189" s="60"/>
      <c r="I1189" s="60"/>
      <c r="J1189" s="60"/>
      <c r="K1189" s="60"/>
      <c r="L1189" s="60"/>
      <c r="M1189" s="78" t="s">
        <v>703</v>
      </c>
      <c r="N1189" s="51">
        <v>-48</v>
      </c>
      <c r="O1189" s="31" t="s">
        <v>712</v>
      </c>
      <c r="P1189" s="51">
        <v>-2000</v>
      </c>
      <c r="Q1189" s="31" t="s">
        <v>1333</v>
      </c>
      <c r="R1189" s="51">
        <v>-56</v>
      </c>
      <c r="S1189"/>
    </row>
    <row r="1190" spans="1:19" ht="14.1" customHeight="1">
      <c r="A1190" s="45" t="s">
        <v>348</v>
      </c>
      <c r="B1190" s="31" t="s">
        <v>436</v>
      </c>
      <c r="C1190" s="230">
        <v>-296.23</v>
      </c>
      <c r="E1190" s="31" t="s">
        <v>1151</v>
      </c>
      <c r="F1190" s="51">
        <v>-11.65</v>
      </c>
      <c r="O1190" s="31" t="s">
        <v>712</v>
      </c>
      <c r="P1190" s="51">
        <v>-2000</v>
      </c>
      <c r="Q1190" s="31" t="s">
        <v>1070</v>
      </c>
      <c r="R1190" s="51">
        <v>-300</v>
      </c>
    </row>
    <row r="1191" spans="1:19" ht="14.1" customHeight="1">
      <c r="A1191" s="45" t="s">
        <v>348</v>
      </c>
      <c r="B1191" s="31" t="s">
        <v>251</v>
      </c>
      <c r="C1191" s="230">
        <v>-114.94</v>
      </c>
      <c r="E1191" s="31" t="s">
        <v>1151</v>
      </c>
      <c r="F1191" s="51">
        <v>-54.16</v>
      </c>
      <c r="O1191" s="31" t="s">
        <v>712</v>
      </c>
      <c r="P1191" s="51">
        <v>-2000</v>
      </c>
      <c r="Q1191" s="31" t="s">
        <v>940</v>
      </c>
      <c r="R1191" s="51">
        <v>-407</v>
      </c>
    </row>
    <row r="1192" spans="1:19" ht="14.1" customHeight="1">
      <c r="A1192" s="45" t="s">
        <v>1032</v>
      </c>
      <c r="B1192" s="31" t="s">
        <v>727</v>
      </c>
      <c r="C1192" s="230">
        <v>-65.8</v>
      </c>
      <c r="E1192" s="31" t="s">
        <v>361</v>
      </c>
      <c r="F1192" s="51">
        <v>-24.9</v>
      </c>
      <c r="O1192" s="31" t="s">
        <v>712</v>
      </c>
      <c r="P1192" s="51">
        <v>-2000</v>
      </c>
    </row>
    <row r="1193" spans="1:19" s="10" customFormat="1" ht="14.1" customHeight="1">
      <c r="A1193" s="47" t="s">
        <v>1033</v>
      </c>
      <c r="B1193" s="34" t="s">
        <v>428</v>
      </c>
      <c r="C1193" s="231">
        <v>1312.89</v>
      </c>
      <c r="D1193" s="10" t="s">
        <v>1205</v>
      </c>
      <c r="E1193" s="31" t="s">
        <v>361</v>
      </c>
      <c r="F1193" s="51">
        <v>-49.9</v>
      </c>
      <c r="G1193" s="60"/>
      <c r="H1193" s="60"/>
      <c r="I1193" s="60"/>
      <c r="J1193" s="60"/>
      <c r="K1193" s="60"/>
      <c r="L1193" s="60"/>
      <c r="M1193" s="60"/>
      <c r="N1193"/>
      <c r="O1193" s="31" t="s">
        <v>712</v>
      </c>
      <c r="P1193" s="51">
        <v>-2000</v>
      </c>
      <c r="Q1193"/>
      <c r="R1193"/>
      <c r="S1193"/>
    </row>
    <row r="1194" spans="1:19" ht="14.1" customHeight="1">
      <c r="A1194" s="45" t="s">
        <v>1033</v>
      </c>
      <c r="B1194" s="31" t="s">
        <v>1034</v>
      </c>
      <c r="C1194" s="230">
        <v>-76</v>
      </c>
      <c r="E1194" s="31" t="s">
        <v>1151</v>
      </c>
      <c r="F1194" s="51">
        <v>-19.899999999999999</v>
      </c>
      <c r="O1194" s="31" t="s">
        <v>712</v>
      </c>
      <c r="P1194" s="51">
        <v>-1000</v>
      </c>
    </row>
    <row r="1195" spans="1:19" ht="14.1" customHeight="1">
      <c r="A1195" s="45" t="s">
        <v>1225</v>
      </c>
      <c r="B1195" s="31" t="s">
        <v>360</v>
      </c>
      <c r="C1195" s="230">
        <v>-58.6</v>
      </c>
      <c r="E1195" s="31" t="s">
        <v>261</v>
      </c>
      <c r="F1195" s="51">
        <v>-50</v>
      </c>
    </row>
    <row r="1196" spans="1:19" ht="14.1" customHeight="1">
      <c r="A1196" s="45" t="s">
        <v>617</v>
      </c>
      <c r="B1196" s="31" t="s">
        <v>832</v>
      </c>
      <c r="C1196" s="230">
        <v>-42</v>
      </c>
    </row>
    <row r="1197" spans="1:19" ht="14.1" customHeight="1">
      <c r="A1197" s="45" t="s">
        <v>617</v>
      </c>
      <c r="B1197" s="31" t="s">
        <v>832</v>
      </c>
      <c r="C1197" s="230">
        <v>-32</v>
      </c>
      <c r="E1197" s="128"/>
      <c r="F1197" s="10"/>
      <c r="G1197" s="61"/>
      <c r="H1197" s="61"/>
      <c r="I1197" s="61"/>
      <c r="J1197" s="61"/>
      <c r="K1197" s="61"/>
      <c r="L1197" s="61"/>
      <c r="M1197" s="61"/>
      <c r="N1197" s="10"/>
      <c r="O1197" s="10"/>
      <c r="P1197" s="10"/>
      <c r="Q1197" s="10"/>
      <c r="R1197" s="10"/>
      <c r="S1197" s="10"/>
    </row>
    <row r="1198" spans="1:19" s="10" customFormat="1" ht="14.1" customHeight="1">
      <c r="A1198" s="47" t="s">
        <v>1226</v>
      </c>
      <c r="B1198" s="34" t="s">
        <v>428</v>
      </c>
      <c r="C1198" s="231">
        <v>335</v>
      </c>
      <c r="D1198" s="10" t="s">
        <v>1206</v>
      </c>
      <c r="E1198" s="128"/>
      <c r="G1198" s="61"/>
      <c r="H1198" s="61"/>
      <c r="I1198" s="61"/>
      <c r="J1198" s="61"/>
      <c r="K1198" s="61"/>
      <c r="L1198" s="61"/>
      <c r="M1198" s="61"/>
    </row>
    <row r="1199" spans="1:19" s="10" customFormat="1" ht="14.1" customHeight="1">
      <c r="A1199" s="47" t="s">
        <v>1226</v>
      </c>
      <c r="B1199" s="34" t="s">
        <v>428</v>
      </c>
      <c r="C1199" s="231">
        <v>60</v>
      </c>
      <c r="D1199" s="10" t="s">
        <v>1207</v>
      </c>
      <c r="E1199" s="22"/>
      <c r="F1199"/>
      <c r="G1199" s="60"/>
      <c r="H1199" s="60"/>
      <c r="I1199" s="60"/>
      <c r="J1199" s="60"/>
      <c r="K1199" s="60"/>
      <c r="L1199" s="60"/>
      <c r="M1199" s="60"/>
      <c r="N1199"/>
      <c r="O1199"/>
      <c r="P1199"/>
      <c r="Q1199"/>
      <c r="R1199"/>
      <c r="S1199"/>
    </row>
    <row r="1200" spans="1:19" ht="14.1" customHeight="1">
      <c r="A1200" s="45" t="s">
        <v>1226</v>
      </c>
      <c r="B1200" s="31" t="s">
        <v>1227</v>
      </c>
      <c r="C1200" s="230">
        <v>-25</v>
      </c>
    </row>
    <row r="1201" spans="1:13" ht="14.1" customHeight="1">
      <c r="A1201" s="45" t="s">
        <v>838</v>
      </c>
      <c r="B1201" s="31" t="s">
        <v>712</v>
      </c>
      <c r="C1201" s="230">
        <v>-350</v>
      </c>
    </row>
    <row r="1202" spans="1:13" ht="14.1" customHeight="1">
      <c r="A1202" s="45" t="s">
        <v>503</v>
      </c>
      <c r="B1202" s="35" t="s">
        <v>1204</v>
      </c>
      <c r="C1202" s="230">
        <v>-68.900000000000006</v>
      </c>
      <c r="D1202" t="s">
        <v>414</v>
      </c>
    </row>
    <row r="1203" spans="1:13" ht="14.1" customHeight="1">
      <c r="A1203" s="30">
        <v>41085</v>
      </c>
      <c r="B1203" s="31" t="s">
        <v>712</v>
      </c>
      <c r="C1203" s="230">
        <v>-250</v>
      </c>
    </row>
    <row r="1204" spans="1:13" ht="14.1" customHeight="1">
      <c r="A1204" s="30">
        <v>41085</v>
      </c>
      <c r="B1204" s="31" t="s">
        <v>832</v>
      </c>
      <c r="C1204" s="230">
        <v>-28</v>
      </c>
    </row>
    <row r="1205" spans="1:13" ht="14.1" customHeight="1">
      <c r="A1205" s="30">
        <v>41085</v>
      </c>
      <c r="B1205" s="31" t="s">
        <v>1102</v>
      </c>
      <c r="C1205" s="230">
        <v>-21.9</v>
      </c>
    </row>
    <row r="1206" spans="1:13" ht="14.1" customHeight="1">
      <c r="A1206" s="30">
        <v>41086</v>
      </c>
      <c r="B1206" s="31" t="s">
        <v>712</v>
      </c>
      <c r="C1206" s="230">
        <v>-300</v>
      </c>
    </row>
    <row r="1207" spans="1:13" ht="14.1" customHeight="1">
      <c r="A1207" s="30">
        <v>41088</v>
      </c>
      <c r="B1207" s="31" t="s">
        <v>621</v>
      </c>
      <c r="C1207" s="230">
        <v>-29.9</v>
      </c>
    </row>
    <row r="1208" spans="1:13" s="10" customFormat="1" ht="14.1" customHeight="1">
      <c r="A1208" s="33">
        <v>41089</v>
      </c>
      <c r="B1208" s="34" t="s">
        <v>428</v>
      </c>
      <c r="C1208" s="231">
        <v>1949.3</v>
      </c>
      <c r="D1208" s="10" t="s">
        <v>437</v>
      </c>
      <c r="E1208" s="128"/>
      <c r="G1208" s="113"/>
      <c r="H1208" s="113"/>
      <c r="I1208" s="113"/>
      <c r="J1208" s="113"/>
      <c r="K1208" s="113"/>
      <c r="L1208" s="113"/>
      <c r="M1208" s="113"/>
    </row>
    <row r="1209" spans="1:13" ht="14.1" customHeight="1">
      <c r="A1209" s="30">
        <v>41089</v>
      </c>
      <c r="B1209" s="31" t="s">
        <v>712</v>
      </c>
      <c r="C1209" s="230">
        <v>-350</v>
      </c>
    </row>
    <row r="1210" spans="1:13" s="81" customFormat="1" ht="14.1" customHeight="1">
      <c r="A1210" s="142">
        <v>41089</v>
      </c>
      <c r="B1210" s="80" t="s">
        <v>753</v>
      </c>
      <c r="C1210" s="235">
        <v>-1624.83</v>
      </c>
      <c r="E1210" s="139"/>
      <c r="G1210" s="82"/>
      <c r="H1210" s="82"/>
      <c r="I1210" s="82"/>
      <c r="J1210" s="82"/>
      <c r="K1210" s="82"/>
      <c r="L1210" s="82"/>
      <c r="M1210" s="82"/>
    </row>
    <row r="1211" spans="1:13" ht="14.1" customHeight="1">
      <c r="A1211" s="30">
        <v>41089</v>
      </c>
      <c r="B1211" s="31" t="s">
        <v>798</v>
      </c>
      <c r="C1211" s="230">
        <v>-7</v>
      </c>
    </row>
    <row r="1212" spans="1:13" ht="14.1" customHeight="1">
      <c r="A1212" s="30">
        <v>41089</v>
      </c>
      <c r="B1212" s="31" t="s">
        <v>847</v>
      </c>
      <c r="C1212" s="234">
        <v>0.05</v>
      </c>
    </row>
    <row r="1213" spans="1:13" ht="14.1" customHeight="1">
      <c r="A1213" s="30">
        <v>41089</v>
      </c>
      <c r="B1213" s="31" t="s">
        <v>4</v>
      </c>
      <c r="C1213" s="230">
        <v>-23.3</v>
      </c>
    </row>
    <row r="1214" spans="1:13" ht="14.1" customHeight="1">
      <c r="A1214" s="30">
        <v>41091</v>
      </c>
      <c r="B1214" s="31" t="s">
        <v>754</v>
      </c>
      <c r="C1214" s="230">
        <v>-185.5</v>
      </c>
    </row>
    <row r="1215" spans="1:13" ht="14.1" customHeight="1">
      <c r="A1215" s="30">
        <v>41091</v>
      </c>
      <c r="B1215" s="31" t="s">
        <v>377</v>
      </c>
      <c r="C1215" s="230">
        <v>-225.75</v>
      </c>
    </row>
    <row r="1216" spans="1:13" ht="14.25">
      <c r="A1216" s="30">
        <v>41091</v>
      </c>
      <c r="B1216" s="31" t="s">
        <v>832</v>
      </c>
      <c r="C1216" s="230">
        <v>-28</v>
      </c>
    </row>
    <row r="1217" spans="1:13" s="10" customFormat="1" ht="14.25">
      <c r="A1217" s="33">
        <v>41097</v>
      </c>
      <c r="B1217" s="34" t="s">
        <v>428</v>
      </c>
      <c r="C1217" s="231">
        <v>5450</v>
      </c>
      <c r="D1217" s="10" t="s">
        <v>438</v>
      </c>
      <c r="E1217" s="128"/>
      <c r="G1217" s="113"/>
      <c r="H1217" s="113"/>
      <c r="I1217" s="113"/>
      <c r="J1217" s="113"/>
      <c r="K1217" s="113"/>
      <c r="L1217" s="113"/>
      <c r="M1217" s="113"/>
    </row>
    <row r="1218" spans="1:13" ht="14.25">
      <c r="A1218" s="30">
        <v>41098</v>
      </c>
      <c r="B1218" s="31" t="s">
        <v>1070</v>
      </c>
      <c r="C1218" s="230">
        <v>-200</v>
      </c>
    </row>
    <row r="1219" spans="1:13" ht="14.25">
      <c r="A1219" s="30">
        <v>41098</v>
      </c>
      <c r="B1219" s="31" t="s">
        <v>4</v>
      </c>
      <c r="C1219" s="230">
        <v>-69.150000000000006</v>
      </c>
    </row>
    <row r="1220" spans="1:13" ht="14.25">
      <c r="A1220" s="30">
        <v>41099</v>
      </c>
      <c r="B1220" s="31" t="s">
        <v>436</v>
      </c>
      <c r="C1220" s="230">
        <v>-10.220000000000001</v>
      </c>
    </row>
    <row r="1221" spans="1:13" ht="14.25">
      <c r="A1221" s="30">
        <v>41100</v>
      </c>
      <c r="B1221" s="31" t="s">
        <v>712</v>
      </c>
      <c r="C1221" s="230">
        <v>-500</v>
      </c>
    </row>
    <row r="1222" spans="1:13" ht="14.25">
      <c r="A1222" s="45" t="s">
        <v>643</v>
      </c>
      <c r="B1222" s="31" t="s">
        <v>712</v>
      </c>
      <c r="C1222" s="230">
        <v>-2000</v>
      </c>
    </row>
    <row r="1223" spans="1:13" s="10" customFormat="1" ht="14.25">
      <c r="A1223" s="47" t="s">
        <v>791</v>
      </c>
      <c r="B1223" s="34" t="s">
        <v>428</v>
      </c>
      <c r="C1223" s="231">
        <v>4694.4399999999996</v>
      </c>
      <c r="D1223" s="10" t="s">
        <v>463</v>
      </c>
      <c r="E1223" s="128"/>
      <c r="G1223" s="113"/>
      <c r="H1223" s="113"/>
      <c r="I1223" s="113"/>
      <c r="J1223" s="113"/>
      <c r="K1223" s="113"/>
      <c r="L1223" s="113"/>
      <c r="M1223" s="113"/>
    </row>
    <row r="1224" spans="1:13" ht="14.25">
      <c r="A1224" s="45" t="s">
        <v>644</v>
      </c>
      <c r="B1224" s="31" t="s">
        <v>1035</v>
      </c>
      <c r="C1224" s="230">
        <v>-155.5</v>
      </c>
    </row>
    <row r="1225" spans="1:13" ht="14.25">
      <c r="A1225" s="45" t="s">
        <v>644</v>
      </c>
      <c r="B1225" s="31" t="s">
        <v>712</v>
      </c>
      <c r="C1225" s="230">
        <v>-1500</v>
      </c>
    </row>
    <row r="1226" spans="1:13" s="10" customFormat="1" ht="14.25">
      <c r="A1226" s="47" t="s">
        <v>978</v>
      </c>
      <c r="B1226" s="34" t="s">
        <v>428</v>
      </c>
      <c r="C1226" s="231">
        <v>1312.89</v>
      </c>
      <c r="D1226" s="10" t="s">
        <v>464</v>
      </c>
      <c r="E1226" s="128"/>
      <c r="G1226" s="113"/>
      <c r="H1226" s="113"/>
      <c r="I1226" s="113"/>
      <c r="J1226" s="113"/>
      <c r="K1226" s="113"/>
      <c r="L1226" s="113"/>
      <c r="M1226" s="113"/>
    </row>
    <row r="1227" spans="1:13" s="10" customFormat="1" ht="14.25">
      <c r="A1227" s="47" t="s">
        <v>978</v>
      </c>
      <c r="B1227" s="34" t="s">
        <v>428</v>
      </c>
      <c r="C1227" s="231">
        <v>335</v>
      </c>
      <c r="D1227" s="10" t="s">
        <v>464</v>
      </c>
      <c r="E1227" s="128"/>
      <c r="G1227" s="113"/>
      <c r="H1227" s="113"/>
      <c r="I1227" s="113"/>
      <c r="J1227" s="113"/>
      <c r="K1227" s="113"/>
      <c r="L1227" s="113"/>
      <c r="M1227" s="113"/>
    </row>
    <row r="1228" spans="1:13" s="10" customFormat="1" ht="14.25">
      <c r="A1228" s="47" t="s">
        <v>978</v>
      </c>
      <c r="B1228" s="34" t="s">
        <v>428</v>
      </c>
      <c r="C1228" s="231">
        <v>150</v>
      </c>
      <c r="D1228" s="10" t="s">
        <v>464</v>
      </c>
      <c r="E1228" s="128"/>
      <c r="G1228" s="113"/>
      <c r="H1228" s="113"/>
      <c r="I1228" s="113"/>
      <c r="J1228" s="113"/>
      <c r="K1228" s="113"/>
      <c r="L1228" s="113"/>
      <c r="M1228" s="113"/>
    </row>
    <row r="1229" spans="1:13" ht="14.25">
      <c r="A1229" s="45" t="s">
        <v>978</v>
      </c>
      <c r="B1229" s="31" t="s">
        <v>361</v>
      </c>
      <c r="C1229" s="230">
        <v>-59</v>
      </c>
    </row>
    <row r="1230" spans="1:13" ht="14.25">
      <c r="A1230" s="45" t="s">
        <v>978</v>
      </c>
      <c r="B1230" s="31" t="s">
        <v>361</v>
      </c>
      <c r="C1230" s="230">
        <v>-97.64</v>
      </c>
    </row>
    <row r="1231" spans="1:13" ht="14.25">
      <c r="A1231" s="45" t="s">
        <v>978</v>
      </c>
      <c r="B1231" s="31" t="s">
        <v>855</v>
      </c>
      <c r="C1231" s="230">
        <v>-128</v>
      </c>
    </row>
    <row r="1232" spans="1:13" s="10" customFormat="1" ht="14.25">
      <c r="A1232" s="47" t="s">
        <v>933</v>
      </c>
      <c r="B1232" s="34" t="s">
        <v>428</v>
      </c>
      <c r="C1232" s="231">
        <v>60</v>
      </c>
      <c r="D1232" s="10" t="s">
        <v>464</v>
      </c>
      <c r="E1232" s="128"/>
      <c r="G1232" s="113"/>
      <c r="H1232" s="113"/>
      <c r="I1232" s="113"/>
      <c r="J1232" s="113"/>
      <c r="K1232" s="113"/>
      <c r="L1232" s="113"/>
      <c r="M1232" s="113"/>
    </row>
    <row r="1233" spans="1:13" ht="14.25">
      <c r="A1233" s="45" t="s">
        <v>933</v>
      </c>
      <c r="B1233" s="31" t="s">
        <v>656</v>
      </c>
      <c r="C1233" s="230">
        <v>-1750</v>
      </c>
      <c r="D1233" t="s">
        <v>462</v>
      </c>
    </row>
    <row r="1234" spans="1:13" ht="14.25">
      <c r="A1234" s="45" t="s">
        <v>368</v>
      </c>
      <c r="B1234" s="31" t="s">
        <v>820</v>
      </c>
      <c r="C1234" s="230">
        <v>-216.1</v>
      </c>
    </row>
    <row r="1235" spans="1:13" ht="14.25">
      <c r="A1235" s="45" t="s">
        <v>368</v>
      </c>
      <c r="B1235" s="35" t="s">
        <v>1204</v>
      </c>
      <c r="C1235" s="230">
        <v>-68.900000000000006</v>
      </c>
      <c r="D1235" t="s">
        <v>413</v>
      </c>
    </row>
    <row r="1236" spans="1:13" ht="14.25">
      <c r="A1236" s="45" t="s">
        <v>713</v>
      </c>
      <c r="B1236" s="31" t="s">
        <v>4</v>
      </c>
      <c r="C1236" s="230">
        <v>-28</v>
      </c>
    </row>
    <row r="1237" spans="1:13" ht="14.25">
      <c r="A1237" s="45" t="s">
        <v>713</v>
      </c>
      <c r="B1237" s="31" t="s">
        <v>712</v>
      </c>
      <c r="C1237" s="230">
        <v>-500</v>
      </c>
    </row>
    <row r="1238" spans="1:13" ht="14.25">
      <c r="A1238" s="45" t="s">
        <v>713</v>
      </c>
      <c r="B1238" s="31" t="s">
        <v>361</v>
      </c>
      <c r="C1238" s="230">
        <v>-228.04</v>
      </c>
    </row>
    <row r="1239" spans="1:13" s="10" customFormat="1" ht="14.25">
      <c r="A1239" s="47" t="s">
        <v>786</v>
      </c>
      <c r="B1239" s="34" t="s">
        <v>428</v>
      </c>
      <c r="C1239" s="231">
        <v>120</v>
      </c>
      <c r="D1239" s="10" t="s">
        <v>535</v>
      </c>
      <c r="E1239" s="128"/>
      <c r="G1239" s="118"/>
      <c r="H1239" s="118"/>
      <c r="I1239" s="118"/>
      <c r="J1239" s="118"/>
      <c r="K1239" s="118"/>
      <c r="L1239" s="118"/>
      <c r="M1239" s="118"/>
    </row>
    <row r="1240" spans="1:13" ht="14.25">
      <c r="A1240" s="45" t="s">
        <v>786</v>
      </c>
      <c r="B1240" s="31" t="s">
        <v>261</v>
      </c>
      <c r="C1240" s="230">
        <v>-25</v>
      </c>
    </row>
    <row r="1241" spans="1:13" ht="14.25">
      <c r="A1241" s="45" t="s">
        <v>786</v>
      </c>
      <c r="B1241" s="31" t="s">
        <v>7</v>
      </c>
      <c r="C1241" s="230">
        <v>-28</v>
      </c>
    </row>
    <row r="1242" spans="1:13" s="10" customFormat="1" ht="14.25">
      <c r="A1242" s="47" t="s">
        <v>1043</v>
      </c>
      <c r="B1242" s="34" t="s">
        <v>428</v>
      </c>
      <c r="C1242" s="231">
        <v>2980.67</v>
      </c>
      <c r="D1242" s="10" t="s">
        <v>536</v>
      </c>
      <c r="E1242" s="128"/>
      <c r="G1242" s="118"/>
      <c r="H1242" s="118"/>
      <c r="I1242" s="118"/>
      <c r="J1242" s="118"/>
      <c r="K1242" s="118"/>
      <c r="L1242" s="118"/>
      <c r="M1242" s="118"/>
    </row>
    <row r="1243" spans="1:13" ht="14.25">
      <c r="A1243" s="45" t="s">
        <v>1043</v>
      </c>
      <c r="B1243" s="31" t="s">
        <v>626</v>
      </c>
      <c r="C1243" s="230">
        <v>-28</v>
      </c>
    </row>
    <row r="1244" spans="1:13" ht="14.25">
      <c r="A1244" s="45" t="s">
        <v>268</v>
      </c>
      <c r="B1244" s="31" t="s">
        <v>712</v>
      </c>
      <c r="C1244" s="230">
        <v>-500</v>
      </c>
    </row>
    <row r="1245" spans="1:13" ht="14.25">
      <c r="A1245" s="45" t="s">
        <v>193</v>
      </c>
      <c r="B1245" s="31" t="s">
        <v>523</v>
      </c>
      <c r="C1245" s="230">
        <v>-95.1</v>
      </c>
    </row>
    <row r="1246" spans="1:13" ht="14.25">
      <c r="A1246" s="45" t="s">
        <v>193</v>
      </c>
      <c r="B1246" s="31" t="s">
        <v>436</v>
      </c>
      <c r="C1246" s="230">
        <v>-280.48</v>
      </c>
    </row>
    <row r="1247" spans="1:13" ht="14.25">
      <c r="A1247" s="361"/>
      <c r="B1247" s="361"/>
      <c r="C1247" s="361"/>
    </row>
    <row r="1248" spans="1:13" ht="14.25">
      <c r="A1248" s="30">
        <v>41126</v>
      </c>
      <c r="B1248" s="31" t="s">
        <v>712</v>
      </c>
      <c r="C1248" s="230">
        <v>-500</v>
      </c>
    </row>
    <row r="1249" spans="1:13" ht="14.25">
      <c r="A1249" s="30">
        <v>41126</v>
      </c>
      <c r="B1249" s="31" t="s">
        <v>626</v>
      </c>
      <c r="C1249" s="230">
        <v>-14</v>
      </c>
    </row>
    <row r="1250" spans="1:13" ht="14.25">
      <c r="A1250" s="30">
        <v>41126</v>
      </c>
      <c r="B1250" s="31" t="s">
        <v>621</v>
      </c>
      <c r="C1250" s="230">
        <v>-25.8</v>
      </c>
    </row>
    <row r="1251" spans="1:13" ht="14.25">
      <c r="A1251" s="30">
        <v>41126</v>
      </c>
      <c r="B1251" s="31" t="s">
        <v>531</v>
      </c>
      <c r="C1251" s="230">
        <v>-30</v>
      </c>
    </row>
    <row r="1252" spans="1:13" ht="14.25">
      <c r="A1252" s="30">
        <v>41126</v>
      </c>
      <c r="B1252" s="31" t="s">
        <v>531</v>
      </c>
      <c r="C1252" s="230">
        <v>-26.4</v>
      </c>
    </row>
    <row r="1253" spans="1:13" ht="14.25">
      <c r="A1253" s="30">
        <v>41127</v>
      </c>
      <c r="B1253" s="31" t="s">
        <v>626</v>
      </c>
      <c r="C1253" s="230">
        <v>-14</v>
      </c>
    </row>
    <row r="1254" spans="1:13" ht="14.25">
      <c r="A1254" s="30">
        <v>41127</v>
      </c>
      <c r="B1254" s="31" t="s">
        <v>621</v>
      </c>
      <c r="C1254" s="230">
        <v>-30.8</v>
      </c>
    </row>
    <row r="1255" spans="1:13" ht="14.25">
      <c r="A1255" s="30">
        <v>41128</v>
      </c>
      <c r="B1255" s="31" t="s">
        <v>712</v>
      </c>
      <c r="C1255" s="230">
        <v>-500</v>
      </c>
    </row>
    <row r="1256" spans="1:13" ht="14.25">
      <c r="A1256" s="30">
        <v>41128</v>
      </c>
      <c r="B1256" s="31" t="s">
        <v>532</v>
      </c>
      <c r="C1256" s="230">
        <v>-85</v>
      </c>
    </row>
    <row r="1257" spans="1:13" ht="14.25">
      <c r="A1257" s="30">
        <v>41128</v>
      </c>
      <c r="B1257" s="31" t="s">
        <v>975</v>
      </c>
      <c r="C1257" s="230">
        <v>-300</v>
      </c>
    </row>
    <row r="1258" spans="1:13" ht="14.25">
      <c r="A1258" s="30">
        <v>41128</v>
      </c>
      <c r="B1258" s="31" t="s">
        <v>912</v>
      </c>
      <c r="C1258" s="230">
        <v>-65</v>
      </c>
    </row>
    <row r="1259" spans="1:13" ht="14.25">
      <c r="A1259" s="30">
        <v>41129</v>
      </c>
      <c r="B1259" s="31" t="s">
        <v>533</v>
      </c>
      <c r="C1259" s="230">
        <v>-3.9</v>
      </c>
    </row>
    <row r="1260" spans="1:13" ht="14.25">
      <c r="A1260" s="30">
        <v>41130</v>
      </c>
      <c r="B1260" s="31" t="s">
        <v>712</v>
      </c>
      <c r="C1260" s="230">
        <v>-500</v>
      </c>
    </row>
    <row r="1261" spans="1:13" ht="14.25">
      <c r="A1261" s="30">
        <v>41130</v>
      </c>
      <c r="B1261" s="31" t="s">
        <v>534</v>
      </c>
      <c r="C1261" s="230">
        <v>-15</v>
      </c>
    </row>
    <row r="1262" spans="1:13" ht="14.25">
      <c r="A1262" s="30">
        <v>41130</v>
      </c>
      <c r="B1262" s="31" t="s">
        <v>640</v>
      </c>
      <c r="C1262" s="230">
        <v>-100</v>
      </c>
    </row>
    <row r="1263" spans="1:13" ht="14.25">
      <c r="A1263" s="30">
        <v>41131</v>
      </c>
      <c r="B1263" s="31" t="s">
        <v>1070</v>
      </c>
      <c r="C1263" s="230">
        <v>-250</v>
      </c>
    </row>
    <row r="1264" spans="1:13" s="10" customFormat="1" ht="14.25">
      <c r="A1264" s="33">
        <v>41132</v>
      </c>
      <c r="B1264" s="34" t="s">
        <v>428</v>
      </c>
      <c r="C1264" s="231">
        <v>1658.76</v>
      </c>
      <c r="D1264" s="10" t="s">
        <v>537</v>
      </c>
      <c r="E1264" s="128"/>
      <c r="G1264" s="118"/>
      <c r="H1264" s="118"/>
      <c r="I1264" s="118"/>
      <c r="J1264" s="118"/>
      <c r="K1264" s="118"/>
      <c r="L1264" s="118"/>
      <c r="M1264" s="118"/>
    </row>
    <row r="1265" spans="1:13" ht="14.25">
      <c r="A1265" s="45" t="s">
        <v>969</v>
      </c>
      <c r="B1265" s="31" t="s">
        <v>7</v>
      </c>
      <c r="C1265" s="230">
        <v>-14</v>
      </c>
    </row>
    <row r="1266" spans="1:13" ht="14.25">
      <c r="A1266" s="45" t="s">
        <v>1069</v>
      </c>
      <c r="B1266" s="31" t="s">
        <v>712</v>
      </c>
      <c r="C1266" s="230">
        <v>-500</v>
      </c>
    </row>
    <row r="1267" spans="1:13" s="10" customFormat="1" ht="14.25">
      <c r="A1267" s="47" t="s">
        <v>1069</v>
      </c>
      <c r="B1267" s="34" t="s">
        <v>428</v>
      </c>
      <c r="C1267" s="231">
        <v>1285.24</v>
      </c>
      <c r="D1267" s="10" t="s">
        <v>535</v>
      </c>
      <c r="E1267" s="128"/>
      <c r="G1267" s="118"/>
      <c r="H1267" s="118"/>
      <c r="I1267" s="118"/>
      <c r="J1267" s="118"/>
      <c r="K1267" s="118"/>
      <c r="L1267" s="118"/>
      <c r="M1267" s="118"/>
    </row>
    <row r="1268" spans="1:13" ht="14.25">
      <c r="A1268" s="45" t="s">
        <v>429</v>
      </c>
      <c r="B1268" s="31" t="s">
        <v>647</v>
      </c>
      <c r="C1268" s="230">
        <v>-103.86</v>
      </c>
    </row>
    <row r="1269" spans="1:13" ht="14.25">
      <c r="A1269" s="45" t="s">
        <v>429</v>
      </c>
      <c r="B1269" s="35" t="s">
        <v>1204</v>
      </c>
      <c r="C1269" s="230">
        <v>-68.900000000000006</v>
      </c>
      <c r="D1269" t="s">
        <v>412</v>
      </c>
    </row>
    <row r="1270" spans="1:13" ht="14.25">
      <c r="A1270" s="45" t="s">
        <v>429</v>
      </c>
      <c r="B1270" s="56" t="s">
        <v>523</v>
      </c>
      <c r="C1270" s="230">
        <v>-103.9</v>
      </c>
    </row>
    <row r="1271" spans="1:13" ht="14.25">
      <c r="A1271" s="45" t="s">
        <v>1105</v>
      </c>
      <c r="B1271" s="31" t="s">
        <v>494</v>
      </c>
      <c r="C1271" s="230">
        <v>-40</v>
      </c>
    </row>
    <row r="1272" spans="1:13" ht="14.25">
      <c r="A1272" s="45" t="s">
        <v>1105</v>
      </c>
      <c r="B1272" s="31" t="s">
        <v>495</v>
      </c>
      <c r="C1272" s="230">
        <v>-78</v>
      </c>
    </row>
    <row r="1273" spans="1:13" ht="14.25">
      <c r="A1273" s="45" t="s">
        <v>1105</v>
      </c>
      <c r="B1273" s="31" t="s">
        <v>1122</v>
      </c>
      <c r="C1273" s="230">
        <v>-10</v>
      </c>
    </row>
    <row r="1274" spans="1:13" ht="14.25">
      <c r="A1274" s="45" t="s">
        <v>1105</v>
      </c>
      <c r="B1274" s="31" t="s">
        <v>747</v>
      </c>
      <c r="C1274" s="230">
        <v>-41</v>
      </c>
    </row>
    <row r="1275" spans="1:13" ht="14.25">
      <c r="A1275" s="45" t="s">
        <v>190</v>
      </c>
      <c r="B1275" s="31" t="s">
        <v>496</v>
      </c>
      <c r="C1275" s="230">
        <v>-30</v>
      </c>
    </row>
    <row r="1276" spans="1:13" ht="14.25">
      <c r="A1276" s="45" t="s">
        <v>866</v>
      </c>
      <c r="B1276" s="31" t="s">
        <v>712</v>
      </c>
      <c r="C1276" s="230">
        <v>-2000</v>
      </c>
    </row>
    <row r="1277" spans="1:13" s="10" customFormat="1" ht="14.25">
      <c r="A1277" s="47" t="s">
        <v>866</v>
      </c>
      <c r="B1277" s="34" t="s">
        <v>428</v>
      </c>
      <c r="C1277" s="231">
        <v>60</v>
      </c>
      <c r="D1277" s="10" t="s">
        <v>498</v>
      </c>
      <c r="E1277" s="128"/>
      <c r="G1277" s="120"/>
      <c r="H1277" s="120"/>
      <c r="I1277" s="120"/>
      <c r="J1277" s="120"/>
      <c r="K1277" s="120"/>
      <c r="L1277" s="120"/>
      <c r="M1277" s="120"/>
    </row>
    <row r="1278" spans="1:13" s="10" customFormat="1" ht="14.25">
      <c r="A1278" s="47" t="s">
        <v>497</v>
      </c>
      <c r="B1278" s="34" t="s">
        <v>428</v>
      </c>
      <c r="C1278" s="231">
        <v>335</v>
      </c>
      <c r="D1278" s="10" t="s">
        <v>499</v>
      </c>
      <c r="E1278" s="128"/>
      <c r="G1278" s="120"/>
      <c r="H1278" s="120"/>
      <c r="I1278" s="120"/>
      <c r="J1278" s="120"/>
      <c r="K1278" s="120"/>
      <c r="L1278" s="120"/>
      <c r="M1278" s="120"/>
    </row>
    <row r="1279" spans="1:13" s="10" customFormat="1" ht="14.25">
      <c r="A1279" s="47" t="s">
        <v>497</v>
      </c>
      <c r="B1279" s="34" t="s">
        <v>428</v>
      </c>
      <c r="C1279" s="231">
        <v>250</v>
      </c>
      <c r="D1279" s="10" t="s">
        <v>499</v>
      </c>
      <c r="E1279" s="128"/>
      <c r="G1279" s="120"/>
      <c r="H1279" s="120"/>
      <c r="I1279" s="120"/>
      <c r="J1279" s="120"/>
      <c r="K1279" s="120"/>
      <c r="L1279" s="120"/>
      <c r="M1279" s="120"/>
    </row>
    <row r="1280" spans="1:13" ht="14.25">
      <c r="A1280" s="45" t="s">
        <v>497</v>
      </c>
      <c r="B1280" s="31" t="s">
        <v>712</v>
      </c>
      <c r="C1280" s="230">
        <v>-500</v>
      </c>
    </row>
    <row r="1281" spans="1:13" ht="14.25">
      <c r="A1281" s="45" t="s">
        <v>1065</v>
      </c>
      <c r="B1281" s="31" t="s">
        <v>1070</v>
      </c>
      <c r="C1281" s="230">
        <v>-200</v>
      </c>
    </row>
    <row r="1282" spans="1:13" s="10" customFormat="1" ht="14.25">
      <c r="A1282" s="47" t="s">
        <v>445</v>
      </c>
      <c r="B1282" s="34" t="s">
        <v>428</v>
      </c>
      <c r="C1282" s="231">
        <v>1852.11</v>
      </c>
      <c r="D1282" s="10" t="s">
        <v>493</v>
      </c>
      <c r="E1282" s="128"/>
      <c r="G1282" s="120"/>
      <c r="H1282" s="120"/>
      <c r="I1282" s="120"/>
      <c r="J1282" s="120"/>
      <c r="K1282" s="120"/>
      <c r="L1282" s="120"/>
      <c r="M1282" s="120"/>
    </row>
    <row r="1283" spans="1:13" ht="14.25">
      <c r="A1283" s="45" t="s">
        <v>445</v>
      </c>
      <c r="B1283" s="31" t="s">
        <v>485</v>
      </c>
      <c r="C1283" s="230">
        <v>-185</v>
      </c>
    </row>
    <row r="1284" spans="1:13" s="81" customFormat="1" ht="14.25">
      <c r="A1284" s="79" t="s">
        <v>734</v>
      </c>
      <c r="B1284" s="80" t="s">
        <v>16</v>
      </c>
      <c r="C1284" s="235">
        <v>-1624.83</v>
      </c>
      <c r="E1284" s="139"/>
      <c r="G1284" s="82"/>
      <c r="H1284" s="82"/>
      <c r="I1284" s="82"/>
      <c r="J1284" s="82"/>
      <c r="K1284" s="82"/>
      <c r="L1284" s="82"/>
      <c r="M1284" s="82"/>
    </row>
    <row r="1285" spans="1:13" ht="14.25">
      <c r="A1285" s="45" t="s">
        <v>734</v>
      </c>
      <c r="B1285" s="31" t="s">
        <v>798</v>
      </c>
      <c r="C1285" s="230">
        <v>-7</v>
      </c>
    </row>
    <row r="1286" spans="1:13" ht="14.25">
      <c r="A1286" s="45" t="s">
        <v>734</v>
      </c>
      <c r="B1286" s="31" t="s">
        <v>847</v>
      </c>
      <c r="C1286" s="234">
        <v>0.15</v>
      </c>
    </row>
    <row r="1287" spans="1:13" s="10" customFormat="1" ht="14.25">
      <c r="A1287" s="33">
        <v>41156</v>
      </c>
      <c r="B1287" s="34" t="s">
        <v>428</v>
      </c>
      <c r="C1287" s="231">
        <v>3762.96</v>
      </c>
      <c r="D1287" s="10" t="s">
        <v>1240</v>
      </c>
      <c r="E1287" s="128"/>
      <c r="G1287" s="120"/>
      <c r="H1287" s="120"/>
      <c r="I1287" s="120"/>
      <c r="J1287" s="120"/>
      <c r="K1287" s="120"/>
      <c r="L1287" s="120"/>
      <c r="M1287" s="120"/>
    </row>
    <row r="1288" spans="1:13" ht="14.25">
      <c r="A1288" s="30">
        <v>41156</v>
      </c>
      <c r="B1288" s="31" t="s">
        <v>712</v>
      </c>
      <c r="C1288" s="230">
        <v>-200</v>
      </c>
    </row>
    <row r="1289" spans="1:13" ht="14.25">
      <c r="A1289" s="30">
        <v>41156</v>
      </c>
      <c r="B1289" s="31" t="s">
        <v>720</v>
      </c>
      <c r="C1289" s="234">
        <v>1200</v>
      </c>
    </row>
    <row r="1290" spans="1:13" ht="14.25">
      <c r="A1290" s="30">
        <v>41156</v>
      </c>
      <c r="B1290" s="31" t="s">
        <v>618</v>
      </c>
      <c r="C1290" s="230">
        <v>-0.05</v>
      </c>
    </row>
    <row r="1291" spans="1:13" ht="14.25">
      <c r="A1291" s="30">
        <v>41157</v>
      </c>
      <c r="B1291" s="31" t="s">
        <v>712</v>
      </c>
      <c r="C1291" s="230">
        <v>-700</v>
      </c>
    </row>
    <row r="1292" spans="1:13" s="10" customFormat="1" ht="14.25">
      <c r="A1292" s="33">
        <v>41159</v>
      </c>
      <c r="B1292" s="34" t="s">
        <v>428</v>
      </c>
      <c r="C1292" s="231">
        <v>276</v>
      </c>
      <c r="D1292" s="10" t="s">
        <v>13</v>
      </c>
      <c r="E1292" s="128"/>
      <c r="G1292" s="120"/>
      <c r="H1292" s="120"/>
      <c r="I1292" s="120"/>
      <c r="J1292" s="120"/>
      <c r="K1292" s="120"/>
      <c r="L1292" s="120"/>
      <c r="M1292" s="120"/>
    </row>
    <row r="1293" spans="1:13" ht="14.25">
      <c r="A1293" s="30">
        <v>41161</v>
      </c>
      <c r="B1293" s="31" t="s">
        <v>224</v>
      </c>
      <c r="C1293" s="230">
        <v>-198</v>
      </c>
    </row>
    <row r="1294" spans="1:13" ht="14.25">
      <c r="A1294" s="30">
        <v>41162</v>
      </c>
      <c r="B1294" s="31" t="s">
        <v>434</v>
      </c>
      <c r="C1294" s="230">
        <v>-48</v>
      </c>
    </row>
    <row r="1295" spans="1:13" ht="14.25">
      <c r="A1295" s="30">
        <v>41162</v>
      </c>
      <c r="B1295" s="31" t="s">
        <v>1109</v>
      </c>
      <c r="C1295" s="230">
        <v>-24.8</v>
      </c>
    </row>
    <row r="1296" spans="1:13" ht="14.25">
      <c r="A1296" s="30">
        <v>41162</v>
      </c>
      <c r="B1296" s="31" t="s">
        <v>626</v>
      </c>
      <c r="C1296" s="230">
        <v>-14</v>
      </c>
    </row>
    <row r="1297" spans="1:13" ht="14.25">
      <c r="A1297" s="30">
        <v>41162</v>
      </c>
      <c r="B1297" s="31" t="s">
        <v>626</v>
      </c>
      <c r="C1297" s="230">
        <v>-9</v>
      </c>
    </row>
    <row r="1298" spans="1:13" ht="14.25">
      <c r="A1298" s="30">
        <v>41162</v>
      </c>
      <c r="B1298" s="31" t="s">
        <v>377</v>
      </c>
      <c r="C1298" s="230">
        <v>-116.07</v>
      </c>
    </row>
    <row r="1299" spans="1:13" ht="14.25">
      <c r="A1299" s="30">
        <v>41163</v>
      </c>
      <c r="B1299" s="31" t="s">
        <v>712</v>
      </c>
      <c r="C1299" s="230">
        <v>-500</v>
      </c>
    </row>
    <row r="1300" spans="1:13" ht="14.25">
      <c r="A1300" s="45" t="s">
        <v>582</v>
      </c>
      <c r="B1300" s="31" t="s">
        <v>712</v>
      </c>
      <c r="C1300" s="230">
        <v>-2000</v>
      </c>
    </row>
    <row r="1301" spans="1:13" s="10" customFormat="1" ht="14.25">
      <c r="A1301" s="47" t="s">
        <v>810</v>
      </c>
      <c r="B1301" s="34" t="s">
        <v>428</v>
      </c>
      <c r="C1301" s="231">
        <v>1631.67</v>
      </c>
      <c r="D1301" s="10" t="s">
        <v>14</v>
      </c>
      <c r="E1301" s="128"/>
      <c r="G1301" s="120"/>
      <c r="H1301" s="120"/>
      <c r="I1301" s="120"/>
      <c r="J1301" s="120"/>
      <c r="K1301" s="120"/>
      <c r="L1301" s="120"/>
      <c r="M1301" s="120"/>
    </row>
    <row r="1302" spans="1:13" ht="14.25">
      <c r="A1302" s="45" t="s">
        <v>810</v>
      </c>
      <c r="B1302" s="31" t="s">
        <v>225</v>
      </c>
      <c r="C1302" s="230">
        <v>-45</v>
      </c>
    </row>
    <row r="1303" spans="1:13" ht="14.25">
      <c r="A1303" s="45" t="s">
        <v>810</v>
      </c>
      <c r="B1303" s="31" t="s">
        <v>626</v>
      </c>
      <c r="C1303" s="230">
        <v>-14</v>
      </c>
    </row>
    <row r="1304" spans="1:13" ht="14.25">
      <c r="A1304" s="45" t="s">
        <v>810</v>
      </c>
      <c r="B1304" s="31" t="s">
        <v>150</v>
      </c>
      <c r="C1304" s="230">
        <v>-32.5</v>
      </c>
    </row>
    <row r="1305" spans="1:13" ht="14.25">
      <c r="A1305" s="45" t="s">
        <v>810</v>
      </c>
      <c r="B1305" s="31" t="s">
        <v>621</v>
      </c>
      <c r="C1305" s="230">
        <v>-46.6</v>
      </c>
    </row>
    <row r="1306" spans="1:13" ht="14.25">
      <c r="A1306" s="45" t="s">
        <v>622</v>
      </c>
      <c r="B1306" s="31" t="s">
        <v>194</v>
      </c>
      <c r="C1306" s="230">
        <v>-28.6</v>
      </c>
    </row>
    <row r="1307" spans="1:13" ht="14.25">
      <c r="A1307" s="45" t="s">
        <v>818</v>
      </c>
      <c r="B1307" s="56" t="s">
        <v>523</v>
      </c>
      <c r="C1307" s="230">
        <v>-79.900000000000006</v>
      </c>
    </row>
    <row r="1308" spans="1:13" ht="14.25">
      <c r="A1308" s="45"/>
      <c r="B1308" s="31"/>
      <c r="C1308" s="230"/>
      <c r="G1308" s="125"/>
      <c r="H1308" s="125"/>
      <c r="I1308" s="125"/>
      <c r="J1308" s="125"/>
      <c r="K1308" s="125"/>
      <c r="L1308" s="125"/>
      <c r="M1308" s="125"/>
    </row>
    <row r="1309" spans="1:13" ht="14.25">
      <c r="A1309" s="45" t="s">
        <v>819</v>
      </c>
      <c r="B1309" s="31" t="s">
        <v>170</v>
      </c>
      <c r="C1309" s="230">
        <v>-320</v>
      </c>
    </row>
    <row r="1310" spans="1:13" ht="14.25">
      <c r="A1310" s="45" t="s">
        <v>819</v>
      </c>
      <c r="B1310" s="31" t="s">
        <v>171</v>
      </c>
      <c r="C1310" s="230">
        <v>-33.9</v>
      </c>
    </row>
    <row r="1311" spans="1:13" ht="14.25">
      <c r="A1311" s="45" t="s">
        <v>382</v>
      </c>
      <c r="B1311" s="31" t="s">
        <v>712</v>
      </c>
      <c r="C1311" s="230">
        <v>-500</v>
      </c>
    </row>
    <row r="1312" spans="1:13" s="10" customFormat="1" ht="14.25">
      <c r="A1312" s="47" t="s">
        <v>382</v>
      </c>
      <c r="B1312" s="34" t="s">
        <v>428</v>
      </c>
      <c r="C1312" s="231">
        <v>1285.24</v>
      </c>
      <c r="D1312" s="10" t="s">
        <v>15</v>
      </c>
      <c r="E1312" s="128"/>
      <c r="G1312" s="120"/>
      <c r="H1312" s="120"/>
      <c r="I1312" s="120"/>
      <c r="J1312" s="120"/>
      <c r="K1312" s="120"/>
      <c r="L1312" s="120"/>
      <c r="M1312" s="120"/>
    </row>
    <row r="1313" spans="1:13" ht="14.25">
      <c r="A1313" s="45" t="s">
        <v>382</v>
      </c>
      <c r="B1313" s="31" t="s">
        <v>180</v>
      </c>
      <c r="C1313" s="230">
        <v>-22</v>
      </c>
    </row>
    <row r="1314" spans="1:13" ht="14.25">
      <c r="A1314" s="45" t="s">
        <v>382</v>
      </c>
      <c r="B1314" s="31" t="s">
        <v>180</v>
      </c>
      <c r="C1314" s="230">
        <v>-19.2</v>
      </c>
    </row>
    <row r="1315" spans="1:13" ht="14.25">
      <c r="A1315" s="45" t="s">
        <v>253</v>
      </c>
      <c r="B1315" s="31" t="s">
        <v>7</v>
      </c>
      <c r="C1315" s="230">
        <v>-9.9</v>
      </c>
    </row>
    <row r="1316" spans="1:13" ht="14.25">
      <c r="A1316" s="45" t="s">
        <v>253</v>
      </c>
      <c r="B1316" s="31" t="s">
        <v>20</v>
      </c>
      <c r="C1316" s="230">
        <v>-55.4</v>
      </c>
    </row>
    <row r="1317" spans="1:13" s="10" customFormat="1" ht="14.25">
      <c r="A1317" s="47" t="s">
        <v>253</v>
      </c>
      <c r="B1317" s="34" t="s">
        <v>428</v>
      </c>
      <c r="C1317" s="231">
        <v>335</v>
      </c>
      <c r="D1317" s="10" t="s">
        <v>196</v>
      </c>
      <c r="E1317" s="128"/>
      <c r="G1317" s="120"/>
      <c r="H1317" s="120"/>
      <c r="I1317" s="120"/>
      <c r="J1317" s="120"/>
      <c r="K1317" s="120"/>
      <c r="L1317" s="120"/>
      <c r="M1317" s="120"/>
    </row>
    <row r="1318" spans="1:13" s="10" customFormat="1" ht="14.25">
      <c r="A1318" s="47" t="s">
        <v>253</v>
      </c>
      <c r="B1318" s="34" t="s">
        <v>428</v>
      </c>
      <c r="C1318" s="231">
        <v>60</v>
      </c>
      <c r="D1318" s="10" t="s">
        <v>196</v>
      </c>
      <c r="E1318" s="128"/>
      <c r="G1318" s="120"/>
      <c r="H1318" s="120"/>
      <c r="I1318" s="120"/>
      <c r="J1318" s="120"/>
      <c r="K1318" s="120"/>
      <c r="L1318" s="120"/>
      <c r="M1318" s="120"/>
    </row>
    <row r="1319" spans="1:13" ht="14.25">
      <c r="A1319" s="45" t="s">
        <v>253</v>
      </c>
      <c r="B1319" s="31" t="s">
        <v>458</v>
      </c>
      <c r="C1319" s="230">
        <v>-22.8</v>
      </c>
    </row>
    <row r="1320" spans="1:13" ht="14.25">
      <c r="A1320" s="45" t="s">
        <v>253</v>
      </c>
      <c r="B1320" s="31" t="s">
        <v>1073</v>
      </c>
      <c r="C1320" s="230">
        <v>-80</v>
      </c>
    </row>
    <row r="1321" spans="1:13" ht="14.25">
      <c r="A1321" s="45" t="s">
        <v>722</v>
      </c>
      <c r="B1321" s="31" t="s">
        <v>832</v>
      </c>
      <c r="C1321" s="230">
        <v>-30</v>
      </c>
    </row>
    <row r="1322" spans="1:13" ht="14.25">
      <c r="A1322" s="45" t="s">
        <v>722</v>
      </c>
      <c r="B1322" s="31" t="s">
        <v>832</v>
      </c>
      <c r="C1322" s="230">
        <v>-11</v>
      </c>
    </row>
    <row r="1323" spans="1:13" ht="14.25">
      <c r="A1323" s="45" t="s">
        <v>181</v>
      </c>
      <c r="B1323" s="31" t="s">
        <v>1070</v>
      </c>
      <c r="C1323" s="230">
        <v>-300</v>
      </c>
    </row>
    <row r="1324" spans="1:13" ht="14.25">
      <c r="A1324" s="45" t="s">
        <v>480</v>
      </c>
      <c r="B1324" s="31" t="s">
        <v>712</v>
      </c>
      <c r="C1324" s="230">
        <v>-1600</v>
      </c>
    </row>
    <row r="1325" spans="1:13" ht="14.25">
      <c r="A1325" s="45" t="s">
        <v>660</v>
      </c>
      <c r="B1325" s="31" t="s">
        <v>1030</v>
      </c>
      <c r="C1325" s="230">
        <v>-48</v>
      </c>
    </row>
    <row r="1326" spans="1:13" ht="14.25">
      <c r="A1326" s="45" t="s">
        <v>660</v>
      </c>
      <c r="B1326" s="31" t="s">
        <v>191</v>
      </c>
      <c r="C1326" s="230">
        <v>-200.12</v>
      </c>
    </row>
    <row r="1327" spans="1:13" ht="14.25">
      <c r="A1327" s="45" t="s">
        <v>660</v>
      </c>
      <c r="B1327" s="31" t="s">
        <v>12</v>
      </c>
      <c r="C1327" s="230">
        <v>-283.69</v>
      </c>
    </row>
    <row r="1328" spans="1:13" ht="14.25">
      <c r="A1328" s="45" t="s">
        <v>660</v>
      </c>
      <c r="B1328" s="35" t="s">
        <v>1204</v>
      </c>
      <c r="C1328" s="230">
        <v>-138.9</v>
      </c>
      <c r="D1328" t="s">
        <v>521</v>
      </c>
    </row>
    <row r="1329" spans="1:13" ht="14.25">
      <c r="A1329" s="45" t="s">
        <v>562</v>
      </c>
      <c r="B1329" s="31" t="s">
        <v>436</v>
      </c>
      <c r="C1329" s="230">
        <v>-116.41</v>
      </c>
    </row>
    <row r="1330" spans="1:13" ht="14.25">
      <c r="A1330" s="45" t="s">
        <v>562</v>
      </c>
      <c r="B1330" s="31" t="s">
        <v>1151</v>
      </c>
      <c r="C1330" s="230">
        <v>-345.41</v>
      </c>
    </row>
    <row r="1331" spans="1:13" ht="14.25">
      <c r="A1331" s="45" t="s">
        <v>562</v>
      </c>
      <c r="B1331" s="31" t="s">
        <v>166</v>
      </c>
      <c r="C1331" s="230">
        <v>-34.799999999999997</v>
      </c>
    </row>
    <row r="1332" spans="1:13" s="10" customFormat="1" ht="14.25">
      <c r="A1332" s="47" t="s">
        <v>563</v>
      </c>
      <c r="B1332" s="34" t="s">
        <v>428</v>
      </c>
      <c r="C1332" s="231">
        <v>1448.36</v>
      </c>
      <c r="D1332" s="10" t="s">
        <v>169</v>
      </c>
      <c r="E1332" s="128"/>
      <c r="G1332" s="120"/>
      <c r="H1332" s="120"/>
      <c r="I1332" s="120"/>
      <c r="J1332" s="120"/>
      <c r="K1332" s="120"/>
      <c r="L1332" s="120"/>
      <c r="M1332" s="120"/>
    </row>
    <row r="1333" spans="1:13" s="81" customFormat="1" ht="14.25">
      <c r="A1333" s="79" t="s">
        <v>563</v>
      </c>
      <c r="B1333" s="80" t="s">
        <v>753</v>
      </c>
      <c r="C1333" s="235">
        <v>-1624.83</v>
      </c>
      <c r="E1333" s="139"/>
      <c r="G1333" s="82"/>
      <c r="H1333" s="82"/>
      <c r="I1333" s="82"/>
      <c r="J1333" s="82"/>
      <c r="K1333" s="82"/>
      <c r="L1333" s="82"/>
      <c r="M1333" s="82"/>
    </row>
    <row r="1334" spans="1:13" ht="14.25">
      <c r="A1334" s="45" t="s">
        <v>563</v>
      </c>
      <c r="B1334" s="31" t="s">
        <v>798</v>
      </c>
      <c r="C1334" s="230">
        <v>-7</v>
      </c>
    </row>
    <row r="1335" spans="1:13" ht="14.25">
      <c r="A1335" s="45" t="s">
        <v>563</v>
      </c>
      <c r="B1335" s="31" t="s">
        <v>847</v>
      </c>
      <c r="C1335" s="234">
        <v>0.26</v>
      </c>
    </row>
    <row r="1336" spans="1:13" ht="14.25">
      <c r="A1336" s="45" t="s">
        <v>563</v>
      </c>
      <c r="B1336" s="31" t="s">
        <v>167</v>
      </c>
      <c r="C1336" s="230">
        <v>-50</v>
      </c>
    </row>
    <row r="1337" spans="1:13" s="10" customFormat="1" ht="14.25">
      <c r="A1337" s="33">
        <v>41191</v>
      </c>
      <c r="B1337" s="34" t="s">
        <v>428</v>
      </c>
      <c r="C1337" s="231">
        <v>7360</v>
      </c>
      <c r="D1337" s="10" t="s">
        <v>500</v>
      </c>
      <c r="E1337" s="128">
        <f>+C1337/4</f>
        <v>1840</v>
      </c>
      <c r="G1337" s="120"/>
      <c r="H1337" s="120"/>
      <c r="I1337" s="120"/>
      <c r="J1337" s="120"/>
      <c r="K1337" s="120"/>
      <c r="L1337" s="120"/>
      <c r="M1337" s="120"/>
    </row>
    <row r="1338" spans="1:13" ht="14.25">
      <c r="A1338" s="30">
        <v>41191</v>
      </c>
      <c r="B1338" s="31" t="s">
        <v>1070</v>
      </c>
      <c r="C1338" s="230">
        <v>-400</v>
      </c>
    </row>
    <row r="1339" spans="1:13" ht="14.25">
      <c r="A1339" s="30">
        <v>41191</v>
      </c>
      <c r="B1339" s="31" t="s">
        <v>597</v>
      </c>
      <c r="C1339" s="230">
        <v>-32</v>
      </c>
    </row>
    <row r="1340" spans="1:13" ht="14.25">
      <c r="A1340" s="30">
        <v>41191</v>
      </c>
      <c r="B1340" s="31" t="s">
        <v>640</v>
      </c>
      <c r="C1340" s="230">
        <v>-50</v>
      </c>
    </row>
    <row r="1341" spans="1:13" ht="14.25">
      <c r="A1341" s="30">
        <v>41191</v>
      </c>
      <c r="B1341" s="31" t="s">
        <v>458</v>
      </c>
      <c r="C1341" s="230">
        <v>-34.549999999999997</v>
      </c>
    </row>
    <row r="1342" spans="1:13" ht="14.25">
      <c r="A1342" s="45" t="s">
        <v>424</v>
      </c>
      <c r="B1342" s="31" t="s">
        <v>712</v>
      </c>
      <c r="C1342" s="230">
        <v>-1200</v>
      </c>
    </row>
    <row r="1343" spans="1:13" s="10" customFormat="1" ht="14.25">
      <c r="A1343" s="47" t="s">
        <v>149</v>
      </c>
      <c r="B1343" s="34" t="s">
        <v>428</v>
      </c>
      <c r="C1343" s="231">
        <v>1494.92</v>
      </c>
      <c r="D1343" s="10" t="s">
        <v>250</v>
      </c>
      <c r="E1343" s="128"/>
      <c r="G1343" s="120"/>
      <c r="H1343" s="120"/>
      <c r="I1343" s="120"/>
      <c r="J1343" s="120"/>
      <c r="K1343" s="120"/>
      <c r="L1343" s="120"/>
      <c r="M1343" s="120"/>
    </row>
    <row r="1344" spans="1:13" ht="14.25">
      <c r="A1344" s="45" t="s">
        <v>149</v>
      </c>
      <c r="B1344" s="31" t="s">
        <v>1012</v>
      </c>
      <c r="C1344" s="230">
        <v>-51.2</v>
      </c>
    </row>
    <row r="1345" spans="1:13" ht="14.25">
      <c r="A1345" s="45" t="s">
        <v>349</v>
      </c>
      <c r="B1345" s="31" t="s">
        <v>523</v>
      </c>
      <c r="C1345" s="230">
        <v>-78.900000000000006</v>
      </c>
    </row>
    <row r="1346" spans="1:13" ht="14.25">
      <c r="A1346" s="45" t="s">
        <v>349</v>
      </c>
      <c r="B1346" s="31" t="s">
        <v>712</v>
      </c>
      <c r="C1346" s="230">
        <v>-1100</v>
      </c>
    </row>
    <row r="1347" spans="1:13" ht="14.25">
      <c r="A1347" s="45" t="s">
        <v>349</v>
      </c>
      <c r="B1347" s="31" t="s">
        <v>1003</v>
      </c>
      <c r="C1347" s="230">
        <v>-81</v>
      </c>
    </row>
    <row r="1348" spans="1:13" ht="14.25">
      <c r="A1348" s="45" t="s">
        <v>1213</v>
      </c>
      <c r="B1348" s="31" t="s">
        <v>1158</v>
      </c>
      <c r="C1348" s="230">
        <v>-53.7</v>
      </c>
    </row>
    <row r="1349" spans="1:13" ht="14.25">
      <c r="A1349" s="45" t="s">
        <v>1214</v>
      </c>
      <c r="B1349" s="31" t="s">
        <v>1204</v>
      </c>
      <c r="C1349" s="230">
        <v>-138.9</v>
      </c>
      <c r="D1349" t="s">
        <v>1215</v>
      </c>
    </row>
    <row r="1350" spans="1:13" ht="14.25">
      <c r="A1350" s="45"/>
      <c r="B1350" s="31"/>
      <c r="C1350" s="230"/>
      <c r="G1350" s="125"/>
      <c r="H1350" s="125"/>
      <c r="I1350" s="125"/>
      <c r="J1350" s="125"/>
      <c r="K1350" s="125"/>
      <c r="L1350" s="125"/>
      <c r="M1350" s="125"/>
    </row>
    <row r="1351" spans="1:13" s="10" customFormat="1" ht="14.25">
      <c r="A1351" s="47" t="s">
        <v>501</v>
      </c>
      <c r="B1351" s="34" t="s">
        <v>428</v>
      </c>
      <c r="C1351" s="231">
        <v>1278.58</v>
      </c>
      <c r="D1351" s="10" t="s">
        <v>318</v>
      </c>
      <c r="E1351" s="128"/>
      <c r="G1351" s="120"/>
      <c r="H1351" s="120"/>
      <c r="I1351" s="120"/>
      <c r="J1351" s="120"/>
      <c r="K1351" s="120"/>
      <c r="L1351" s="120"/>
      <c r="M1351" s="120"/>
    </row>
    <row r="1352" spans="1:13" ht="14.25">
      <c r="A1352" s="45" t="s">
        <v>501</v>
      </c>
      <c r="B1352" s="31" t="s">
        <v>389</v>
      </c>
      <c r="C1352" s="230">
        <v>-31.5</v>
      </c>
    </row>
    <row r="1353" spans="1:13" ht="14.25">
      <c r="A1353" s="45" t="s">
        <v>501</v>
      </c>
      <c r="B1353" s="31" t="s">
        <v>389</v>
      </c>
      <c r="C1353" s="230">
        <v>-18.8</v>
      </c>
    </row>
    <row r="1354" spans="1:13" ht="14.25">
      <c r="A1354" s="45" t="s">
        <v>501</v>
      </c>
      <c r="B1354" s="31" t="s">
        <v>913</v>
      </c>
      <c r="C1354" s="230">
        <v>-30</v>
      </c>
    </row>
    <row r="1355" spans="1:13" ht="14.25">
      <c r="A1355" s="45" t="s">
        <v>501</v>
      </c>
      <c r="B1355" s="31" t="s">
        <v>712</v>
      </c>
      <c r="C1355" s="230">
        <v>-500</v>
      </c>
    </row>
    <row r="1356" spans="1:13" s="10" customFormat="1" ht="14.25">
      <c r="A1356" s="47" t="s">
        <v>229</v>
      </c>
      <c r="B1356" s="34" t="s">
        <v>428</v>
      </c>
      <c r="C1356" s="231">
        <v>335</v>
      </c>
      <c r="D1356" s="10" t="s">
        <v>317</v>
      </c>
      <c r="E1356" s="128"/>
      <c r="G1356" s="120"/>
      <c r="H1356" s="120"/>
      <c r="I1356" s="120"/>
      <c r="J1356" s="120"/>
      <c r="K1356" s="120"/>
      <c r="L1356" s="120"/>
      <c r="M1356" s="120"/>
    </row>
    <row r="1357" spans="1:13" s="10" customFormat="1" ht="14.25">
      <c r="A1357" s="47" t="s">
        <v>223</v>
      </c>
      <c r="B1357" s="34" t="s">
        <v>428</v>
      </c>
      <c r="C1357" s="231">
        <v>60</v>
      </c>
      <c r="D1357" s="10" t="s">
        <v>317</v>
      </c>
      <c r="E1357" s="128"/>
      <c r="G1357" s="120"/>
      <c r="H1357" s="120"/>
      <c r="I1357" s="120"/>
      <c r="J1357" s="120"/>
      <c r="K1357" s="120"/>
      <c r="L1357" s="120"/>
      <c r="M1357" s="120"/>
    </row>
    <row r="1358" spans="1:13" ht="14.25">
      <c r="A1358" s="45" t="s">
        <v>548</v>
      </c>
      <c r="B1358" s="31" t="s">
        <v>486</v>
      </c>
      <c r="C1358" s="230">
        <v>-80</v>
      </c>
    </row>
    <row r="1359" spans="1:13" ht="14.25">
      <c r="A1359" s="45" t="s">
        <v>549</v>
      </c>
      <c r="B1359" s="31" t="s">
        <v>1070</v>
      </c>
      <c r="C1359" s="230">
        <v>-150</v>
      </c>
    </row>
    <row r="1360" spans="1:13" s="10" customFormat="1" ht="14.25">
      <c r="A1360" s="47" t="s">
        <v>936</v>
      </c>
      <c r="B1360" s="34" t="s">
        <v>428</v>
      </c>
      <c r="C1360" s="231">
        <v>1840</v>
      </c>
      <c r="D1360" s="10" t="s">
        <v>319</v>
      </c>
      <c r="E1360" s="128"/>
      <c r="G1360" s="120"/>
      <c r="H1360" s="120"/>
      <c r="I1360" s="120"/>
      <c r="J1360" s="120"/>
      <c r="K1360" s="120"/>
      <c r="L1360" s="120"/>
      <c r="M1360" s="120"/>
    </row>
    <row r="1361" spans="1:13" ht="14.25">
      <c r="A1361" s="45" t="s">
        <v>936</v>
      </c>
      <c r="B1361" s="31" t="s">
        <v>144</v>
      </c>
      <c r="C1361" s="230">
        <v>-98.5</v>
      </c>
    </row>
    <row r="1362" spans="1:13" ht="14.25">
      <c r="A1362" s="45" t="s">
        <v>285</v>
      </c>
      <c r="B1362" s="31" t="s">
        <v>640</v>
      </c>
      <c r="C1362" s="230">
        <v>-80</v>
      </c>
    </row>
    <row r="1363" spans="1:13" ht="14.25">
      <c r="A1363" s="45" t="s">
        <v>285</v>
      </c>
      <c r="B1363" s="31" t="s">
        <v>312</v>
      </c>
      <c r="C1363" s="230">
        <v>-33.200000000000003</v>
      </c>
    </row>
    <row r="1364" spans="1:13" ht="14.25">
      <c r="A1364" s="45" t="s">
        <v>285</v>
      </c>
      <c r="B1364" s="31" t="s">
        <v>1070</v>
      </c>
      <c r="C1364" s="230">
        <v>-400</v>
      </c>
    </row>
    <row r="1365" spans="1:13" ht="14.25">
      <c r="A1365" s="45" t="s">
        <v>285</v>
      </c>
      <c r="B1365" s="31" t="s">
        <v>313</v>
      </c>
      <c r="C1365" s="230">
        <v>-96</v>
      </c>
    </row>
    <row r="1366" spans="1:13" ht="14.25">
      <c r="A1366" s="45" t="s">
        <v>285</v>
      </c>
      <c r="B1366" s="31" t="s">
        <v>314</v>
      </c>
      <c r="C1366" s="230">
        <v>-7</v>
      </c>
    </row>
    <row r="1367" spans="1:13" ht="14.25">
      <c r="A1367" s="45" t="s">
        <v>285</v>
      </c>
      <c r="B1367" s="31" t="s">
        <v>621</v>
      </c>
      <c r="C1367" s="230">
        <v>-23.7</v>
      </c>
    </row>
    <row r="1368" spans="1:13" ht="14.25">
      <c r="A1368" s="45" t="s">
        <v>287</v>
      </c>
      <c r="B1368" s="31" t="s">
        <v>315</v>
      </c>
      <c r="C1368" s="230">
        <v>-280.35000000000002</v>
      </c>
    </row>
    <row r="1369" spans="1:13" ht="14.25">
      <c r="A1369" s="45" t="s">
        <v>287</v>
      </c>
      <c r="B1369" s="31" t="s">
        <v>832</v>
      </c>
      <c r="C1369" s="230">
        <v>-28</v>
      </c>
    </row>
    <row r="1370" spans="1:13" ht="14.25">
      <c r="A1370" s="45" t="s">
        <v>287</v>
      </c>
      <c r="B1370" s="31" t="s">
        <v>832</v>
      </c>
      <c r="C1370" s="230">
        <v>-21</v>
      </c>
    </row>
    <row r="1371" spans="1:13" s="10" customFormat="1" ht="14.25">
      <c r="A1371" s="47" t="s">
        <v>214</v>
      </c>
      <c r="B1371" s="34" t="s">
        <v>428</v>
      </c>
      <c r="C1371" s="231">
        <v>1090.07</v>
      </c>
      <c r="D1371" s="10" t="s">
        <v>320</v>
      </c>
      <c r="E1371" s="128"/>
      <c r="G1371" s="120"/>
      <c r="H1371" s="120"/>
      <c r="I1371" s="120"/>
      <c r="J1371" s="120"/>
      <c r="K1371" s="120"/>
      <c r="L1371" s="120"/>
      <c r="M1371" s="120"/>
    </row>
    <row r="1372" spans="1:13" ht="14.25">
      <c r="A1372" s="45" t="s">
        <v>396</v>
      </c>
      <c r="B1372" s="31" t="s">
        <v>7</v>
      </c>
      <c r="C1372" s="230">
        <v>-14</v>
      </c>
    </row>
    <row r="1373" spans="1:13" ht="14.25">
      <c r="A1373" s="45" t="s">
        <v>396</v>
      </c>
      <c r="B1373" s="31" t="s">
        <v>316</v>
      </c>
      <c r="C1373" s="230">
        <v>-36</v>
      </c>
    </row>
    <row r="1374" spans="1:13" s="81" customFormat="1" ht="14.25">
      <c r="A1374" s="79" t="s">
        <v>397</v>
      </c>
      <c r="B1374" s="80" t="s">
        <v>833</v>
      </c>
      <c r="C1374" s="235">
        <v>-1624.83</v>
      </c>
      <c r="E1374" s="139"/>
      <c r="G1374" s="82"/>
      <c r="H1374" s="82"/>
      <c r="I1374" s="82"/>
      <c r="J1374" s="82"/>
      <c r="K1374" s="82"/>
      <c r="L1374" s="82"/>
      <c r="M1374" s="82"/>
    </row>
    <row r="1375" spans="1:13" ht="14.25">
      <c r="A1375" s="149"/>
      <c r="B1375" s="150"/>
      <c r="C1375" s="236"/>
      <c r="G1375" s="145"/>
      <c r="H1375" s="145"/>
      <c r="I1375" s="145"/>
      <c r="J1375" s="145"/>
      <c r="K1375" s="145"/>
      <c r="L1375" s="145"/>
      <c r="M1375" s="145"/>
    </row>
    <row r="1376" spans="1:13" ht="14.25">
      <c r="A1376" s="30">
        <v>41224</v>
      </c>
      <c r="B1376" s="31" t="s">
        <v>832</v>
      </c>
      <c r="C1376" s="230">
        <v>-11</v>
      </c>
    </row>
    <row r="1377" spans="1:13" ht="14.25">
      <c r="A1377" s="45" t="s">
        <v>570</v>
      </c>
      <c r="B1377" s="31" t="s">
        <v>712</v>
      </c>
      <c r="C1377" s="230">
        <v>-500</v>
      </c>
    </row>
    <row r="1378" spans="1:13" ht="14.25">
      <c r="A1378" s="45" t="s">
        <v>570</v>
      </c>
      <c r="B1378" s="31" t="s">
        <v>626</v>
      </c>
      <c r="C1378" s="230">
        <v>-14</v>
      </c>
    </row>
    <row r="1379" spans="1:13" ht="14.25">
      <c r="A1379" s="45" t="s">
        <v>570</v>
      </c>
      <c r="B1379" s="31" t="s">
        <v>621</v>
      </c>
      <c r="C1379" s="230">
        <v>-22.9</v>
      </c>
    </row>
    <row r="1380" spans="1:13" ht="14.25">
      <c r="A1380" s="45" t="s">
        <v>570</v>
      </c>
      <c r="B1380" s="31" t="s">
        <v>269</v>
      </c>
      <c r="C1380" s="230">
        <v>-80</v>
      </c>
    </row>
    <row r="1381" spans="1:13" ht="14.25">
      <c r="A1381" s="45" t="s">
        <v>983</v>
      </c>
      <c r="B1381" s="31" t="s">
        <v>270</v>
      </c>
      <c r="C1381" s="230">
        <v>-21.8</v>
      </c>
      <c r="D1381" t="s">
        <v>296</v>
      </c>
    </row>
    <row r="1382" spans="1:13" ht="14.25">
      <c r="A1382" s="45" t="s">
        <v>983</v>
      </c>
      <c r="B1382" s="31" t="s">
        <v>712</v>
      </c>
      <c r="C1382" s="230">
        <v>-2000</v>
      </c>
    </row>
    <row r="1383" spans="1:13" s="10" customFormat="1" ht="14.25">
      <c r="A1383" s="47" t="s">
        <v>519</v>
      </c>
      <c r="B1383" s="34" t="s">
        <v>428</v>
      </c>
      <c r="C1383" s="231">
        <v>1564.54</v>
      </c>
      <c r="D1383" s="10" t="s">
        <v>299</v>
      </c>
      <c r="E1383" s="128"/>
      <c r="G1383" s="146"/>
      <c r="H1383" s="146"/>
      <c r="I1383" s="146"/>
      <c r="J1383" s="146"/>
      <c r="K1383" s="146"/>
      <c r="L1383" s="146"/>
      <c r="M1383" s="146"/>
    </row>
    <row r="1384" spans="1:13" s="10" customFormat="1" ht="14.25">
      <c r="A1384" s="47" t="s">
        <v>271</v>
      </c>
      <c r="B1384" s="34" t="s">
        <v>428</v>
      </c>
      <c r="C1384" s="231">
        <v>1278.58</v>
      </c>
      <c r="D1384" s="10" t="s">
        <v>298</v>
      </c>
      <c r="E1384" s="128"/>
      <c r="G1384" s="146"/>
      <c r="H1384" s="146"/>
      <c r="I1384" s="146"/>
      <c r="J1384" s="146"/>
      <c r="K1384" s="146"/>
      <c r="L1384" s="146"/>
      <c r="M1384" s="146"/>
    </row>
    <row r="1385" spans="1:13" ht="14.25">
      <c r="A1385" s="45" t="s">
        <v>271</v>
      </c>
      <c r="B1385" s="31" t="s">
        <v>272</v>
      </c>
      <c r="C1385" s="230">
        <v>-58.5</v>
      </c>
    </row>
    <row r="1386" spans="1:13" ht="14.25">
      <c r="A1386" s="45" t="s">
        <v>273</v>
      </c>
      <c r="B1386" s="31" t="s">
        <v>274</v>
      </c>
      <c r="C1386" s="230">
        <v>-25</v>
      </c>
    </row>
    <row r="1387" spans="1:13" ht="14.25">
      <c r="A1387" s="45" t="s">
        <v>273</v>
      </c>
      <c r="B1387" s="31" t="s">
        <v>20</v>
      </c>
      <c r="C1387" s="230">
        <v>-28.9</v>
      </c>
    </row>
    <row r="1388" spans="1:13" ht="14.25">
      <c r="A1388" s="45" t="s">
        <v>520</v>
      </c>
      <c r="B1388" s="31" t="s">
        <v>1227</v>
      </c>
      <c r="C1388" s="230">
        <v>-80</v>
      </c>
    </row>
    <row r="1389" spans="1:13" ht="14.25">
      <c r="A1389" s="45" t="s">
        <v>520</v>
      </c>
      <c r="B1389" s="31" t="s">
        <v>7</v>
      </c>
      <c r="C1389" s="230">
        <v>-14</v>
      </c>
    </row>
    <row r="1390" spans="1:13" ht="14.25">
      <c r="A1390" s="45" t="s">
        <v>520</v>
      </c>
      <c r="B1390" s="31" t="s">
        <v>598</v>
      </c>
      <c r="C1390" s="230">
        <v>-14.9</v>
      </c>
    </row>
    <row r="1391" spans="1:13" s="10" customFormat="1" ht="14.25">
      <c r="A1391" s="47" t="s">
        <v>520</v>
      </c>
      <c r="B1391" s="34" t="s">
        <v>428</v>
      </c>
      <c r="C1391" s="231">
        <v>241</v>
      </c>
      <c r="D1391" s="10" t="s">
        <v>297</v>
      </c>
      <c r="E1391" s="128"/>
      <c r="G1391" s="146"/>
      <c r="H1391" s="146"/>
      <c r="I1391" s="146"/>
      <c r="J1391" s="146"/>
      <c r="K1391" s="146"/>
      <c r="L1391" s="146"/>
      <c r="M1391" s="146"/>
    </row>
    <row r="1392" spans="1:13" ht="14.25">
      <c r="A1392" s="45" t="s">
        <v>520</v>
      </c>
      <c r="B1392" s="31" t="s">
        <v>458</v>
      </c>
      <c r="C1392" s="230">
        <v>-232.96</v>
      </c>
    </row>
    <row r="1393" spans="1:13" ht="14.25">
      <c r="A1393" s="45" t="s">
        <v>522</v>
      </c>
      <c r="B1393" s="31" t="s">
        <v>4</v>
      </c>
      <c r="C1393" s="230">
        <v>-130.80000000000001</v>
      </c>
    </row>
    <row r="1394" spans="1:13" ht="14.25">
      <c r="A1394" s="45" t="s">
        <v>522</v>
      </c>
      <c r="B1394" s="31" t="s">
        <v>389</v>
      </c>
      <c r="C1394" s="230">
        <v>-40.47</v>
      </c>
    </row>
    <row r="1395" spans="1:13" ht="14.25">
      <c r="A1395" s="45" t="s">
        <v>275</v>
      </c>
      <c r="B1395" s="31" t="s">
        <v>276</v>
      </c>
      <c r="C1395" s="230">
        <v>-48.3</v>
      </c>
    </row>
    <row r="1396" spans="1:13" ht="14.25">
      <c r="A1396" s="45" t="s">
        <v>591</v>
      </c>
      <c r="B1396" s="31" t="s">
        <v>1204</v>
      </c>
      <c r="C1396" s="230">
        <v>-138.66999999999999</v>
      </c>
    </row>
    <row r="1397" spans="1:13" ht="14.25">
      <c r="A1397" s="45" t="s">
        <v>591</v>
      </c>
      <c r="B1397" s="31" t="s">
        <v>523</v>
      </c>
      <c r="C1397" s="230">
        <v>-76.3</v>
      </c>
    </row>
    <row r="1398" spans="1:13" ht="14.25">
      <c r="A1398" s="45" t="s">
        <v>591</v>
      </c>
      <c r="B1398" s="31" t="s">
        <v>873</v>
      </c>
      <c r="C1398" s="230">
        <v>-143.44999999999999</v>
      </c>
    </row>
    <row r="1399" spans="1:13" ht="14.25">
      <c r="A1399" s="45"/>
      <c r="B1399" s="31"/>
      <c r="C1399" s="230"/>
      <c r="G1399" s="145"/>
      <c r="H1399" s="145"/>
      <c r="I1399" s="145"/>
      <c r="J1399" s="145"/>
      <c r="K1399" s="145"/>
      <c r="L1399" s="145"/>
      <c r="M1399" s="145"/>
    </row>
    <row r="1400" spans="1:13" ht="14.25">
      <c r="A1400" s="45" t="s">
        <v>705</v>
      </c>
      <c r="B1400" s="31" t="s">
        <v>1070</v>
      </c>
      <c r="C1400" s="230">
        <v>-300</v>
      </c>
    </row>
    <row r="1401" spans="1:13" ht="14.25">
      <c r="A1401" s="45" t="s">
        <v>705</v>
      </c>
      <c r="B1401" s="31" t="s">
        <v>798</v>
      </c>
      <c r="C1401" s="230">
        <v>-7</v>
      </c>
    </row>
    <row r="1402" spans="1:13" ht="14.25">
      <c r="A1402" s="45" t="s">
        <v>705</v>
      </c>
      <c r="B1402" s="31" t="s">
        <v>847</v>
      </c>
      <c r="C1402" s="234">
        <v>0.49</v>
      </c>
    </row>
    <row r="1403" spans="1:13" ht="14.25">
      <c r="A1403" s="30">
        <v>41243</v>
      </c>
      <c r="B1403" s="31" t="s">
        <v>920</v>
      </c>
      <c r="C1403" s="230">
        <v>-25</v>
      </c>
    </row>
    <row r="1404" spans="1:13" ht="14.25">
      <c r="A1404" s="30">
        <v>41243</v>
      </c>
      <c r="B1404" s="31" t="s">
        <v>920</v>
      </c>
      <c r="C1404" s="230">
        <v>-25</v>
      </c>
    </row>
    <row r="1405" spans="1:13" ht="14.25">
      <c r="A1405" s="30">
        <v>41244</v>
      </c>
      <c r="B1405" s="31" t="s">
        <v>888</v>
      </c>
      <c r="C1405" s="230">
        <v>-43</v>
      </c>
    </row>
    <row r="1406" spans="1:13" ht="14.25">
      <c r="A1406" s="30">
        <v>41245</v>
      </c>
      <c r="B1406" s="31" t="s">
        <v>897</v>
      </c>
      <c r="C1406" s="230">
        <v>-25</v>
      </c>
    </row>
    <row r="1407" spans="1:13" ht="14.25">
      <c r="A1407" s="30">
        <v>41245</v>
      </c>
      <c r="B1407" s="31" t="s">
        <v>458</v>
      </c>
      <c r="C1407" s="230">
        <v>-9.1</v>
      </c>
    </row>
    <row r="1408" spans="1:13" ht="14.25">
      <c r="A1408" s="30">
        <v>41246</v>
      </c>
      <c r="B1408" s="31" t="s">
        <v>889</v>
      </c>
      <c r="C1408" s="230">
        <v>-20.8</v>
      </c>
    </row>
    <row r="1409" spans="1:3" ht="14.25">
      <c r="A1409" s="30">
        <v>41246</v>
      </c>
      <c r="B1409" s="31" t="s">
        <v>531</v>
      </c>
      <c r="C1409" s="230">
        <v>-30</v>
      </c>
    </row>
    <row r="1410" spans="1:3" ht="14.25">
      <c r="A1410" s="30">
        <v>41246</v>
      </c>
      <c r="B1410" s="31" t="s">
        <v>531</v>
      </c>
      <c r="C1410" s="230">
        <v>-19.8</v>
      </c>
    </row>
    <row r="1411" spans="1:3" ht="14.25">
      <c r="A1411" s="30">
        <v>41246</v>
      </c>
      <c r="B1411" s="31" t="s">
        <v>531</v>
      </c>
      <c r="C1411" s="230">
        <v>-11.5</v>
      </c>
    </row>
    <row r="1412" spans="1:3" ht="14.25">
      <c r="A1412" s="30">
        <v>41246</v>
      </c>
      <c r="B1412" s="31" t="s">
        <v>712</v>
      </c>
      <c r="C1412" s="230">
        <v>-500</v>
      </c>
    </row>
    <row r="1413" spans="1:3" ht="14.25">
      <c r="A1413" s="30">
        <v>41246</v>
      </c>
      <c r="B1413" s="31" t="s">
        <v>890</v>
      </c>
      <c r="C1413" s="230">
        <v>-90</v>
      </c>
    </row>
    <row r="1414" spans="1:3" ht="14.25">
      <c r="A1414" s="30">
        <v>41249</v>
      </c>
      <c r="B1414" s="31" t="s">
        <v>712</v>
      </c>
      <c r="C1414" s="230">
        <v>-500</v>
      </c>
    </row>
    <row r="1415" spans="1:3" ht="14.25">
      <c r="A1415" s="30">
        <v>41249</v>
      </c>
      <c r="B1415" s="31" t="s">
        <v>891</v>
      </c>
      <c r="C1415" s="230">
        <v>-13.5</v>
      </c>
    </row>
    <row r="1416" spans="1:3" ht="14.25">
      <c r="A1416" s="30">
        <v>41249</v>
      </c>
      <c r="B1416" s="31" t="s">
        <v>706</v>
      </c>
      <c r="C1416" s="230">
        <v>-142.32</v>
      </c>
    </row>
    <row r="1417" spans="1:3" ht="14.25">
      <c r="A1417" s="30">
        <v>41249</v>
      </c>
      <c r="B1417" s="31" t="s">
        <v>892</v>
      </c>
      <c r="C1417" s="230">
        <v>-36.9</v>
      </c>
    </row>
    <row r="1418" spans="1:3" ht="14.25">
      <c r="A1418" s="30">
        <v>41249</v>
      </c>
      <c r="B1418" s="31" t="s">
        <v>893</v>
      </c>
      <c r="C1418" s="230">
        <v>-17.399999999999999</v>
      </c>
    </row>
    <row r="1419" spans="1:3" ht="14.25">
      <c r="A1419" s="30">
        <v>41252</v>
      </c>
      <c r="B1419" s="31" t="s">
        <v>12</v>
      </c>
      <c r="C1419" s="230">
        <v>-556.75</v>
      </c>
    </row>
    <row r="1420" spans="1:3" ht="14.25">
      <c r="A1420" s="30">
        <v>41252</v>
      </c>
      <c r="B1420" s="31" t="s">
        <v>820</v>
      </c>
      <c r="C1420" s="230">
        <v>-124.84</v>
      </c>
    </row>
    <row r="1421" spans="1:3" ht="14.25">
      <c r="A1421" s="30">
        <v>41253</v>
      </c>
      <c r="B1421" s="31" t="s">
        <v>1073</v>
      </c>
      <c r="C1421" s="230">
        <v>-57.5</v>
      </c>
    </row>
    <row r="1422" spans="1:3" ht="14.25">
      <c r="A1422" s="30">
        <v>41254</v>
      </c>
      <c r="B1422" s="31" t="s">
        <v>218</v>
      </c>
      <c r="C1422" s="230">
        <v>-90.64</v>
      </c>
    </row>
    <row r="1423" spans="1:3" ht="14.25">
      <c r="A1423" s="30">
        <v>41254</v>
      </c>
      <c r="B1423" s="31" t="s">
        <v>747</v>
      </c>
      <c r="C1423" s="230">
        <v>-42.6</v>
      </c>
    </row>
    <row r="1424" spans="1:3" ht="14.25">
      <c r="A1424" s="45" t="s">
        <v>1006</v>
      </c>
      <c r="B1424" s="31" t="s">
        <v>1158</v>
      </c>
      <c r="C1424" s="230">
        <v>-56.2</v>
      </c>
    </row>
    <row r="1425" spans="1:13" s="10" customFormat="1" ht="14.25">
      <c r="A1425" s="47" t="s">
        <v>1007</v>
      </c>
      <c r="B1425" s="34" t="s">
        <v>428</v>
      </c>
      <c r="C1425" s="231">
        <v>4350.0600000000004</v>
      </c>
      <c r="D1425" s="10" t="s">
        <v>1000</v>
      </c>
      <c r="E1425" s="128"/>
      <c r="G1425" s="152"/>
      <c r="H1425" s="152"/>
      <c r="I1425" s="152"/>
      <c r="J1425" s="152"/>
      <c r="K1425" s="152"/>
      <c r="L1425" s="152"/>
      <c r="M1425" s="152"/>
    </row>
    <row r="1426" spans="1:13" ht="14.25">
      <c r="A1426" s="45" t="s">
        <v>1007</v>
      </c>
      <c r="B1426" s="31" t="s">
        <v>235</v>
      </c>
      <c r="C1426" s="230">
        <v>-31.14</v>
      </c>
    </row>
    <row r="1427" spans="1:13" ht="14.25">
      <c r="A1427" s="45" t="s">
        <v>971</v>
      </c>
      <c r="B1427" s="31" t="s">
        <v>55</v>
      </c>
      <c r="C1427" s="230">
        <v>-103</v>
      </c>
    </row>
    <row r="1428" spans="1:13" ht="14.25">
      <c r="A1428" s="45" t="s">
        <v>971</v>
      </c>
      <c r="B1428" s="31" t="s">
        <v>712</v>
      </c>
      <c r="C1428" s="230">
        <v>-1500</v>
      </c>
    </row>
    <row r="1429" spans="1:13" ht="14.25">
      <c r="A1429" s="45" t="s">
        <v>971</v>
      </c>
      <c r="B1429" s="31" t="s">
        <v>647</v>
      </c>
      <c r="C1429" s="230">
        <v>-98</v>
      </c>
    </row>
    <row r="1430" spans="1:13" ht="14.25">
      <c r="A1430" s="45"/>
      <c r="B1430" s="31"/>
      <c r="C1430" s="230"/>
      <c r="G1430" s="151"/>
      <c r="H1430" s="151"/>
      <c r="I1430" s="151"/>
      <c r="J1430" s="151"/>
      <c r="K1430" s="151"/>
      <c r="L1430" s="151"/>
      <c r="M1430" s="151"/>
    </row>
    <row r="1431" spans="1:13" s="10" customFormat="1" ht="14.25">
      <c r="A1431" s="47" t="s">
        <v>1068</v>
      </c>
      <c r="B1431" s="34" t="s">
        <v>428</v>
      </c>
      <c r="C1431" s="231">
        <v>150</v>
      </c>
      <c r="D1431" s="10" t="s">
        <v>1259</v>
      </c>
      <c r="E1431" s="128"/>
      <c r="G1431" s="152"/>
      <c r="H1431" s="152"/>
      <c r="I1431" s="152"/>
      <c r="J1431" s="152"/>
      <c r="K1431" s="152"/>
      <c r="L1431" s="152"/>
      <c r="M1431" s="152"/>
    </row>
    <row r="1432" spans="1:13" ht="14.25">
      <c r="A1432" s="45" t="s">
        <v>989</v>
      </c>
      <c r="B1432" s="31" t="s">
        <v>274</v>
      </c>
      <c r="C1432" s="230">
        <v>-25</v>
      </c>
    </row>
    <row r="1433" spans="1:13" s="10" customFormat="1" ht="14.25">
      <c r="A1433" s="47" t="s">
        <v>989</v>
      </c>
      <c r="B1433" s="34" t="s">
        <v>428</v>
      </c>
      <c r="C1433" s="231">
        <v>100</v>
      </c>
      <c r="D1433" s="10" t="s">
        <v>998</v>
      </c>
      <c r="E1433" s="128"/>
      <c r="G1433" s="152"/>
      <c r="H1433" s="152"/>
      <c r="I1433" s="152"/>
      <c r="J1433" s="152"/>
      <c r="K1433" s="152"/>
      <c r="L1433" s="152"/>
      <c r="M1433" s="152"/>
    </row>
    <row r="1434" spans="1:13" s="10" customFormat="1" ht="14.25">
      <c r="A1434" s="47" t="s">
        <v>989</v>
      </c>
      <c r="B1434" s="34" t="s">
        <v>428</v>
      </c>
      <c r="C1434" s="231">
        <v>300</v>
      </c>
      <c r="D1434" s="10" t="s">
        <v>999</v>
      </c>
      <c r="E1434" s="128"/>
      <c r="G1434" s="152"/>
      <c r="H1434" s="152"/>
      <c r="I1434" s="152"/>
      <c r="J1434" s="152"/>
      <c r="K1434" s="152"/>
      <c r="L1434" s="152"/>
      <c r="M1434" s="152"/>
    </row>
    <row r="1435" spans="1:13" s="10" customFormat="1" ht="14.25">
      <c r="A1435" s="47" t="s">
        <v>989</v>
      </c>
      <c r="B1435" s="34" t="s">
        <v>428</v>
      </c>
      <c r="C1435" s="231">
        <v>60</v>
      </c>
      <c r="D1435" s="10" t="s">
        <v>999</v>
      </c>
      <c r="E1435" s="128"/>
      <c r="G1435" s="152"/>
      <c r="H1435" s="152"/>
      <c r="I1435" s="152"/>
      <c r="J1435" s="152"/>
      <c r="K1435" s="152"/>
      <c r="L1435" s="152"/>
      <c r="M1435" s="152"/>
    </row>
    <row r="1436" spans="1:13" ht="14.25">
      <c r="A1436" s="45" t="s">
        <v>989</v>
      </c>
      <c r="B1436" s="31" t="s">
        <v>712</v>
      </c>
      <c r="C1436" s="230">
        <v>-700</v>
      </c>
    </row>
    <row r="1437" spans="1:13" ht="14.25">
      <c r="A1437" s="45" t="s">
        <v>989</v>
      </c>
      <c r="B1437" s="31" t="s">
        <v>990</v>
      </c>
      <c r="C1437" s="230">
        <v>-81</v>
      </c>
    </row>
    <row r="1438" spans="1:13" ht="14.25">
      <c r="A1438" s="45" t="s">
        <v>723</v>
      </c>
      <c r="B1438" s="31" t="s">
        <v>1012</v>
      </c>
      <c r="C1438" s="230">
        <v>-38.799999999999997</v>
      </c>
    </row>
    <row r="1439" spans="1:13" ht="14.25">
      <c r="A1439" s="45" t="s">
        <v>724</v>
      </c>
      <c r="B1439" s="31" t="s">
        <v>901</v>
      </c>
      <c r="C1439" s="230">
        <v>-61</v>
      </c>
    </row>
    <row r="1440" spans="1:13" ht="14.25">
      <c r="A1440" s="45" t="s">
        <v>991</v>
      </c>
      <c r="B1440" s="31" t="s">
        <v>293</v>
      </c>
      <c r="C1440" s="230">
        <v>-128</v>
      </c>
    </row>
    <row r="1441" spans="1:13" ht="14.25">
      <c r="A1441" s="45" t="s">
        <v>992</v>
      </c>
      <c r="B1441" s="31" t="s">
        <v>993</v>
      </c>
      <c r="C1441" s="230">
        <v>-807.5</v>
      </c>
    </row>
    <row r="1442" spans="1:13" ht="14.25">
      <c r="A1442" s="45" t="s">
        <v>992</v>
      </c>
      <c r="B1442" s="31" t="s">
        <v>261</v>
      </c>
      <c r="C1442" s="230">
        <v>-80</v>
      </c>
    </row>
    <row r="1443" spans="1:13" ht="14.25">
      <c r="A1443" s="45" t="s">
        <v>994</v>
      </c>
      <c r="B1443" s="31" t="s">
        <v>809</v>
      </c>
      <c r="C1443" s="230">
        <v>-99</v>
      </c>
    </row>
    <row r="1444" spans="1:13" ht="14.25">
      <c r="A1444" s="45" t="s">
        <v>994</v>
      </c>
      <c r="B1444" s="31" t="s">
        <v>4</v>
      </c>
      <c r="C1444" s="230">
        <v>-98.9</v>
      </c>
    </row>
    <row r="1445" spans="1:13" ht="14.25">
      <c r="A1445" s="45" t="s">
        <v>994</v>
      </c>
      <c r="B1445" s="31" t="s">
        <v>993</v>
      </c>
      <c r="C1445" s="230">
        <v>-18</v>
      </c>
    </row>
    <row r="1446" spans="1:13" ht="14.25">
      <c r="A1446" s="45" t="s">
        <v>994</v>
      </c>
      <c r="B1446" s="31" t="s">
        <v>1070</v>
      </c>
      <c r="C1446" s="230">
        <v>-250</v>
      </c>
    </row>
    <row r="1447" spans="1:13" ht="14.25">
      <c r="A1447" s="45" t="s">
        <v>994</v>
      </c>
      <c r="B1447" s="31" t="s">
        <v>712</v>
      </c>
      <c r="C1447" s="230">
        <v>-500</v>
      </c>
    </row>
    <row r="1448" spans="1:13" ht="14.25">
      <c r="A1448" s="45" t="s">
        <v>994</v>
      </c>
      <c r="B1448" s="31" t="s">
        <v>1034</v>
      </c>
      <c r="C1448" s="230">
        <v>-81.599999999999994</v>
      </c>
    </row>
    <row r="1449" spans="1:13" ht="14.25">
      <c r="A1449" s="45" t="s">
        <v>994</v>
      </c>
      <c r="B1449" s="31" t="s">
        <v>995</v>
      </c>
      <c r="C1449" s="230">
        <v>-138.99</v>
      </c>
    </row>
    <row r="1450" spans="1:13" ht="14.25">
      <c r="A1450" s="45" t="s">
        <v>994</v>
      </c>
      <c r="B1450" s="35" t="s">
        <v>996</v>
      </c>
      <c r="C1450" s="230">
        <v>-138.9</v>
      </c>
    </row>
    <row r="1451" spans="1:13" ht="14.25">
      <c r="A1451" s="45" t="s">
        <v>994</v>
      </c>
      <c r="B1451" s="31" t="s">
        <v>218</v>
      </c>
      <c r="C1451" s="230">
        <v>-129.16999999999999</v>
      </c>
    </row>
    <row r="1452" spans="1:13" ht="14.25">
      <c r="A1452" s="45" t="s">
        <v>994</v>
      </c>
      <c r="B1452" s="31" t="s">
        <v>997</v>
      </c>
      <c r="C1452" s="230">
        <v>-212.76</v>
      </c>
    </row>
    <row r="1453" spans="1:13" s="165" customFormat="1">
      <c r="A1453" s="164">
        <v>41637</v>
      </c>
      <c r="B1453" s="165" t="s">
        <v>428</v>
      </c>
      <c r="C1453" s="237">
        <v>3186.99</v>
      </c>
      <c r="D1453" s="170" t="s">
        <v>279</v>
      </c>
      <c r="E1453" s="167"/>
      <c r="G1453" s="169"/>
      <c r="H1453" s="169"/>
      <c r="I1453" s="169"/>
      <c r="J1453" s="169"/>
      <c r="K1453" s="169"/>
      <c r="L1453" s="169"/>
      <c r="M1453" s="169"/>
    </row>
    <row r="1454" spans="1:13">
      <c r="A1454" s="40">
        <v>41637</v>
      </c>
      <c r="B1454" t="s">
        <v>975</v>
      </c>
      <c r="C1454" s="227">
        <v>-250</v>
      </c>
    </row>
    <row r="1455" spans="1:13">
      <c r="A1455" s="40">
        <v>41637</v>
      </c>
      <c r="B1455" t="s">
        <v>753</v>
      </c>
      <c r="C1455" s="227">
        <v>-3249.66</v>
      </c>
    </row>
    <row r="1456" spans="1:13">
      <c r="A1456" s="40">
        <v>41638</v>
      </c>
      <c r="B1456" t="s">
        <v>798</v>
      </c>
      <c r="C1456" s="227">
        <v>-7</v>
      </c>
    </row>
    <row r="1457" spans="1:13">
      <c r="A1457" s="40">
        <v>41638</v>
      </c>
      <c r="B1457" t="s">
        <v>847</v>
      </c>
      <c r="C1457" s="227">
        <v>0.28999999999999998</v>
      </c>
    </row>
    <row r="1458" spans="1:13" ht="33.950000000000003" customHeight="1">
      <c r="A1458" s="40"/>
      <c r="B1458" t="s">
        <v>11</v>
      </c>
      <c r="G1458" s="151"/>
      <c r="H1458" s="151"/>
      <c r="I1458" s="151"/>
      <c r="J1458" s="151"/>
      <c r="K1458" s="151"/>
      <c r="L1458" s="151"/>
      <c r="M1458" s="151"/>
    </row>
    <row r="1459" spans="1:13">
      <c r="A1459" s="40">
        <v>41275</v>
      </c>
      <c r="B1459" t="s">
        <v>198</v>
      </c>
      <c r="C1459" s="227">
        <v>-260.16000000000003</v>
      </c>
    </row>
    <row r="1460" spans="1:13">
      <c r="A1460" s="40">
        <v>41276</v>
      </c>
      <c r="B1460" t="s">
        <v>1070</v>
      </c>
      <c r="C1460" s="227">
        <v>-300</v>
      </c>
    </row>
    <row r="1461" spans="1:13">
      <c r="A1461" s="40">
        <v>41278</v>
      </c>
      <c r="B1461" t="s">
        <v>1073</v>
      </c>
      <c r="C1461" s="227">
        <v>-50</v>
      </c>
    </row>
    <row r="1462" spans="1:13">
      <c r="A1462" s="40">
        <v>41279</v>
      </c>
      <c r="B1462" t="s">
        <v>712</v>
      </c>
      <c r="C1462" s="227">
        <v>-500</v>
      </c>
    </row>
    <row r="1463" spans="1:13" s="165" customFormat="1">
      <c r="A1463" s="164">
        <v>41286</v>
      </c>
      <c r="B1463" s="165" t="s">
        <v>428</v>
      </c>
      <c r="C1463" s="237">
        <v>1479.98</v>
      </c>
      <c r="D1463" s="237">
        <v>1479.98</v>
      </c>
      <c r="E1463" s="167"/>
      <c r="G1463" s="169"/>
      <c r="H1463" s="169"/>
      <c r="I1463" s="169"/>
      <c r="J1463" s="169"/>
      <c r="K1463" s="169"/>
      <c r="L1463" s="169"/>
      <c r="M1463" s="169"/>
    </row>
    <row r="1464" spans="1:13">
      <c r="A1464" s="40">
        <v>41287</v>
      </c>
      <c r="B1464" t="s">
        <v>712</v>
      </c>
      <c r="C1464" s="227">
        <v>-1000</v>
      </c>
      <c r="F1464" s="163" t="s">
        <v>74</v>
      </c>
    </row>
    <row r="1465" spans="1:13">
      <c r="A1465" s="40">
        <v>41288</v>
      </c>
      <c r="B1465" t="s">
        <v>343</v>
      </c>
      <c r="C1465" s="227">
        <v>-33.5</v>
      </c>
      <c r="F1465" s="162">
        <v>41483</v>
      </c>
      <c r="G1465" s="151" t="s">
        <v>743</v>
      </c>
      <c r="H1465" s="151">
        <v>280.48</v>
      </c>
      <c r="I1465" s="151" t="s">
        <v>199</v>
      </c>
    </row>
    <row r="1466" spans="1:13">
      <c r="A1466" s="40">
        <v>41289</v>
      </c>
      <c r="B1466" t="s">
        <v>997</v>
      </c>
      <c r="C1466" s="227">
        <v>-161.41</v>
      </c>
      <c r="F1466" s="162">
        <v>41504</v>
      </c>
      <c r="G1466" s="151" t="s">
        <v>404</v>
      </c>
      <c r="H1466" s="151" t="s">
        <v>405</v>
      </c>
      <c r="I1466" s="151" t="s">
        <v>199</v>
      </c>
    </row>
    <row r="1467" spans="1:13">
      <c r="A1467" s="40">
        <v>41289</v>
      </c>
      <c r="B1467" t="s">
        <v>218</v>
      </c>
      <c r="C1467" s="227">
        <v>-194.76</v>
      </c>
      <c r="F1467" s="162">
        <v>41531</v>
      </c>
      <c r="G1467" s="151" t="s">
        <v>1075</v>
      </c>
      <c r="H1467" s="151">
        <v>32.5</v>
      </c>
      <c r="I1467" s="151" t="s">
        <v>199</v>
      </c>
    </row>
    <row r="1468" spans="1:13">
      <c r="A1468" s="40">
        <v>41289</v>
      </c>
      <c r="B1468" t="s">
        <v>523</v>
      </c>
      <c r="C1468" s="227">
        <v>-86</v>
      </c>
      <c r="F1468" s="162">
        <v>41544</v>
      </c>
      <c r="G1468" s="151" t="s">
        <v>404</v>
      </c>
      <c r="H1468" s="151" t="s">
        <v>406</v>
      </c>
      <c r="I1468" s="151" t="s">
        <v>199</v>
      </c>
    </row>
    <row r="1469" spans="1:13">
      <c r="A1469" s="40">
        <v>41292</v>
      </c>
      <c r="B1469" t="s">
        <v>7</v>
      </c>
      <c r="C1469" s="227">
        <v>-44</v>
      </c>
      <c r="F1469" s="162">
        <v>41545</v>
      </c>
      <c r="G1469" s="151" t="s">
        <v>743</v>
      </c>
      <c r="H1469" s="151">
        <v>116.41</v>
      </c>
      <c r="I1469" s="151" t="s">
        <v>199</v>
      </c>
    </row>
    <row r="1470" spans="1:13">
      <c r="A1470" s="40">
        <v>41295</v>
      </c>
      <c r="B1470" t="s">
        <v>712</v>
      </c>
      <c r="C1470" s="227">
        <v>-140</v>
      </c>
      <c r="F1470" s="162">
        <v>41564</v>
      </c>
      <c r="G1470" s="151" t="s">
        <v>404</v>
      </c>
      <c r="H1470" s="151" t="s">
        <v>405</v>
      </c>
      <c r="I1470" s="151" t="s">
        <v>199</v>
      </c>
    </row>
    <row r="1471" spans="1:13" s="165" customFormat="1">
      <c r="A1471" s="164">
        <v>41300</v>
      </c>
      <c r="B1471" s="165" t="s">
        <v>428</v>
      </c>
      <c r="C1471" s="237">
        <v>1524.41</v>
      </c>
      <c r="D1471" s="237">
        <v>1524.41</v>
      </c>
      <c r="E1471" s="167"/>
      <c r="F1471" s="168">
        <v>41573</v>
      </c>
      <c r="G1471" s="169" t="s">
        <v>407</v>
      </c>
      <c r="H1471" s="169">
        <v>280.35000000000002</v>
      </c>
      <c r="I1471" s="169" t="s">
        <v>199</v>
      </c>
      <c r="J1471" s="169"/>
      <c r="K1471" s="169"/>
      <c r="L1471" s="169"/>
      <c r="M1471" s="169"/>
    </row>
    <row r="1472" spans="1:13" s="165" customFormat="1">
      <c r="A1472" s="164">
        <v>41300</v>
      </c>
      <c r="B1472" s="165" t="s">
        <v>428</v>
      </c>
      <c r="C1472" s="237">
        <v>3187.78</v>
      </c>
      <c r="D1472" s="237">
        <v>3187.78</v>
      </c>
      <c r="E1472" s="167"/>
      <c r="G1472" s="169"/>
      <c r="H1472" s="169"/>
      <c r="I1472" s="169"/>
      <c r="J1472" s="169"/>
      <c r="K1472" s="169"/>
      <c r="L1472" s="169"/>
      <c r="M1472" s="169"/>
    </row>
    <row r="1473" spans="1:9">
      <c r="A1473" s="40">
        <v>41303</v>
      </c>
      <c r="B1473" t="s">
        <v>833</v>
      </c>
      <c r="C1473" s="227">
        <v>-1624.83</v>
      </c>
      <c r="F1473" t="s">
        <v>744</v>
      </c>
      <c r="G1473" s="151" t="s">
        <v>408</v>
      </c>
      <c r="H1473" s="151" t="s">
        <v>72</v>
      </c>
      <c r="I1473" s="151"/>
    </row>
    <row r="1474" spans="1:9">
      <c r="A1474" s="40">
        <v>41303</v>
      </c>
      <c r="B1474" t="s">
        <v>873</v>
      </c>
      <c r="C1474" s="227">
        <v>-138.99</v>
      </c>
      <c r="F1474" t="s">
        <v>921</v>
      </c>
      <c r="G1474" s="151" t="s">
        <v>408</v>
      </c>
      <c r="H1474" s="151" t="s">
        <v>73</v>
      </c>
      <c r="I1474" s="151"/>
    </row>
    <row r="1475" spans="1:9">
      <c r="A1475" s="40">
        <v>41303</v>
      </c>
      <c r="B1475" s="240" t="s">
        <v>1204</v>
      </c>
      <c r="C1475" s="227">
        <v>-138.9</v>
      </c>
      <c r="F1475" t="s">
        <v>934</v>
      </c>
      <c r="G1475" s="151" t="s">
        <v>408</v>
      </c>
      <c r="H1475" s="151" t="s">
        <v>945</v>
      </c>
      <c r="I1475" s="151"/>
    </row>
    <row r="1476" spans="1:9">
      <c r="A1476" s="40">
        <v>41304</v>
      </c>
      <c r="B1476" t="s">
        <v>798</v>
      </c>
      <c r="C1476" s="227">
        <v>-7</v>
      </c>
      <c r="F1476" t="s">
        <v>206</v>
      </c>
      <c r="G1476" s="151" t="s">
        <v>408</v>
      </c>
      <c r="H1476" s="151" t="s">
        <v>73</v>
      </c>
      <c r="I1476" s="151"/>
    </row>
    <row r="1477" spans="1:9">
      <c r="A1477" s="40">
        <v>41304</v>
      </c>
      <c r="B1477" t="s">
        <v>847</v>
      </c>
      <c r="C1477" s="227">
        <v>0.1</v>
      </c>
      <c r="F1477" t="s">
        <v>881</v>
      </c>
      <c r="G1477" s="151" t="s">
        <v>408</v>
      </c>
      <c r="H1477" s="151" t="s">
        <v>945</v>
      </c>
      <c r="I1477" s="151"/>
    </row>
    <row r="1478" spans="1:9">
      <c r="A1478" s="40">
        <v>41304</v>
      </c>
      <c r="B1478" t="s">
        <v>361</v>
      </c>
      <c r="C1478" s="227">
        <v>-41.98</v>
      </c>
      <c r="F1478" t="s">
        <v>882</v>
      </c>
      <c r="G1478" s="151" t="s">
        <v>408</v>
      </c>
      <c r="H1478" s="151" t="s">
        <v>73</v>
      </c>
      <c r="I1478" s="151"/>
    </row>
    <row r="1479" spans="1:9">
      <c r="A1479" s="40">
        <v>41305</v>
      </c>
      <c r="B1479" t="s">
        <v>712</v>
      </c>
      <c r="C1479" s="227">
        <v>-500</v>
      </c>
      <c r="F1479" t="s">
        <v>453</v>
      </c>
      <c r="G1479" s="151" t="s">
        <v>408</v>
      </c>
      <c r="H1479" s="151" t="s">
        <v>945</v>
      </c>
      <c r="I1479" s="151"/>
    </row>
    <row r="1480" spans="1:9">
      <c r="A1480" s="40">
        <v>41306</v>
      </c>
      <c r="B1480" t="s">
        <v>1151</v>
      </c>
      <c r="C1480" s="227">
        <v>-41.8</v>
      </c>
      <c r="F1480" t="s">
        <v>546</v>
      </c>
      <c r="G1480" s="151" t="s">
        <v>408</v>
      </c>
      <c r="H1480" s="151">
        <v>41318</v>
      </c>
      <c r="I1480" s="151"/>
    </row>
    <row r="1481" spans="1:9">
      <c r="A1481" s="40">
        <v>41307</v>
      </c>
      <c r="B1481" t="s">
        <v>1070</v>
      </c>
      <c r="C1481" s="227">
        <v>-300</v>
      </c>
    </row>
    <row r="1482" spans="1:9">
      <c r="A1482" s="40">
        <v>41307</v>
      </c>
      <c r="B1482" t="s">
        <v>315</v>
      </c>
      <c r="C1482" s="227">
        <v>-84</v>
      </c>
    </row>
    <row r="1483" spans="1:9">
      <c r="A1483" s="40">
        <v>41308</v>
      </c>
      <c r="B1483" t="s">
        <v>218</v>
      </c>
      <c r="C1483" s="227">
        <v>-204.8</v>
      </c>
    </row>
    <row r="1484" spans="1:9">
      <c r="A1484" s="40">
        <v>41308</v>
      </c>
      <c r="B1484" t="s">
        <v>997</v>
      </c>
      <c r="C1484" s="227">
        <v>-94.42</v>
      </c>
    </row>
    <row r="1485" spans="1:9">
      <c r="A1485" s="40">
        <v>41308</v>
      </c>
      <c r="B1485" t="s">
        <v>1070</v>
      </c>
      <c r="C1485" s="227">
        <v>-300</v>
      </c>
    </row>
    <row r="1486" spans="1:9">
      <c r="A1486" s="40">
        <v>41309</v>
      </c>
      <c r="B1486" t="s">
        <v>119</v>
      </c>
      <c r="C1486" s="227">
        <v>-50</v>
      </c>
    </row>
    <row r="1487" spans="1:9">
      <c r="A1487" s="40">
        <v>41311</v>
      </c>
      <c r="B1487" t="s">
        <v>120</v>
      </c>
      <c r="C1487" s="227">
        <v>-15</v>
      </c>
    </row>
    <row r="1488" spans="1:9">
      <c r="A1488" s="40">
        <v>41312</v>
      </c>
      <c r="B1488" t="s">
        <v>924</v>
      </c>
      <c r="C1488" s="227">
        <v>-100</v>
      </c>
    </row>
    <row r="1489" spans="1:13">
      <c r="A1489" s="40">
        <v>41312</v>
      </c>
      <c r="B1489" t="s">
        <v>712</v>
      </c>
      <c r="C1489" s="227">
        <v>-500</v>
      </c>
    </row>
    <row r="1490" spans="1:13">
      <c r="A1490" s="40">
        <v>41320</v>
      </c>
      <c r="B1490" t="s">
        <v>873</v>
      </c>
      <c r="C1490" s="227">
        <v>-139.49</v>
      </c>
    </row>
    <row r="1491" spans="1:13">
      <c r="A1491" s="40">
        <v>41320</v>
      </c>
      <c r="B1491" s="240" t="s">
        <v>1204</v>
      </c>
      <c r="C1491" s="227">
        <v>-138.9</v>
      </c>
    </row>
    <row r="1492" spans="1:13">
      <c r="A1492" s="40">
        <v>41320</v>
      </c>
      <c r="B1492" t="s">
        <v>523</v>
      </c>
      <c r="C1492" s="227">
        <v>-66</v>
      </c>
    </row>
    <row r="1493" spans="1:13">
      <c r="A1493" s="40">
        <v>41324</v>
      </c>
      <c r="B1493" t="s">
        <v>448</v>
      </c>
      <c r="C1493" s="227">
        <v>-18.5</v>
      </c>
    </row>
    <row r="1494" spans="1:13" ht="12.95" customHeight="1">
      <c r="A1494" s="40">
        <v>41325</v>
      </c>
      <c r="B1494" t="s">
        <v>1109</v>
      </c>
      <c r="C1494" s="227">
        <v>-19.420000000000002</v>
      </c>
    </row>
    <row r="1495" spans="1:13" ht="12" customHeight="1">
      <c r="A1495" s="40"/>
      <c r="G1495" s="151"/>
      <c r="H1495" s="151"/>
      <c r="I1495" s="151"/>
      <c r="J1495" s="151"/>
      <c r="K1495" s="151"/>
      <c r="L1495" s="151"/>
      <c r="M1495" s="151"/>
    </row>
    <row r="1496" spans="1:13" s="160" customFormat="1" ht="14.25">
      <c r="A1496" s="79" t="s">
        <v>559</v>
      </c>
      <c r="B1496" s="80" t="s">
        <v>753</v>
      </c>
      <c r="C1496" s="235">
        <v>-177.42</v>
      </c>
      <c r="E1496" s="139"/>
      <c r="G1496" s="82"/>
      <c r="H1496" s="82"/>
      <c r="I1496" s="82"/>
      <c r="J1496" s="82"/>
      <c r="K1496" s="82"/>
      <c r="L1496" s="82"/>
      <c r="M1496" s="82"/>
    </row>
    <row r="1497" spans="1:13" ht="14.25">
      <c r="A1497" s="45" t="s">
        <v>559</v>
      </c>
      <c r="B1497" s="31" t="s">
        <v>847</v>
      </c>
      <c r="C1497" s="234">
        <v>0.06</v>
      </c>
    </row>
    <row r="1498" spans="1:13" ht="14.25">
      <c r="A1498" s="30">
        <v>41333</v>
      </c>
      <c r="B1498" s="31" t="s">
        <v>304</v>
      </c>
      <c r="C1498" s="230">
        <v>-0.06</v>
      </c>
    </row>
    <row r="1499" spans="1:13" s="165" customFormat="1" ht="14.25">
      <c r="A1499" s="180">
        <v>41335</v>
      </c>
      <c r="B1499" s="179" t="s">
        <v>428</v>
      </c>
      <c r="C1499" s="238">
        <v>2863.62</v>
      </c>
      <c r="D1499" s="238">
        <v>2863.62</v>
      </c>
      <c r="E1499" s="167"/>
      <c r="G1499" s="169"/>
      <c r="H1499" s="169"/>
      <c r="I1499" s="169"/>
      <c r="J1499" s="169"/>
      <c r="K1499" s="169"/>
      <c r="L1499" s="169"/>
      <c r="M1499" s="169"/>
    </row>
    <row r="1500" spans="1:13" ht="14.25">
      <c r="A1500" s="30">
        <v>41335</v>
      </c>
      <c r="B1500" s="31" t="s">
        <v>304</v>
      </c>
      <c r="C1500" s="230">
        <v>-6.94</v>
      </c>
    </row>
    <row r="1501" spans="1:13" ht="14.25">
      <c r="A1501" s="30">
        <v>41336</v>
      </c>
      <c r="B1501" s="31" t="s">
        <v>706</v>
      </c>
      <c r="C1501" s="230">
        <v>-250.96</v>
      </c>
    </row>
    <row r="1502" spans="1:13" ht="14.25">
      <c r="A1502" s="30">
        <v>41337</v>
      </c>
      <c r="B1502" s="31" t="s">
        <v>712</v>
      </c>
      <c r="C1502" s="230">
        <v>-500</v>
      </c>
    </row>
    <row r="1503" spans="1:13" ht="14.25">
      <c r="A1503" s="30">
        <v>41338</v>
      </c>
      <c r="B1503" s="31" t="s">
        <v>640</v>
      </c>
      <c r="C1503" s="230">
        <v>-100</v>
      </c>
    </row>
    <row r="1504" spans="1:13" ht="14.25">
      <c r="A1504" s="30">
        <v>41338</v>
      </c>
      <c r="B1504" s="31" t="s">
        <v>1070</v>
      </c>
      <c r="C1504" s="230">
        <v>-400</v>
      </c>
    </row>
    <row r="1505" spans="1:13" ht="14.25">
      <c r="A1505" s="30">
        <v>41339</v>
      </c>
      <c r="B1505" s="31" t="s">
        <v>305</v>
      </c>
      <c r="C1505" s="230">
        <v>-77</v>
      </c>
    </row>
    <row r="1506" spans="1:13" ht="14.25">
      <c r="A1506" s="30">
        <v>41340</v>
      </c>
      <c r="B1506" s="31" t="s">
        <v>1070</v>
      </c>
      <c r="C1506" s="230">
        <v>-400</v>
      </c>
    </row>
    <row r="1507" spans="1:13" ht="14.25">
      <c r="A1507" s="30">
        <v>41340</v>
      </c>
      <c r="B1507" s="31" t="s">
        <v>306</v>
      </c>
      <c r="C1507" s="230">
        <v>-40</v>
      </c>
    </row>
    <row r="1508" spans="1:13" ht="14.25">
      <c r="A1508" s="30">
        <v>41340</v>
      </c>
      <c r="B1508" s="31" t="s">
        <v>306</v>
      </c>
      <c r="C1508" s="230">
        <v>-70</v>
      </c>
    </row>
    <row r="1509" spans="1:13" ht="14.25">
      <c r="A1509" s="30">
        <v>41343</v>
      </c>
      <c r="B1509" s="31" t="s">
        <v>640</v>
      </c>
      <c r="C1509" s="230">
        <v>-30</v>
      </c>
    </row>
    <row r="1510" spans="1:13" ht="14.25">
      <c r="A1510" s="30">
        <v>41343</v>
      </c>
      <c r="B1510" s="31" t="s">
        <v>1070</v>
      </c>
      <c r="C1510" s="230">
        <v>-400</v>
      </c>
    </row>
    <row r="1511" spans="1:13" ht="14.25">
      <c r="A1511" s="45" t="s">
        <v>619</v>
      </c>
      <c r="B1511" s="31" t="s">
        <v>712</v>
      </c>
      <c r="C1511" s="230">
        <v>-500</v>
      </c>
    </row>
    <row r="1512" spans="1:13" s="165" customFormat="1" ht="14.25">
      <c r="A1512" s="178" t="s">
        <v>757</v>
      </c>
      <c r="B1512" s="179" t="s">
        <v>428</v>
      </c>
      <c r="C1512" s="238">
        <v>1557.31</v>
      </c>
      <c r="D1512" s="238">
        <v>1557.31</v>
      </c>
      <c r="E1512" s="167"/>
      <c r="G1512" s="169"/>
      <c r="H1512" s="169"/>
      <c r="I1512" s="169"/>
      <c r="J1512" s="169"/>
      <c r="K1512" s="169"/>
      <c r="L1512" s="169"/>
      <c r="M1512" s="169"/>
    </row>
    <row r="1513" spans="1:13" ht="14.25">
      <c r="A1513" s="45" t="s">
        <v>757</v>
      </c>
      <c r="B1513" s="31" t="s">
        <v>712</v>
      </c>
      <c r="C1513" s="230">
        <v>-1300</v>
      </c>
    </row>
    <row r="1514" spans="1:13" ht="14.25">
      <c r="A1514" s="45" t="s">
        <v>951</v>
      </c>
      <c r="B1514" s="31" t="s">
        <v>180</v>
      </c>
      <c r="C1514" s="230">
        <v>-19.899999999999999</v>
      </c>
    </row>
    <row r="1515" spans="1:13" ht="14.25">
      <c r="A1515" s="45" t="s">
        <v>371</v>
      </c>
      <c r="B1515" s="31" t="s">
        <v>1070</v>
      </c>
      <c r="C1515" s="230">
        <v>-300</v>
      </c>
    </row>
    <row r="1516" spans="1:13" s="165" customFormat="1" ht="14.25">
      <c r="A1516" s="178" t="s">
        <v>797</v>
      </c>
      <c r="B1516" s="179" t="s">
        <v>428</v>
      </c>
      <c r="C1516" s="238">
        <v>2876.11</v>
      </c>
      <c r="D1516" s="238">
        <v>2876.11</v>
      </c>
      <c r="E1516" s="167"/>
      <c r="G1516" s="169"/>
      <c r="H1516" s="169"/>
      <c r="I1516" s="169"/>
      <c r="J1516" s="169"/>
      <c r="K1516" s="169"/>
      <c r="L1516" s="169"/>
      <c r="M1516" s="169"/>
    </row>
    <row r="1517" spans="1:13" ht="14.25">
      <c r="A1517" s="45" t="s">
        <v>797</v>
      </c>
      <c r="B1517" s="31" t="s">
        <v>4</v>
      </c>
      <c r="C1517" s="230">
        <v>-18.3</v>
      </c>
    </row>
    <row r="1518" spans="1:13" s="160" customFormat="1" ht="14.25">
      <c r="A1518" s="79" t="s">
        <v>797</v>
      </c>
      <c r="B1518" s="80" t="s">
        <v>753</v>
      </c>
      <c r="C1518" s="235">
        <v>-1711.67</v>
      </c>
      <c r="E1518" s="139"/>
      <c r="G1518" s="82"/>
      <c r="H1518" s="82"/>
      <c r="I1518" s="82"/>
      <c r="J1518" s="82"/>
      <c r="K1518" s="82"/>
      <c r="L1518" s="82"/>
      <c r="M1518" s="82"/>
    </row>
    <row r="1519" spans="1:13" ht="14.25">
      <c r="A1519" s="45" t="s">
        <v>23</v>
      </c>
      <c r="B1519" s="31" t="s">
        <v>1070</v>
      </c>
      <c r="C1519" s="230">
        <v>-150</v>
      </c>
    </row>
    <row r="1520" spans="1:13" ht="14.25">
      <c r="A1520" s="45" t="s">
        <v>23</v>
      </c>
      <c r="B1520" s="31" t="s">
        <v>798</v>
      </c>
      <c r="C1520" s="230">
        <v>-7</v>
      </c>
    </row>
    <row r="1521" spans="1:13" ht="14.25">
      <c r="A1521" s="45" t="s">
        <v>23</v>
      </c>
      <c r="B1521" s="31" t="s">
        <v>847</v>
      </c>
      <c r="C1521" s="234">
        <v>7.0000000000000007E-2</v>
      </c>
    </row>
    <row r="1522" spans="1:13" ht="14.25">
      <c r="A1522" s="30">
        <v>41364</v>
      </c>
      <c r="B1522" s="31" t="s">
        <v>1070</v>
      </c>
      <c r="C1522" s="230">
        <v>-300</v>
      </c>
    </row>
    <row r="1523" spans="1:13" ht="14.25">
      <c r="A1523" s="30">
        <v>41364</v>
      </c>
      <c r="B1523" s="31" t="s">
        <v>924</v>
      </c>
      <c r="C1523" s="230">
        <v>-132.47</v>
      </c>
    </row>
    <row r="1524" spans="1:13" ht="14.25">
      <c r="A1524" s="30">
        <v>41370</v>
      </c>
      <c r="B1524" s="31" t="s">
        <v>1100</v>
      </c>
      <c r="C1524" s="230">
        <v>-19</v>
      </c>
    </row>
    <row r="1525" spans="1:13" ht="14.25">
      <c r="A1525" s="30">
        <v>41372</v>
      </c>
      <c r="B1525" s="31" t="s">
        <v>658</v>
      </c>
      <c r="C1525" s="230">
        <v>-90</v>
      </c>
    </row>
    <row r="1526" spans="1:13" ht="14.25">
      <c r="A1526" s="30">
        <v>41372</v>
      </c>
      <c r="B1526" s="31" t="s">
        <v>712</v>
      </c>
      <c r="C1526" s="230">
        <v>-200</v>
      </c>
    </row>
    <row r="1527" spans="1:13" ht="14.25">
      <c r="A1527" s="30"/>
      <c r="B1527" s="31"/>
      <c r="C1527" s="230"/>
      <c r="G1527" s="151"/>
      <c r="H1527" s="151"/>
      <c r="I1527" s="151"/>
      <c r="J1527" s="151"/>
      <c r="K1527" s="151"/>
      <c r="L1527" s="151"/>
      <c r="M1527" s="151"/>
    </row>
    <row r="1528" spans="1:13" s="165" customFormat="1" ht="14.25">
      <c r="A1528" s="180">
        <v>41375</v>
      </c>
      <c r="B1528" s="179" t="s">
        <v>428</v>
      </c>
      <c r="C1528" s="238">
        <v>1488.8</v>
      </c>
      <c r="D1528" s="238">
        <v>1488.8</v>
      </c>
      <c r="E1528" s="167"/>
      <c r="G1528" s="169"/>
      <c r="H1528" s="169"/>
      <c r="I1528" s="169"/>
      <c r="J1528" s="169"/>
      <c r="K1528" s="169"/>
      <c r="L1528" s="169"/>
      <c r="M1528" s="169"/>
    </row>
    <row r="1529" spans="1:13" ht="14.25">
      <c r="A1529" s="45" t="s">
        <v>1005</v>
      </c>
      <c r="B1529" s="31" t="s">
        <v>7</v>
      </c>
      <c r="C1529" s="230">
        <v>-17</v>
      </c>
    </row>
    <row r="1530" spans="1:13" ht="14.25">
      <c r="A1530" s="45" t="s">
        <v>1005</v>
      </c>
      <c r="B1530" s="31" t="s">
        <v>182</v>
      </c>
      <c r="C1530" s="230">
        <v>-28</v>
      </c>
    </row>
    <row r="1531" spans="1:13" ht="14.25">
      <c r="A1531" s="45" t="s">
        <v>1005</v>
      </c>
      <c r="B1531" s="31" t="s">
        <v>183</v>
      </c>
      <c r="C1531" s="230">
        <v>-30</v>
      </c>
    </row>
    <row r="1532" spans="1:13" ht="14.25">
      <c r="A1532" s="45" t="s">
        <v>641</v>
      </c>
      <c r="B1532" s="31" t="s">
        <v>100</v>
      </c>
      <c r="C1532" s="230">
        <v>-191</v>
      </c>
    </row>
    <row r="1533" spans="1:13" ht="14.25">
      <c r="A1533" s="45" t="s">
        <v>711</v>
      </c>
      <c r="B1533" s="31" t="s">
        <v>7</v>
      </c>
      <c r="C1533" s="230">
        <v>-14</v>
      </c>
    </row>
    <row r="1534" spans="1:13" ht="14.25">
      <c r="A1534" s="45" t="s">
        <v>711</v>
      </c>
      <c r="B1534" s="31" t="s">
        <v>101</v>
      </c>
      <c r="C1534" s="230">
        <v>-37</v>
      </c>
    </row>
    <row r="1535" spans="1:13" ht="14.25">
      <c r="A1535" s="45" t="s">
        <v>711</v>
      </c>
      <c r="B1535" s="31" t="s">
        <v>361</v>
      </c>
      <c r="C1535" s="230">
        <v>-79.66</v>
      </c>
    </row>
    <row r="1536" spans="1:13" ht="14.25">
      <c r="A1536" s="45" t="s">
        <v>592</v>
      </c>
      <c r="B1536" s="31" t="s">
        <v>102</v>
      </c>
      <c r="C1536" s="230">
        <v>-80</v>
      </c>
    </row>
    <row r="1537" spans="1:13" ht="14.25">
      <c r="A1537" s="45" t="s">
        <v>592</v>
      </c>
      <c r="B1537" s="31" t="s">
        <v>706</v>
      </c>
      <c r="C1537" s="230">
        <v>-239.86</v>
      </c>
    </row>
    <row r="1538" spans="1:13" ht="14.25">
      <c r="A1538" s="45" t="s">
        <v>592</v>
      </c>
      <c r="B1538" s="31" t="s">
        <v>747</v>
      </c>
      <c r="C1538" s="230">
        <v>-33.4</v>
      </c>
    </row>
    <row r="1539" spans="1:13" ht="14.25">
      <c r="A1539" s="45" t="s">
        <v>103</v>
      </c>
      <c r="B1539" s="31" t="s">
        <v>7</v>
      </c>
      <c r="C1539" s="230">
        <v>-14</v>
      </c>
    </row>
    <row r="1540" spans="1:13" ht="14.25">
      <c r="A1540" s="45" t="s">
        <v>103</v>
      </c>
      <c r="B1540" s="31" t="s">
        <v>101</v>
      </c>
      <c r="C1540" s="230">
        <v>-31.9</v>
      </c>
    </row>
    <row r="1541" spans="1:13" ht="14.25">
      <c r="A1541" s="45" t="s">
        <v>103</v>
      </c>
      <c r="B1541" s="31" t="s">
        <v>691</v>
      </c>
      <c r="C1541" s="230">
        <v>-47.4</v>
      </c>
    </row>
    <row r="1542" spans="1:13" ht="14.25">
      <c r="A1542" s="45" t="s">
        <v>1153</v>
      </c>
      <c r="B1542" s="31" t="s">
        <v>7</v>
      </c>
      <c r="C1542" s="230">
        <v>-14</v>
      </c>
    </row>
    <row r="1543" spans="1:13" ht="14.25">
      <c r="A1543" s="45" t="s">
        <v>1153</v>
      </c>
      <c r="B1543" s="31" t="s">
        <v>20</v>
      </c>
      <c r="C1543" s="230">
        <v>-39.799999999999997</v>
      </c>
    </row>
    <row r="1544" spans="1:13" ht="14.25">
      <c r="A1544" s="45" t="s">
        <v>1155</v>
      </c>
      <c r="B1544" s="31" t="s">
        <v>712</v>
      </c>
      <c r="C1544" s="230">
        <v>-300</v>
      </c>
    </row>
    <row r="1545" spans="1:13" ht="14.25">
      <c r="A1545" s="45" t="s">
        <v>1155</v>
      </c>
      <c r="B1545" s="31" t="s">
        <v>104</v>
      </c>
      <c r="C1545" s="230">
        <v>-34</v>
      </c>
    </row>
    <row r="1546" spans="1:13" ht="14.25">
      <c r="A1546" s="45" t="s">
        <v>735</v>
      </c>
      <c r="B1546" s="31" t="s">
        <v>870</v>
      </c>
      <c r="C1546" s="230">
        <v>-25</v>
      </c>
    </row>
    <row r="1547" spans="1:13" s="165" customFormat="1" ht="14.25">
      <c r="A1547" s="178" t="s">
        <v>741</v>
      </c>
      <c r="B1547" s="179" t="s">
        <v>428</v>
      </c>
      <c r="C1547" s="238">
        <v>1723.03</v>
      </c>
      <c r="D1547" s="238">
        <v>1723.03</v>
      </c>
      <c r="E1547" s="167"/>
      <c r="G1547" s="169"/>
      <c r="H1547" s="169"/>
      <c r="I1547" s="169"/>
      <c r="J1547" s="169"/>
      <c r="K1547" s="169"/>
      <c r="L1547" s="169"/>
      <c r="M1547" s="169"/>
    </row>
    <row r="1548" spans="1:13" ht="14.25">
      <c r="A1548" s="45" t="s">
        <v>385</v>
      </c>
      <c r="B1548" s="31" t="s">
        <v>798</v>
      </c>
      <c r="C1548" s="230">
        <v>-7</v>
      </c>
    </row>
    <row r="1549" spans="1:13" ht="14.25">
      <c r="A1549" s="45" t="s">
        <v>385</v>
      </c>
      <c r="B1549" s="31" t="s">
        <v>847</v>
      </c>
      <c r="C1549" s="234">
        <v>0.09</v>
      </c>
    </row>
    <row r="1550" spans="1:13" s="160" customFormat="1" ht="14.25">
      <c r="A1550" s="142">
        <v>41395</v>
      </c>
      <c r="B1550" s="80" t="s">
        <v>16</v>
      </c>
      <c r="C1550" s="235">
        <v>-1624.83</v>
      </c>
      <c r="E1550" s="139"/>
      <c r="G1550" s="82"/>
      <c r="H1550" s="82"/>
      <c r="I1550" s="82"/>
      <c r="J1550" s="82"/>
      <c r="K1550" s="82"/>
      <c r="L1550" s="82"/>
      <c r="M1550" s="82"/>
    </row>
    <row r="1551" spans="1:13" ht="14.25">
      <c r="A1551" s="30">
        <v>41397</v>
      </c>
      <c r="B1551" s="31" t="s">
        <v>7</v>
      </c>
      <c r="C1551" s="230">
        <v>-42</v>
      </c>
    </row>
    <row r="1552" spans="1:13" ht="14.25">
      <c r="A1552" s="30">
        <v>41399</v>
      </c>
      <c r="B1552" s="31" t="s">
        <v>158</v>
      </c>
      <c r="C1552" s="230">
        <v>-114.73</v>
      </c>
    </row>
    <row r="1553" spans="1:13" ht="14.25">
      <c r="A1553" s="30">
        <v>41399</v>
      </c>
      <c r="B1553" s="31" t="s">
        <v>1070</v>
      </c>
      <c r="C1553" s="230">
        <v>-100</v>
      </c>
    </row>
    <row r="1554" spans="1:13" ht="14.25">
      <c r="A1554" s="30">
        <v>41400</v>
      </c>
      <c r="B1554" s="31" t="s">
        <v>640</v>
      </c>
      <c r="C1554" s="230">
        <v>-30</v>
      </c>
    </row>
    <row r="1555" spans="1:13" ht="14.25">
      <c r="A1555" s="30">
        <v>41402</v>
      </c>
      <c r="B1555" s="31" t="s">
        <v>640</v>
      </c>
      <c r="C1555" s="230">
        <v>-70</v>
      </c>
    </row>
    <row r="1556" spans="1:13" s="165" customFormat="1" ht="14.25">
      <c r="A1556" s="180">
        <v>41405</v>
      </c>
      <c r="B1556" s="179" t="s">
        <v>428</v>
      </c>
      <c r="C1556" s="238">
        <v>1736.73</v>
      </c>
      <c r="D1556" s="238">
        <v>1736.73</v>
      </c>
      <c r="E1556" s="167"/>
      <c r="G1556" s="169"/>
      <c r="H1556" s="169"/>
      <c r="I1556" s="169"/>
      <c r="J1556" s="169"/>
      <c r="K1556" s="169"/>
      <c r="L1556" s="169"/>
      <c r="M1556" s="169"/>
    </row>
    <row r="1557" spans="1:13" ht="14.25">
      <c r="A1557" s="45" t="s">
        <v>1172</v>
      </c>
      <c r="B1557" s="31" t="s">
        <v>105</v>
      </c>
      <c r="C1557" s="230">
        <v>-37.799999999999997</v>
      </c>
    </row>
    <row r="1558" spans="1:13" ht="14.25">
      <c r="A1558" s="45" t="s">
        <v>417</v>
      </c>
      <c r="B1558" s="31" t="s">
        <v>0</v>
      </c>
      <c r="C1558" s="230">
        <v>-167</v>
      </c>
    </row>
    <row r="1559" spans="1:13" ht="14.25">
      <c r="A1559" s="45" t="s">
        <v>419</v>
      </c>
      <c r="B1559" s="31" t="s">
        <v>171</v>
      </c>
      <c r="C1559" s="230">
        <v>-34.9</v>
      </c>
    </row>
    <row r="1560" spans="1:13" ht="14.25">
      <c r="A1560" s="45" t="s">
        <v>419</v>
      </c>
      <c r="B1560" s="31" t="s">
        <v>1</v>
      </c>
      <c r="C1560" s="230">
        <v>-5</v>
      </c>
    </row>
    <row r="1561" spans="1:13" ht="14.25">
      <c r="A1561" s="45" t="s">
        <v>419</v>
      </c>
      <c r="B1561" s="31" t="s">
        <v>601</v>
      </c>
      <c r="C1561" s="230">
        <v>-90</v>
      </c>
    </row>
    <row r="1562" spans="1:13" ht="14.25">
      <c r="A1562" s="45" t="s">
        <v>262</v>
      </c>
      <c r="B1562" s="31" t="s">
        <v>523</v>
      </c>
      <c r="C1562" s="230">
        <v>-82.5</v>
      </c>
    </row>
    <row r="1563" spans="1:13" ht="14.25">
      <c r="A1563" s="45" t="s">
        <v>262</v>
      </c>
      <c r="B1563" s="31" t="s">
        <v>997</v>
      </c>
      <c r="C1563" s="230">
        <v>-144.22999999999999</v>
      </c>
    </row>
    <row r="1564" spans="1:13" ht="14.25">
      <c r="A1564" s="45" t="s">
        <v>262</v>
      </c>
      <c r="B1564" s="31" t="s">
        <v>191</v>
      </c>
      <c r="C1564" s="230">
        <v>-332.68</v>
      </c>
    </row>
    <row r="1565" spans="1:13" ht="14.25">
      <c r="A1565" s="45" t="s">
        <v>264</v>
      </c>
      <c r="B1565" s="31" t="s">
        <v>896</v>
      </c>
      <c r="C1565" s="230">
        <v>-15</v>
      </c>
    </row>
    <row r="1566" spans="1:13" ht="14.25">
      <c r="A1566" s="45" t="s">
        <v>264</v>
      </c>
      <c r="B1566" s="31" t="s">
        <v>896</v>
      </c>
      <c r="C1566" s="230">
        <v>-7.5</v>
      </c>
    </row>
    <row r="1567" spans="1:13" ht="14.25">
      <c r="A1567" s="45" t="s">
        <v>264</v>
      </c>
      <c r="B1567" s="31" t="s">
        <v>896</v>
      </c>
      <c r="C1567" s="230">
        <v>-17.5</v>
      </c>
    </row>
    <row r="1568" spans="1:13" ht="14.25">
      <c r="A1568" s="45" t="s">
        <v>59</v>
      </c>
      <c r="B1568" s="31" t="s">
        <v>913</v>
      </c>
      <c r="C1568" s="230">
        <v>-50</v>
      </c>
    </row>
    <row r="1569" spans="1:13" ht="14.25">
      <c r="A1569" s="45" t="s">
        <v>59</v>
      </c>
      <c r="B1569" s="31" t="s">
        <v>60</v>
      </c>
      <c r="C1569" s="230">
        <v>-7.4</v>
      </c>
    </row>
    <row r="1570" spans="1:13" ht="14.25">
      <c r="A1570" s="45" t="s">
        <v>508</v>
      </c>
      <c r="B1570" s="31" t="s">
        <v>712</v>
      </c>
      <c r="C1570" s="230">
        <v>-500</v>
      </c>
    </row>
    <row r="1571" spans="1:13" ht="14.25">
      <c r="A1571" s="45" t="s">
        <v>363</v>
      </c>
      <c r="B1571" s="31" t="s">
        <v>61</v>
      </c>
      <c r="C1571" s="230">
        <v>-9.5</v>
      </c>
    </row>
    <row r="1572" spans="1:13" s="165" customFormat="1" ht="14.25">
      <c r="A1572" s="178" t="s">
        <v>282</v>
      </c>
      <c r="B1572" s="179" t="s">
        <v>428</v>
      </c>
      <c r="C1572" s="238">
        <v>558.94000000000005</v>
      </c>
      <c r="D1572" s="238">
        <v>558.94000000000005</v>
      </c>
      <c r="E1572" s="167"/>
      <c r="G1572" s="169"/>
      <c r="H1572" s="169"/>
      <c r="I1572" s="169"/>
      <c r="J1572" s="169"/>
      <c r="K1572" s="169"/>
      <c r="L1572" s="169"/>
      <c r="M1572" s="169"/>
    </row>
    <row r="1573" spans="1:13" s="160" customFormat="1" ht="14.25">
      <c r="A1573" s="79" t="s">
        <v>282</v>
      </c>
      <c r="B1573" s="80" t="s">
        <v>753</v>
      </c>
      <c r="C1573" s="235">
        <v>-1035.8699999999999</v>
      </c>
      <c r="E1573" s="183">
        <v>-588.96</v>
      </c>
      <c r="F1573" s="184">
        <f>+E1573+C1573</f>
        <v>-1624.83</v>
      </c>
      <c r="H1573" s="82"/>
      <c r="I1573" s="82"/>
      <c r="J1573" s="82"/>
      <c r="K1573" s="82"/>
      <c r="L1573" s="82"/>
      <c r="M1573" s="82"/>
    </row>
    <row r="1574" spans="1:13" ht="14.25">
      <c r="A1574" s="45" t="s">
        <v>900</v>
      </c>
      <c r="B1574" s="31" t="s">
        <v>847</v>
      </c>
      <c r="C1574" s="234">
        <v>0.09</v>
      </c>
    </row>
    <row r="1575" spans="1:13" ht="14.25">
      <c r="A1575" s="30">
        <v>41425</v>
      </c>
      <c r="B1575" s="31" t="s">
        <v>62</v>
      </c>
      <c r="C1575" s="230">
        <v>-0.09</v>
      </c>
    </row>
    <row r="1576" spans="1:13" s="165" customFormat="1" ht="14.25">
      <c r="A1576" s="178" t="s">
        <v>348</v>
      </c>
      <c r="B1576" s="179" t="s">
        <v>428</v>
      </c>
      <c r="C1576" s="238">
        <v>1318.75</v>
      </c>
      <c r="D1576" s="238">
        <v>1318.75</v>
      </c>
      <c r="E1576" s="167"/>
      <c r="G1576" s="169"/>
      <c r="H1576" s="169"/>
      <c r="I1576" s="169"/>
      <c r="J1576" s="169"/>
      <c r="K1576" s="169"/>
      <c r="L1576" s="169"/>
      <c r="M1576" s="169"/>
    </row>
    <row r="1577" spans="1:13" ht="14.25">
      <c r="A1577" s="45" t="s">
        <v>348</v>
      </c>
      <c r="B1577" s="31" t="s">
        <v>62</v>
      </c>
      <c r="C1577" s="230">
        <v>-42.81</v>
      </c>
    </row>
    <row r="1578" spans="1:13" ht="14.25">
      <c r="A1578" s="45" t="s">
        <v>348</v>
      </c>
      <c r="B1578" s="31" t="s">
        <v>1223</v>
      </c>
      <c r="C1578" s="230">
        <v>-7</v>
      </c>
    </row>
    <row r="1579" spans="1:13" ht="14.25">
      <c r="A1579" s="45" t="s">
        <v>1225</v>
      </c>
      <c r="B1579" s="31" t="s">
        <v>1319</v>
      </c>
      <c r="C1579" s="230">
        <v>-138.99</v>
      </c>
    </row>
    <row r="1580" spans="1:13" ht="14.25">
      <c r="A1580" s="45" t="s">
        <v>1225</v>
      </c>
      <c r="B1580" s="239" t="s">
        <v>1224</v>
      </c>
      <c r="C1580" s="230">
        <v>-138.9</v>
      </c>
    </row>
    <row r="1581" spans="1:13" ht="14.25">
      <c r="A1581" s="45" t="s">
        <v>1225</v>
      </c>
      <c r="B1581" s="31" t="s">
        <v>523</v>
      </c>
      <c r="C1581" s="230">
        <v>-89</v>
      </c>
    </row>
    <row r="1582" spans="1:13" ht="14.25">
      <c r="A1582" s="45" t="s">
        <v>1225</v>
      </c>
      <c r="B1582" s="31" t="s">
        <v>1241</v>
      </c>
      <c r="C1582" s="230">
        <v>-5</v>
      </c>
    </row>
    <row r="1583" spans="1:13" ht="14.25">
      <c r="A1583" s="45" t="s">
        <v>1225</v>
      </c>
      <c r="B1583" s="31" t="s">
        <v>120</v>
      </c>
      <c r="C1583" s="230">
        <v>-36</v>
      </c>
    </row>
    <row r="1584" spans="1:13" ht="14.25">
      <c r="A1584" s="45" t="s">
        <v>617</v>
      </c>
      <c r="B1584" s="31" t="s">
        <v>361</v>
      </c>
      <c r="C1584" s="230">
        <v>-268</v>
      </c>
    </row>
    <row r="1585" spans="1:13" ht="14.25">
      <c r="A1585" s="45" t="s">
        <v>617</v>
      </c>
      <c r="B1585" s="31" t="s">
        <v>361</v>
      </c>
      <c r="C1585" s="230">
        <v>-14.31</v>
      </c>
    </row>
    <row r="1586" spans="1:13" ht="14.25">
      <c r="A1586" s="45" t="s">
        <v>125</v>
      </c>
      <c r="B1586" s="31" t="s">
        <v>712</v>
      </c>
      <c r="C1586" s="230">
        <v>-500</v>
      </c>
    </row>
    <row r="1587" spans="1:13" s="165" customFormat="1" ht="14.25">
      <c r="A1587" s="178" t="s">
        <v>768</v>
      </c>
      <c r="B1587" s="179" t="s">
        <v>428</v>
      </c>
      <c r="C1587" s="238">
        <v>1665.09</v>
      </c>
      <c r="D1587" s="238">
        <v>1665.09</v>
      </c>
      <c r="E1587" s="167"/>
      <c r="G1587" s="169"/>
      <c r="H1587" s="169"/>
      <c r="I1587" s="169"/>
      <c r="J1587" s="169"/>
      <c r="K1587" s="169"/>
      <c r="L1587" s="169"/>
      <c r="M1587" s="169"/>
    </row>
    <row r="1588" spans="1:13" ht="14.25">
      <c r="A1588" s="45" t="s">
        <v>768</v>
      </c>
      <c r="B1588" s="31" t="s">
        <v>101</v>
      </c>
      <c r="C1588" s="230">
        <v>-41</v>
      </c>
    </row>
    <row r="1589" spans="1:13" ht="14.25">
      <c r="A1589" s="45" t="s">
        <v>768</v>
      </c>
      <c r="B1589" s="31" t="s">
        <v>7</v>
      </c>
      <c r="C1589" s="230">
        <v>-14</v>
      </c>
    </row>
    <row r="1590" spans="1:13" ht="14.25">
      <c r="A1590" s="45" t="s">
        <v>1162</v>
      </c>
      <c r="B1590" s="31" t="s">
        <v>16</v>
      </c>
      <c r="C1590" s="230">
        <v>-1660.17</v>
      </c>
    </row>
    <row r="1591" spans="1:13" ht="14.25">
      <c r="A1591" s="45" t="s">
        <v>1162</v>
      </c>
      <c r="B1591" s="31" t="s">
        <v>798</v>
      </c>
      <c r="C1591" s="230">
        <v>-7</v>
      </c>
    </row>
    <row r="1592" spans="1:13" ht="14.25">
      <c r="A1592" s="45" t="s">
        <v>1162</v>
      </c>
      <c r="B1592" s="31" t="s">
        <v>847</v>
      </c>
      <c r="C1592" s="234">
        <v>0.03</v>
      </c>
    </row>
    <row r="1593" spans="1:13" s="165" customFormat="1" ht="14.25">
      <c r="A1593" s="178" t="s">
        <v>791</v>
      </c>
      <c r="B1593" s="179" t="s">
        <v>428</v>
      </c>
      <c r="C1593" s="238">
        <v>4411.6400000000003</v>
      </c>
      <c r="D1593" s="238">
        <v>4411.6400000000003</v>
      </c>
      <c r="E1593" s="238"/>
      <c r="G1593" s="169"/>
      <c r="H1593" s="169"/>
      <c r="I1593" s="169"/>
      <c r="J1593" s="169"/>
      <c r="K1593" s="169"/>
      <c r="L1593" s="169"/>
      <c r="M1593" s="169"/>
    </row>
    <row r="1594" spans="1:13" ht="14.25">
      <c r="A1594" s="45" t="s">
        <v>368</v>
      </c>
      <c r="B1594" s="31" t="s">
        <v>146</v>
      </c>
      <c r="C1594" s="230">
        <v>-83.93</v>
      </c>
    </row>
    <row r="1595" spans="1:13" ht="14.25">
      <c r="A1595" s="45" t="s">
        <v>368</v>
      </c>
      <c r="B1595" s="31" t="s">
        <v>26</v>
      </c>
      <c r="C1595" s="230">
        <v>-138.99</v>
      </c>
    </row>
    <row r="1596" spans="1:13" ht="14.25">
      <c r="A1596" s="45" t="s">
        <v>368</v>
      </c>
      <c r="B1596" s="31" t="s">
        <v>1034</v>
      </c>
      <c r="C1596" s="230">
        <v>-91.5</v>
      </c>
    </row>
    <row r="1597" spans="1:13" ht="14.25">
      <c r="A1597" s="45" t="s">
        <v>368</v>
      </c>
      <c r="B1597" s="239" t="s">
        <v>27</v>
      </c>
      <c r="C1597" s="230">
        <v>-138.9</v>
      </c>
    </row>
    <row r="1598" spans="1:13" ht="14.25">
      <c r="A1598" s="45" t="s">
        <v>368</v>
      </c>
      <c r="B1598" s="31" t="s">
        <v>1070</v>
      </c>
      <c r="C1598" s="230">
        <v>-300</v>
      </c>
    </row>
    <row r="1599" spans="1:13" ht="14.25">
      <c r="A1599" s="242">
        <v>41477</v>
      </c>
      <c r="B1599" s="249" t="s">
        <v>1</v>
      </c>
      <c r="C1599" s="249">
        <v>-5</v>
      </c>
    </row>
    <row r="1600" spans="1:13" ht="14.25">
      <c r="A1600" s="243">
        <v>41477</v>
      </c>
      <c r="B1600" s="244" t="s">
        <v>293</v>
      </c>
      <c r="C1600" s="250">
        <v>-108.8</v>
      </c>
    </row>
    <row r="1601" spans="1:13" ht="14.25">
      <c r="A1601" s="243">
        <v>41478</v>
      </c>
      <c r="B1601" s="244" t="s">
        <v>1334</v>
      </c>
      <c r="C1601" s="250">
        <v>-26</v>
      </c>
    </row>
    <row r="1602" spans="1:13">
      <c r="A1602" s="40">
        <v>41478</v>
      </c>
      <c r="B1602" t="s">
        <v>712</v>
      </c>
      <c r="C1602" s="227">
        <v>-500</v>
      </c>
    </row>
    <row r="1603" spans="1:13">
      <c r="A1603" s="40">
        <v>41478</v>
      </c>
      <c r="B1603" t="s">
        <v>7</v>
      </c>
      <c r="C1603" s="227">
        <v>-14</v>
      </c>
    </row>
    <row r="1604" spans="1:13">
      <c r="A1604" s="40">
        <v>41478</v>
      </c>
      <c r="B1604" t="s">
        <v>101</v>
      </c>
      <c r="C1604" s="227">
        <v>-20</v>
      </c>
    </row>
    <row r="1605" spans="1:13">
      <c r="A1605" s="40">
        <v>41478</v>
      </c>
      <c r="B1605" t="s">
        <v>7</v>
      </c>
      <c r="C1605" s="227">
        <v>-14.9</v>
      </c>
    </row>
    <row r="1606" spans="1:13" s="165" customFormat="1">
      <c r="A1606" s="164">
        <v>41480</v>
      </c>
      <c r="B1606" s="165" t="s">
        <v>428</v>
      </c>
      <c r="C1606" s="237">
        <v>2824.6</v>
      </c>
      <c r="D1606" s="237">
        <v>2824.6</v>
      </c>
      <c r="E1606" s="167"/>
      <c r="G1606" s="169"/>
      <c r="H1606" s="169"/>
      <c r="I1606" s="169"/>
      <c r="J1606" s="169"/>
      <c r="K1606" s="169"/>
      <c r="L1606" s="169"/>
      <c r="M1606" s="169"/>
    </row>
    <row r="1607" spans="1:13">
      <c r="A1607" s="40">
        <v>41483</v>
      </c>
      <c r="B1607" t="s">
        <v>832</v>
      </c>
      <c r="C1607" s="227">
        <v>-26</v>
      </c>
    </row>
    <row r="1608" spans="1:13">
      <c r="A1608" s="40">
        <v>41483</v>
      </c>
      <c r="B1608" t="s">
        <v>832</v>
      </c>
      <c r="C1608" s="227">
        <v>-23</v>
      </c>
    </row>
    <row r="1609" spans="1:13">
      <c r="A1609" s="40">
        <v>41483</v>
      </c>
      <c r="B1609" t="s">
        <v>712</v>
      </c>
      <c r="C1609" s="227">
        <v>-500</v>
      </c>
    </row>
    <row r="1610" spans="1:13">
      <c r="A1610" s="40">
        <v>41483</v>
      </c>
      <c r="B1610" t="s">
        <v>1335</v>
      </c>
      <c r="C1610" s="227">
        <v>-87</v>
      </c>
    </row>
    <row r="1611" spans="1:13">
      <c r="A1611" s="40">
        <v>41485</v>
      </c>
      <c r="B1611" t="s">
        <v>833</v>
      </c>
      <c r="C1611" s="227">
        <v>-3249.66</v>
      </c>
    </row>
    <row r="1612" spans="1:13">
      <c r="A1612" s="40">
        <v>41485</v>
      </c>
      <c r="B1612" t="s">
        <v>621</v>
      </c>
      <c r="C1612" s="227">
        <v>-21</v>
      </c>
    </row>
    <row r="1613" spans="1:13">
      <c r="A1613" s="40">
        <v>41488</v>
      </c>
      <c r="B1613" t="s">
        <v>305</v>
      </c>
      <c r="C1613" s="227">
        <v>-38</v>
      </c>
    </row>
    <row r="1614" spans="1:13">
      <c r="A1614" s="40">
        <v>41489</v>
      </c>
      <c r="B1614" t="s">
        <v>913</v>
      </c>
      <c r="C1614" s="227">
        <v>-50</v>
      </c>
    </row>
    <row r="1615" spans="1:13">
      <c r="A1615" s="40">
        <v>41490</v>
      </c>
      <c r="B1615" t="s">
        <v>975</v>
      </c>
      <c r="C1615" s="227">
        <v>-271</v>
      </c>
    </row>
    <row r="1616" spans="1:13">
      <c r="A1616" s="40">
        <v>41490</v>
      </c>
      <c r="B1616" t="s">
        <v>747</v>
      </c>
      <c r="C1616" s="227">
        <v>-44.8</v>
      </c>
    </row>
    <row r="1617" spans="1:13">
      <c r="A1617" s="40">
        <v>41491</v>
      </c>
      <c r="B1617" t="s">
        <v>712</v>
      </c>
      <c r="C1617" s="227">
        <v>-700</v>
      </c>
    </row>
    <row r="1618" spans="1:13">
      <c r="A1618" s="40">
        <v>41491</v>
      </c>
      <c r="B1618" t="s">
        <v>1342</v>
      </c>
      <c r="C1618" s="227">
        <v>-638</v>
      </c>
    </row>
    <row r="1619" spans="1:13">
      <c r="A1619" s="40"/>
      <c r="G1619" s="241"/>
      <c r="H1619" s="241"/>
      <c r="I1619" s="241"/>
      <c r="J1619" s="241"/>
      <c r="K1619" s="241"/>
      <c r="L1619" s="241"/>
      <c r="M1619" s="241"/>
    </row>
    <row r="1620" spans="1:13">
      <c r="A1620" s="40">
        <v>41507</v>
      </c>
      <c r="B1620" t="s">
        <v>360</v>
      </c>
      <c r="C1620" s="227">
        <v>-66.849999999999994</v>
      </c>
    </row>
    <row r="1621" spans="1:13">
      <c r="A1621" s="40">
        <v>41507</v>
      </c>
      <c r="B1621" t="s">
        <v>4</v>
      </c>
      <c r="C1621" s="227">
        <v>-27.5</v>
      </c>
    </row>
    <row r="1622" spans="1:13" s="165" customFormat="1">
      <c r="A1622" s="164">
        <v>41514</v>
      </c>
      <c r="B1622" s="165" t="s">
        <v>428</v>
      </c>
      <c r="C1622" s="237">
        <v>3533.51</v>
      </c>
      <c r="D1622" s="237">
        <v>3533.51</v>
      </c>
      <c r="E1622" s="167"/>
      <c r="G1622" s="169"/>
      <c r="H1622" s="169"/>
      <c r="I1622" s="169"/>
      <c r="J1622" s="169"/>
      <c r="K1622" s="169"/>
      <c r="L1622" s="169"/>
      <c r="M1622" s="169"/>
    </row>
    <row r="1623" spans="1:13">
      <c r="A1623" s="40">
        <v>41515</v>
      </c>
      <c r="B1623" t="s">
        <v>832</v>
      </c>
      <c r="C1623" s="227">
        <v>-32</v>
      </c>
    </row>
    <row r="1624" spans="1:13">
      <c r="A1624" s="40">
        <v>41515</v>
      </c>
      <c r="B1624" t="s">
        <v>832</v>
      </c>
      <c r="C1624" s="227">
        <v>-30</v>
      </c>
    </row>
    <row r="1625" spans="1:13">
      <c r="A1625" s="40">
        <v>41516</v>
      </c>
      <c r="B1625" t="s">
        <v>16</v>
      </c>
      <c r="C1625" s="227">
        <v>-1624.83</v>
      </c>
    </row>
    <row r="1626" spans="1:13">
      <c r="A1626" s="40">
        <v>41516</v>
      </c>
      <c r="B1626" t="s">
        <v>798</v>
      </c>
      <c r="C1626" s="227">
        <v>-7</v>
      </c>
    </row>
    <row r="1627" spans="1:13">
      <c r="A1627" s="40">
        <v>41516</v>
      </c>
      <c r="B1627" t="s">
        <v>847</v>
      </c>
      <c r="C1627" s="227">
        <v>0.11</v>
      </c>
    </row>
    <row r="1628" spans="1:13">
      <c r="A1628" s="40">
        <v>41518</v>
      </c>
      <c r="B1628" t="s">
        <v>626</v>
      </c>
      <c r="C1628" s="227">
        <v>-18</v>
      </c>
    </row>
    <row r="1629" spans="1:13">
      <c r="A1629" s="40">
        <v>41518</v>
      </c>
      <c r="B1629" t="s">
        <v>20</v>
      </c>
      <c r="C1629" s="227">
        <v>-19.899999999999999</v>
      </c>
    </row>
    <row r="1630" spans="1:13">
      <c r="A1630" s="40">
        <v>41520</v>
      </c>
      <c r="B1630" t="s">
        <v>712</v>
      </c>
      <c r="C1630" s="227">
        <v>-500</v>
      </c>
    </row>
    <row r="1631" spans="1:13" s="165" customFormat="1">
      <c r="A1631" s="164">
        <v>41522</v>
      </c>
      <c r="B1631" s="165" t="s">
        <v>428</v>
      </c>
      <c r="C1631" s="237">
        <v>4315.7</v>
      </c>
      <c r="D1631" s="237">
        <v>4315.7</v>
      </c>
      <c r="E1631" s="167"/>
      <c r="G1631" s="169"/>
      <c r="H1631" s="169"/>
      <c r="I1631" s="169"/>
      <c r="J1631" s="169"/>
      <c r="K1631" s="169"/>
      <c r="L1631" s="169"/>
      <c r="M1631" s="169"/>
    </row>
    <row r="1632" spans="1:13">
      <c r="A1632" s="40">
        <v>41523</v>
      </c>
      <c r="B1632" t="s">
        <v>1158</v>
      </c>
      <c r="C1632" s="227">
        <v>-38.700000000000003</v>
      </c>
    </row>
    <row r="1633" spans="1:13">
      <c r="A1633" s="40">
        <v>41525</v>
      </c>
      <c r="B1633" t="s">
        <v>712</v>
      </c>
      <c r="C1633" s="227">
        <v>-300</v>
      </c>
    </row>
    <row r="1634" spans="1:13">
      <c r="A1634" s="40">
        <v>41526</v>
      </c>
      <c r="B1634" t="s">
        <v>7</v>
      </c>
      <c r="C1634" s="227">
        <v>-14</v>
      </c>
    </row>
    <row r="1635" spans="1:13">
      <c r="A1635" s="40">
        <v>41526</v>
      </c>
      <c r="B1635" t="s">
        <v>7</v>
      </c>
      <c r="C1635" s="227">
        <v>-14.9</v>
      </c>
    </row>
    <row r="1636" spans="1:13">
      <c r="A1636" s="40">
        <v>41529</v>
      </c>
      <c r="B1636" t="s">
        <v>4</v>
      </c>
      <c r="C1636" s="227">
        <v>-17.510000000000002</v>
      </c>
    </row>
    <row r="1637" spans="1:13">
      <c r="A1637" s="40">
        <v>41529</v>
      </c>
      <c r="B1637" t="s">
        <v>1363</v>
      </c>
      <c r="C1637" s="227">
        <v>-34</v>
      </c>
    </row>
    <row r="1638" spans="1:13">
      <c r="A1638" s="40">
        <v>41529</v>
      </c>
      <c r="B1638" t="s">
        <v>712</v>
      </c>
      <c r="C1638" s="227">
        <v>-1500</v>
      </c>
    </row>
    <row r="1639" spans="1:13">
      <c r="A1639" s="40">
        <v>41529</v>
      </c>
      <c r="B1639" t="s">
        <v>1364</v>
      </c>
      <c r="C1639" s="227">
        <v>-84</v>
      </c>
    </row>
    <row r="1640" spans="1:13">
      <c r="A1640" s="40">
        <v>41529</v>
      </c>
      <c r="B1640" t="s">
        <v>1224</v>
      </c>
      <c r="C1640" s="227">
        <v>-138.9</v>
      </c>
    </row>
    <row r="1641" spans="1:13">
      <c r="A1641" s="40">
        <v>41529</v>
      </c>
      <c r="B1641" t="s">
        <v>523</v>
      </c>
      <c r="C1641" s="227">
        <v>-82.7</v>
      </c>
    </row>
    <row r="1642" spans="1:13" s="165" customFormat="1">
      <c r="A1642" s="164">
        <v>41531</v>
      </c>
      <c r="B1642" s="165" t="s">
        <v>428</v>
      </c>
      <c r="C1642" s="237">
        <v>2673.13</v>
      </c>
      <c r="D1642" s="237">
        <v>2673.13</v>
      </c>
      <c r="E1642" s="167"/>
      <c r="G1642" s="169"/>
      <c r="H1642" s="169"/>
      <c r="I1642" s="169"/>
      <c r="J1642" s="169"/>
      <c r="K1642" s="169"/>
      <c r="L1642" s="169"/>
      <c r="M1642" s="169"/>
    </row>
    <row r="1643" spans="1:13">
      <c r="A1643" s="40">
        <v>41537</v>
      </c>
      <c r="B1643" t="s">
        <v>1382</v>
      </c>
      <c r="C1643" s="227">
        <v>-50</v>
      </c>
    </row>
    <row r="1644" spans="1:13">
      <c r="A1644" s="40">
        <v>41539</v>
      </c>
      <c r="B1644" t="s">
        <v>832</v>
      </c>
      <c r="C1644" s="227">
        <v>-26</v>
      </c>
    </row>
    <row r="1645" spans="1:13">
      <c r="A1645" s="40">
        <v>41539</v>
      </c>
      <c r="B1645" t="s">
        <v>832</v>
      </c>
      <c r="C1645" s="227">
        <v>-22</v>
      </c>
    </row>
    <row r="1646" spans="1:13">
      <c r="A1646" s="40">
        <v>41540</v>
      </c>
      <c r="B1646" t="s">
        <v>712</v>
      </c>
      <c r="C1646" s="227">
        <v>-200</v>
      </c>
    </row>
    <row r="1647" spans="1:13">
      <c r="A1647" s="40">
        <v>41540</v>
      </c>
      <c r="B1647" t="s">
        <v>361</v>
      </c>
      <c r="C1647" s="227">
        <v>-45.05</v>
      </c>
    </row>
    <row r="1648" spans="1:13">
      <c r="A1648" s="40">
        <v>41540</v>
      </c>
      <c r="B1648" t="s">
        <v>832</v>
      </c>
      <c r="C1648" s="227">
        <v>-22</v>
      </c>
    </row>
    <row r="1649" spans="1:13">
      <c r="A1649" s="40">
        <v>41540</v>
      </c>
      <c r="B1649" t="s">
        <v>1102</v>
      </c>
      <c r="C1649" s="227">
        <v>-38.4</v>
      </c>
    </row>
    <row r="1650" spans="1:13">
      <c r="A1650" s="40">
        <v>41542</v>
      </c>
      <c r="B1650" t="s">
        <v>712</v>
      </c>
      <c r="C1650" s="227">
        <v>-500</v>
      </c>
    </row>
    <row r="1651" spans="1:13">
      <c r="A1651" s="40">
        <v>41544</v>
      </c>
      <c r="B1651" t="s">
        <v>1422</v>
      </c>
      <c r="C1651" s="227">
        <v>-80</v>
      </c>
    </row>
    <row r="1652" spans="1:13">
      <c r="A1652" s="40">
        <v>41544</v>
      </c>
      <c r="B1652" t="s">
        <v>712</v>
      </c>
      <c r="C1652" s="227">
        <v>-400</v>
      </c>
    </row>
    <row r="1653" spans="1:13">
      <c r="A1653" s="40">
        <v>41545</v>
      </c>
      <c r="B1653" t="s">
        <v>712</v>
      </c>
      <c r="C1653" s="227">
        <v>-1400</v>
      </c>
    </row>
    <row r="1654" spans="1:13" s="165" customFormat="1">
      <c r="A1654" s="164">
        <v>41545</v>
      </c>
      <c r="B1654" s="165" t="s">
        <v>428</v>
      </c>
      <c r="C1654" s="237">
        <v>2503.5</v>
      </c>
      <c r="D1654" s="237">
        <v>2503.5</v>
      </c>
      <c r="E1654" s="167"/>
      <c r="G1654" s="169"/>
      <c r="H1654" s="169"/>
      <c r="I1654" s="169"/>
      <c r="J1654" s="169"/>
      <c r="K1654" s="169"/>
      <c r="L1654" s="169"/>
      <c r="M1654" s="169"/>
    </row>
    <row r="1655" spans="1:13">
      <c r="A1655" s="40">
        <v>41546</v>
      </c>
      <c r="B1655" t="s">
        <v>16</v>
      </c>
      <c r="C1655" s="227">
        <v>-1624.83</v>
      </c>
    </row>
    <row r="1656" spans="1:13">
      <c r="A1656" s="40">
        <v>41546</v>
      </c>
      <c r="B1656" t="s">
        <v>102</v>
      </c>
      <c r="C1656" s="227">
        <v>-60</v>
      </c>
    </row>
    <row r="1657" spans="1:13">
      <c r="A1657" s="40">
        <v>41546</v>
      </c>
      <c r="B1657" t="s">
        <v>798</v>
      </c>
      <c r="C1657" s="227">
        <v>-7</v>
      </c>
    </row>
    <row r="1658" spans="1:13">
      <c r="A1658" s="40">
        <v>41546</v>
      </c>
      <c r="B1658" t="s">
        <v>847</v>
      </c>
      <c r="C1658" s="227">
        <v>0.55000000000000004</v>
      </c>
    </row>
    <row r="1659" spans="1:13">
      <c r="A1659" s="40">
        <v>41547</v>
      </c>
      <c r="B1659" t="s">
        <v>1423</v>
      </c>
      <c r="C1659" s="227">
        <v>-81</v>
      </c>
    </row>
    <row r="1660" spans="1:13">
      <c r="A1660" s="40">
        <v>41547</v>
      </c>
      <c r="B1660" t="s">
        <v>712</v>
      </c>
      <c r="C1660" s="227">
        <v>-500</v>
      </c>
    </row>
    <row r="1661" spans="1:13">
      <c r="A1661" s="40">
        <v>41548</v>
      </c>
      <c r="B1661" t="s">
        <v>235</v>
      </c>
      <c r="C1661" s="227">
        <v>-12</v>
      </c>
    </row>
    <row r="1662" spans="1:13">
      <c r="A1662" s="40">
        <v>41550</v>
      </c>
      <c r="B1662" t="s">
        <v>101</v>
      </c>
      <c r="C1662" s="227">
        <v>-40</v>
      </c>
    </row>
    <row r="1663" spans="1:13">
      <c r="A1663" s="40">
        <v>41550</v>
      </c>
      <c r="B1663" t="s">
        <v>997</v>
      </c>
      <c r="C1663" s="227">
        <v>-233.08</v>
      </c>
    </row>
    <row r="1664" spans="1:13">
      <c r="A1664" s="40">
        <v>41550</v>
      </c>
      <c r="B1664" t="s">
        <v>523</v>
      </c>
      <c r="C1664" s="227">
        <v>-93.3</v>
      </c>
    </row>
    <row r="1665" spans="1:13">
      <c r="A1665" s="40">
        <v>41553</v>
      </c>
      <c r="B1665" t="s">
        <v>7</v>
      </c>
      <c r="C1665" s="227">
        <v>-14</v>
      </c>
    </row>
    <row r="1666" spans="1:13">
      <c r="A1666" s="40">
        <v>41554</v>
      </c>
      <c r="B1666" t="s">
        <v>7</v>
      </c>
      <c r="C1666" s="227">
        <v>-14</v>
      </c>
    </row>
    <row r="1667" spans="1:13">
      <c r="A1667" s="40">
        <v>41555</v>
      </c>
      <c r="B1667" t="s">
        <v>712</v>
      </c>
      <c r="C1667" s="227">
        <v>-500</v>
      </c>
    </row>
    <row r="1668" spans="1:13">
      <c r="A1668" s="40">
        <v>41555</v>
      </c>
      <c r="B1668" t="s">
        <v>1440</v>
      </c>
      <c r="C1668" s="227">
        <v>-78</v>
      </c>
    </row>
    <row r="1669" spans="1:13">
      <c r="A1669" s="40">
        <v>41557</v>
      </c>
      <c r="B1669" t="s">
        <v>1363</v>
      </c>
      <c r="C1669" s="227">
        <v>-27.5</v>
      </c>
    </row>
    <row r="1670" spans="1:13">
      <c r="A1670" s="40">
        <v>41558</v>
      </c>
      <c r="B1670" t="s">
        <v>712</v>
      </c>
      <c r="C1670" s="227">
        <v>-1500</v>
      </c>
    </row>
    <row r="1671" spans="1:13" s="165" customFormat="1">
      <c r="A1671" s="164">
        <v>41559</v>
      </c>
      <c r="B1671" s="165" t="s">
        <v>428</v>
      </c>
      <c r="C1671" s="237">
        <v>2871.36</v>
      </c>
      <c r="D1671" s="237">
        <v>2871.36</v>
      </c>
      <c r="E1671" s="167"/>
      <c r="G1671" s="169"/>
      <c r="H1671" s="169"/>
      <c r="I1671" s="169"/>
      <c r="J1671" s="169"/>
      <c r="K1671" s="169"/>
      <c r="L1671" s="169"/>
      <c r="M1671" s="169"/>
    </row>
    <row r="1672" spans="1:13">
      <c r="A1672" s="40">
        <v>41560</v>
      </c>
      <c r="B1672" t="s">
        <v>1073</v>
      </c>
      <c r="C1672" s="227">
        <v>-5</v>
      </c>
    </row>
    <row r="1673" spans="1:13">
      <c r="A1673" s="40">
        <v>41561</v>
      </c>
      <c r="B1673" t="s">
        <v>171</v>
      </c>
      <c r="C1673" s="227">
        <v>-72</v>
      </c>
    </row>
    <row r="1674" spans="1:13">
      <c r="A1674" s="40">
        <v>41562</v>
      </c>
      <c r="B1674" t="s">
        <v>1441</v>
      </c>
      <c r="C1674" s="227">
        <v>-311.57</v>
      </c>
    </row>
    <row r="1675" spans="1:13">
      <c r="A1675" s="40">
        <v>41563</v>
      </c>
      <c r="B1675" t="s">
        <v>1224</v>
      </c>
      <c r="C1675" s="227">
        <v>-138.9</v>
      </c>
    </row>
    <row r="1676" spans="1:13">
      <c r="A1676" s="40">
        <v>41563</v>
      </c>
      <c r="B1676" t="s">
        <v>523</v>
      </c>
      <c r="C1676" s="227">
        <v>-99.6</v>
      </c>
    </row>
    <row r="1677" spans="1:13">
      <c r="A1677" s="40"/>
      <c r="G1677" s="241"/>
      <c r="H1677" s="241"/>
      <c r="I1677" s="241"/>
      <c r="J1677" s="241"/>
      <c r="K1677" s="241"/>
      <c r="L1677" s="241"/>
      <c r="M1677" s="241"/>
    </row>
    <row r="1678" spans="1:13">
      <c r="A1678" s="40">
        <v>41580</v>
      </c>
      <c r="B1678" t="s">
        <v>485</v>
      </c>
      <c r="C1678" s="227">
        <v>-100</v>
      </c>
    </row>
    <row r="1679" spans="1:13">
      <c r="A1679" s="40">
        <v>41580</v>
      </c>
      <c r="B1679" t="s">
        <v>712</v>
      </c>
      <c r="C1679" s="227">
        <v>-500</v>
      </c>
    </row>
    <row r="1680" spans="1:13">
      <c r="A1680" s="40">
        <v>41582</v>
      </c>
      <c r="B1680" t="s">
        <v>1158</v>
      </c>
      <c r="C1680" s="227">
        <v>-60.4</v>
      </c>
    </row>
    <row r="1681" spans="1:13">
      <c r="A1681" s="40">
        <v>41584</v>
      </c>
      <c r="B1681" t="s">
        <v>485</v>
      </c>
      <c r="C1681" s="227">
        <v>-70</v>
      </c>
    </row>
    <row r="1682" spans="1:13">
      <c r="A1682" s="40">
        <v>41586</v>
      </c>
      <c r="B1682" t="s">
        <v>1458</v>
      </c>
      <c r="C1682" s="227">
        <v>-34</v>
      </c>
    </row>
    <row r="1683" spans="1:13">
      <c r="A1683" s="40">
        <v>41587</v>
      </c>
      <c r="B1683" t="s">
        <v>485</v>
      </c>
      <c r="C1683" s="227">
        <v>-150</v>
      </c>
    </row>
    <row r="1684" spans="1:13">
      <c r="A1684" s="40">
        <v>41591</v>
      </c>
      <c r="B1684" t="s">
        <v>485</v>
      </c>
      <c r="C1684" s="227">
        <v>-50</v>
      </c>
    </row>
    <row r="1685" spans="1:13">
      <c r="A1685" s="40">
        <v>41591</v>
      </c>
      <c r="B1685" t="s">
        <v>1459</v>
      </c>
      <c r="C1685" s="227">
        <v>-2.99</v>
      </c>
    </row>
    <row r="1686" spans="1:13" s="165" customFormat="1">
      <c r="A1686" s="164">
        <v>41592</v>
      </c>
      <c r="B1686" s="165" t="s">
        <v>428</v>
      </c>
      <c r="C1686" s="237">
        <v>2683.54</v>
      </c>
      <c r="D1686" s="237">
        <v>2683.54</v>
      </c>
      <c r="E1686" s="167"/>
      <c r="G1686" s="169"/>
      <c r="H1686" s="169"/>
      <c r="I1686" s="169"/>
      <c r="J1686" s="169"/>
      <c r="K1686" s="169"/>
      <c r="L1686" s="169"/>
      <c r="M1686" s="169"/>
    </row>
    <row r="1687" spans="1:13">
      <c r="A1687" s="40">
        <v>41594</v>
      </c>
      <c r="B1687" t="s">
        <v>1460</v>
      </c>
      <c r="C1687" s="227">
        <v>-380</v>
      </c>
    </row>
    <row r="1688" spans="1:13">
      <c r="A1688" s="40">
        <v>41594</v>
      </c>
      <c r="B1688" t="s">
        <v>7</v>
      </c>
      <c r="C1688" s="227">
        <v>-14</v>
      </c>
    </row>
    <row r="1689" spans="1:13">
      <c r="A1689" s="40">
        <v>41594</v>
      </c>
      <c r="B1689" t="s">
        <v>101</v>
      </c>
      <c r="C1689" s="227">
        <v>-21</v>
      </c>
    </row>
    <row r="1690" spans="1:13">
      <c r="A1690" s="40">
        <v>41595</v>
      </c>
      <c r="B1690" t="s">
        <v>712</v>
      </c>
      <c r="C1690" s="227">
        <v>-500</v>
      </c>
    </row>
    <row r="1691" spans="1:13">
      <c r="A1691" s="40">
        <v>41595</v>
      </c>
      <c r="B1691" t="s">
        <v>1461</v>
      </c>
      <c r="C1691" s="227">
        <v>-146.91</v>
      </c>
    </row>
    <row r="1692" spans="1:13">
      <c r="A1692" s="40">
        <v>41595</v>
      </c>
      <c r="B1692" t="s">
        <v>1461</v>
      </c>
      <c r="C1692" s="227">
        <v>-17</v>
      </c>
    </row>
    <row r="1693" spans="1:13">
      <c r="A1693" s="40">
        <v>41595</v>
      </c>
      <c r="B1693" t="s">
        <v>458</v>
      </c>
      <c r="C1693" s="227">
        <v>-27.97</v>
      </c>
    </row>
    <row r="1694" spans="1:13">
      <c r="A1694" s="40">
        <v>41595</v>
      </c>
      <c r="B1694" t="s">
        <v>1462</v>
      </c>
      <c r="C1694" s="227">
        <v>-14.5</v>
      </c>
    </row>
    <row r="1695" spans="1:13">
      <c r="A1695" s="40">
        <v>41595</v>
      </c>
      <c r="B1695" t="s">
        <v>101</v>
      </c>
      <c r="C1695" s="227">
        <v>-19</v>
      </c>
    </row>
    <row r="1696" spans="1:13">
      <c r="A1696" s="40">
        <v>41596</v>
      </c>
      <c r="B1696" t="s">
        <v>597</v>
      </c>
      <c r="C1696" s="227">
        <v>-67</v>
      </c>
    </row>
    <row r="1697" spans="1:5">
      <c r="A1697" s="40">
        <v>41597</v>
      </c>
      <c r="B1697" t="s">
        <v>485</v>
      </c>
      <c r="C1697" s="227">
        <v>-81</v>
      </c>
    </row>
    <row r="1698" spans="1:5">
      <c r="A1698" s="40" t="s">
        <v>199</v>
      </c>
      <c r="B1698" t="s">
        <v>783</v>
      </c>
      <c r="C1698" s="227" t="s">
        <v>1463</v>
      </c>
      <c r="D1698" s="349">
        <f>SUM(D1458:D1697)</f>
        <v>47797.529999999992</v>
      </c>
      <c r="E1698" s="350">
        <v>11</v>
      </c>
    </row>
    <row r="1699" spans="1:5">
      <c r="A1699" s="40" t="s">
        <v>199</v>
      </c>
      <c r="B1699" t="s">
        <v>513</v>
      </c>
      <c r="C1699" s="227" t="s">
        <v>1463</v>
      </c>
      <c r="D1699" s="349"/>
      <c r="E1699" s="351">
        <f>+D1698/E1698</f>
        <v>4345.2299999999996</v>
      </c>
    </row>
  </sheetData>
  <mergeCells count="8">
    <mergeCell ref="A490:C490"/>
    <mergeCell ref="A844:C844"/>
    <mergeCell ref="A896:C896"/>
    <mergeCell ref="A941:C941"/>
    <mergeCell ref="A1247:C1247"/>
    <mergeCell ref="A1142:C1142"/>
    <mergeCell ref="A1012:C1012"/>
    <mergeCell ref="A982:C982"/>
  </mergeCells>
  <phoneticPr fontId="17" type="noConversion"/>
  <pageMargins left="0.75" right="0.3888888888888889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5"/>
  <sheetViews>
    <sheetView topLeftCell="A172" workbookViewId="0">
      <selection activeCell="C192" sqref="C192"/>
    </sheetView>
  </sheetViews>
  <sheetFormatPr baseColWidth="10" defaultRowHeight="14.25"/>
  <cols>
    <col min="2" max="2" width="31.125" style="260" customWidth="1"/>
    <col min="3" max="3" width="13" style="310" customWidth="1"/>
    <col min="4" max="4" width="11" style="311"/>
  </cols>
  <sheetData>
    <row r="2" spans="1:4" s="165" customFormat="1">
      <c r="A2" s="168">
        <v>41293</v>
      </c>
      <c r="B2" s="259" t="s">
        <v>428</v>
      </c>
      <c r="C2" s="308">
        <v>1280.48</v>
      </c>
      <c r="D2" s="309">
        <v>1280.48</v>
      </c>
    </row>
    <row r="3" spans="1:4" s="165" customFormat="1">
      <c r="A3" s="168">
        <v>41293</v>
      </c>
      <c r="B3" s="259" t="s">
        <v>428</v>
      </c>
      <c r="C3" s="308">
        <v>200</v>
      </c>
      <c r="D3" s="309">
        <v>200</v>
      </c>
    </row>
    <row r="4" spans="1:4" s="165" customFormat="1">
      <c r="A4" s="168">
        <v>41293</v>
      </c>
      <c r="B4" s="259" t="s">
        <v>428</v>
      </c>
      <c r="C4" s="308">
        <v>335</v>
      </c>
      <c r="D4" s="309">
        <v>335</v>
      </c>
    </row>
    <row r="5" spans="1:4">
      <c r="A5" s="162">
        <v>41298</v>
      </c>
      <c r="B5" s="260" t="s">
        <v>712</v>
      </c>
      <c r="C5" s="310">
        <v>-500</v>
      </c>
    </row>
    <row r="6" spans="1:4">
      <c r="A6" s="162">
        <v>41299</v>
      </c>
      <c r="B6" s="260" t="s">
        <v>975</v>
      </c>
      <c r="C6" s="310">
        <v>-9</v>
      </c>
    </row>
    <row r="7" spans="1:4">
      <c r="A7" s="162">
        <v>41301</v>
      </c>
      <c r="B7" s="260" t="s">
        <v>975</v>
      </c>
      <c r="C7" s="310">
        <v>-27</v>
      </c>
    </row>
    <row r="8" spans="1:4">
      <c r="A8" s="162">
        <v>41301</v>
      </c>
      <c r="B8" s="260" t="s">
        <v>712</v>
      </c>
      <c r="C8" s="310">
        <v>-300</v>
      </c>
    </row>
    <row r="9" spans="1:4">
      <c r="A9" s="162">
        <v>41301</v>
      </c>
      <c r="B9" s="260" t="s">
        <v>75</v>
      </c>
      <c r="C9" s="310">
        <v>-70</v>
      </c>
    </row>
    <row r="10" spans="1:4" s="165" customFormat="1">
      <c r="A10" s="168">
        <v>41303</v>
      </c>
      <c r="B10" s="259" t="s">
        <v>428</v>
      </c>
      <c r="C10" s="308">
        <v>60</v>
      </c>
      <c r="D10" s="309">
        <v>60</v>
      </c>
    </row>
    <row r="11" spans="1:4">
      <c r="A11" s="162">
        <v>41304</v>
      </c>
      <c r="B11" s="260" t="s">
        <v>1102</v>
      </c>
      <c r="C11" s="310">
        <v>-60.5</v>
      </c>
    </row>
    <row r="12" spans="1:4">
      <c r="A12" s="162">
        <v>41304</v>
      </c>
      <c r="B12" s="260" t="s">
        <v>847</v>
      </c>
      <c r="C12" s="310">
        <v>0.06</v>
      </c>
    </row>
    <row r="13" spans="1:4">
      <c r="A13" s="162">
        <v>41306</v>
      </c>
      <c r="B13" s="260" t="s">
        <v>569</v>
      </c>
      <c r="C13" s="310">
        <v>-52.03</v>
      </c>
    </row>
    <row r="14" spans="1:4">
      <c r="A14" s="162">
        <v>41306</v>
      </c>
      <c r="B14" s="260" t="s">
        <v>569</v>
      </c>
      <c r="C14" s="310">
        <v>-30</v>
      </c>
    </row>
    <row r="15" spans="1:4" s="165" customFormat="1">
      <c r="A15" s="168">
        <v>41311</v>
      </c>
      <c r="B15" s="259" t="s">
        <v>428</v>
      </c>
      <c r="C15" s="308">
        <v>8000</v>
      </c>
      <c r="D15" s="309"/>
    </row>
    <row r="16" spans="1:4">
      <c r="A16" s="162">
        <v>41311</v>
      </c>
      <c r="B16" s="260" t="s">
        <v>832</v>
      </c>
      <c r="C16" s="310">
        <v>-23</v>
      </c>
    </row>
    <row r="17" spans="1:4">
      <c r="A17" s="162">
        <v>41312</v>
      </c>
      <c r="B17" s="260" t="s">
        <v>747</v>
      </c>
      <c r="C17" s="310">
        <v>-61.6</v>
      </c>
    </row>
    <row r="18" spans="1:4">
      <c r="A18" s="162">
        <v>41314</v>
      </c>
      <c r="B18" s="260" t="s">
        <v>569</v>
      </c>
      <c r="C18" s="310">
        <v>-70</v>
      </c>
    </row>
    <row r="19" spans="1:4">
      <c r="A19" s="162">
        <v>41315</v>
      </c>
      <c r="B19" s="260" t="s">
        <v>640</v>
      </c>
      <c r="C19" s="310">
        <v>-78.5</v>
      </c>
    </row>
    <row r="20" spans="1:4">
      <c r="A20" s="162">
        <v>41316</v>
      </c>
      <c r="B20" s="260" t="s">
        <v>727</v>
      </c>
      <c r="C20" s="310">
        <v>-132.19999999999999</v>
      </c>
    </row>
    <row r="21" spans="1:4">
      <c r="A21" s="162">
        <v>41317</v>
      </c>
      <c r="B21" s="260" t="s">
        <v>712</v>
      </c>
      <c r="C21" s="310">
        <v>-2000</v>
      </c>
    </row>
    <row r="22" spans="1:4">
      <c r="A22" s="162">
        <v>41318</v>
      </c>
      <c r="B22" s="260" t="s">
        <v>4</v>
      </c>
      <c r="C22" s="310">
        <v>-98.9</v>
      </c>
    </row>
    <row r="23" spans="1:4">
      <c r="A23" s="162">
        <v>41319</v>
      </c>
      <c r="B23" s="260" t="s">
        <v>1012</v>
      </c>
      <c r="C23" s="310">
        <v>-13.9</v>
      </c>
    </row>
    <row r="24" spans="1:4">
      <c r="A24" s="162">
        <v>41321</v>
      </c>
      <c r="B24" s="260" t="s">
        <v>7</v>
      </c>
      <c r="C24" s="310">
        <v>-14</v>
      </c>
    </row>
    <row r="25" spans="1:4">
      <c r="A25" s="162">
        <v>41321</v>
      </c>
      <c r="B25" s="260" t="s">
        <v>7</v>
      </c>
      <c r="C25" s="310">
        <v>-15</v>
      </c>
    </row>
    <row r="26" spans="1:4">
      <c r="A26" s="162">
        <v>41321</v>
      </c>
      <c r="B26" s="260" t="s">
        <v>502</v>
      </c>
      <c r="C26" s="310">
        <v>-56</v>
      </c>
    </row>
    <row r="27" spans="1:4">
      <c r="A27" s="162">
        <v>41322</v>
      </c>
      <c r="B27" s="260" t="s">
        <v>712</v>
      </c>
      <c r="C27" s="310">
        <v>-350</v>
      </c>
    </row>
    <row r="28" spans="1:4" s="165" customFormat="1">
      <c r="A28" s="168">
        <v>41324</v>
      </c>
      <c r="B28" s="259" t="s">
        <v>428</v>
      </c>
      <c r="C28" s="308">
        <v>1312.48</v>
      </c>
      <c r="D28" s="309">
        <v>1312.48</v>
      </c>
    </row>
    <row r="29" spans="1:4" s="165" customFormat="1">
      <c r="A29" s="168">
        <v>41325</v>
      </c>
      <c r="B29" s="259" t="s">
        <v>428</v>
      </c>
      <c r="C29" s="308">
        <v>60</v>
      </c>
      <c r="D29" s="309">
        <v>60</v>
      </c>
    </row>
    <row r="30" spans="1:4" s="165" customFormat="1">
      <c r="A30" s="168">
        <v>41326</v>
      </c>
      <c r="B30" s="259" t="s">
        <v>428</v>
      </c>
      <c r="C30" s="308">
        <v>120</v>
      </c>
      <c r="D30" s="309">
        <v>120</v>
      </c>
    </row>
    <row r="31" spans="1:4">
      <c r="A31" s="162">
        <v>41326</v>
      </c>
      <c r="B31" s="260" t="s">
        <v>712</v>
      </c>
      <c r="C31" s="310">
        <v>-350</v>
      </c>
    </row>
    <row r="32" spans="1:4" s="165" customFormat="1">
      <c r="A32" s="168">
        <v>41327</v>
      </c>
      <c r="B32" s="259" t="s">
        <v>428</v>
      </c>
      <c r="C32" s="308">
        <v>335</v>
      </c>
      <c r="D32" s="309">
        <v>335</v>
      </c>
    </row>
    <row r="33" spans="1:4">
      <c r="A33" s="162">
        <v>41327</v>
      </c>
      <c r="B33" s="260" t="s">
        <v>997</v>
      </c>
      <c r="C33" s="310">
        <v>-457.42</v>
      </c>
    </row>
    <row r="34" spans="1:4">
      <c r="A34" s="162">
        <v>41327</v>
      </c>
      <c r="B34" s="260" t="s">
        <v>12</v>
      </c>
      <c r="C34" s="310">
        <v>-281.66000000000003</v>
      </c>
    </row>
    <row r="35" spans="1:4" s="160" customFormat="1">
      <c r="A35" s="160" t="s">
        <v>199</v>
      </c>
      <c r="B35" s="261" t="s">
        <v>1316</v>
      </c>
      <c r="C35" s="312"/>
      <c r="D35" s="313"/>
    </row>
    <row r="36" spans="1:4">
      <c r="A36" s="30">
        <v>41334</v>
      </c>
      <c r="B36" s="254" t="s">
        <v>640</v>
      </c>
      <c r="C36" s="314">
        <v>-50</v>
      </c>
    </row>
    <row r="37" spans="1:4">
      <c r="A37" s="30">
        <v>41335</v>
      </c>
      <c r="B37" s="254" t="s">
        <v>621</v>
      </c>
      <c r="C37" s="314">
        <v>-35.9</v>
      </c>
    </row>
    <row r="38" spans="1:4">
      <c r="A38" s="30">
        <v>41336</v>
      </c>
      <c r="B38" s="254" t="s">
        <v>1070</v>
      </c>
      <c r="C38" s="314">
        <v>-200</v>
      </c>
    </row>
    <row r="39" spans="1:4">
      <c r="A39" s="45" t="s">
        <v>619</v>
      </c>
      <c r="B39" s="254" t="s">
        <v>171</v>
      </c>
      <c r="C39" s="314">
        <v>-44.9</v>
      </c>
    </row>
    <row r="40" spans="1:4">
      <c r="A40" s="45" t="s">
        <v>619</v>
      </c>
      <c r="B40" s="254" t="s">
        <v>1109</v>
      </c>
      <c r="C40" s="314">
        <v>-11.3</v>
      </c>
    </row>
    <row r="41" spans="1:4">
      <c r="A41" s="45" t="s">
        <v>757</v>
      </c>
      <c r="B41" s="254" t="s">
        <v>302</v>
      </c>
      <c r="C41" s="314">
        <v>-57.5</v>
      </c>
    </row>
    <row r="42" spans="1:4">
      <c r="A42" s="45" t="s">
        <v>951</v>
      </c>
      <c r="B42" s="254" t="s">
        <v>747</v>
      </c>
      <c r="C42" s="314">
        <v>-34.9</v>
      </c>
    </row>
    <row r="43" spans="1:4">
      <c r="A43" s="45" t="s">
        <v>748</v>
      </c>
      <c r="B43" s="254" t="s">
        <v>1158</v>
      </c>
      <c r="C43" s="314">
        <v>-46.5</v>
      </c>
    </row>
    <row r="44" spans="1:4">
      <c r="A44" s="45" t="s">
        <v>395</v>
      </c>
      <c r="B44" s="254" t="s">
        <v>303</v>
      </c>
      <c r="C44" s="314">
        <v>-53.9</v>
      </c>
    </row>
    <row r="45" spans="1:4" s="165" customFormat="1">
      <c r="A45" s="178" t="s">
        <v>427</v>
      </c>
      <c r="B45" s="255" t="s">
        <v>428</v>
      </c>
      <c r="C45" s="315">
        <v>1278.02</v>
      </c>
      <c r="D45" s="316">
        <v>1278.02</v>
      </c>
    </row>
    <row r="46" spans="1:4">
      <c r="A46" s="45" t="s">
        <v>427</v>
      </c>
      <c r="B46" s="254" t="s">
        <v>712</v>
      </c>
      <c r="C46" s="314">
        <v>-300</v>
      </c>
    </row>
    <row r="47" spans="1:4" s="165" customFormat="1">
      <c r="A47" s="178" t="s">
        <v>738</v>
      </c>
      <c r="B47" s="255" t="s">
        <v>428</v>
      </c>
      <c r="C47" s="315">
        <v>60</v>
      </c>
      <c r="D47" s="316">
        <v>60</v>
      </c>
    </row>
    <row r="48" spans="1:4" s="165" customFormat="1">
      <c r="A48" s="178" t="s">
        <v>738</v>
      </c>
      <c r="B48" s="255" t="s">
        <v>428</v>
      </c>
      <c r="C48" s="315">
        <v>335</v>
      </c>
      <c r="D48" s="316">
        <v>335</v>
      </c>
    </row>
    <row r="49" spans="1:4">
      <c r="A49" s="45" t="s">
        <v>738</v>
      </c>
      <c r="B49" s="254" t="s">
        <v>597</v>
      </c>
      <c r="C49" s="314">
        <v>-44</v>
      </c>
    </row>
    <row r="50" spans="1:4">
      <c r="A50" s="45" t="s">
        <v>1066</v>
      </c>
      <c r="B50" s="254" t="s">
        <v>877</v>
      </c>
      <c r="C50" s="314">
        <v>-50</v>
      </c>
    </row>
    <row r="51" spans="1:4">
      <c r="A51" s="45" t="s">
        <v>1066</v>
      </c>
      <c r="B51" s="254" t="s">
        <v>712</v>
      </c>
      <c r="C51" s="314">
        <v>-500</v>
      </c>
    </row>
    <row r="52" spans="1:4">
      <c r="A52" s="45" t="s">
        <v>955</v>
      </c>
      <c r="B52" s="254" t="s">
        <v>120</v>
      </c>
      <c r="C52" s="314">
        <v>-39.5</v>
      </c>
    </row>
    <row r="53" spans="1:4">
      <c r="A53" s="45" t="s">
        <v>955</v>
      </c>
      <c r="B53" s="254" t="s">
        <v>873</v>
      </c>
      <c r="C53" s="314">
        <v>-140.47999999999999</v>
      </c>
    </row>
    <row r="54" spans="1:4">
      <c r="A54" s="45" t="s">
        <v>955</v>
      </c>
      <c r="B54" s="256" t="s">
        <v>1204</v>
      </c>
      <c r="C54" s="314">
        <v>-138.9</v>
      </c>
    </row>
    <row r="55" spans="1:4">
      <c r="A55" s="45" t="s">
        <v>955</v>
      </c>
      <c r="B55" s="254" t="s">
        <v>523</v>
      </c>
      <c r="C55" s="314">
        <v>-84.1</v>
      </c>
    </row>
    <row r="56" spans="1:4">
      <c r="A56" s="45" t="s">
        <v>708</v>
      </c>
      <c r="B56" s="254" t="s">
        <v>1197</v>
      </c>
      <c r="C56" s="314">
        <v>-58</v>
      </c>
    </row>
    <row r="57" spans="1:4">
      <c r="A57" s="45" t="s">
        <v>393</v>
      </c>
      <c r="B57" s="254" t="s">
        <v>1070</v>
      </c>
      <c r="C57" s="314">
        <v>-300</v>
      </c>
    </row>
    <row r="58" spans="1:4">
      <c r="A58" s="45" t="s">
        <v>23</v>
      </c>
      <c r="B58" s="254" t="s">
        <v>847</v>
      </c>
      <c r="C58" s="317">
        <v>0.46</v>
      </c>
    </row>
    <row r="59" spans="1:4">
      <c r="A59" s="30">
        <v>41364</v>
      </c>
      <c r="B59" s="254" t="s">
        <v>1151</v>
      </c>
      <c r="C59" s="314">
        <v>-439.97</v>
      </c>
    </row>
    <row r="60" spans="1:4">
      <c r="A60" s="30">
        <v>41364</v>
      </c>
      <c r="B60" s="254" t="s">
        <v>963</v>
      </c>
      <c r="C60" s="314">
        <v>-45.7</v>
      </c>
    </row>
    <row r="61" spans="1:4">
      <c r="A61" s="30">
        <v>41364</v>
      </c>
      <c r="B61" s="254" t="s">
        <v>712</v>
      </c>
      <c r="C61" s="314">
        <v>-500</v>
      </c>
    </row>
    <row r="62" spans="1:4">
      <c r="A62" s="30">
        <v>41365</v>
      </c>
      <c r="B62" s="254" t="s">
        <v>1152</v>
      </c>
      <c r="C62" s="314">
        <v>-80</v>
      </c>
    </row>
    <row r="63" spans="1:4" s="165" customFormat="1">
      <c r="A63" s="180">
        <v>41367</v>
      </c>
      <c r="B63" s="255" t="s">
        <v>428</v>
      </c>
      <c r="C63" s="315">
        <v>800</v>
      </c>
      <c r="D63" s="316">
        <v>800</v>
      </c>
    </row>
    <row r="64" spans="1:4">
      <c r="A64" s="30">
        <v>41374</v>
      </c>
      <c r="B64" s="254" t="s">
        <v>712</v>
      </c>
      <c r="C64" s="314">
        <v>-500</v>
      </c>
    </row>
    <row r="65" spans="1:4">
      <c r="A65" s="30">
        <v>41375</v>
      </c>
      <c r="B65" s="254" t="s">
        <v>313</v>
      </c>
      <c r="C65" s="314">
        <v>-90</v>
      </c>
    </row>
    <row r="66" spans="1:4">
      <c r="A66" s="30">
        <v>41375</v>
      </c>
      <c r="B66" s="254" t="s">
        <v>712</v>
      </c>
      <c r="C66" s="314">
        <v>-1500</v>
      </c>
    </row>
    <row r="67" spans="1:4" s="165" customFormat="1">
      <c r="A67" s="178" t="s">
        <v>654</v>
      </c>
      <c r="B67" s="255" t="s">
        <v>428</v>
      </c>
      <c r="C67" s="315">
        <v>1660.65</v>
      </c>
      <c r="D67" s="316">
        <v>1660.65</v>
      </c>
    </row>
    <row r="68" spans="1:4" s="165" customFormat="1">
      <c r="A68" s="178" t="s">
        <v>1153</v>
      </c>
      <c r="B68" s="255" t="s">
        <v>428</v>
      </c>
      <c r="C68" s="315">
        <v>335</v>
      </c>
      <c r="D68" s="316">
        <v>335</v>
      </c>
    </row>
    <row r="69" spans="1:4">
      <c r="A69" s="45" t="s">
        <v>1155</v>
      </c>
      <c r="B69" s="254" t="s">
        <v>261</v>
      </c>
      <c r="C69" s="314">
        <v>-80</v>
      </c>
    </row>
    <row r="70" spans="1:4">
      <c r="A70" s="45" t="s">
        <v>735</v>
      </c>
      <c r="B70" s="254" t="s">
        <v>712</v>
      </c>
      <c r="C70" s="314">
        <v>-200</v>
      </c>
    </row>
    <row r="71" spans="1:4">
      <c r="A71" s="45" t="s">
        <v>735</v>
      </c>
      <c r="B71" s="254" t="s">
        <v>995</v>
      </c>
      <c r="C71" s="314">
        <v>-138.99</v>
      </c>
    </row>
    <row r="72" spans="1:4">
      <c r="A72" s="45" t="s">
        <v>735</v>
      </c>
      <c r="B72" s="256" t="s">
        <v>996</v>
      </c>
      <c r="C72" s="314">
        <v>-124.7</v>
      </c>
    </row>
    <row r="73" spans="1:4" s="165" customFormat="1">
      <c r="A73" s="178" t="s">
        <v>741</v>
      </c>
      <c r="B73" s="255" t="s">
        <v>428</v>
      </c>
      <c r="C73" s="315">
        <v>552</v>
      </c>
      <c r="D73" s="316">
        <v>552</v>
      </c>
    </row>
    <row r="74" spans="1:4">
      <c r="A74" s="45" t="s">
        <v>385</v>
      </c>
      <c r="B74" s="254" t="s">
        <v>2</v>
      </c>
      <c r="C74" s="314">
        <v>-80</v>
      </c>
    </row>
    <row r="75" spans="1:4">
      <c r="A75" s="45" t="s">
        <v>385</v>
      </c>
      <c r="B75" s="254" t="s">
        <v>7</v>
      </c>
      <c r="C75" s="314">
        <v>-14</v>
      </c>
    </row>
    <row r="76" spans="1:4">
      <c r="A76" s="45" t="s">
        <v>385</v>
      </c>
      <c r="B76" s="254" t="s">
        <v>847</v>
      </c>
      <c r="C76" s="317">
        <v>0.3</v>
      </c>
    </row>
    <row r="77" spans="1:4">
      <c r="A77" s="30">
        <v>41394</v>
      </c>
      <c r="B77" s="254" t="s">
        <v>1070</v>
      </c>
      <c r="C77" s="314">
        <v>-300</v>
      </c>
    </row>
    <row r="78" spans="1:4" s="165" customFormat="1">
      <c r="A78" s="180">
        <v>41396</v>
      </c>
      <c r="B78" s="255" t="s">
        <v>428</v>
      </c>
      <c r="C78" s="315">
        <v>552</v>
      </c>
      <c r="D78" s="316">
        <v>552</v>
      </c>
    </row>
    <row r="79" spans="1:4">
      <c r="A79" s="30">
        <v>41400</v>
      </c>
      <c r="B79" s="254" t="s">
        <v>712</v>
      </c>
      <c r="C79" s="314">
        <v>-500</v>
      </c>
    </row>
    <row r="80" spans="1:4">
      <c r="A80" s="30">
        <v>41402</v>
      </c>
      <c r="B80" s="254" t="s">
        <v>361</v>
      </c>
      <c r="C80" s="314">
        <v>-94.64</v>
      </c>
    </row>
    <row r="81" spans="1:4">
      <c r="A81" s="30">
        <v>41405</v>
      </c>
      <c r="B81" s="254" t="s">
        <v>712</v>
      </c>
      <c r="C81" s="314">
        <v>-2000</v>
      </c>
    </row>
    <row r="82" spans="1:4">
      <c r="A82" s="45" t="s">
        <v>507</v>
      </c>
      <c r="B82" s="254" t="s">
        <v>1319</v>
      </c>
      <c r="C82" s="314">
        <v>-139.49</v>
      </c>
    </row>
    <row r="83" spans="1:4" s="165" customFormat="1">
      <c r="A83" s="178" t="s">
        <v>265</v>
      </c>
      <c r="B83" s="255" t="s">
        <v>428</v>
      </c>
      <c r="C83" s="315">
        <v>1652.64</v>
      </c>
      <c r="D83" s="316">
        <v>1652.64</v>
      </c>
    </row>
    <row r="84" spans="1:4" s="165" customFormat="1">
      <c r="A84" s="178" t="s">
        <v>265</v>
      </c>
      <c r="B84" s="255" t="s">
        <v>428</v>
      </c>
      <c r="C84" s="315">
        <v>335</v>
      </c>
      <c r="D84" s="316">
        <v>335</v>
      </c>
    </row>
    <row r="85" spans="1:4" s="165" customFormat="1">
      <c r="A85" s="178" t="s">
        <v>508</v>
      </c>
      <c r="B85" s="255" t="s">
        <v>428</v>
      </c>
      <c r="C85" s="315">
        <v>60</v>
      </c>
      <c r="D85" s="316">
        <v>60</v>
      </c>
    </row>
    <row r="86" spans="1:4">
      <c r="A86" s="45" t="s">
        <v>215</v>
      </c>
      <c r="B86" s="254" t="s">
        <v>712</v>
      </c>
      <c r="C86" s="314">
        <v>-500</v>
      </c>
    </row>
    <row r="87" spans="1:4">
      <c r="A87" s="45" t="s">
        <v>215</v>
      </c>
      <c r="B87" s="254" t="s">
        <v>727</v>
      </c>
      <c r="C87" s="314">
        <v>-113.4</v>
      </c>
    </row>
    <row r="88" spans="1:4">
      <c r="A88" s="45" t="s">
        <v>215</v>
      </c>
      <c r="B88" s="254" t="s">
        <v>621</v>
      </c>
      <c r="C88" s="314">
        <v>-59.9</v>
      </c>
    </row>
    <row r="89" spans="1:4">
      <c r="A89" s="45" t="s">
        <v>282</v>
      </c>
      <c r="B89" s="254" t="s">
        <v>63</v>
      </c>
      <c r="C89" s="314">
        <v>-352.6</v>
      </c>
    </row>
    <row r="90" spans="1:4">
      <c r="A90" s="45" t="s">
        <v>282</v>
      </c>
      <c r="B90" s="254" t="s">
        <v>63</v>
      </c>
      <c r="C90" s="314">
        <v>-278.7</v>
      </c>
    </row>
    <row r="91" spans="1:4">
      <c r="A91" s="45" t="s">
        <v>282</v>
      </c>
      <c r="B91" s="254" t="s">
        <v>63</v>
      </c>
      <c r="C91" s="314">
        <v>-117.6</v>
      </c>
    </row>
    <row r="92" spans="1:4" s="160" customFormat="1">
      <c r="A92" s="79" t="s">
        <v>900</v>
      </c>
      <c r="B92" s="257" t="s">
        <v>64</v>
      </c>
      <c r="C92" s="318">
        <v>-588.96</v>
      </c>
      <c r="D92" s="313"/>
    </row>
    <row r="93" spans="1:4">
      <c r="A93" s="45" t="s">
        <v>900</v>
      </c>
      <c r="B93" s="254" t="s">
        <v>847</v>
      </c>
      <c r="C93" s="317">
        <v>0.21</v>
      </c>
    </row>
    <row r="94" spans="1:4">
      <c r="A94" s="30">
        <v>41426</v>
      </c>
      <c r="B94" s="254" t="s">
        <v>1030</v>
      </c>
      <c r="C94" s="314">
        <v>-366</v>
      </c>
    </row>
    <row r="95" spans="1:4">
      <c r="A95" s="30">
        <v>41427</v>
      </c>
      <c r="B95" s="254" t="s">
        <v>712</v>
      </c>
      <c r="C95" s="314">
        <v>-200</v>
      </c>
    </row>
    <row r="96" spans="1:4">
      <c r="A96" s="30">
        <v>41430</v>
      </c>
      <c r="B96" s="254" t="s">
        <v>712</v>
      </c>
      <c r="C96" s="314">
        <v>-40</v>
      </c>
    </row>
    <row r="97" spans="1:4" s="165" customFormat="1">
      <c r="A97" s="178" t="s">
        <v>125</v>
      </c>
      <c r="B97" s="255" t="s">
        <v>428</v>
      </c>
      <c r="C97" s="315">
        <v>1652.64</v>
      </c>
      <c r="D97" s="316">
        <v>1652.64</v>
      </c>
    </row>
    <row r="98" spans="1:4" s="165" customFormat="1">
      <c r="A98" s="178" t="s">
        <v>1226</v>
      </c>
      <c r="B98" s="255" t="s">
        <v>428</v>
      </c>
      <c r="C98" s="315">
        <v>335</v>
      </c>
      <c r="D98" s="316">
        <v>335</v>
      </c>
    </row>
    <row r="99" spans="1:4">
      <c r="A99" s="45" t="s">
        <v>511</v>
      </c>
      <c r="B99" s="254" t="s">
        <v>102</v>
      </c>
      <c r="C99" s="314">
        <v>-80</v>
      </c>
    </row>
    <row r="100" spans="1:4">
      <c r="A100" s="45" t="s">
        <v>503</v>
      </c>
      <c r="B100" s="254" t="s">
        <v>126</v>
      </c>
      <c r="C100" s="314">
        <v>-54.5</v>
      </c>
    </row>
    <row r="101" spans="1:4">
      <c r="A101" s="45" t="s">
        <v>503</v>
      </c>
      <c r="B101" s="254" t="s">
        <v>712</v>
      </c>
      <c r="C101" s="314">
        <v>-500</v>
      </c>
    </row>
    <row r="102" spans="1:4">
      <c r="A102" s="45" t="s">
        <v>326</v>
      </c>
      <c r="B102" s="254" t="s">
        <v>127</v>
      </c>
      <c r="C102" s="314">
        <v>-50.5</v>
      </c>
    </row>
    <row r="103" spans="1:4">
      <c r="A103" s="45" t="s">
        <v>326</v>
      </c>
      <c r="B103" s="254" t="s">
        <v>128</v>
      </c>
      <c r="C103" s="314">
        <v>-148.24</v>
      </c>
    </row>
    <row r="104" spans="1:4">
      <c r="A104" s="45" t="s">
        <v>1162</v>
      </c>
      <c r="B104" s="254" t="s">
        <v>712</v>
      </c>
      <c r="C104" s="314">
        <v>-400</v>
      </c>
    </row>
    <row r="105" spans="1:4">
      <c r="A105" s="45" t="s">
        <v>1162</v>
      </c>
      <c r="B105" s="254" t="s">
        <v>502</v>
      </c>
      <c r="C105" s="314">
        <v>-52</v>
      </c>
    </row>
    <row r="106" spans="1:4">
      <c r="A106" s="45" t="s">
        <v>1162</v>
      </c>
      <c r="B106" s="254" t="s">
        <v>847</v>
      </c>
      <c r="C106" s="317">
        <v>0.05</v>
      </c>
    </row>
    <row r="107" spans="1:4">
      <c r="A107" s="45" t="s">
        <v>1162</v>
      </c>
      <c r="B107" s="254" t="s">
        <v>4</v>
      </c>
      <c r="C107" s="314">
        <v>-54.3</v>
      </c>
    </row>
    <row r="108" spans="1:4">
      <c r="A108" s="30">
        <v>41456</v>
      </c>
      <c r="B108" s="254" t="s">
        <v>975</v>
      </c>
      <c r="C108" s="314">
        <v>-50</v>
      </c>
    </row>
    <row r="109" spans="1:4">
      <c r="A109" s="30">
        <v>41457</v>
      </c>
      <c r="B109" s="254" t="s">
        <v>145</v>
      </c>
      <c r="C109" s="314">
        <v>-29</v>
      </c>
    </row>
    <row r="110" spans="1:4" s="165" customFormat="1">
      <c r="A110" s="180">
        <v>41457</v>
      </c>
      <c r="B110" s="255" t="s">
        <v>428</v>
      </c>
      <c r="C110" s="315">
        <v>60</v>
      </c>
      <c r="D110" s="316">
        <v>60</v>
      </c>
    </row>
    <row r="111" spans="1:4">
      <c r="A111" s="30">
        <v>41457</v>
      </c>
      <c r="B111" s="254" t="s">
        <v>896</v>
      </c>
      <c r="C111" s="314">
        <v>-23</v>
      </c>
    </row>
    <row r="112" spans="1:4">
      <c r="A112" s="30">
        <v>41457</v>
      </c>
      <c r="B112" s="254" t="s">
        <v>896</v>
      </c>
      <c r="C112" s="314">
        <v>-26.5</v>
      </c>
    </row>
    <row r="113" spans="1:4">
      <c r="A113" s="30">
        <v>41459</v>
      </c>
      <c r="B113" s="254" t="s">
        <v>28</v>
      </c>
      <c r="C113" s="314">
        <v>-90</v>
      </c>
    </row>
    <row r="114" spans="1:4">
      <c r="A114" s="30">
        <v>41461</v>
      </c>
      <c r="B114" s="254" t="s">
        <v>865</v>
      </c>
      <c r="C114" s="314">
        <v>-47.64</v>
      </c>
    </row>
    <row r="115" spans="1:4">
      <c r="A115" s="30">
        <v>41461</v>
      </c>
      <c r="B115" s="254" t="s">
        <v>234</v>
      </c>
      <c r="C115" s="314">
        <v>-175.77</v>
      </c>
    </row>
    <row r="116" spans="1:4">
      <c r="A116" s="30">
        <v>41462</v>
      </c>
      <c r="B116" s="254" t="s">
        <v>1070</v>
      </c>
      <c r="C116" s="314">
        <v>-200</v>
      </c>
    </row>
    <row r="117" spans="1:4" s="165" customFormat="1">
      <c r="A117" s="180">
        <v>41466</v>
      </c>
      <c r="B117" s="255" t="s">
        <v>428</v>
      </c>
      <c r="C117" s="315">
        <v>460</v>
      </c>
      <c r="D117" s="316">
        <v>460</v>
      </c>
    </row>
    <row r="118" spans="1:4">
      <c r="A118" s="45" t="s">
        <v>791</v>
      </c>
      <c r="B118" s="254" t="s">
        <v>730</v>
      </c>
      <c r="C118" s="314">
        <v>-42</v>
      </c>
    </row>
    <row r="119" spans="1:4">
      <c r="A119" s="45" t="s">
        <v>644</v>
      </c>
      <c r="B119" s="254" t="s">
        <v>1070</v>
      </c>
      <c r="C119" s="314">
        <v>-300</v>
      </c>
    </row>
    <row r="120" spans="1:4">
      <c r="A120" s="45" t="s">
        <v>456</v>
      </c>
      <c r="B120" s="254" t="s">
        <v>4</v>
      </c>
      <c r="C120" s="314">
        <v>-11</v>
      </c>
    </row>
    <row r="121" spans="1:4">
      <c r="A121" s="45" t="s">
        <v>933</v>
      </c>
      <c r="B121" s="254" t="s">
        <v>4</v>
      </c>
      <c r="C121" s="314">
        <v>-45</v>
      </c>
    </row>
    <row r="122" spans="1:4">
      <c r="A122" s="45" t="s">
        <v>933</v>
      </c>
      <c r="B122" s="254" t="s">
        <v>640</v>
      </c>
      <c r="C122" s="314">
        <v>-50</v>
      </c>
    </row>
    <row r="123" spans="1:4">
      <c r="A123" s="45" t="s">
        <v>933</v>
      </c>
      <c r="B123" s="254" t="s">
        <v>1100</v>
      </c>
      <c r="C123" s="314">
        <v>-28.9</v>
      </c>
    </row>
    <row r="124" spans="1:4" s="165" customFormat="1">
      <c r="A124" s="178" t="s">
        <v>933</v>
      </c>
      <c r="B124" s="255" t="s">
        <v>428</v>
      </c>
      <c r="C124" s="315">
        <v>1652.65</v>
      </c>
      <c r="D124" s="316">
        <v>1652.65</v>
      </c>
    </row>
    <row r="125" spans="1:4" s="165" customFormat="1">
      <c r="A125" s="178" t="s">
        <v>933</v>
      </c>
      <c r="B125" s="255" t="s">
        <v>428</v>
      </c>
      <c r="C125" s="315">
        <v>150</v>
      </c>
      <c r="D125" s="316">
        <v>150</v>
      </c>
    </row>
    <row r="126" spans="1:4">
      <c r="A126" s="245">
        <v>41474</v>
      </c>
      <c r="B126" s="258" t="s">
        <v>428</v>
      </c>
      <c r="C126" s="258">
        <v>335</v>
      </c>
      <c r="D126" s="319">
        <v>335</v>
      </c>
    </row>
    <row r="127" spans="1:4">
      <c r="A127" s="246">
        <v>41485</v>
      </c>
      <c r="B127" s="247" t="s">
        <v>428</v>
      </c>
      <c r="C127" s="248">
        <v>120</v>
      </c>
      <c r="D127" s="307">
        <v>120</v>
      </c>
    </row>
    <row r="128" spans="1:4">
      <c r="A128" s="37">
        <v>41485</v>
      </c>
      <c r="B128" s="244" t="s">
        <v>847</v>
      </c>
      <c r="C128" s="310">
        <v>0.12</v>
      </c>
    </row>
    <row r="129" spans="1:4" s="165" customFormat="1">
      <c r="A129" s="168">
        <v>41486</v>
      </c>
      <c r="B129" s="259" t="s">
        <v>428</v>
      </c>
      <c r="C129" s="308">
        <v>60</v>
      </c>
      <c r="D129" s="309">
        <v>60</v>
      </c>
    </row>
    <row r="130" spans="1:4">
      <c r="A130" s="162">
        <v>41491</v>
      </c>
      <c r="B130" s="260" t="s">
        <v>1341</v>
      </c>
      <c r="C130" s="310">
        <v>-80</v>
      </c>
    </row>
    <row r="131" spans="1:4">
      <c r="A131" s="162">
        <v>41492</v>
      </c>
      <c r="B131" s="260" t="s">
        <v>191</v>
      </c>
      <c r="C131" s="310">
        <v>-543.28</v>
      </c>
    </row>
    <row r="132" spans="1:4">
      <c r="A132" s="162">
        <v>41493</v>
      </c>
      <c r="B132" s="260" t="s">
        <v>0</v>
      </c>
      <c r="C132" s="310">
        <v>-136</v>
      </c>
    </row>
    <row r="133" spans="1:4">
      <c r="A133" s="162">
        <v>41494</v>
      </c>
      <c r="B133" s="260" t="s">
        <v>1343</v>
      </c>
      <c r="C133" s="310">
        <v>-31.5</v>
      </c>
    </row>
    <row r="134" spans="1:4">
      <c r="A134" s="162">
        <v>41494</v>
      </c>
      <c r="B134" s="260" t="s">
        <v>1343</v>
      </c>
      <c r="C134" s="310">
        <v>-15</v>
      </c>
    </row>
    <row r="135" spans="1:4">
      <c r="A135" s="162">
        <v>41495</v>
      </c>
      <c r="B135" s="260" t="s">
        <v>997</v>
      </c>
      <c r="C135" s="310">
        <v>-356.44</v>
      </c>
    </row>
    <row r="136" spans="1:4">
      <c r="A136" s="162"/>
    </row>
    <row r="137" spans="1:4">
      <c r="A137" s="162">
        <v>41497</v>
      </c>
      <c r="B137" s="260" t="s">
        <v>1070</v>
      </c>
      <c r="C137" s="310">
        <v>-250</v>
      </c>
    </row>
    <row r="138" spans="1:4">
      <c r="A138" s="162">
        <v>41497</v>
      </c>
      <c r="B138" s="260" t="s">
        <v>182</v>
      </c>
      <c r="C138" s="310">
        <v>-71.5</v>
      </c>
    </row>
    <row r="139" spans="1:4">
      <c r="A139" s="162">
        <v>41499</v>
      </c>
      <c r="B139" s="260" t="s">
        <v>640</v>
      </c>
      <c r="C139" s="310">
        <v>-80</v>
      </c>
    </row>
    <row r="140" spans="1:4">
      <c r="A140" s="162">
        <v>41500</v>
      </c>
      <c r="B140" s="260" t="s">
        <v>747</v>
      </c>
      <c r="C140" s="310">
        <v>-21.01</v>
      </c>
    </row>
    <row r="141" spans="1:4" s="165" customFormat="1">
      <c r="A141" s="168">
        <v>41503</v>
      </c>
      <c r="B141" s="259" t="s">
        <v>428</v>
      </c>
      <c r="C141" s="308">
        <v>1007.8</v>
      </c>
      <c r="D141" s="309">
        <v>1007.8</v>
      </c>
    </row>
    <row r="142" spans="1:4">
      <c r="A142" s="162">
        <v>41504</v>
      </c>
      <c r="B142" s="260" t="s">
        <v>712</v>
      </c>
      <c r="C142" s="310">
        <v>-500</v>
      </c>
    </row>
    <row r="143" spans="1:4" s="165" customFormat="1">
      <c r="A143" s="168">
        <v>41506</v>
      </c>
      <c r="B143" s="259" t="s">
        <v>428</v>
      </c>
      <c r="C143" s="308">
        <v>335</v>
      </c>
      <c r="D143" s="309">
        <v>335</v>
      </c>
    </row>
    <row r="144" spans="1:4" s="165" customFormat="1">
      <c r="A144" s="168">
        <v>41507</v>
      </c>
      <c r="B144" s="259" t="s">
        <v>428</v>
      </c>
      <c r="C144" s="308">
        <v>60</v>
      </c>
      <c r="D144" s="309">
        <v>60</v>
      </c>
    </row>
    <row r="145" spans="1:4">
      <c r="A145" s="162">
        <v>41509</v>
      </c>
      <c r="B145" s="260" t="s">
        <v>712</v>
      </c>
      <c r="C145" s="310">
        <v>-1000</v>
      </c>
    </row>
    <row r="146" spans="1:4">
      <c r="A146" s="162">
        <v>41510</v>
      </c>
      <c r="B146" s="260" t="s">
        <v>1359</v>
      </c>
      <c r="C146" s="310">
        <v>-29.75</v>
      </c>
    </row>
    <row r="147" spans="1:4">
      <c r="A147" s="162">
        <v>41512</v>
      </c>
      <c r="B147" s="260" t="s">
        <v>1360</v>
      </c>
      <c r="C147" s="310">
        <v>-197.69</v>
      </c>
    </row>
    <row r="148" spans="1:4">
      <c r="A148" s="162">
        <v>41513</v>
      </c>
      <c r="B148" s="260" t="s">
        <v>1012</v>
      </c>
      <c r="C148" s="310">
        <v>-57.9</v>
      </c>
    </row>
    <row r="149" spans="1:4">
      <c r="A149" s="162">
        <v>41515</v>
      </c>
      <c r="B149" s="260" t="s">
        <v>1361</v>
      </c>
      <c r="C149" s="310">
        <v>-164.4</v>
      </c>
    </row>
    <row r="150" spans="1:4" s="165" customFormat="1">
      <c r="A150" s="168">
        <v>41516</v>
      </c>
      <c r="B150" s="259" t="s">
        <v>428</v>
      </c>
      <c r="C150" s="308">
        <v>2760</v>
      </c>
      <c r="D150" s="309">
        <v>2760</v>
      </c>
    </row>
    <row r="151" spans="1:4">
      <c r="A151" s="162">
        <v>41516</v>
      </c>
      <c r="B151" s="260" t="s">
        <v>712</v>
      </c>
      <c r="C151" s="310">
        <v>-350</v>
      </c>
    </row>
    <row r="152" spans="1:4">
      <c r="A152" s="162">
        <v>41516</v>
      </c>
      <c r="B152" s="260" t="s">
        <v>847</v>
      </c>
      <c r="C152" s="310">
        <v>0.14000000000000001</v>
      </c>
    </row>
    <row r="153" spans="1:4">
      <c r="A153" s="162">
        <v>41518</v>
      </c>
      <c r="B153" s="260" t="s">
        <v>1362</v>
      </c>
      <c r="C153" s="310">
        <v>-86.77</v>
      </c>
    </row>
    <row r="154" spans="1:4">
      <c r="A154" s="162">
        <v>41523</v>
      </c>
      <c r="B154" s="260" t="s">
        <v>207</v>
      </c>
      <c r="C154" s="310">
        <v>350</v>
      </c>
    </row>
    <row r="155" spans="1:4">
      <c r="A155" s="162">
        <v>41525</v>
      </c>
      <c r="B155" s="260" t="s">
        <v>4</v>
      </c>
      <c r="C155" s="310">
        <v>-83.45</v>
      </c>
    </row>
    <row r="156" spans="1:4">
      <c r="A156" s="162">
        <v>41525</v>
      </c>
      <c r="B156" s="260" t="s">
        <v>913</v>
      </c>
      <c r="C156" s="310">
        <v>-100</v>
      </c>
    </row>
    <row r="157" spans="1:4">
      <c r="A157" s="162">
        <v>41530</v>
      </c>
      <c r="B157" s="260" t="s">
        <v>1374</v>
      </c>
      <c r="C157" s="310">
        <v>197.69</v>
      </c>
    </row>
    <row r="158" spans="1:4">
      <c r="A158" s="162">
        <v>41531</v>
      </c>
      <c r="B158" s="260" t="s">
        <v>1381</v>
      </c>
      <c r="C158" s="310">
        <v>-143.5</v>
      </c>
    </row>
    <row r="159" spans="1:4" s="165" customFormat="1">
      <c r="A159" s="168">
        <v>41536</v>
      </c>
      <c r="B159" s="259" t="s">
        <v>428</v>
      </c>
      <c r="C159" s="308">
        <v>1005.34</v>
      </c>
      <c r="D159" s="309">
        <v>1005.34</v>
      </c>
    </row>
    <row r="160" spans="1:4" s="165" customFormat="1">
      <c r="A160" s="168">
        <v>41541</v>
      </c>
      <c r="B160" s="259" t="s">
        <v>428</v>
      </c>
      <c r="C160" s="308">
        <v>335</v>
      </c>
      <c r="D160" s="309">
        <v>335</v>
      </c>
    </row>
    <row r="161" spans="1:4">
      <c r="A161" s="162">
        <v>41544</v>
      </c>
      <c r="B161" s="260" t="s">
        <v>1224</v>
      </c>
      <c r="C161" s="310">
        <v>-138.9</v>
      </c>
    </row>
    <row r="162" spans="1:4" s="165" customFormat="1">
      <c r="A162" s="168">
        <v>41545</v>
      </c>
      <c r="B162" s="259" t="s">
        <v>428</v>
      </c>
      <c r="C162" s="308">
        <v>60</v>
      </c>
      <c r="D162" s="308">
        <v>60</v>
      </c>
    </row>
    <row r="163" spans="1:4">
      <c r="A163" s="162">
        <v>41546</v>
      </c>
      <c r="B163" s="260" t="s">
        <v>847</v>
      </c>
      <c r="C163" s="310">
        <v>0.32</v>
      </c>
    </row>
    <row r="164" spans="1:4">
      <c r="A164" s="162">
        <v>41550</v>
      </c>
      <c r="B164" s="260" t="s">
        <v>1362</v>
      </c>
      <c r="C164" s="310">
        <v>-36.1</v>
      </c>
    </row>
    <row r="165" spans="1:4">
      <c r="A165" s="162">
        <v>41552</v>
      </c>
      <c r="B165" s="260" t="s">
        <v>1433</v>
      </c>
      <c r="C165" s="310">
        <v>-3.4</v>
      </c>
    </row>
    <row r="166" spans="1:4">
      <c r="A166" s="162">
        <v>41552</v>
      </c>
      <c r="B166" s="260" t="s">
        <v>1433</v>
      </c>
      <c r="C166" s="310">
        <v>-4.1399999999999997</v>
      </c>
    </row>
    <row r="167" spans="1:4">
      <c r="A167" s="162">
        <v>41552</v>
      </c>
      <c r="B167" s="260" t="s">
        <v>1434</v>
      </c>
      <c r="C167" s="310">
        <v>3.4</v>
      </c>
    </row>
    <row r="168" spans="1:4">
      <c r="A168" s="162">
        <v>41552</v>
      </c>
      <c r="B168" s="260" t="s">
        <v>1433</v>
      </c>
      <c r="C168" s="310">
        <v>-151.4</v>
      </c>
    </row>
    <row r="169" spans="1:4">
      <c r="A169" s="162">
        <v>41553</v>
      </c>
      <c r="B169" s="260" t="s">
        <v>1433</v>
      </c>
      <c r="C169" s="310">
        <v>-115.6</v>
      </c>
    </row>
    <row r="170" spans="1:4">
      <c r="A170" s="162">
        <v>41553</v>
      </c>
      <c r="B170" s="260" t="s">
        <v>1433</v>
      </c>
      <c r="C170" s="310">
        <v>-53.04</v>
      </c>
    </row>
    <row r="171" spans="1:4">
      <c r="A171" s="162">
        <v>41554</v>
      </c>
      <c r="B171" s="260" t="s">
        <v>1433</v>
      </c>
      <c r="C171" s="310">
        <v>-32.909999999999997</v>
      </c>
    </row>
    <row r="172" spans="1:4">
      <c r="A172" s="162">
        <v>41554</v>
      </c>
      <c r="B172" s="260" t="s">
        <v>1433</v>
      </c>
      <c r="C172" s="310">
        <v>-6.8</v>
      </c>
    </row>
    <row r="173" spans="1:4">
      <c r="A173" s="162">
        <v>41555</v>
      </c>
      <c r="B173" s="260" t="s">
        <v>1433</v>
      </c>
      <c r="C173" s="310">
        <v>-6.8</v>
      </c>
    </row>
    <row r="174" spans="1:4">
      <c r="A174" s="162">
        <v>41555</v>
      </c>
      <c r="B174" s="260" t="s">
        <v>1433</v>
      </c>
      <c r="C174" s="310">
        <v>-27.03</v>
      </c>
    </row>
    <row r="175" spans="1:4">
      <c r="A175" s="162">
        <v>41555</v>
      </c>
      <c r="B175" s="260" t="s">
        <v>1433</v>
      </c>
      <c r="C175" s="310">
        <v>-23.8</v>
      </c>
    </row>
    <row r="176" spans="1:4">
      <c r="A176" s="162">
        <v>41555</v>
      </c>
      <c r="B176" s="260" t="s">
        <v>1433</v>
      </c>
      <c r="C176" s="310">
        <v>-37.4</v>
      </c>
    </row>
    <row r="177" spans="1:4">
      <c r="A177" s="162">
        <v>41555</v>
      </c>
      <c r="B177" s="260" t="s">
        <v>1433</v>
      </c>
      <c r="C177" s="310">
        <v>-18.29</v>
      </c>
    </row>
    <row r="178" spans="1:4">
      <c r="A178" s="162">
        <v>41555</v>
      </c>
      <c r="B178" s="260" t="s">
        <v>1433</v>
      </c>
      <c r="C178" s="310">
        <v>-17</v>
      </c>
    </row>
    <row r="179" spans="1:4">
      <c r="A179" s="162">
        <v>41561</v>
      </c>
      <c r="B179" s="260" t="s">
        <v>569</v>
      </c>
      <c r="C179" s="310">
        <v>-90</v>
      </c>
    </row>
    <row r="180" spans="1:4">
      <c r="A180" s="162">
        <v>41564</v>
      </c>
      <c r="B180" s="260" t="s">
        <v>272</v>
      </c>
      <c r="C180" s="310">
        <v>-42</v>
      </c>
    </row>
    <row r="181" spans="1:4" s="165" customFormat="1">
      <c r="A181" s="168">
        <v>41565</v>
      </c>
      <c r="B181" s="259" t="s">
        <v>428</v>
      </c>
      <c r="C181" s="308">
        <v>335</v>
      </c>
      <c r="D181" s="308">
        <v>335</v>
      </c>
    </row>
    <row r="182" spans="1:4" s="165" customFormat="1">
      <c r="A182" s="168">
        <v>41565</v>
      </c>
      <c r="B182" s="259" t="s">
        <v>428</v>
      </c>
      <c r="C182" s="308">
        <v>1005.4</v>
      </c>
      <c r="D182" s="308">
        <v>1005.4</v>
      </c>
    </row>
    <row r="183" spans="1:4" s="165" customFormat="1">
      <c r="A183" s="168">
        <v>41570</v>
      </c>
      <c r="B183" s="259" t="s">
        <v>428</v>
      </c>
      <c r="C183" s="308">
        <v>60</v>
      </c>
      <c r="D183" s="308">
        <v>60</v>
      </c>
    </row>
    <row r="184" spans="1:4">
      <c r="A184" s="162">
        <v>41570</v>
      </c>
      <c r="B184" s="260" t="s">
        <v>712</v>
      </c>
      <c r="C184" s="310">
        <v>-3000</v>
      </c>
    </row>
    <row r="185" spans="1:4">
      <c r="A185" s="162">
        <v>41571</v>
      </c>
      <c r="B185" s="260" t="s">
        <v>1382</v>
      </c>
      <c r="C185" s="310">
        <v>-100</v>
      </c>
    </row>
    <row r="186" spans="1:4">
      <c r="A186" s="162">
        <v>41571</v>
      </c>
      <c r="B186" s="260" t="s">
        <v>712</v>
      </c>
      <c r="C186" s="310">
        <v>-1600</v>
      </c>
    </row>
    <row r="187" spans="1:4">
      <c r="A187" s="162">
        <v>41577</v>
      </c>
      <c r="B187" s="260" t="s">
        <v>64</v>
      </c>
      <c r="C187" s="310">
        <v>-38.869999999999997</v>
      </c>
    </row>
    <row r="188" spans="1:4">
      <c r="A188" s="162">
        <v>41577</v>
      </c>
      <c r="B188" s="260" t="s">
        <v>847</v>
      </c>
      <c r="C188" s="310">
        <v>0.32</v>
      </c>
    </row>
    <row r="189" spans="1:4">
      <c r="A189" s="162">
        <v>41594</v>
      </c>
      <c r="B189" s="260" t="s">
        <v>1460</v>
      </c>
      <c r="C189" s="310">
        <v>380</v>
      </c>
    </row>
    <row r="190" spans="1:4">
      <c r="A190" s="162">
        <v>41595</v>
      </c>
      <c r="B190" s="260" t="s">
        <v>1433</v>
      </c>
      <c r="C190" s="310">
        <v>-351.99</v>
      </c>
    </row>
    <row r="191" spans="1:4">
      <c r="A191" s="162">
        <v>41596</v>
      </c>
      <c r="B191" s="260" t="s">
        <v>1433</v>
      </c>
      <c r="C191" s="310">
        <v>-16</v>
      </c>
    </row>
    <row r="192" spans="1:4">
      <c r="A192" s="162">
        <v>41596</v>
      </c>
      <c r="B192" s="260" t="s">
        <v>1433</v>
      </c>
      <c r="C192" s="310">
        <v>-6.74</v>
      </c>
    </row>
    <row r="193" spans="1:5" s="165" customFormat="1">
      <c r="A193" s="168">
        <v>41597</v>
      </c>
      <c r="B193" s="259" t="s">
        <v>428</v>
      </c>
      <c r="C193" s="308">
        <v>1005.44</v>
      </c>
      <c r="D193" s="308">
        <v>1005.44</v>
      </c>
    </row>
    <row r="194" spans="1:5">
      <c r="A194" t="s">
        <v>199</v>
      </c>
      <c r="B194" s="260" t="s">
        <v>783</v>
      </c>
      <c r="C194" s="310" t="s">
        <v>1464</v>
      </c>
      <c r="D194" s="311">
        <f>SUM(D2:D193)</f>
        <v>24117.539999999997</v>
      </c>
      <c r="E194">
        <v>11</v>
      </c>
    </row>
    <row r="195" spans="1:5">
      <c r="A195" t="s">
        <v>199</v>
      </c>
      <c r="B195" s="260" t="s">
        <v>513</v>
      </c>
      <c r="C195" s="310" t="s">
        <v>1464</v>
      </c>
      <c r="E195" s="306">
        <f>+D194/E194</f>
        <v>2192.5036363636359</v>
      </c>
    </row>
  </sheetData>
  <phoneticPr fontId="17" type="noConversion"/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E8" sqref="E8"/>
    </sheetView>
  </sheetViews>
  <sheetFormatPr baseColWidth="10" defaultRowHeight="12.75"/>
  <cols>
    <col min="2" max="2" width="34.25" style="279" customWidth="1"/>
    <col min="3" max="3" width="19.5" style="279" customWidth="1"/>
    <col min="4" max="4" width="17.5" style="280" customWidth="1"/>
    <col min="5" max="5" width="12.625" style="279" customWidth="1"/>
    <col min="6" max="6" width="28.375" customWidth="1"/>
    <col min="7" max="7" width="18.125" customWidth="1"/>
  </cols>
  <sheetData>
    <row r="1" spans="2:9">
      <c r="B1" s="262" t="s">
        <v>130</v>
      </c>
      <c r="C1" s="262"/>
      <c r="F1" s="279" t="s">
        <v>1432</v>
      </c>
    </row>
    <row r="2" spans="2:9">
      <c r="B2" s="182" t="s">
        <v>131</v>
      </c>
      <c r="C2" s="182"/>
    </row>
    <row r="3" spans="2:9">
      <c r="B3" s="182" t="s">
        <v>132</v>
      </c>
      <c r="C3" s="182"/>
      <c r="D3" s="376"/>
    </row>
    <row r="4" spans="2:9" ht="20.100000000000001" customHeight="1" thickBot="1">
      <c r="B4" s="263" t="s">
        <v>54</v>
      </c>
      <c r="C4" s="263"/>
      <c r="D4" s="401" t="s">
        <v>1485</v>
      </c>
      <c r="E4" s="281">
        <v>41584</v>
      </c>
      <c r="H4">
        <v>3.39</v>
      </c>
      <c r="I4" s="281">
        <v>41554</v>
      </c>
    </row>
    <row r="5" spans="2:9" ht="20.100000000000001" customHeight="1">
      <c r="B5" s="263" t="s">
        <v>1465</v>
      </c>
      <c r="C5" s="263" t="s">
        <v>1466</v>
      </c>
      <c r="D5" s="401" t="s">
        <v>1467</v>
      </c>
      <c r="E5" s="281"/>
      <c r="F5" s="357" t="s">
        <v>1424</v>
      </c>
      <c r="G5" s="358" t="s">
        <v>1449</v>
      </c>
      <c r="H5" s="359" t="s">
        <v>1486</v>
      </c>
    </row>
    <row r="6" spans="2:9" ht="20.100000000000001" customHeight="1">
      <c r="B6" s="263" t="s">
        <v>1468</v>
      </c>
      <c r="C6" s="263" t="s">
        <v>1469</v>
      </c>
      <c r="D6" s="401" t="s">
        <v>156</v>
      </c>
      <c r="E6" s="281"/>
      <c r="G6" s="281"/>
    </row>
    <row r="7" spans="2:9" ht="20.100000000000001" customHeight="1">
      <c r="B7" s="263" t="s">
        <v>1470</v>
      </c>
      <c r="C7" s="263" t="s">
        <v>1469</v>
      </c>
      <c r="D7" s="401" t="s">
        <v>1471</v>
      </c>
      <c r="E7" s="281"/>
      <c r="G7" s="281"/>
    </row>
    <row r="8" spans="2:9" ht="20.100000000000001" customHeight="1">
      <c r="B8" s="263" t="s">
        <v>1472</v>
      </c>
      <c r="C8" s="263" t="s">
        <v>1473</v>
      </c>
      <c r="D8" s="401" t="s">
        <v>1474</v>
      </c>
      <c r="E8" s="281"/>
      <c r="G8" s="281"/>
    </row>
    <row r="9" spans="2:9" ht="20.100000000000001" customHeight="1">
      <c r="B9" s="263" t="s">
        <v>1475</v>
      </c>
      <c r="C9" s="263" t="s">
        <v>1473</v>
      </c>
      <c r="D9" s="401" t="s">
        <v>1476</v>
      </c>
      <c r="E9" s="281"/>
      <c r="G9" s="281"/>
    </row>
    <row r="10" spans="2:9" ht="20.100000000000001" customHeight="1">
      <c r="B10" s="263" t="s">
        <v>1477</v>
      </c>
      <c r="C10" s="263" t="s">
        <v>1473</v>
      </c>
      <c r="D10" s="401" t="s">
        <v>1478</v>
      </c>
      <c r="E10" s="281"/>
      <c r="G10" s="281"/>
    </row>
    <row r="11" spans="2:9" ht="20.100000000000001" customHeight="1">
      <c r="B11" s="263" t="s">
        <v>81</v>
      </c>
      <c r="C11" s="263" t="s">
        <v>1473</v>
      </c>
      <c r="D11" s="401" t="s">
        <v>1479</v>
      </c>
      <c r="E11" s="281"/>
      <c r="G11" s="281"/>
    </row>
    <row r="12" spans="2:9" ht="20.100000000000001" customHeight="1">
      <c r="B12" s="263" t="s">
        <v>81</v>
      </c>
      <c r="C12" s="263" t="s">
        <v>1473</v>
      </c>
      <c r="D12" s="401" t="s">
        <v>83</v>
      </c>
      <c r="E12" s="281"/>
      <c r="G12" s="281"/>
    </row>
    <row r="13" spans="2:9" ht="20.100000000000001" customHeight="1">
      <c r="B13" s="263" t="s">
        <v>1480</v>
      </c>
      <c r="C13" s="263" t="s">
        <v>1481</v>
      </c>
      <c r="D13" s="401" t="s">
        <v>1482</v>
      </c>
      <c r="E13" s="281"/>
      <c r="G13" s="281"/>
    </row>
    <row r="14" spans="2:9" ht="20.100000000000001" customHeight="1" thickBot="1">
      <c r="B14" s="263" t="s">
        <v>37</v>
      </c>
      <c r="C14" s="263" t="s">
        <v>1483</v>
      </c>
      <c r="D14" s="401" t="s">
        <v>1484</v>
      </c>
      <c r="E14" s="281"/>
      <c r="G14" s="281"/>
    </row>
    <row r="15" spans="2:9" ht="20.100000000000001" customHeight="1" thickBot="1">
      <c r="B15" s="353" t="s">
        <v>1448</v>
      </c>
      <c r="C15" s="354" t="s">
        <v>1449</v>
      </c>
      <c r="D15" s="377" t="s">
        <v>1450</v>
      </c>
      <c r="E15" s="360"/>
      <c r="G15" s="281"/>
    </row>
    <row r="16" spans="2:9" ht="20.100000000000001" customHeight="1" thickBot="1">
      <c r="B16" s="355" t="s">
        <v>847</v>
      </c>
      <c r="C16" s="356" t="s">
        <v>1451</v>
      </c>
      <c r="D16" s="378" t="s">
        <v>1452</v>
      </c>
      <c r="E16" s="281"/>
      <c r="G16" s="281"/>
    </row>
    <row r="17" spans="2:7" s="165" customFormat="1" ht="20.100000000000001" customHeight="1" thickBot="1">
      <c r="B17" s="372" t="s">
        <v>1357</v>
      </c>
      <c r="C17" s="373" t="s">
        <v>1453</v>
      </c>
      <c r="D17" s="379" t="s">
        <v>1454</v>
      </c>
      <c r="E17" s="374" t="s">
        <v>1454</v>
      </c>
      <c r="G17" s="375"/>
    </row>
    <row r="18" spans="2:7" ht="20.100000000000001" customHeight="1" thickBot="1">
      <c r="B18" s="355" t="s">
        <v>37</v>
      </c>
      <c r="C18" s="356" t="s">
        <v>1455</v>
      </c>
      <c r="D18" s="380" t="s">
        <v>1456</v>
      </c>
      <c r="E18" s="281"/>
      <c r="G18" s="281"/>
    </row>
    <row r="19" spans="2:7" ht="20.100000000000001" customHeight="1">
      <c r="B19" s="357" t="s">
        <v>37</v>
      </c>
      <c r="C19" s="358" t="s">
        <v>1457</v>
      </c>
      <c r="D19" s="381" t="s">
        <v>1456</v>
      </c>
      <c r="E19" s="281"/>
    </row>
    <row r="20" spans="2:7" ht="20.100000000000001" customHeight="1">
      <c r="B20" s="263" t="s">
        <v>1424</v>
      </c>
      <c r="C20" s="263" t="s">
        <v>1425</v>
      </c>
      <c r="D20" s="376" t="s">
        <v>1426</v>
      </c>
      <c r="E20" s="281"/>
    </row>
    <row r="21" spans="2:7" ht="20.100000000000001" customHeight="1">
      <c r="B21" s="263" t="s">
        <v>847</v>
      </c>
      <c r="C21" s="263" t="s">
        <v>1427</v>
      </c>
      <c r="D21" s="376" t="s">
        <v>1428</v>
      </c>
      <c r="E21" s="281"/>
    </row>
    <row r="22" spans="2:7" s="165" customFormat="1" ht="20.100000000000001" customHeight="1" thickBot="1">
      <c r="B22" s="333" t="s">
        <v>1357</v>
      </c>
      <c r="C22" s="333" t="s">
        <v>1429</v>
      </c>
      <c r="D22" s="382" t="s">
        <v>1430</v>
      </c>
      <c r="E22" s="334" t="s">
        <v>1430</v>
      </c>
    </row>
    <row r="23" spans="2:7" ht="20.100000000000001" customHeight="1" thickBot="1">
      <c r="B23" s="287" t="s">
        <v>37</v>
      </c>
      <c r="C23" s="288" t="s">
        <v>1365</v>
      </c>
      <c r="D23" s="383" t="s">
        <v>1228</v>
      </c>
    </row>
    <row r="24" spans="2:7" ht="20.100000000000001" customHeight="1" thickBot="1">
      <c r="B24" s="289" t="s">
        <v>34</v>
      </c>
      <c r="C24" s="290" t="s">
        <v>1366</v>
      </c>
      <c r="D24" s="384" t="s">
        <v>1367</v>
      </c>
    </row>
    <row r="25" spans="2:7" ht="20.100000000000001" customHeight="1" thickBot="1">
      <c r="B25" s="289" t="s">
        <v>34</v>
      </c>
      <c r="C25" s="291" t="s">
        <v>1366</v>
      </c>
      <c r="D25" s="385" t="s">
        <v>1368</v>
      </c>
    </row>
    <row r="26" spans="2:7" ht="20.100000000000001" customHeight="1" thickBot="1">
      <c r="B26" s="289" t="s">
        <v>847</v>
      </c>
      <c r="C26" s="290" t="s">
        <v>1369</v>
      </c>
      <c r="D26" s="386" t="s">
        <v>1370</v>
      </c>
    </row>
    <row r="27" spans="2:7" s="165" customFormat="1" ht="20.100000000000001" customHeight="1" thickBot="1">
      <c r="B27" s="320" t="s">
        <v>1357</v>
      </c>
      <c r="C27" s="321" t="s">
        <v>1371</v>
      </c>
      <c r="D27" s="387" t="s">
        <v>1372</v>
      </c>
      <c r="E27" s="322" t="s">
        <v>1372</v>
      </c>
    </row>
    <row r="28" spans="2:7" ht="20.100000000000001" customHeight="1" thickBot="1">
      <c r="B28" s="292" t="s">
        <v>37</v>
      </c>
      <c r="C28" s="293" t="s">
        <v>1373</v>
      </c>
      <c r="D28" s="388" t="s">
        <v>1057</v>
      </c>
    </row>
    <row r="29" spans="2:7" ht="20.100000000000001" customHeight="1" thickBot="1">
      <c r="B29" s="263"/>
      <c r="C29" s="286"/>
    </row>
    <row r="30" spans="2:7" ht="20.100000000000001" customHeight="1" thickBot="1">
      <c r="B30" s="264" t="s">
        <v>847</v>
      </c>
      <c r="C30" s="282" t="s">
        <v>1356</v>
      </c>
      <c r="D30" s="389">
        <v>0.4</v>
      </c>
    </row>
    <row r="31" spans="2:7" s="165" customFormat="1" ht="20.100000000000001" customHeight="1" thickBot="1">
      <c r="B31" s="323" t="s">
        <v>1357</v>
      </c>
      <c r="C31" s="324" t="s">
        <v>1358</v>
      </c>
      <c r="D31" s="387" t="s">
        <v>1372</v>
      </c>
      <c r="E31" s="322" t="s">
        <v>1372</v>
      </c>
    </row>
    <row r="32" spans="2:7" ht="20.100000000000001" customHeight="1">
      <c r="B32" s="265" t="s">
        <v>1336</v>
      </c>
      <c r="C32" s="265"/>
      <c r="D32" s="390" t="s">
        <v>77</v>
      </c>
      <c r="E32" s="281"/>
    </row>
    <row r="33" spans="2:5" ht="20.100000000000001" customHeight="1">
      <c r="B33" s="265" t="s">
        <v>1337</v>
      </c>
      <c r="C33" s="265"/>
      <c r="D33" s="390" t="s">
        <v>1338</v>
      </c>
      <c r="E33" s="281"/>
    </row>
    <row r="34" spans="2:5" ht="20.100000000000001" customHeight="1">
      <c r="B34" s="265" t="s">
        <v>1339</v>
      </c>
      <c r="C34" s="265"/>
      <c r="D34" s="390" t="s">
        <v>1340</v>
      </c>
      <c r="E34" s="281"/>
    </row>
    <row r="35" spans="2:5" ht="20.100000000000001" customHeight="1">
      <c r="B35" s="266" t="s">
        <v>93</v>
      </c>
      <c r="C35" s="266"/>
      <c r="D35" s="391" t="s">
        <v>30</v>
      </c>
      <c r="E35" s="281"/>
    </row>
    <row r="36" spans="2:5" ht="20.100000000000001" customHeight="1">
      <c r="B36" s="267" t="s">
        <v>29</v>
      </c>
      <c r="C36" s="267"/>
      <c r="D36" s="391"/>
      <c r="E36" s="281"/>
    </row>
    <row r="37" spans="2:5" ht="20.100000000000001" customHeight="1">
      <c r="B37" s="268" t="s">
        <v>31</v>
      </c>
      <c r="C37" s="268"/>
      <c r="D37" s="369" t="s">
        <v>33</v>
      </c>
      <c r="E37" s="281"/>
    </row>
    <row r="38" spans="2:5" ht="20.100000000000001" customHeight="1">
      <c r="B38" s="269" t="s">
        <v>32</v>
      </c>
      <c r="C38" s="269"/>
      <c r="D38" s="369"/>
      <c r="E38" s="281"/>
    </row>
    <row r="39" spans="2:5" ht="20.100000000000001" customHeight="1">
      <c r="B39" s="266" t="s">
        <v>34</v>
      </c>
      <c r="C39" s="266"/>
      <c r="D39" s="391" t="s">
        <v>35</v>
      </c>
      <c r="E39" s="281"/>
    </row>
    <row r="40" spans="2:5" ht="20.100000000000001" customHeight="1">
      <c r="B40" s="267" t="s">
        <v>32</v>
      </c>
      <c r="C40" s="267"/>
      <c r="D40" s="391"/>
      <c r="E40" s="281"/>
    </row>
    <row r="41" spans="2:5" ht="20.100000000000001" customHeight="1">
      <c r="B41" s="268" t="s">
        <v>90</v>
      </c>
      <c r="C41" s="268"/>
      <c r="D41" s="369" t="s">
        <v>1052</v>
      </c>
      <c r="E41" s="281"/>
    </row>
    <row r="42" spans="2:5" ht="20.100000000000001" customHeight="1">
      <c r="B42" s="269" t="s">
        <v>36</v>
      </c>
      <c r="C42" s="269"/>
      <c r="D42" s="369"/>
      <c r="E42" s="281"/>
    </row>
    <row r="43" spans="2:5" ht="20.100000000000001" customHeight="1">
      <c r="B43" s="266" t="s">
        <v>37</v>
      </c>
      <c r="C43" s="266"/>
      <c r="D43" s="391" t="s">
        <v>39</v>
      </c>
      <c r="E43" s="281"/>
    </row>
    <row r="44" spans="2:5" ht="20.100000000000001" customHeight="1">
      <c r="B44" s="267" t="s">
        <v>38</v>
      </c>
      <c r="C44" s="267"/>
      <c r="D44" s="391"/>
      <c r="E44" s="281"/>
    </row>
    <row r="45" spans="2:5" ht="20.100000000000001" customHeight="1">
      <c r="B45" s="268" t="s">
        <v>1053</v>
      </c>
      <c r="C45" s="268"/>
      <c r="D45" s="369" t="s">
        <v>41</v>
      </c>
      <c r="E45" s="281"/>
    </row>
    <row r="46" spans="2:5" ht="20.100000000000001" customHeight="1">
      <c r="B46" s="269" t="s">
        <v>40</v>
      </c>
      <c r="C46" s="269"/>
      <c r="D46" s="369"/>
      <c r="E46" s="281"/>
    </row>
    <row r="47" spans="2:5" ht="20.100000000000001" customHeight="1">
      <c r="B47" s="266" t="s">
        <v>42</v>
      </c>
      <c r="C47" s="266"/>
      <c r="D47" s="391" t="s">
        <v>44</v>
      </c>
      <c r="E47" s="281"/>
    </row>
    <row r="48" spans="2:5" ht="20.100000000000001" customHeight="1">
      <c r="B48" s="267" t="s">
        <v>43</v>
      </c>
      <c r="C48" s="267"/>
      <c r="D48" s="391"/>
      <c r="E48" s="281"/>
    </row>
    <row r="49" spans="1:5" ht="20.100000000000001" customHeight="1">
      <c r="B49" s="268" t="s">
        <v>37</v>
      </c>
      <c r="C49" s="268"/>
      <c r="D49" s="369" t="s">
        <v>46</v>
      </c>
      <c r="E49" s="281"/>
    </row>
    <row r="50" spans="1:5" ht="20.100000000000001" customHeight="1">
      <c r="B50" s="269" t="s">
        <v>45</v>
      </c>
      <c r="C50" s="269"/>
      <c r="D50" s="369"/>
      <c r="E50" s="281"/>
    </row>
    <row r="51" spans="1:5" ht="20.100000000000001" customHeight="1">
      <c r="B51" s="266" t="s">
        <v>47</v>
      </c>
      <c r="C51" s="266"/>
      <c r="D51" s="391" t="s">
        <v>49</v>
      </c>
      <c r="E51" s="281"/>
    </row>
    <row r="52" spans="1:5" ht="20.100000000000001" customHeight="1">
      <c r="B52" s="267" t="s">
        <v>48</v>
      </c>
      <c r="C52" s="267"/>
      <c r="D52" s="391"/>
      <c r="E52" s="281"/>
    </row>
    <row r="53" spans="1:5" ht="20.100000000000001" customHeight="1">
      <c r="B53" s="268" t="s">
        <v>847</v>
      </c>
      <c r="C53" s="268"/>
      <c r="D53" s="362" t="s">
        <v>51</v>
      </c>
    </row>
    <row r="54" spans="1:5" ht="20.100000000000001" customHeight="1">
      <c r="B54" s="269" t="s">
        <v>50</v>
      </c>
      <c r="C54" s="269"/>
      <c r="D54" s="362"/>
    </row>
    <row r="55" spans="1:5" ht="20.100000000000001" customHeight="1">
      <c r="B55" s="266" t="s">
        <v>1015</v>
      </c>
      <c r="C55" s="266"/>
      <c r="D55" s="392" t="s">
        <v>53</v>
      </c>
      <c r="E55" s="366">
        <v>2215.16</v>
      </c>
    </row>
    <row r="56" spans="1:5" s="165" customFormat="1" ht="20.100000000000001" customHeight="1">
      <c r="B56" s="270" t="s">
        <v>52</v>
      </c>
      <c r="C56" s="270"/>
      <c r="D56" s="392"/>
      <c r="E56" s="367"/>
    </row>
    <row r="57" spans="1:5" ht="20.100000000000001" customHeight="1">
      <c r="A57" s="148"/>
      <c r="B57" s="266" t="s">
        <v>1242</v>
      </c>
      <c r="C57" s="266"/>
      <c r="D57" s="391" t="s">
        <v>1052</v>
      </c>
    </row>
    <row r="58" spans="1:5" ht="20.100000000000001" customHeight="1">
      <c r="A58" s="148"/>
      <c r="B58" s="267" t="s">
        <v>1243</v>
      </c>
      <c r="C58" s="267"/>
      <c r="D58" s="391"/>
    </row>
    <row r="59" spans="1:5" ht="20.100000000000001" customHeight="1">
      <c r="A59" s="148"/>
      <c r="B59" s="268" t="s">
        <v>1053</v>
      </c>
      <c r="C59" s="268"/>
      <c r="D59" s="369" t="s">
        <v>1055</v>
      </c>
    </row>
    <row r="60" spans="1:5" ht="20.100000000000001" customHeight="1">
      <c r="A60" s="148"/>
      <c r="B60" s="269" t="s">
        <v>1054</v>
      </c>
      <c r="C60" s="269"/>
      <c r="D60" s="369"/>
    </row>
    <row r="61" spans="1:5" ht="20.100000000000001" customHeight="1">
      <c r="A61" s="148"/>
      <c r="B61" s="266" t="s">
        <v>354</v>
      </c>
      <c r="C61" s="266"/>
      <c r="D61" s="391" t="s">
        <v>1057</v>
      </c>
    </row>
    <row r="62" spans="1:5" ht="20.100000000000001" customHeight="1">
      <c r="A62" s="148"/>
      <c r="B62" s="267" t="s">
        <v>1056</v>
      </c>
      <c r="C62" s="267"/>
      <c r="D62" s="391"/>
    </row>
    <row r="63" spans="1:5" ht="20.100000000000001" customHeight="1">
      <c r="A63" s="148"/>
      <c r="B63" s="268" t="s">
        <v>354</v>
      </c>
      <c r="C63" s="268"/>
      <c r="D63" s="369" t="s">
        <v>1228</v>
      </c>
    </row>
    <row r="64" spans="1:5" ht="20.100000000000001" customHeight="1">
      <c r="A64" s="148"/>
      <c r="B64" s="269" t="s">
        <v>1058</v>
      </c>
      <c r="C64" s="269"/>
      <c r="D64" s="369"/>
    </row>
    <row r="65" spans="1:5" ht="20.100000000000001" customHeight="1">
      <c r="A65" s="148"/>
      <c r="B65" s="266" t="s">
        <v>1059</v>
      </c>
      <c r="C65" s="266"/>
      <c r="D65" s="391" t="s">
        <v>1061</v>
      </c>
    </row>
    <row r="66" spans="1:5" ht="20.100000000000001" customHeight="1">
      <c r="A66" s="148"/>
      <c r="B66" s="267" t="s">
        <v>1060</v>
      </c>
      <c r="C66" s="267"/>
      <c r="D66" s="391"/>
    </row>
    <row r="67" spans="1:5" ht="20.100000000000001" customHeight="1">
      <c r="A67" s="148"/>
      <c r="B67" s="268" t="s">
        <v>1062</v>
      </c>
      <c r="C67" s="268"/>
      <c r="D67" s="369" t="s">
        <v>1064</v>
      </c>
    </row>
    <row r="68" spans="1:5" ht="20.100000000000001" customHeight="1">
      <c r="A68" s="148"/>
      <c r="B68" s="269" t="s">
        <v>1063</v>
      </c>
      <c r="C68" s="269"/>
      <c r="D68" s="369"/>
    </row>
    <row r="69" spans="1:5" ht="20.100000000000001" customHeight="1">
      <c r="A69" s="148"/>
      <c r="B69" s="266" t="s">
        <v>1271</v>
      </c>
      <c r="C69" s="266"/>
    </row>
    <row r="70" spans="1:5" ht="20.100000000000001" customHeight="1">
      <c r="A70" s="148"/>
      <c r="B70" s="267" t="s">
        <v>1272</v>
      </c>
      <c r="C70" s="267"/>
      <c r="D70" s="393" t="s">
        <v>1273</v>
      </c>
    </row>
    <row r="71" spans="1:5" ht="20.100000000000001" customHeight="1">
      <c r="A71" s="148"/>
      <c r="B71" s="268" t="s">
        <v>1274</v>
      </c>
      <c r="C71" s="268"/>
      <c r="D71" s="369" t="s">
        <v>1276</v>
      </c>
    </row>
    <row r="72" spans="1:5" ht="20.100000000000001" customHeight="1">
      <c r="A72" s="148"/>
      <c r="B72" s="269" t="s">
        <v>1275</v>
      </c>
      <c r="C72" s="269"/>
      <c r="D72" s="369"/>
    </row>
    <row r="73" spans="1:5" ht="20.100000000000001" customHeight="1">
      <c r="A73" s="148"/>
      <c r="B73" s="266" t="s">
        <v>847</v>
      </c>
      <c r="C73" s="266"/>
      <c r="D73" s="392" t="s">
        <v>1278</v>
      </c>
    </row>
    <row r="74" spans="1:5" ht="20.100000000000001" customHeight="1">
      <c r="A74" s="148"/>
      <c r="B74" s="267" t="s">
        <v>1277</v>
      </c>
      <c r="C74" s="267"/>
      <c r="D74" s="392"/>
    </row>
    <row r="75" spans="1:5" ht="20.100000000000001" customHeight="1">
      <c r="A75" s="148"/>
      <c r="B75" s="268" t="s">
        <v>1015</v>
      </c>
      <c r="C75" s="268"/>
      <c r="D75" s="362" t="s">
        <v>1280</v>
      </c>
      <c r="E75" s="364">
        <v>1505.54</v>
      </c>
    </row>
    <row r="76" spans="1:5" s="165" customFormat="1" ht="20.100000000000001" customHeight="1">
      <c r="A76" s="251"/>
      <c r="B76" s="270" t="s">
        <v>1279</v>
      </c>
      <c r="C76" s="270"/>
      <c r="D76" s="362"/>
      <c r="E76" s="365"/>
    </row>
    <row r="77" spans="1:5" ht="20.100000000000001" customHeight="1">
      <c r="B77" s="266" t="s">
        <v>354</v>
      </c>
      <c r="C77" s="266"/>
      <c r="D77" s="391" t="s">
        <v>1228</v>
      </c>
    </row>
    <row r="78" spans="1:5" ht="20.100000000000001" customHeight="1">
      <c r="B78" s="267" t="s">
        <v>1320</v>
      </c>
      <c r="C78" s="267"/>
      <c r="D78" s="391"/>
    </row>
    <row r="79" spans="1:5" ht="20.100000000000001" customHeight="1">
      <c r="B79" s="268" t="s">
        <v>847</v>
      </c>
      <c r="C79" s="268"/>
      <c r="D79" s="362" t="s">
        <v>1322</v>
      </c>
    </row>
    <row r="80" spans="1:5" ht="20.100000000000001" customHeight="1">
      <c r="B80" s="269" t="s">
        <v>1321</v>
      </c>
      <c r="C80" s="269"/>
      <c r="D80" s="362"/>
    </row>
    <row r="81" spans="2:5" ht="20.100000000000001" customHeight="1">
      <c r="B81" s="266" t="s">
        <v>1015</v>
      </c>
      <c r="C81" s="266"/>
      <c r="D81" s="392" t="s">
        <v>1324</v>
      </c>
      <c r="E81" s="367">
        <v>870.44</v>
      </c>
    </row>
    <row r="82" spans="2:5" s="165" customFormat="1" ht="20.100000000000001" customHeight="1">
      <c r="B82" s="270" t="s">
        <v>1323</v>
      </c>
      <c r="C82" s="270"/>
      <c r="D82" s="392"/>
      <c r="E82" s="367"/>
    </row>
    <row r="83" spans="2:5" ht="20.100000000000001" customHeight="1">
      <c r="B83" s="268" t="s">
        <v>649</v>
      </c>
      <c r="C83" s="268"/>
      <c r="D83" s="369" t="s">
        <v>475</v>
      </c>
    </row>
    <row r="84" spans="2:5" ht="20.100000000000001" customHeight="1">
      <c r="B84" s="269" t="s">
        <v>1325</v>
      </c>
      <c r="C84" s="269"/>
      <c r="D84" s="369"/>
    </row>
    <row r="85" spans="2:5" ht="20.100000000000001" customHeight="1">
      <c r="B85" s="266" t="s">
        <v>847</v>
      </c>
      <c r="C85" s="266"/>
      <c r="D85" s="392" t="s">
        <v>1318</v>
      </c>
    </row>
    <row r="86" spans="2:5" ht="20.100000000000001" customHeight="1">
      <c r="B86" s="267" t="s">
        <v>1317</v>
      </c>
      <c r="C86" s="267"/>
      <c r="D86" s="392"/>
    </row>
    <row r="87" spans="2:5" ht="20.100000000000001" customHeight="1">
      <c r="B87" s="268" t="s">
        <v>1015</v>
      </c>
      <c r="C87" s="268"/>
      <c r="D87" s="362" t="s">
        <v>1300</v>
      </c>
      <c r="E87" s="364">
        <v>1770.6</v>
      </c>
    </row>
    <row r="88" spans="2:5" s="165" customFormat="1" ht="20.100000000000001" customHeight="1">
      <c r="B88" s="270" t="s">
        <v>1299</v>
      </c>
      <c r="C88" s="270"/>
      <c r="D88" s="362"/>
      <c r="E88" s="365"/>
    </row>
    <row r="89" spans="2:5">
      <c r="B89" s="271" t="s">
        <v>1015</v>
      </c>
      <c r="C89" s="271"/>
      <c r="D89" s="394"/>
    </row>
    <row r="90" spans="2:5" s="165" customFormat="1">
      <c r="B90" s="272" t="s">
        <v>307</v>
      </c>
      <c r="C90" s="272"/>
      <c r="D90" s="395" t="s">
        <v>308</v>
      </c>
      <c r="E90" s="283">
        <v>165.57</v>
      </c>
    </row>
    <row r="91" spans="2:5">
      <c r="B91" s="271" t="s">
        <v>847</v>
      </c>
      <c r="C91" s="271"/>
      <c r="D91" s="396"/>
    </row>
    <row r="92" spans="2:5">
      <c r="B92" s="273" t="s">
        <v>309</v>
      </c>
      <c r="C92" s="273"/>
      <c r="D92" s="396" t="s">
        <v>310</v>
      </c>
    </row>
    <row r="93" spans="2:5">
      <c r="B93" s="271" t="s">
        <v>1015</v>
      </c>
      <c r="C93" s="271"/>
      <c r="D93" s="396"/>
    </row>
    <row r="94" spans="2:5" s="165" customFormat="1">
      <c r="B94" s="272" t="s">
        <v>311</v>
      </c>
      <c r="C94" s="272"/>
      <c r="D94" s="395" t="s">
        <v>129</v>
      </c>
      <c r="E94" s="284">
        <v>1592.95</v>
      </c>
    </row>
    <row r="95" spans="2:5">
      <c r="B95" s="274" t="s">
        <v>847</v>
      </c>
      <c r="C95" s="274"/>
      <c r="D95" s="397" t="s">
        <v>121</v>
      </c>
    </row>
    <row r="96" spans="2:5">
      <c r="B96" s="275" t="s">
        <v>123</v>
      </c>
      <c r="C96" s="275"/>
      <c r="D96" s="397"/>
    </row>
    <row r="97" spans="2:5">
      <c r="B97" s="276" t="s">
        <v>1015</v>
      </c>
      <c r="C97" s="276"/>
      <c r="D97" s="398" t="s">
        <v>122</v>
      </c>
      <c r="E97" s="368">
        <v>977.42</v>
      </c>
    </row>
    <row r="98" spans="2:5" s="165" customFormat="1">
      <c r="B98" s="277" t="s">
        <v>124</v>
      </c>
      <c r="C98" s="277"/>
      <c r="D98" s="398"/>
      <c r="E98" s="368"/>
    </row>
    <row r="99" spans="2:5">
      <c r="B99" s="274" t="s">
        <v>354</v>
      </c>
      <c r="C99" s="274"/>
      <c r="D99" s="399" t="s">
        <v>77</v>
      </c>
    </row>
    <row r="100" spans="2:5">
      <c r="B100" s="275" t="s">
        <v>76</v>
      </c>
      <c r="C100" s="275"/>
      <c r="D100" s="399"/>
    </row>
    <row r="101" spans="2:5">
      <c r="B101" s="276" t="s">
        <v>78</v>
      </c>
      <c r="C101" s="276"/>
      <c r="D101" s="400" t="s">
        <v>80</v>
      </c>
    </row>
    <row r="102" spans="2:5">
      <c r="B102" s="278" t="s">
        <v>79</v>
      </c>
      <c r="C102" s="278"/>
      <c r="D102" s="400"/>
    </row>
    <row r="103" spans="2:5">
      <c r="B103" s="274" t="s">
        <v>81</v>
      </c>
      <c r="C103" s="274"/>
      <c r="D103" s="399" t="s">
        <v>83</v>
      </c>
    </row>
    <row r="104" spans="2:5">
      <c r="B104" s="275" t="s">
        <v>82</v>
      </c>
      <c r="C104" s="275"/>
      <c r="D104" s="399"/>
    </row>
    <row r="105" spans="2:5">
      <c r="B105" s="276" t="s">
        <v>81</v>
      </c>
      <c r="C105" s="276"/>
      <c r="D105" s="400" t="s">
        <v>83</v>
      </c>
    </row>
    <row r="106" spans="2:5">
      <c r="B106" s="278" t="s">
        <v>82</v>
      </c>
      <c r="C106" s="278"/>
      <c r="D106" s="400"/>
    </row>
    <row r="107" spans="2:5">
      <c r="B107" s="274" t="s">
        <v>84</v>
      </c>
      <c r="C107" s="274"/>
      <c r="D107" s="399" t="s">
        <v>85</v>
      </c>
      <c r="E107" s="285"/>
    </row>
    <row r="108" spans="2:5">
      <c r="B108" s="275" t="s">
        <v>82</v>
      </c>
      <c r="C108" s="275"/>
      <c r="D108" s="399"/>
      <c r="E108" s="285"/>
    </row>
    <row r="109" spans="2:5">
      <c r="B109" s="276" t="s">
        <v>354</v>
      </c>
      <c r="C109" s="276"/>
      <c r="D109" s="400" t="s">
        <v>87</v>
      </c>
      <c r="E109" s="285"/>
    </row>
    <row r="110" spans="2:5">
      <c r="B110" s="278" t="s">
        <v>86</v>
      </c>
      <c r="C110" s="278"/>
      <c r="D110" s="400"/>
      <c r="E110" s="285"/>
    </row>
    <row r="111" spans="2:5">
      <c r="B111" s="274" t="s">
        <v>81</v>
      </c>
      <c r="C111" s="274"/>
      <c r="D111" s="399" t="s">
        <v>89</v>
      </c>
      <c r="E111" s="285"/>
    </row>
    <row r="112" spans="2:5">
      <c r="B112" s="275" t="s">
        <v>88</v>
      </c>
      <c r="C112" s="275"/>
      <c r="D112" s="399"/>
      <c r="E112" s="285"/>
    </row>
    <row r="113" spans="2:4">
      <c r="B113" s="276" t="s">
        <v>90</v>
      </c>
      <c r="C113" s="276"/>
      <c r="D113" s="400" t="s">
        <v>156</v>
      </c>
    </row>
    <row r="114" spans="2:4">
      <c r="B114" s="278" t="s">
        <v>88</v>
      </c>
      <c r="C114" s="278"/>
      <c r="D114" s="400"/>
    </row>
    <row r="115" spans="2:4">
      <c r="B115" s="274" t="s">
        <v>91</v>
      </c>
      <c r="C115" s="274"/>
      <c r="D115" s="399" t="s">
        <v>92</v>
      </c>
    </row>
    <row r="116" spans="2:4">
      <c r="B116" s="275" t="s">
        <v>88</v>
      </c>
      <c r="C116" s="275"/>
      <c r="D116" s="399"/>
    </row>
    <row r="117" spans="2:4">
      <c r="B117" s="276" t="s">
        <v>93</v>
      </c>
      <c r="C117" s="276"/>
      <c r="D117" s="400" t="s">
        <v>95</v>
      </c>
    </row>
    <row r="118" spans="2:4">
      <c r="B118" s="278" t="s">
        <v>94</v>
      </c>
      <c r="C118" s="278"/>
      <c r="D118" s="400"/>
    </row>
    <row r="119" spans="2:4">
      <c r="B119" s="274" t="s">
        <v>10</v>
      </c>
      <c r="C119" s="274"/>
      <c r="D119" s="399" t="s">
        <v>118</v>
      </c>
    </row>
    <row r="120" spans="2:4">
      <c r="B120" s="275" t="s">
        <v>117</v>
      </c>
      <c r="C120" s="275"/>
      <c r="D120" s="399"/>
    </row>
    <row r="121" spans="2:4" ht="12.75" customHeight="1">
      <c r="B121" s="274" t="s">
        <v>200</v>
      </c>
      <c r="C121" s="274"/>
      <c r="D121" s="399" t="s">
        <v>202</v>
      </c>
    </row>
    <row r="122" spans="2:4" ht="12.75" customHeight="1">
      <c r="B122" s="275" t="s">
        <v>201</v>
      </c>
      <c r="C122" s="275"/>
      <c r="D122" s="399"/>
    </row>
    <row r="123" spans="2:4" ht="12.75" customHeight="1">
      <c r="B123" s="276" t="s">
        <v>203</v>
      </c>
      <c r="C123" s="276"/>
      <c r="D123" s="400" t="s">
        <v>204</v>
      </c>
    </row>
    <row r="124" spans="2:4" ht="12.75" customHeight="1">
      <c r="B124" s="278" t="s">
        <v>201</v>
      </c>
      <c r="C124" s="278"/>
      <c r="D124" s="400"/>
    </row>
    <row r="125" spans="2:4" ht="12.75" customHeight="1">
      <c r="B125" s="274" t="s">
        <v>354</v>
      </c>
      <c r="C125" s="274"/>
      <c r="D125" s="399" t="s">
        <v>398</v>
      </c>
    </row>
    <row r="126" spans="2:4" ht="12.75" customHeight="1">
      <c r="B126" s="275" t="s">
        <v>205</v>
      </c>
      <c r="C126" s="275"/>
      <c r="D126" s="399"/>
    </row>
    <row r="127" spans="2:4" ht="12.75" customHeight="1">
      <c r="B127" s="276" t="s">
        <v>847</v>
      </c>
      <c r="C127" s="276"/>
      <c r="D127" s="398" t="s">
        <v>400</v>
      </c>
    </row>
    <row r="128" spans="2:4" ht="12.75" customHeight="1">
      <c r="B128" s="278" t="s">
        <v>399</v>
      </c>
      <c r="C128" s="278"/>
      <c r="D128" s="398"/>
    </row>
    <row r="129" spans="2:7" ht="12.75" customHeight="1">
      <c r="B129" s="274" t="s">
        <v>1015</v>
      </c>
      <c r="C129" s="274"/>
      <c r="D129" s="397" t="s">
        <v>402</v>
      </c>
      <c r="E129" s="363">
        <v>889.15</v>
      </c>
    </row>
    <row r="130" spans="2:7" s="165" customFormat="1" ht="12.75" customHeight="1">
      <c r="B130" s="277" t="s">
        <v>401</v>
      </c>
      <c r="C130" s="277"/>
      <c r="D130" s="397"/>
      <c r="E130" s="363"/>
    </row>
    <row r="131" spans="2:7" ht="12.75" customHeight="1">
      <c r="B131" s="266" t="s">
        <v>847</v>
      </c>
      <c r="C131" s="266"/>
      <c r="D131" s="392" t="s">
        <v>1219</v>
      </c>
    </row>
    <row r="132" spans="2:7" ht="12.75" customHeight="1">
      <c r="B132" s="267" t="s">
        <v>1218</v>
      </c>
      <c r="C132" s="267"/>
      <c r="D132" s="392"/>
    </row>
    <row r="133" spans="2:7" ht="12.75" customHeight="1">
      <c r="B133" s="268" t="s">
        <v>1015</v>
      </c>
      <c r="C133" s="268"/>
      <c r="D133" s="362" t="s">
        <v>1221</v>
      </c>
      <c r="E133" s="364">
        <v>1400.97</v>
      </c>
    </row>
    <row r="134" spans="2:7" s="165" customFormat="1" ht="12.75" customHeight="1">
      <c r="B134" s="270" t="s">
        <v>1220</v>
      </c>
      <c r="C134" s="270"/>
      <c r="D134" s="362"/>
      <c r="E134" s="365"/>
    </row>
    <row r="135" spans="2:7">
      <c r="B135" s="268" t="s">
        <v>354</v>
      </c>
      <c r="C135" s="268"/>
      <c r="D135" s="369" t="s">
        <v>475</v>
      </c>
    </row>
    <row r="136" spans="2:7">
      <c r="B136" s="269" t="s">
        <v>474</v>
      </c>
      <c r="C136" s="269"/>
      <c r="D136" s="369"/>
    </row>
    <row r="137" spans="2:7">
      <c r="B137" s="268" t="s">
        <v>847</v>
      </c>
      <c r="C137" s="268"/>
      <c r="D137" s="362" t="s">
        <v>477</v>
      </c>
    </row>
    <row r="138" spans="2:7">
      <c r="B138" s="269" t="s">
        <v>476</v>
      </c>
      <c r="C138" s="269"/>
      <c r="D138" s="362"/>
    </row>
    <row r="139" spans="2:7" ht="17.100000000000001" customHeight="1">
      <c r="B139" s="268" t="s">
        <v>1015</v>
      </c>
      <c r="C139" s="268"/>
      <c r="D139" s="362" t="s">
        <v>154</v>
      </c>
      <c r="E139" s="364">
        <v>1599.6</v>
      </c>
    </row>
    <row r="140" spans="2:7" s="165" customFormat="1">
      <c r="B140" s="270" t="s">
        <v>153</v>
      </c>
      <c r="C140" s="270"/>
      <c r="D140" s="362"/>
      <c r="E140" s="365"/>
    </row>
    <row r="141" spans="2:7">
      <c r="B141" s="268" t="s">
        <v>354</v>
      </c>
      <c r="C141" s="268"/>
      <c r="D141" s="369" t="s">
        <v>156</v>
      </c>
    </row>
    <row r="142" spans="2:7">
      <c r="B142" s="269" t="s">
        <v>155</v>
      </c>
      <c r="C142" s="269"/>
      <c r="D142" s="369"/>
    </row>
    <row r="143" spans="2:7">
      <c r="B143" s="268" t="s">
        <v>649</v>
      </c>
      <c r="C143" s="268"/>
      <c r="D143" s="369" t="s">
        <v>1228</v>
      </c>
    </row>
    <row r="144" spans="2:7">
      <c r="B144" s="269" t="s">
        <v>1112</v>
      </c>
      <c r="C144" s="269"/>
      <c r="D144" s="369"/>
      <c r="G144" s="370"/>
    </row>
    <row r="145" spans="1:7">
      <c r="B145" s="268" t="s">
        <v>354</v>
      </c>
      <c r="C145" s="268"/>
      <c r="D145" s="369" t="s">
        <v>1228</v>
      </c>
      <c r="F145" s="144"/>
      <c r="G145" s="370"/>
    </row>
    <row r="146" spans="1:7">
      <c r="B146" s="269" t="s">
        <v>1229</v>
      </c>
      <c r="C146" s="269"/>
      <c r="D146" s="369"/>
      <c r="G146" s="370"/>
    </row>
    <row r="147" spans="1:7">
      <c r="B147" s="268" t="s">
        <v>1301</v>
      </c>
      <c r="C147" s="268"/>
      <c r="D147" s="369" t="s">
        <v>1232</v>
      </c>
      <c r="F147" s="144"/>
      <c r="G147" s="370"/>
    </row>
    <row r="148" spans="1:7">
      <c r="B148" s="269" t="s">
        <v>1302</v>
      </c>
      <c r="C148" s="269"/>
      <c r="D148" s="369"/>
      <c r="G148" s="370"/>
    </row>
    <row r="149" spans="1:7">
      <c r="B149" s="268" t="s">
        <v>1301</v>
      </c>
      <c r="C149" s="268"/>
      <c r="D149" s="369" t="s">
        <v>1233</v>
      </c>
      <c r="F149" s="144"/>
      <c r="G149" s="370"/>
    </row>
    <row r="150" spans="1:7">
      <c r="B150" s="269" t="s">
        <v>1302</v>
      </c>
      <c r="C150" s="269"/>
      <c r="D150" s="369"/>
    </row>
    <row r="151" spans="1:7">
      <c r="B151" s="268" t="s">
        <v>1314</v>
      </c>
      <c r="C151" s="268"/>
      <c r="D151" s="369" t="s">
        <v>1315</v>
      </c>
    </row>
    <row r="152" spans="1:7">
      <c r="B152" s="269" t="s">
        <v>1302</v>
      </c>
      <c r="C152" s="269"/>
      <c r="D152" s="369"/>
    </row>
    <row r="153" spans="1:7">
      <c r="B153" s="268" t="s">
        <v>847</v>
      </c>
      <c r="C153" s="268"/>
      <c r="D153" s="362" t="s">
        <v>1085</v>
      </c>
    </row>
    <row r="154" spans="1:7">
      <c r="B154" s="269" t="s">
        <v>1084</v>
      </c>
      <c r="C154" s="269"/>
      <c r="D154" s="362"/>
    </row>
    <row r="155" spans="1:7">
      <c r="B155" s="268" t="s">
        <v>1015</v>
      </c>
      <c r="C155" s="268"/>
      <c r="D155" s="362" t="s">
        <v>1087</v>
      </c>
      <c r="E155" s="362">
        <v>1032.57</v>
      </c>
    </row>
    <row r="156" spans="1:7" s="165" customFormat="1">
      <c r="B156" s="270" t="s">
        <v>1086</v>
      </c>
      <c r="C156" s="270"/>
      <c r="D156" s="362"/>
      <c r="E156" s="362"/>
    </row>
    <row r="157" spans="1:7">
      <c r="A157" s="122"/>
      <c r="B157" s="268" t="s">
        <v>354</v>
      </c>
      <c r="C157" s="268"/>
      <c r="D157" s="369" t="s">
        <v>1281</v>
      </c>
    </row>
    <row r="158" spans="1:7">
      <c r="A158" s="123"/>
      <c r="B158" s="171" t="s">
        <v>1287</v>
      </c>
      <c r="C158" s="171"/>
      <c r="D158" s="369"/>
    </row>
    <row r="159" spans="1:7">
      <c r="A159" s="123"/>
      <c r="B159" s="268" t="s">
        <v>1015</v>
      </c>
      <c r="C159" s="268"/>
      <c r="D159" s="362" t="s">
        <v>1282</v>
      </c>
      <c r="E159" s="362">
        <v>762.24</v>
      </c>
    </row>
    <row r="160" spans="1:7" s="165" customFormat="1" ht="12.95" customHeight="1">
      <c r="A160" s="252"/>
      <c r="B160" s="253" t="s">
        <v>1288</v>
      </c>
      <c r="C160" s="253"/>
      <c r="D160" s="362"/>
      <c r="E160" s="362"/>
    </row>
    <row r="161" spans="1:5">
      <c r="A161" s="124"/>
      <c r="B161" s="279" t="s">
        <v>1289</v>
      </c>
      <c r="D161" s="280">
        <v>-50</v>
      </c>
    </row>
    <row r="162" spans="1:5">
      <c r="A162" s="124"/>
      <c r="B162" s="279" t="s">
        <v>1290</v>
      </c>
      <c r="D162" s="280">
        <v>-778.17</v>
      </c>
    </row>
    <row r="163" spans="1:5">
      <c r="A163" s="124"/>
      <c r="B163" s="279" t="s">
        <v>1291</v>
      </c>
      <c r="D163" s="280">
        <v>-50</v>
      </c>
    </row>
    <row r="164" spans="1:5">
      <c r="A164" s="124"/>
      <c r="B164" s="279" t="s">
        <v>1292</v>
      </c>
      <c r="D164" s="280">
        <v>-14</v>
      </c>
    </row>
    <row r="165" spans="1:5">
      <c r="A165" s="124"/>
      <c r="B165" s="279" t="s">
        <v>1292</v>
      </c>
      <c r="D165" s="280">
        <v>-7</v>
      </c>
    </row>
    <row r="166" spans="1:5">
      <c r="A166" s="124"/>
      <c r="B166" s="279" t="s">
        <v>1293</v>
      </c>
      <c r="D166" s="280">
        <v>-50</v>
      </c>
    </row>
    <row r="167" spans="1:5">
      <c r="A167" s="124"/>
      <c r="B167" s="279" t="s">
        <v>1294</v>
      </c>
      <c r="D167" s="280">
        <v>-1300</v>
      </c>
    </row>
    <row r="168" spans="1:5">
      <c r="A168" s="124"/>
      <c r="B168" s="279" t="s">
        <v>1292</v>
      </c>
      <c r="D168" s="280">
        <v>-35</v>
      </c>
    </row>
    <row r="169" spans="1:5">
      <c r="A169" s="124"/>
      <c r="B169" s="279" t="s">
        <v>1295</v>
      </c>
      <c r="D169" s="280">
        <v>-101</v>
      </c>
    </row>
    <row r="170" spans="1:5">
      <c r="A170" s="124"/>
      <c r="B170" s="279" t="s">
        <v>1296</v>
      </c>
      <c r="D170" s="280">
        <v>-59.9</v>
      </c>
    </row>
    <row r="171" spans="1:5">
      <c r="A171" s="124"/>
      <c r="B171" s="279" t="s">
        <v>1292</v>
      </c>
      <c r="D171" s="280">
        <v>-14</v>
      </c>
    </row>
    <row r="172" spans="1:5">
      <c r="A172" s="124"/>
      <c r="B172" s="268" t="s">
        <v>1050</v>
      </c>
      <c r="C172" s="268"/>
      <c r="D172" s="369" t="s">
        <v>1283</v>
      </c>
    </row>
    <row r="173" spans="1:5">
      <c r="A173" s="123"/>
      <c r="B173" s="171" t="s">
        <v>1051</v>
      </c>
      <c r="C173" s="171"/>
      <c r="D173" s="369"/>
    </row>
    <row r="174" spans="1:5">
      <c r="A174" s="123"/>
      <c r="B174" s="268" t="s">
        <v>847</v>
      </c>
      <c r="C174" s="268"/>
      <c r="D174" s="362" t="s">
        <v>1284</v>
      </c>
    </row>
    <row r="175" spans="1:5">
      <c r="A175" s="124"/>
      <c r="B175" s="171" t="s">
        <v>856</v>
      </c>
      <c r="C175" s="171"/>
      <c r="D175" s="362"/>
    </row>
    <row r="176" spans="1:5">
      <c r="A176" s="124"/>
      <c r="B176" s="268" t="s">
        <v>1015</v>
      </c>
      <c r="C176" s="268"/>
      <c r="D176" s="362" t="s">
        <v>1285</v>
      </c>
      <c r="E176" s="362">
        <v>1118.8</v>
      </c>
    </row>
    <row r="177" spans="1:6" s="165" customFormat="1">
      <c r="A177" s="252"/>
      <c r="B177" s="253" t="s">
        <v>857</v>
      </c>
      <c r="C177" s="253"/>
      <c r="D177" s="362"/>
      <c r="E177" s="362"/>
    </row>
    <row r="178" spans="1:6">
      <c r="A178" s="124"/>
      <c r="B178" s="268" t="s">
        <v>649</v>
      </c>
      <c r="C178" s="268"/>
      <c r="D178" s="369" t="s">
        <v>651</v>
      </c>
    </row>
    <row r="179" spans="1:6">
      <c r="A179" s="123"/>
      <c r="B179" s="171" t="s">
        <v>650</v>
      </c>
      <c r="C179" s="171"/>
      <c r="D179" s="369"/>
    </row>
    <row r="180" spans="1:6">
      <c r="A180" s="123"/>
      <c r="B180" s="268" t="s">
        <v>847</v>
      </c>
      <c r="C180" s="268"/>
      <c r="D180" s="362" t="s">
        <v>1014</v>
      </c>
    </row>
    <row r="181" spans="1:6">
      <c r="A181" s="124"/>
      <c r="B181" s="171" t="s">
        <v>1013</v>
      </c>
      <c r="C181" s="171"/>
      <c r="D181" s="362"/>
    </row>
    <row r="182" spans="1:6">
      <c r="A182" s="124"/>
      <c r="B182" s="268" t="s">
        <v>1015</v>
      </c>
      <c r="C182" s="268"/>
      <c r="D182" s="362" t="s">
        <v>1286</v>
      </c>
      <c r="E182" s="362">
        <v>1660.03</v>
      </c>
    </row>
    <row r="183" spans="1:6" s="165" customFormat="1">
      <c r="A183" s="252"/>
      <c r="B183" s="253" t="s">
        <v>353</v>
      </c>
      <c r="C183" s="253"/>
      <c r="D183" s="362"/>
      <c r="E183" s="362"/>
    </row>
    <row r="184" spans="1:6">
      <c r="A184" s="124"/>
      <c r="B184" s="268" t="s">
        <v>354</v>
      </c>
      <c r="C184" s="268"/>
      <c r="D184" s="369" t="s">
        <v>651</v>
      </c>
    </row>
    <row r="185" spans="1:6">
      <c r="A185" s="123"/>
      <c r="B185" s="171" t="s">
        <v>355</v>
      </c>
      <c r="C185" s="171"/>
      <c r="D185" s="369"/>
    </row>
    <row r="186" spans="1:6">
      <c r="A186" s="123"/>
      <c r="B186" s="268" t="s">
        <v>354</v>
      </c>
      <c r="C186" s="268"/>
      <c r="D186" s="369" t="s">
        <v>241</v>
      </c>
    </row>
    <row r="187" spans="1:6">
      <c r="A187" s="123"/>
      <c r="B187" s="171" t="s">
        <v>356</v>
      </c>
      <c r="C187" s="171"/>
      <c r="D187" s="369"/>
    </row>
    <row r="188" spans="1:6">
      <c r="A188" s="123"/>
      <c r="B188" s="268" t="s">
        <v>354</v>
      </c>
      <c r="C188" s="268"/>
      <c r="D188" s="369" t="s">
        <v>243</v>
      </c>
    </row>
    <row r="189" spans="1:6">
      <c r="A189" s="123"/>
      <c r="B189" s="171" t="s">
        <v>242</v>
      </c>
      <c r="C189" s="171"/>
      <c r="D189" s="369"/>
    </row>
    <row r="190" spans="1:6">
      <c r="A190" s="123"/>
      <c r="B190" s="268" t="s">
        <v>244</v>
      </c>
      <c r="C190" s="268"/>
      <c r="D190" s="369" t="s">
        <v>752</v>
      </c>
    </row>
    <row r="191" spans="1:6">
      <c r="A191" s="123"/>
      <c r="B191" s="171" t="s">
        <v>947</v>
      </c>
      <c r="C191" s="171"/>
      <c r="D191" s="369"/>
    </row>
    <row r="192" spans="1:6" ht="18">
      <c r="A192" s="123"/>
      <c r="E192" s="325"/>
      <c r="F192" s="325">
        <v>17</v>
      </c>
    </row>
    <row r="193" spans="5:6" ht="18">
      <c r="E193" s="326">
        <f>SUM(E5:E192)</f>
        <v>17561.039999999997</v>
      </c>
      <c r="F193" s="327">
        <f>+E193/F192</f>
        <v>1033.0023529411762</v>
      </c>
    </row>
  </sheetData>
  <mergeCells count="84">
    <mergeCell ref="D63:D64"/>
    <mergeCell ref="D65:D66"/>
    <mergeCell ref="D77:D78"/>
    <mergeCell ref="D57:D58"/>
    <mergeCell ref="D59:D60"/>
    <mergeCell ref="D61:D62"/>
    <mergeCell ref="D79:D80"/>
    <mergeCell ref="D81:D82"/>
    <mergeCell ref="D67:D68"/>
    <mergeCell ref="D71:D72"/>
    <mergeCell ref="D73:D74"/>
    <mergeCell ref="D75:D76"/>
    <mergeCell ref="D83:D84"/>
    <mergeCell ref="D85:D86"/>
    <mergeCell ref="D87:D88"/>
    <mergeCell ref="D109:D110"/>
    <mergeCell ref="D111:D112"/>
    <mergeCell ref="D113:D114"/>
    <mergeCell ref="D95:D96"/>
    <mergeCell ref="D97:D98"/>
    <mergeCell ref="D99:D100"/>
    <mergeCell ref="D101:D102"/>
    <mergeCell ref="D103:D104"/>
    <mergeCell ref="D105:D106"/>
    <mergeCell ref="D107:D108"/>
    <mergeCell ref="D115:D116"/>
    <mergeCell ref="D117:D118"/>
    <mergeCell ref="G146:G147"/>
    <mergeCell ref="G148:G149"/>
    <mergeCell ref="D143:D144"/>
    <mergeCell ref="D145:D146"/>
    <mergeCell ref="D147:D148"/>
    <mergeCell ref="D149:D150"/>
    <mergeCell ref="G144:G145"/>
    <mergeCell ref="D131:D132"/>
    <mergeCell ref="D133:D134"/>
    <mergeCell ref="D121:D122"/>
    <mergeCell ref="D123:D124"/>
    <mergeCell ref="D125:D126"/>
    <mergeCell ref="D127:D128"/>
    <mergeCell ref="D129:D130"/>
    <mergeCell ref="D176:D177"/>
    <mergeCell ref="D174:D175"/>
    <mergeCell ref="D172:D173"/>
    <mergeCell ref="D159:D160"/>
    <mergeCell ref="D157:D158"/>
    <mergeCell ref="D190:D191"/>
    <mergeCell ref="D178:D179"/>
    <mergeCell ref="D180:D181"/>
    <mergeCell ref="D182:D183"/>
    <mergeCell ref="D184:D185"/>
    <mergeCell ref="D186:D187"/>
    <mergeCell ref="D188:D189"/>
    <mergeCell ref="D119:D120"/>
    <mergeCell ref="D153:D154"/>
    <mergeCell ref="D155:D156"/>
    <mergeCell ref="D135:D136"/>
    <mergeCell ref="D137:D138"/>
    <mergeCell ref="D139:D140"/>
    <mergeCell ref="D141:D142"/>
    <mergeCell ref="D151:D152"/>
    <mergeCell ref="D35:D36"/>
    <mergeCell ref="D37:D38"/>
    <mergeCell ref="D39:D40"/>
    <mergeCell ref="D41:D42"/>
    <mergeCell ref="D43:D44"/>
    <mergeCell ref="D55:D56"/>
    <mergeCell ref="D45:D46"/>
    <mergeCell ref="D47:D48"/>
    <mergeCell ref="D49:D50"/>
    <mergeCell ref="D51:D52"/>
    <mergeCell ref="D53:D54"/>
    <mergeCell ref="E55:E56"/>
    <mergeCell ref="E75:E76"/>
    <mergeCell ref="E81:E82"/>
    <mergeCell ref="E87:E88"/>
    <mergeCell ref="E97:E98"/>
    <mergeCell ref="E176:E177"/>
    <mergeCell ref="E182:E183"/>
    <mergeCell ref="E129:E130"/>
    <mergeCell ref="E133:E134"/>
    <mergeCell ref="E139:E140"/>
    <mergeCell ref="E155:E156"/>
    <mergeCell ref="E159:E160"/>
  </mergeCells>
  <phoneticPr fontId="17" type="noConversion"/>
  <hyperlinks>
    <hyperlink ref="B178" r:id="rId1"/>
    <hyperlink ref="B180" r:id="rId2"/>
    <hyperlink ref="B182" r:id="rId3"/>
    <hyperlink ref="B184" r:id="rId4"/>
    <hyperlink ref="B186" r:id="rId5"/>
    <hyperlink ref="B188" r:id="rId6"/>
    <hyperlink ref="B190" r:id="rId7"/>
    <hyperlink ref="B176" r:id="rId8"/>
    <hyperlink ref="B174" r:id="rId9"/>
    <hyperlink ref="B172" r:id="rId10"/>
    <hyperlink ref="B157" r:id="rId11"/>
    <hyperlink ref="B159" r:id="rId12"/>
    <hyperlink ref="B125" r:id="rId13"/>
    <hyperlink ref="B127" r:id="rId14"/>
    <hyperlink ref="B129" r:id="rId15"/>
    <hyperlink ref="B149" r:id="rId16"/>
    <hyperlink ref="B151" r:id="rId17"/>
    <hyperlink ref="B153" r:id="rId18"/>
    <hyperlink ref="B155" r:id="rId19"/>
    <hyperlink ref="B121" r:id="rId20"/>
    <hyperlink ref="B123" r:id="rId21"/>
    <hyperlink ref="B135" r:id="rId22"/>
    <hyperlink ref="B137" r:id="rId23"/>
    <hyperlink ref="B117" r:id="rId24"/>
    <hyperlink ref="B119" r:id="rId25"/>
    <hyperlink ref="B115" r:id="rId26"/>
    <hyperlink ref="B113" r:id="rId27"/>
    <hyperlink ref="B111" r:id="rId28"/>
    <hyperlink ref="B109" r:id="rId29"/>
    <hyperlink ref="B107" r:id="rId30"/>
    <hyperlink ref="B105" r:id="rId31"/>
    <hyperlink ref="B103" r:id="rId32"/>
    <hyperlink ref="B101" r:id="rId33"/>
    <hyperlink ref="B99" r:id="rId34"/>
    <hyperlink ref="B133" r:id="rId35"/>
    <hyperlink ref="B131" r:id="rId36"/>
    <hyperlink ref="B97" r:id="rId37"/>
    <hyperlink ref="B95" r:id="rId38"/>
    <hyperlink ref="B89" r:id="rId39"/>
    <hyperlink ref="B91" r:id="rId40"/>
    <hyperlink ref="B93" r:id="rId41"/>
    <hyperlink ref="B85" r:id="rId42"/>
    <hyperlink ref="B87" r:id="rId43"/>
    <hyperlink ref="B77" r:id="rId44"/>
    <hyperlink ref="B79" r:id="rId45"/>
    <hyperlink ref="B81" r:id="rId46"/>
    <hyperlink ref="B83" r:id="rId47"/>
    <hyperlink ref="B57" r:id="rId48"/>
    <hyperlink ref="B59" r:id="rId49"/>
    <hyperlink ref="B61" r:id="rId50"/>
    <hyperlink ref="B63" r:id="rId51"/>
    <hyperlink ref="B65" r:id="rId52"/>
    <hyperlink ref="B67" r:id="rId53"/>
    <hyperlink ref="B69" r:id="rId54"/>
    <hyperlink ref="B71" r:id="rId55"/>
    <hyperlink ref="B73" r:id="rId56"/>
    <hyperlink ref="B75" r:id="rId57"/>
    <hyperlink ref="B35" r:id="rId58"/>
    <hyperlink ref="B37" r:id="rId59"/>
    <hyperlink ref="B39" r:id="rId60"/>
    <hyperlink ref="B41" r:id="rId61"/>
    <hyperlink ref="B43" r:id="rId62"/>
    <hyperlink ref="B45" r:id="rId63"/>
    <hyperlink ref="B47" r:id="rId64"/>
    <hyperlink ref="B49" r:id="rId65"/>
    <hyperlink ref="B51" r:id="rId66"/>
    <hyperlink ref="B53" r:id="rId67"/>
    <hyperlink ref="B55" r:id="rId68"/>
    <hyperlink ref="B30" r:id="rId69" display="javascript:;"/>
    <hyperlink ref="B31" r:id="rId70" display="javascript:;"/>
    <hyperlink ref="B15" r:id="rId71" display="javascript:;"/>
    <hyperlink ref="B16" r:id="rId72" display="javascript:;"/>
    <hyperlink ref="B17" r:id="rId73" display="javascript:;"/>
    <hyperlink ref="B18" r:id="rId74" display="javascript:;"/>
    <hyperlink ref="B19" r:id="rId75" display="javascript:;"/>
    <hyperlink ref="F5" r:id="rId76" display="javascript:;"/>
  </hyperlinks>
  <pageMargins left="0.75" right="0.75" top="1" bottom="1" header="0.5" footer="0.5"/>
  <pageSetup orientation="portrait" horizontalDpi="4294967292" verticalDpi="4294967292" r:id="rId7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PageLayoutView="125" workbookViewId="0">
      <selection activeCell="J29" sqref="J29:L33"/>
    </sheetView>
  </sheetViews>
  <sheetFormatPr baseColWidth="10" defaultRowHeight="12.75"/>
  <cols>
    <col min="1" max="1" width="18.125" customWidth="1"/>
    <col min="9" max="9" width="13.625" customWidth="1"/>
  </cols>
  <sheetData>
    <row r="1" spans="1:7">
      <c r="A1" s="328" t="s">
        <v>1383</v>
      </c>
    </row>
    <row r="3" spans="1:7">
      <c r="A3" s="328" t="s">
        <v>1384</v>
      </c>
      <c r="B3" s="329" t="s">
        <v>1385</v>
      </c>
    </row>
    <row r="4" spans="1:7">
      <c r="A4" s="328" t="s">
        <v>1386</v>
      </c>
      <c r="B4" s="329" t="s">
        <v>1387</v>
      </c>
    </row>
    <row r="5" spans="1:7">
      <c r="A5" s="328" t="s">
        <v>1388</v>
      </c>
      <c r="B5" s="329" t="s">
        <v>1389</v>
      </c>
    </row>
    <row r="6" spans="1:7">
      <c r="A6" s="328" t="s">
        <v>1390</v>
      </c>
      <c r="B6" s="329" t="s">
        <v>1391</v>
      </c>
    </row>
    <row r="7" spans="1:7">
      <c r="A7" s="328" t="s">
        <v>1392</v>
      </c>
      <c r="B7" s="330">
        <v>42856</v>
      </c>
    </row>
    <row r="8" spans="1:7">
      <c r="A8" s="328" t="s">
        <v>1393</v>
      </c>
      <c r="B8" s="330">
        <v>43006</v>
      </c>
    </row>
    <row r="9" spans="1:7">
      <c r="A9" s="328" t="s">
        <v>1394</v>
      </c>
      <c r="B9" s="329" t="s">
        <v>69</v>
      </c>
    </row>
    <row r="10" spans="1:7">
      <c r="A10" s="328" t="s">
        <v>1395</v>
      </c>
      <c r="B10" s="331">
        <v>0</v>
      </c>
    </row>
    <row r="12" spans="1:7" ht="25.5">
      <c r="A12" s="332" t="s">
        <v>903</v>
      </c>
      <c r="B12" s="332" t="s">
        <v>65</v>
      </c>
      <c r="C12" s="332" t="s">
        <v>1396</v>
      </c>
      <c r="D12" s="332" t="s">
        <v>1397</v>
      </c>
      <c r="E12" s="332" t="s">
        <v>1398</v>
      </c>
      <c r="F12" s="332" t="s">
        <v>1399</v>
      </c>
      <c r="G12" s="332" t="s">
        <v>67</v>
      </c>
    </row>
    <row r="13" spans="1:7">
      <c r="A13" s="329" t="s">
        <v>1400</v>
      </c>
      <c r="B13" s="329" t="s">
        <v>1401</v>
      </c>
      <c r="C13" s="329" t="s">
        <v>1402</v>
      </c>
      <c r="D13" s="329" t="s">
        <v>1400</v>
      </c>
      <c r="E13" s="331">
        <v>0</v>
      </c>
      <c r="F13" s="331">
        <v>0</v>
      </c>
      <c r="G13" s="331">
        <v>0</v>
      </c>
    </row>
    <row r="14" spans="1:7">
      <c r="A14" s="329" t="s">
        <v>1400</v>
      </c>
      <c r="B14" s="329" t="s">
        <v>1403</v>
      </c>
      <c r="C14" s="329" t="s">
        <v>1402</v>
      </c>
      <c r="D14" s="329" t="s">
        <v>1400</v>
      </c>
      <c r="E14" s="331">
        <v>0</v>
      </c>
      <c r="F14" s="331">
        <v>20000</v>
      </c>
      <c r="G14" s="331">
        <v>20000</v>
      </c>
    </row>
    <row r="15" spans="1:7">
      <c r="A15" s="329" t="s">
        <v>1400</v>
      </c>
      <c r="B15" s="329" t="s">
        <v>1404</v>
      </c>
      <c r="C15" s="329" t="s">
        <v>1402</v>
      </c>
      <c r="D15" s="329" t="s">
        <v>1400</v>
      </c>
      <c r="E15" s="331">
        <v>1</v>
      </c>
      <c r="F15" s="331">
        <v>0</v>
      </c>
      <c r="G15" s="331">
        <v>19999</v>
      </c>
    </row>
    <row r="16" spans="1:7">
      <c r="A16" s="329" t="s">
        <v>1400</v>
      </c>
      <c r="B16" s="329" t="s">
        <v>1405</v>
      </c>
      <c r="C16" s="329" t="s">
        <v>1402</v>
      </c>
      <c r="D16" s="329" t="s">
        <v>1400</v>
      </c>
      <c r="E16" s="331">
        <v>12</v>
      </c>
      <c r="F16" s="331">
        <v>0</v>
      </c>
      <c r="G16" s="331">
        <v>19987</v>
      </c>
    </row>
    <row r="17" spans="1:12">
      <c r="A17" s="329" t="s">
        <v>1400</v>
      </c>
      <c r="B17" s="329" t="s">
        <v>1406</v>
      </c>
      <c r="C17" s="329" t="s">
        <v>1402</v>
      </c>
      <c r="D17" s="329" t="s">
        <v>1400</v>
      </c>
      <c r="E17" s="331">
        <v>9500</v>
      </c>
      <c r="F17" s="331">
        <v>0</v>
      </c>
      <c r="G17" s="331">
        <v>10487</v>
      </c>
    </row>
    <row r="18" spans="1:12">
      <c r="A18" s="329" t="s">
        <v>1400</v>
      </c>
      <c r="B18" s="329" t="s">
        <v>1404</v>
      </c>
      <c r="C18" s="329" t="s">
        <v>1402</v>
      </c>
      <c r="D18" s="329" t="s">
        <v>1400</v>
      </c>
      <c r="E18" s="331">
        <v>0.45</v>
      </c>
      <c r="F18" s="331">
        <v>0</v>
      </c>
      <c r="G18" s="331">
        <v>10486.55</v>
      </c>
    </row>
    <row r="19" spans="1:12">
      <c r="A19" s="329" t="s">
        <v>1400</v>
      </c>
      <c r="B19" s="329" t="s">
        <v>1407</v>
      </c>
      <c r="C19" s="329" t="s">
        <v>1402</v>
      </c>
      <c r="D19" s="329" t="s">
        <v>1400</v>
      </c>
      <c r="E19" s="331">
        <v>2.5</v>
      </c>
      <c r="F19" s="331">
        <v>0</v>
      </c>
      <c r="G19" s="331">
        <v>10484.049999999999</v>
      </c>
    </row>
    <row r="20" spans="1:12">
      <c r="A20" s="329" t="s">
        <v>1408</v>
      </c>
      <c r="B20" s="329" t="s">
        <v>1409</v>
      </c>
      <c r="C20" s="329" t="s">
        <v>1402</v>
      </c>
      <c r="D20" s="329" t="s">
        <v>1408</v>
      </c>
      <c r="E20" s="331">
        <v>0</v>
      </c>
      <c r="F20" s="331">
        <v>2.09</v>
      </c>
      <c r="G20" s="331">
        <v>10486.14</v>
      </c>
    </row>
    <row r="21" spans="1:12">
      <c r="A21" s="329" t="s">
        <v>1410</v>
      </c>
      <c r="B21" s="329" t="s">
        <v>1411</v>
      </c>
      <c r="C21" s="329" t="s">
        <v>1402</v>
      </c>
      <c r="D21" s="329" t="s">
        <v>1410</v>
      </c>
      <c r="E21" s="331">
        <v>150</v>
      </c>
      <c r="F21" s="331">
        <v>0</v>
      </c>
      <c r="G21" s="331">
        <v>10336.14</v>
      </c>
    </row>
    <row r="22" spans="1:12">
      <c r="A22" s="329" t="s">
        <v>1412</v>
      </c>
      <c r="B22" s="329" t="s">
        <v>1411</v>
      </c>
      <c r="C22" s="329" t="s">
        <v>1402</v>
      </c>
      <c r="D22" s="329" t="s">
        <v>1412</v>
      </c>
      <c r="E22" s="331">
        <v>150</v>
      </c>
      <c r="F22" s="331">
        <v>0</v>
      </c>
      <c r="G22" s="331">
        <v>10186.14</v>
      </c>
    </row>
    <row r="23" spans="1:12">
      <c r="A23" s="329" t="s">
        <v>1413</v>
      </c>
      <c r="B23" s="329" t="s">
        <v>1409</v>
      </c>
      <c r="C23" s="329" t="s">
        <v>1402</v>
      </c>
      <c r="D23" s="329" t="s">
        <v>1413</v>
      </c>
      <c r="E23" s="331">
        <v>0</v>
      </c>
      <c r="F23" s="331">
        <v>2.57</v>
      </c>
      <c r="G23" s="331">
        <v>10188.709999999999</v>
      </c>
    </row>
    <row r="24" spans="1:12">
      <c r="A24" s="329" t="s">
        <v>1414</v>
      </c>
      <c r="B24" s="329" t="s">
        <v>1409</v>
      </c>
      <c r="C24" s="329" t="s">
        <v>1402</v>
      </c>
      <c r="D24" s="329" t="s">
        <v>1414</v>
      </c>
      <c r="E24" s="331">
        <v>0</v>
      </c>
      <c r="F24" s="331">
        <v>2.63</v>
      </c>
      <c r="G24" s="331">
        <v>10191.34</v>
      </c>
    </row>
    <row r="25" spans="1:12">
      <c r="A25" s="329" t="s">
        <v>1415</v>
      </c>
      <c r="B25" s="329" t="s">
        <v>1416</v>
      </c>
      <c r="C25" s="329" t="s">
        <v>1402</v>
      </c>
      <c r="D25" s="329" t="s">
        <v>1415</v>
      </c>
      <c r="E25" s="331">
        <v>870.39</v>
      </c>
      <c r="F25" s="331">
        <v>0</v>
      </c>
      <c r="G25" s="331">
        <v>9320.9500000000007</v>
      </c>
    </row>
    <row r="26" spans="1:12">
      <c r="A26" s="329" t="s">
        <v>1417</v>
      </c>
      <c r="B26" s="329" t="s">
        <v>1409</v>
      </c>
      <c r="C26" s="329" t="s">
        <v>1402</v>
      </c>
      <c r="D26" s="329" t="s">
        <v>1417</v>
      </c>
      <c r="E26" s="331">
        <v>0</v>
      </c>
      <c r="F26" s="331">
        <v>2.6</v>
      </c>
      <c r="G26" s="331">
        <v>9323.5499999999993</v>
      </c>
    </row>
    <row r="27" spans="1:12">
      <c r="A27" s="336" t="s">
        <v>1418</v>
      </c>
      <c r="B27" s="336" t="s">
        <v>1419</v>
      </c>
      <c r="C27" s="336" t="s">
        <v>1420</v>
      </c>
      <c r="D27" s="336" t="s">
        <v>1418</v>
      </c>
      <c r="E27" s="337">
        <v>0</v>
      </c>
      <c r="F27" s="337">
        <v>185.2</v>
      </c>
      <c r="G27" s="337">
        <v>9508.75</v>
      </c>
    </row>
    <row r="28" spans="1:12">
      <c r="A28" s="336" t="s">
        <v>1431</v>
      </c>
      <c r="B28" s="336" t="s">
        <v>1409</v>
      </c>
      <c r="C28" s="336" t="s">
        <v>1402</v>
      </c>
      <c r="D28" s="336" t="s">
        <v>1431</v>
      </c>
      <c r="E28" s="337">
        <v>0</v>
      </c>
      <c r="F28" s="337">
        <v>2.36</v>
      </c>
      <c r="G28" s="337">
        <v>9511.11</v>
      </c>
    </row>
    <row r="29" spans="1:12">
      <c r="A29" s="402">
        <v>41555.376180555555</v>
      </c>
      <c r="B29" s="331" t="s">
        <v>1488</v>
      </c>
      <c r="C29" t="s">
        <v>1489</v>
      </c>
      <c r="E29">
        <v>50</v>
      </c>
      <c r="F29">
        <v>0</v>
      </c>
      <c r="G29" s="403">
        <v>9461.11</v>
      </c>
      <c r="J29" s="328" t="s">
        <v>1421</v>
      </c>
    </row>
    <row r="30" spans="1:12" ht="15">
      <c r="A30" s="404">
        <v>41563.816886574074</v>
      </c>
      <c r="B30" s="337" t="s">
        <v>1490</v>
      </c>
      <c r="C30" s="335" t="s">
        <v>1404</v>
      </c>
      <c r="E30" s="335">
        <v>0.1</v>
      </c>
      <c r="F30" s="335">
        <v>0</v>
      </c>
      <c r="G30" s="405">
        <v>9461.01</v>
      </c>
      <c r="H30" s="335" t="s">
        <v>1491</v>
      </c>
    </row>
    <row r="31" spans="1:12">
      <c r="A31" s="404">
        <v>41563.816886574074</v>
      </c>
      <c r="B31" s="337" t="s">
        <v>1490</v>
      </c>
      <c r="C31" t="s">
        <v>1411</v>
      </c>
      <c r="E31" s="403">
        <v>2000</v>
      </c>
      <c r="F31">
        <v>0</v>
      </c>
      <c r="G31" s="403">
        <v>7461.01</v>
      </c>
      <c r="H31" t="s">
        <v>1491</v>
      </c>
      <c r="J31" s="332" t="s">
        <v>65</v>
      </c>
      <c r="K31" s="332" t="s">
        <v>66</v>
      </c>
      <c r="L31" s="332" t="s">
        <v>67</v>
      </c>
    </row>
    <row r="32" spans="1:12">
      <c r="A32" s="404">
        <v>41564.564004629632</v>
      </c>
      <c r="B32" s="337" t="s">
        <v>1490</v>
      </c>
      <c r="C32" t="s">
        <v>1411</v>
      </c>
      <c r="E32" s="403">
        <v>2000</v>
      </c>
      <c r="F32">
        <v>0</v>
      </c>
      <c r="G32" s="403">
        <v>5461.01</v>
      </c>
      <c r="H32" t="s">
        <v>1491</v>
      </c>
      <c r="J32" s="329" t="s">
        <v>68</v>
      </c>
      <c r="K32" s="329" t="s">
        <v>69</v>
      </c>
      <c r="L32" s="331">
        <v>-19438.53</v>
      </c>
    </row>
    <row r="33" spans="1:12">
      <c r="A33" s="404">
        <v>41564.564004629632</v>
      </c>
      <c r="B33" s="337" t="s">
        <v>1490</v>
      </c>
      <c r="C33" t="s">
        <v>1404</v>
      </c>
      <c r="E33">
        <v>0.1</v>
      </c>
      <c r="F33">
        <v>0</v>
      </c>
      <c r="G33" s="403">
        <v>5460.91</v>
      </c>
      <c r="H33" t="s">
        <v>1491</v>
      </c>
      <c r="J33" s="329" t="s">
        <v>70</v>
      </c>
      <c r="K33" s="329" t="s">
        <v>69</v>
      </c>
      <c r="L33" s="331">
        <v>1463.4</v>
      </c>
    </row>
    <row r="34" spans="1:12">
      <c r="A34" s="404">
        <v>41570.354907407411</v>
      </c>
      <c r="B34" s="337" t="s">
        <v>1490</v>
      </c>
      <c r="C34" t="s">
        <v>1411</v>
      </c>
      <c r="E34" s="403">
        <v>2000</v>
      </c>
      <c r="F34">
        <v>0</v>
      </c>
      <c r="G34" s="403">
        <v>3460.91</v>
      </c>
      <c r="H34" t="s">
        <v>1491</v>
      </c>
    </row>
    <row r="35" spans="1:12">
      <c r="A35" s="406">
        <v>41570.354907407411</v>
      </c>
      <c r="B35" t="s">
        <v>1490</v>
      </c>
      <c r="C35" t="s">
        <v>1404</v>
      </c>
      <c r="E35">
        <v>0.1</v>
      </c>
      <c r="F35">
        <v>0</v>
      </c>
      <c r="G35" s="403">
        <v>3460.81</v>
      </c>
      <c r="H35" t="s">
        <v>1491</v>
      </c>
    </row>
    <row r="36" spans="1:12">
      <c r="A36" s="406">
        <v>41571.860659722224</v>
      </c>
      <c r="B36" t="s">
        <v>1490</v>
      </c>
      <c r="C36" t="s">
        <v>1411</v>
      </c>
      <c r="E36" s="403">
        <v>2000</v>
      </c>
      <c r="F36">
        <v>0</v>
      </c>
      <c r="G36" s="403">
        <v>1460.81</v>
      </c>
      <c r="H36" t="s">
        <v>1491</v>
      </c>
    </row>
    <row r="37" spans="1:12">
      <c r="A37" s="406">
        <v>41571.860659722224</v>
      </c>
      <c r="B37" t="s">
        <v>1490</v>
      </c>
      <c r="C37" t="s">
        <v>1404</v>
      </c>
      <c r="E37">
        <v>0.1</v>
      </c>
      <c r="F37">
        <v>0</v>
      </c>
      <c r="G37" s="403">
        <v>1460.71</v>
      </c>
      <c r="H37" t="s">
        <v>1491</v>
      </c>
    </row>
    <row r="38" spans="1:12">
      <c r="A38" s="406">
        <v>41577.999988425923</v>
      </c>
      <c r="B38" t="s">
        <v>1492</v>
      </c>
      <c r="C38" t="s">
        <v>1409</v>
      </c>
      <c r="E38">
        <v>0</v>
      </c>
      <c r="F38">
        <v>1.71</v>
      </c>
      <c r="G38" s="403">
        <v>1462.42</v>
      </c>
    </row>
    <row r="40" spans="1:12">
      <c r="A40" s="122"/>
    </row>
    <row r="41" spans="1:12">
      <c r="A41" t="s">
        <v>1493</v>
      </c>
      <c r="B41" t="s">
        <v>65</v>
      </c>
      <c r="C41" t="s">
        <v>1494</v>
      </c>
      <c r="D41" t="s">
        <v>1495</v>
      </c>
      <c r="E41" t="s">
        <v>67</v>
      </c>
      <c r="F41" t="s">
        <v>1496</v>
      </c>
    </row>
    <row r="42" spans="1:12">
      <c r="A42">
        <v>4.6420602100002E+16</v>
      </c>
      <c r="B42" t="s">
        <v>1497</v>
      </c>
      <c r="C42" t="s">
        <v>1498</v>
      </c>
      <c r="D42">
        <v>0.3</v>
      </c>
      <c r="E42" s="407">
        <v>1462.42</v>
      </c>
      <c r="F42" t="s">
        <v>1487</v>
      </c>
    </row>
    <row r="43" spans="1:12">
      <c r="A43">
        <v>4.6420602100001E+16</v>
      </c>
      <c r="B43" t="s">
        <v>1497</v>
      </c>
      <c r="C43" t="s">
        <v>1498</v>
      </c>
      <c r="D43">
        <v>0.65</v>
      </c>
      <c r="E43">
        <v>0.98</v>
      </c>
      <c r="F43" t="s">
        <v>1487</v>
      </c>
    </row>
    <row r="44" spans="1:12">
      <c r="A44" t="s">
        <v>1499</v>
      </c>
      <c r="D44">
        <v>0</v>
      </c>
      <c r="E44" s="403">
        <v>1463.4</v>
      </c>
    </row>
  </sheetData>
  <phoneticPr fontId="17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selection activeCell="E4" sqref="E4"/>
    </sheetView>
  </sheetViews>
  <sheetFormatPr baseColWidth="10" defaultRowHeight="12.75"/>
  <cols>
    <col min="1" max="1" width="4" customWidth="1"/>
    <col min="2" max="2" width="14.25" customWidth="1"/>
    <col min="3" max="3" width="23" customWidth="1"/>
    <col min="4" max="4" width="43" customWidth="1"/>
  </cols>
  <sheetData>
    <row r="1" spans="2:8" ht="25.5">
      <c r="B1" s="302" t="s">
        <v>1246</v>
      </c>
      <c r="C1" s="303" t="s">
        <v>1502</v>
      </c>
      <c r="D1" s="148">
        <v>41597</v>
      </c>
    </row>
    <row r="2" spans="2:8" ht="25.5">
      <c r="B2" s="304" t="s">
        <v>1247</v>
      </c>
      <c r="C2" s="303" t="s">
        <v>1503</v>
      </c>
    </row>
    <row r="3" spans="2:8" ht="25.5">
      <c r="B3" s="304" t="s">
        <v>1248</v>
      </c>
      <c r="C3" s="305" t="s">
        <v>1380</v>
      </c>
    </row>
    <row r="4" spans="2:8" ht="13.5" thickBot="1">
      <c r="B4" s="295">
        <v>41590</v>
      </c>
      <c r="C4" s="408" t="s">
        <v>1329</v>
      </c>
      <c r="D4" s="297" t="s">
        <v>1500</v>
      </c>
      <c r="E4" s="298">
        <v>-3917</v>
      </c>
      <c r="F4" s="299">
        <v>1</v>
      </c>
      <c r="G4" s="300" t="s">
        <v>1211</v>
      </c>
      <c r="H4" s="301">
        <v>0</v>
      </c>
    </row>
    <row r="5" spans="2:8" ht="13.5" thickBot="1">
      <c r="B5" s="295">
        <v>41590</v>
      </c>
      <c r="C5" s="296" t="s">
        <v>1379</v>
      </c>
      <c r="D5" s="297"/>
      <c r="E5" s="298">
        <v>0.15</v>
      </c>
      <c r="F5" s="299">
        <v>1</v>
      </c>
      <c r="G5" s="300" t="s">
        <v>1211</v>
      </c>
      <c r="H5" s="301">
        <v>0.15</v>
      </c>
    </row>
    <row r="6" spans="2:8" ht="13.5" thickBot="1">
      <c r="B6" s="295">
        <v>41578</v>
      </c>
      <c r="C6" s="296" t="s">
        <v>1326</v>
      </c>
      <c r="D6" s="297" t="s">
        <v>1118</v>
      </c>
      <c r="E6" s="298">
        <v>129</v>
      </c>
      <c r="F6" s="299">
        <v>1</v>
      </c>
      <c r="G6" s="300" t="s">
        <v>1211</v>
      </c>
      <c r="H6" s="301">
        <v>129</v>
      </c>
    </row>
    <row r="7" spans="2:8" ht="13.5" thickBot="1">
      <c r="B7" s="295">
        <v>41565</v>
      </c>
      <c r="C7" s="296" t="s">
        <v>1378</v>
      </c>
      <c r="D7" s="297"/>
      <c r="E7" s="298">
        <v>4.9000000000000004</v>
      </c>
      <c r="F7" s="299">
        <v>1</v>
      </c>
      <c r="G7" s="300" t="s">
        <v>1211</v>
      </c>
      <c r="H7" s="301">
        <v>4.9000000000000004</v>
      </c>
    </row>
    <row r="8" spans="2:8" ht="13.5" thickBot="1">
      <c r="B8" s="295">
        <v>41564</v>
      </c>
      <c r="C8" s="296" t="s">
        <v>1326</v>
      </c>
      <c r="D8" s="297" t="s">
        <v>1501</v>
      </c>
      <c r="E8" s="298">
        <v>3784.02</v>
      </c>
      <c r="F8" s="299">
        <v>1</v>
      </c>
      <c r="G8" s="300" t="s">
        <v>1211</v>
      </c>
      <c r="H8" s="301">
        <v>3784.02</v>
      </c>
    </row>
    <row r="9" spans="2:8" ht="17.25" customHeight="1" thickBot="1">
      <c r="B9" s="295">
        <v>41558</v>
      </c>
      <c r="C9" s="186" t="s">
        <v>1329</v>
      </c>
      <c r="D9" s="297" t="s">
        <v>1377</v>
      </c>
      <c r="E9" s="298">
        <v>-130</v>
      </c>
      <c r="F9" s="299">
        <v>1</v>
      </c>
      <c r="G9" s="300" t="s">
        <v>1211</v>
      </c>
      <c r="H9" s="301">
        <v>0</v>
      </c>
    </row>
    <row r="10" spans="2:8" ht="17.25" customHeight="1" thickBot="1">
      <c r="B10" s="295">
        <v>41547</v>
      </c>
      <c r="C10" s="296" t="s">
        <v>1326</v>
      </c>
      <c r="D10" s="297" t="s">
        <v>1118</v>
      </c>
      <c r="E10" s="298">
        <v>129</v>
      </c>
      <c r="F10" s="299">
        <v>1</v>
      </c>
      <c r="G10" s="300" t="s">
        <v>1211</v>
      </c>
      <c r="H10" s="301">
        <v>129</v>
      </c>
    </row>
    <row r="11" spans="2:8" ht="20.25" customHeight="1" thickBot="1">
      <c r="B11" s="295">
        <v>41529</v>
      </c>
      <c r="C11" s="186" t="s">
        <v>1329</v>
      </c>
      <c r="D11" s="297" t="s">
        <v>1377</v>
      </c>
      <c r="E11" s="298">
        <v>-278</v>
      </c>
      <c r="F11" s="299">
        <v>1</v>
      </c>
      <c r="G11" s="300" t="s">
        <v>1211</v>
      </c>
      <c r="H11" s="301">
        <v>0</v>
      </c>
    </row>
    <row r="12" spans="2:8" ht="20.25" customHeight="1" thickBot="1">
      <c r="B12" s="295">
        <v>41517</v>
      </c>
      <c r="C12" s="296" t="s">
        <v>1326</v>
      </c>
      <c r="D12" s="297" t="s">
        <v>1118</v>
      </c>
      <c r="E12" s="298">
        <v>129</v>
      </c>
      <c r="F12" s="299">
        <v>1</v>
      </c>
      <c r="G12" s="300" t="s">
        <v>1211</v>
      </c>
      <c r="H12" s="301">
        <v>129</v>
      </c>
    </row>
    <row r="13" spans="2:8" ht="20.25" customHeight="1" thickBot="1">
      <c r="B13" s="295">
        <v>41504</v>
      </c>
      <c r="C13" s="296" t="s">
        <v>1378</v>
      </c>
      <c r="D13" s="297"/>
      <c r="E13" s="298">
        <v>4.9000000000000004</v>
      </c>
      <c r="F13" s="299">
        <v>1</v>
      </c>
      <c r="G13" s="300" t="s">
        <v>1211</v>
      </c>
      <c r="H13" s="301">
        <v>4.9000000000000004</v>
      </c>
    </row>
    <row r="14" spans="2:8" ht="20.25" customHeight="1" thickBot="1">
      <c r="B14" s="295">
        <v>41498</v>
      </c>
      <c r="C14" s="296" t="s">
        <v>1326</v>
      </c>
      <c r="D14" s="297" t="s">
        <v>1327</v>
      </c>
      <c r="E14" s="298">
        <v>144.35</v>
      </c>
      <c r="F14" s="299">
        <v>1</v>
      </c>
      <c r="G14" s="300" t="s">
        <v>1211</v>
      </c>
      <c r="H14" s="301">
        <v>144.35</v>
      </c>
    </row>
    <row r="15" spans="2:8" ht="20.25" customHeight="1" thickBot="1">
      <c r="B15" s="295">
        <v>41498</v>
      </c>
      <c r="C15" s="186" t="s">
        <v>1329</v>
      </c>
      <c r="D15" s="297" t="s">
        <v>1327</v>
      </c>
      <c r="E15" s="298">
        <v>-129</v>
      </c>
      <c r="F15" s="299">
        <v>1</v>
      </c>
      <c r="G15" s="300" t="s">
        <v>1211</v>
      </c>
      <c r="H15" s="301">
        <v>0</v>
      </c>
    </row>
    <row r="16" spans="2:8" ht="20.25" customHeight="1" thickBot="1">
      <c r="B16" s="295">
        <v>41486</v>
      </c>
      <c r="C16" s="296" t="s">
        <v>1326</v>
      </c>
      <c r="D16" s="297" t="s">
        <v>1118</v>
      </c>
      <c r="E16" s="298">
        <v>129</v>
      </c>
      <c r="F16" s="299">
        <v>1</v>
      </c>
      <c r="G16" s="300" t="s">
        <v>1211</v>
      </c>
      <c r="H16" s="301">
        <v>129</v>
      </c>
    </row>
    <row r="17" spans="1:8" ht="20.25" customHeight="1" thickBot="1">
      <c r="B17" s="295">
        <v>41466</v>
      </c>
      <c r="C17" s="296" t="s">
        <v>1379</v>
      </c>
      <c r="D17" s="297"/>
      <c r="E17" s="298">
        <v>0.1</v>
      </c>
      <c r="F17" s="299">
        <v>1</v>
      </c>
      <c r="G17" s="300" t="s">
        <v>1211</v>
      </c>
      <c r="H17" s="301">
        <v>0.1</v>
      </c>
    </row>
    <row r="18" spans="1:8" ht="20.25" customHeight="1" thickBot="1">
      <c r="B18" s="295">
        <v>41466</v>
      </c>
      <c r="C18" s="186" t="s">
        <v>1329</v>
      </c>
      <c r="D18" s="297" t="s">
        <v>1327</v>
      </c>
      <c r="E18" s="298">
        <v>-2125</v>
      </c>
      <c r="F18" s="299">
        <v>1</v>
      </c>
      <c r="G18" s="300" t="s">
        <v>1211</v>
      </c>
      <c r="H18" s="301">
        <v>0</v>
      </c>
    </row>
    <row r="19" spans="1:8" ht="20.25" customHeight="1" thickBot="1">
      <c r="B19" s="295">
        <v>41456</v>
      </c>
      <c r="C19" s="296" t="s">
        <v>1326</v>
      </c>
      <c r="D19" s="297" t="s">
        <v>1118</v>
      </c>
      <c r="E19" s="298">
        <v>129</v>
      </c>
      <c r="F19" s="299">
        <v>1</v>
      </c>
      <c r="G19" s="300" t="s">
        <v>1211</v>
      </c>
      <c r="H19" s="301">
        <v>129</v>
      </c>
    </row>
    <row r="20" spans="1:8" ht="20.25" customHeight="1" thickBot="1">
      <c r="B20" s="295">
        <v>41449</v>
      </c>
      <c r="C20" s="296" t="s">
        <v>1326</v>
      </c>
      <c r="D20" s="297" t="s">
        <v>1327</v>
      </c>
      <c r="E20" s="298">
        <v>1928</v>
      </c>
      <c r="F20" s="299">
        <v>1</v>
      </c>
      <c r="G20" s="300" t="s">
        <v>1211</v>
      </c>
      <c r="H20" s="301">
        <v>1928</v>
      </c>
    </row>
    <row r="21" spans="1:8" ht="20.25" customHeight="1" thickBot="1">
      <c r="B21" s="295">
        <v>41449</v>
      </c>
      <c r="C21" s="296" t="s">
        <v>1326</v>
      </c>
      <c r="D21" s="297" t="s">
        <v>1327</v>
      </c>
      <c r="E21" s="298">
        <v>67.48</v>
      </c>
      <c r="F21" s="299">
        <v>1</v>
      </c>
      <c r="G21" s="300" t="s">
        <v>1211</v>
      </c>
      <c r="H21" s="301">
        <v>67.48</v>
      </c>
    </row>
    <row r="22" spans="1:8" ht="20.25" customHeight="1" thickBot="1">
      <c r="B22" s="185">
        <v>41437</v>
      </c>
      <c r="C22" s="192" t="s">
        <v>1326</v>
      </c>
      <c r="D22" s="193" t="s">
        <v>1327</v>
      </c>
      <c r="E22" s="194" t="s">
        <v>1157</v>
      </c>
      <c r="F22" s="189">
        <v>1</v>
      </c>
      <c r="G22" s="190" t="s">
        <v>1211</v>
      </c>
      <c r="H22" s="191" t="s">
        <v>1157</v>
      </c>
    </row>
    <row r="23" spans="1:8" ht="20.25" customHeight="1">
      <c r="B23" s="185">
        <v>41437</v>
      </c>
      <c r="C23" s="186" t="s">
        <v>1329</v>
      </c>
      <c r="D23" s="187" t="s">
        <v>1327</v>
      </c>
      <c r="E23" s="188" t="s">
        <v>1141</v>
      </c>
      <c r="F23" s="189">
        <v>1</v>
      </c>
      <c r="G23" s="190" t="s">
        <v>1211</v>
      </c>
      <c r="H23" s="191" t="s">
        <v>922</v>
      </c>
    </row>
    <row r="24" spans="1:8" ht="20.25" customHeight="1" thickBot="1">
      <c r="B24" s="185">
        <v>41437</v>
      </c>
      <c r="C24" s="192" t="s">
        <v>1329</v>
      </c>
      <c r="D24" s="193" t="s">
        <v>1327</v>
      </c>
      <c r="E24" s="194" t="s">
        <v>1142</v>
      </c>
      <c r="F24" s="189">
        <v>1</v>
      </c>
      <c r="G24" s="190" t="s">
        <v>1211</v>
      </c>
      <c r="H24" s="191" t="s">
        <v>922</v>
      </c>
    </row>
    <row r="25" spans="1:8" ht="20.25" customHeight="1" thickBot="1">
      <c r="B25" s="185">
        <v>41425</v>
      </c>
      <c r="C25" s="192" t="s">
        <v>1326</v>
      </c>
      <c r="D25" s="193" t="s">
        <v>1118</v>
      </c>
      <c r="E25" s="194" t="s">
        <v>1018</v>
      </c>
      <c r="F25" s="189">
        <v>1</v>
      </c>
      <c r="G25" s="190" t="s">
        <v>1211</v>
      </c>
      <c r="H25" s="191" t="s">
        <v>1018</v>
      </c>
    </row>
    <row r="26" spans="1:8" ht="20.25" customHeight="1" thickBot="1">
      <c r="B26" s="185">
        <v>41421</v>
      </c>
      <c r="C26" s="192" t="s">
        <v>1326</v>
      </c>
      <c r="D26" s="193" t="s">
        <v>1143</v>
      </c>
      <c r="E26" s="194" t="s">
        <v>1144</v>
      </c>
      <c r="F26" s="189">
        <v>1</v>
      </c>
      <c r="G26" s="190" t="s">
        <v>1211</v>
      </c>
      <c r="H26" s="191" t="s">
        <v>1144</v>
      </c>
    </row>
    <row r="27" spans="1:8" ht="20.25" customHeight="1" thickBot="1">
      <c r="B27" s="185">
        <v>41420</v>
      </c>
      <c r="C27" s="192" t="s">
        <v>1189</v>
      </c>
      <c r="D27" s="193" t="s">
        <v>1190</v>
      </c>
      <c r="E27" s="194" t="s">
        <v>665</v>
      </c>
      <c r="F27" s="189">
        <v>1</v>
      </c>
      <c r="G27" s="190" t="s">
        <v>1211</v>
      </c>
      <c r="H27" s="191" t="s">
        <v>665</v>
      </c>
    </row>
    <row r="28" spans="1:8" ht="20.25" customHeight="1">
      <c r="A28" s="143"/>
      <c r="B28" s="195">
        <v>41405</v>
      </c>
      <c r="C28" s="196" t="s">
        <v>1326</v>
      </c>
      <c r="D28" s="197" t="s">
        <v>1327</v>
      </c>
      <c r="E28" s="198" t="s">
        <v>1328</v>
      </c>
      <c r="F28" s="199">
        <v>1</v>
      </c>
      <c r="G28" s="200" t="s">
        <v>1211</v>
      </c>
      <c r="H28" s="201" t="s">
        <v>1328</v>
      </c>
    </row>
    <row r="29" spans="1:8" ht="20.25" customHeight="1">
      <c r="A29" s="143"/>
      <c r="B29" s="195">
        <v>41405</v>
      </c>
      <c r="C29" s="202" t="s">
        <v>1329</v>
      </c>
      <c r="D29" s="203" t="s">
        <v>1327</v>
      </c>
      <c r="E29" s="204" t="s">
        <v>1330</v>
      </c>
      <c r="F29" s="199">
        <v>1</v>
      </c>
      <c r="G29" s="200" t="s">
        <v>1211</v>
      </c>
      <c r="H29" s="201" t="s">
        <v>922</v>
      </c>
    </row>
    <row r="30" spans="1:8" ht="20.25" customHeight="1">
      <c r="A30" s="143"/>
      <c r="B30" s="195">
        <v>41405</v>
      </c>
      <c r="C30" s="196" t="s">
        <v>1329</v>
      </c>
      <c r="D30" s="197" t="s">
        <v>1327</v>
      </c>
      <c r="E30" s="198" t="s">
        <v>1115</v>
      </c>
      <c r="F30" s="199">
        <v>1</v>
      </c>
      <c r="G30" s="200" t="s">
        <v>1211</v>
      </c>
      <c r="H30" s="201" t="s">
        <v>922</v>
      </c>
    </row>
    <row r="31" spans="1:8" ht="20.25" customHeight="1">
      <c r="A31" s="143"/>
      <c r="B31" s="195">
        <v>41399</v>
      </c>
      <c r="C31" s="196" t="s">
        <v>1326</v>
      </c>
      <c r="D31" s="197" t="s">
        <v>1116</v>
      </c>
      <c r="E31" s="198" t="s">
        <v>1117</v>
      </c>
      <c r="F31" s="199">
        <v>1</v>
      </c>
      <c r="G31" s="200" t="s">
        <v>1211</v>
      </c>
      <c r="H31" s="201" t="s">
        <v>1117</v>
      </c>
    </row>
    <row r="32" spans="1:8" ht="20.25" customHeight="1">
      <c r="A32" s="143"/>
      <c r="B32" s="195">
        <v>41394</v>
      </c>
      <c r="C32" s="196" t="s">
        <v>1326</v>
      </c>
      <c r="D32" s="197" t="s">
        <v>1118</v>
      </c>
      <c r="E32" s="198" t="s">
        <v>1018</v>
      </c>
      <c r="F32" s="199">
        <v>1</v>
      </c>
      <c r="G32" s="200" t="s">
        <v>1211</v>
      </c>
      <c r="H32" s="201" t="s">
        <v>1018</v>
      </c>
    </row>
    <row r="33" spans="1:8" ht="20.25" customHeight="1">
      <c r="A33" s="143"/>
      <c r="B33" s="195">
        <v>41390</v>
      </c>
      <c r="C33" s="196" t="s">
        <v>1189</v>
      </c>
      <c r="D33" s="197" t="s">
        <v>1190</v>
      </c>
      <c r="E33" s="198" t="s">
        <v>1191</v>
      </c>
      <c r="F33" s="199">
        <v>1</v>
      </c>
      <c r="G33" s="200" t="s">
        <v>1211</v>
      </c>
      <c r="H33" s="201" t="s">
        <v>1191</v>
      </c>
    </row>
    <row r="34" spans="1:8" ht="20.25" customHeight="1">
      <c r="A34" s="143"/>
      <c r="B34" s="195">
        <v>41375</v>
      </c>
      <c r="C34" s="202" t="s">
        <v>1329</v>
      </c>
      <c r="D34" s="203" t="s">
        <v>1119</v>
      </c>
      <c r="E34" s="204" t="s">
        <v>1120</v>
      </c>
      <c r="F34" s="199">
        <v>1</v>
      </c>
      <c r="G34" s="200" t="s">
        <v>1211</v>
      </c>
      <c r="H34" s="201" t="s">
        <v>922</v>
      </c>
    </row>
    <row r="35" spans="1:8" ht="20.25" customHeight="1">
      <c r="A35" s="143"/>
      <c r="B35" s="195">
        <v>41369</v>
      </c>
      <c r="C35" s="196" t="s">
        <v>1326</v>
      </c>
      <c r="D35" s="197" t="s">
        <v>1118</v>
      </c>
      <c r="E35" s="198" t="s">
        <v>1018</v>
      </c>
      <c r="F35" s="199">
        <v>1</v>
      </c>
      <c r="G35" s="200" t="s">
        <v>1211</v>
      </c>
      <c r="H35" s="201" t="s">
        <v>1018</v>
      </c>
    </row>
    <row r="36" spans="1:8" ht="20.25" customHeight="1">
      <c r="A36" s="143"/>
      <c r="B36" s="195">
        <v>41359</v>
      </c>
      <c r="C36" s="196" t="s">
        <v>1189</v>
      </c>
      <c r="D36" s="197" t="s">
        <v>1190</v>
      </c>
      <c r="E36" s="198" t="s">
        <v>1191</v>
      </c>
      <c r="F36" s="199">
        <v>1</v>
      </c>
      <c r="G36" s="200" t="s">
        <v>1211</v>
      </c>
      <c r="H36" s="201" t="s">
        <v>1191</v>
      </c>
    </row>
    <row r="37" spans="1:8" ht="20.25" customHeight="1">
      <c r="A37" s="143"/>
      <c r="B37" s="195">
        <v>41346</v>
      </c>
      <c r="C37" s="202" t="s">
        <v>1209</v>
      </c>
      <c r="D37" s="203"/>
      <c r="E37" s="204" t="s">
        <v>133</v>
      </c>
      <c r="F37" s="199">
        <v>1</v>
      </c>
      <c r="G37" s="200" t="s">
        <v>1211</v>
      </c>
      <c r="H37" s="201" t="s">
        <v>922</v>
      </c>
    </row>
    <row r="38" spans="1:8" ht="20.25" customHeight="1">
      <c r="A38" s="143"/>
      <c r="B38" s="195">
        <v>41336</v>
      </c>
      <c r="C38" s="196" t="s">
        <v>134</v>
      </c>
      <c r="D38" s="197" t="s">
        <v>135</v>
      </c>
      <c r="E38" s="198" t="s">
        <v>1018</v>
      </c>
      <c r="F38" s="199">
        <v>1</v>
      </c>
      <c r="G38" s="200" t="s">
        <v>1211</v>
      </c>
      <c r="H38" s="201" t="s">
        <v>1018</v>
      </c>
    </row>
    <row r="39" spans="1:8" ht="18.95" customHeight="1">
      <c r="A39" s="143"/>
      <c r="B39" s="195">
        <v>41333</v>
      </c>
      <c r="C39" s="196" t="s">
        <v>136</v>
      </c>
      <c r="D39" s="197" t="s">
        <v>135</v>
      </c>
      <c r="E39" s="198" t="s">
        <v>137</v>
      </c>
      <c r="F39" s="199">
        <v>1</v>
      </c>
      <c r="G39" s="200" t="s">
        <v>1211</v>
      </c>
      <c r="H39" s="201" t="s">
        <v>137</v>
      </c>
    </row>
    <row r="40" spans="1:8" ht="18.95" customHeight="1">
      <c r="A40" s="143"/>
      <c r="B40" s="195">
        <v>41323</v>
      </c>
      <c r="C40" s="196" t="s">
        <v>138</v>
      </c>
      <c r="D40" s="197"/>
      <c r="E40" s="198" t="s">
        <v>139</v>
      </c>
      <c r="F40" s="199">
        <v>1</v>
      </c>
      <c r="G40" s="200" t="s">
        <v>1211</v>
      </c>
      <c r="H40" s="201" t="s">
        <v>139</v>
      </c>
    </row>
    <row r="41" spans="1:8" ht="18.95" customHeight="1">
      <c r="A41" s="143"/>
      <c r="B41" s="205">
        <v>41317</v>
      </c>
      <c r="C41" s="206" t="s">
        <v>1209</v>
      </c>
      <c r="D41" s="207">
        <v>317</v>
      </c>
      <c r="E41" s="208">
        <v>-315</v>
      </c>
      <c r="F41" s="209">
        <v>1</v>
      </c>
      <c r="G41" s="210" t="s">
        <v>1211</v>
      </c>
      <c r="H41" s="211">
        <v>0</v>
      </c>
    </row>
    <row r="42" spans="1:8" ht="18.95" customHeight="1">
      <c r="A42" s="143"/>
      <c r="B42" s="205">
        <v>41308</v>
      </c>
      <c r="C42" s="212" t="s">
        <v>1023</v>
      </c>
      <c r="D42" s="213">
        <v>4725</v>
      </c>
      <c r="E42" s="214">
        <v>129</v>
      </c>
      <c r="F42" s="209">
        <v>1</v>
      </c>
      <c r="G42" s="210" t="s">
        <v>1211</v>
      </c>
      <c r="H42" s="211">
        <v>129</v>
      </c>
    </row>
    <row r="43" spans="1:8" ht="18.95" customHeight="1">
      <c r="A43" s="143"/>
      <c r="B43" s="205">
        <v>41303</v>
      </c>
      <c r="C43" s="212" t="s">
        <v>1026</v>
      </c>
      <c r="D43" s="213">
        <v>4725</v>
      </c>
      <c r="E43" s="214">
        <v>185.53</v>
      </c>
      <c r="F43" s="209">
        <v>1</v>
      </c>
      <c r="G43" s="210" t="s">
        <v>1211</v>
      </c>
      <c r="H43" s="211">
        <v>185.53</v>
      </c>
    </row>
    <row r="44" spans="1:8" ht="18.95" customHeight="1">
      <c r="A44" s="143"/>
      <c r="B44" s="205">
        <v>41293</v>
      </c>
      <c r="C44" s="206" t="s">
        <v>1209</v>
      </c>
      <c r="D44" s="207">
        <v>304</v>
      </c>
      <c r="E44" s="208">
        <v>-320</v>
      </c>
      <c r="F44" s="209">
        <v>1</v>
      </c>
      <c r="G44" s="210" t="s">
        <v>1211</v>
      </c>
      <c r="H44" s="211">
        <v>0</v>
      </c>
    </row>
    <row r="45" spans="1:8" ht="18.95" customHeight="1">
      <c r="A45" s="143"/>
      <c r="B45" s="205">
        <v>41292</v>
      </c>
      <c r="C45" s="212" t="s">
        <v>1090</v>
      </c>
      <c r="D45" s="213">
        <v>7816</v>
      </c>
      <c r="E45" s="214">
        <v>4.9000000000000004</v>
      </c>
      <c r="F45" s="209">
        <v>1</v>
      </c>
      <c r="G45" s="210" t="s">
        <v>1211</v>
      </c>
      <c r="H45" s="211">
        <v>4.9000000000000004</v>
      </c>
    </row>
    <row r="46" spans="1:8" ht="18.95" customHeight="1">
      <c r="A46" s="143"/>
      <c r="B46" s="205">
        <v>41279</v>
      </c>
      <c r="C46" s="212" t="s">
        <v>403</v>
      </c>
      <c r="D46" s="213">
        <v>4725</v>
      </c>
      <c r="E46" s="214">
        <v>129</v>
      </c>
      <c r="F46" s="209">
        <v>1</v>
      </c>
      <c r="G46" s="210" t="s">
        <v>1211</v>
      </c>
      <c r="H46" s="211">
        <v>129</v>
      </c>
    </row>
    <row r="47" spans="1:8" ht="18.95" customHeight="1">
      <c r="A47" s="143"/>
      <c r="B47" s="205">
        <v>41271</v>
      </c>
      <c r="C47" s="212" t="s">
        <v>1026</v>
      </c>
      <c r="D47" s="213">
        <v>4725</v>
      </c>
      <c r="E47" s="214">
        <v>189.42</v>
      </c>
      <c r="F47" s="209">
        <v>1</v>
      </c>
      <c r="G47" s="210" t="s">
        <v>1211</v>
      </c>
      <c r="H47" s="211">
        <v>189.42</v>
      </c>
    </row>
    <row r="48" spans="1:8" ht="18.95" customHeight="1">
      <c r="A48" s="143"/>
      <c r="B48" s="205">
        <v>41265</v>
      </c>
      <c r="C48" s="212" t="s">
        <v>1093</v>
      </c>
      <c r="D48" s="213">
        <v>317</v>
      </c>
      <c r="E48" s="214">
        <v>-62.3</v>
      </c>
      <c r="F48" s="209">
        <v>1</v>
      </c>
      <c r="G48" s="210" t="s">
        <v>1211</v>
      </c>
      <c r="H48" s="211">
        <v>0</v>
      </c>
    </row>
    <row r="49" spans="1:8" ht="18.95" customHeight="1">
      <c r="A49" s="143"/>
      <c r="B49" s="205">
        <v>41265</v>
      </c>
      <c r="C49" s="212" t="s">
        <v>1044</v>
      </c>
      <c r="D49" s="213">
        <v>317</v>
      </c>
      <c r="E49" s="214">
        <v>62.3</v>
      </c>
      <c r="F49" s="209">
        <v>1</v>
      </c>
      <c r="G49" s="210" t="s">
        <v>1211</v>
      </c>
      <c r="H49" s="211">
        <v>62.3</v>
      </c>
    </row>
    <row r="50" spans="1:8" ht="18.95" customHeight="1">
      <c r="A50" s="143"/>
      <c r="B50" s="205">
        <v>41259</v>
      </c>
      <c r="C50" s="212" t="s">
        <v>1093</v>
      </c>
      <c r="D50" s="213">
        <v>317</v>
      </c>
      <c r="E50" s="214">
        <v>-94.5</v>
      </c>
      <c r="F50" s="209">
        <v>1</v>
      </c>
      <c r="G50" s="210" t="s">
        <v>1211</v>
      </c>
      <c r="H50" s="211">
        <v>0</v>
      </c>
    </row>
    <row r="51" spans="1:8" ht="18.95" customHeight="1">
      <c r="A51" s="143"/>
      <c r="B51" s="205">
        <v>41259</v>
      </c>
      <c r="C51" s="212" t="s">
        <v>1044</v>
      </c>
      <c r="D51" s="213">
        <v>317</v>
      </c>
      <c r="E51" s="214">
        <v>94.5</v>
      </c>
      <c r="F51" s="209">
        <v>1</v>
      </c>
      <c r="G51" s="210" t="s">
        <v>1211</v>
      </c>
      <c r="H51" s="211">
        <v>94.5</v>
      </c>
    </row>
    <row r="52" spans="1:8" ht="18.95" customHeight="1">
      <c r="A52" s="143"/>
      <c r="B52" s="205">
        <v>41253</v>
      </c>
      <c r="C52" s="212" t="s">
        <v>1093</v>
      </c>
      <c r="D52" s="213">
        <v>316</v>
      </c>
      <c r="E52" s="214">
        <v>-53.6</v>
      </c>
      <c r="F52" s="209">
        <v>1</v>
      </c>
      <c r="G52" s="210" t="s">
        <v>1211</v>
      </c>
      <c r="H52" s="211">
        <v>0</v>
      </c>
    </row>
    <row r="53" spans="1:8" ht="18.95" customHeight="1">
      <c r="A53" s="143"/>
      <c r="B53" s="205">
        <v>41253</v>
      </c>
      <c r="C53" s="212" t="s">
        <v>1044</v>
      </c>
      <c r="D53" s="213">
        <v>316</v>
      </c>
      <c r="E53" s="214">
        <v>53.55</v>
      </c>
      <c r="F53" s="209">
        <v>1</v>
      </c>
      <c r="G53" s="210" t="s">
        <v>1211</v>
      </c>
      <c r="H53" s="211">
        <v>53.55</v>
      </c>
    </row>
    <row r="54" spans="1:8" ht="18.95" customHeight="1">
      <c r="A54" s="156"/>
      <c r="B54" s="215">
        <v>41040</v>
      </c>
      <c r="C54" s="216" t="s">
        <v>1023</v>
      </c>
      <c r="D54" s="217">
        <v>4725</v>
      </c>
      <c r="E54" s="218" t="s">
        <v>1018</v>
      </c>
      <c r="F54" s="219">
        <v>1</v>
      </c>
      <c r="G54" s="220" t="s">
        <v>1211</v>
      </c>
      <c r="H54" s="221" t="s">
        <v>1018</v>
      </c>
    </row>
    <row r="55" spans="1:8" ht="18.95" customHeight="1">
      <c r="A55" s="143"/>
      <c r="B55" s="195">
        <v>41010</v>
      </c>
      <c r="C55" s="202" t="s">
        <v>1209</v>
      </c>
      <c r="D55" s="203">
        <v>321</v>
      </c>
      <c r="E55" s="204" t="s">
        <v>1222</v>
      </c>
      <c r="F55" s="199">
        <v>1</v>
      </c>
      <c r="G55" s="200" t="s">
        <v>1211</v>
      </c>
      <c r="H55" s="201" t="s">
        <v>922</v>
      </c>
    </row>
    <row r="56" spans="1:8" ht="18.95" customHeight="1">
      <c r="A56" s="143"/>
      <c r="B56" s="195">
        <v>41010</v>
      </c>
      <c r="C56" s="196" t="s">
        <v>1044</v>
      </c>
      <c r="D56" s="197">
        <v>316</v>
      </c>
      <c r="E56" s="198" t="s">
        <v>1159</v>
      </c>
      <c r="F56" s="199">
        <v>1</v>
      </c>
      <c r="G56" s="200" t="s">
        <v>1211</v>
      </c>
      <c r="H56" s="201" t="s">
        <v>1159</v>
      </c>
    </row>
    <row r="57" spans="1:8" ht="18.95" customHeight="1">
      <c r="A57" s="143"/>
      <c r="B57" s="195">
        <v>41010</v>
      </c>
      <c r="C57" s="196" t="s">
        <v>1093</v>
      </c>
      <c r="D57" s="197">
        <v>316</v>
      </c>
      <c r="E57" s="198" t="s">
        <v>1160</v>
      </c>
      <c r="F57" s="199">
        <v>1</v>
      </c>
      <c r="G57" s="200" t="s">
        <v>1211</v>
      </c>
      <c r="H57" s="201" t="s">
        <v>922</v>
      </c>
    </row>
    <row r="58" spans="1:8" ht="18.95" customHeight="1">
      <c r="A58" s="143"/>
      <c r="B58" s="197" t="s">
        <v>1244</v>
      </c>
      <c r="C58" s="196" t="s">
        <v>1026</v>
      </c>
      <c r="D58" s="197">
        <v>4725</v>
      </c>
      <c r="E58" s="198" t="s">
        <v>1245</v>
      </c>
      <c r="F58" s="199">
        <v>1</v>
      </c>
      <c r="G58" s="200" t="s">
        <v>1211</v>
      </c>
      <c r="H58" s="201" t="s">
        <v>1245</v>
      </c>
    </row>
    <row r="59" spans="1:8" ht="18.95" customHeight="1">
      <c r="A59" s="143"/>
      <c r="B59" s="197" t="s">
        <v>478</v>
      </c>
      <c r="C59" s="202" t="s">
        <v>1209</v>
      </c>
      <c r="D59" s="203">
        <v>304</v>
      </c>
      <c r="E59" s="204" t="s">
        <v>479</v>
      </c>
      <c r="F59" s="199">
        <v>1</v>
      </c>
      <c r="G59" s="200" t="s">
        <v>1211</v>
      </c>
      <c r="H59" s="201" t="s">
        <v>922</v>
      </c>
    </row>
    <row r="60" spans="1:8" ht="18.95" customHeight="1">
      <c r="A60" s="143"/>
      <c r="B60" s="195">
        <v>41039</v>
      </c>
      <c r="C60" s="196" t="s">
        <v>1311</v>
      </c>
      <c r="D60" s="197">
        <v>4725</v>
      </c>
      <c r="E60" s="198" t="s">
        <v>1018</v>
      </c>
      <c r="F60" s="199">
        <v>1</v>
      </c>
      <c r="G60" s="200" t="s">
        <v>1211</v>
      </c>
      <c r="H60" s="201" t="s">
        <v>1018</v>
      </c>
    </row>
    <row r="61" spans="1:8" ht="18.95" customHeight="1">
      <c r="A61" s="143"/>
      <c r="B61" s="197" t="s">
        <v>157</v>
      </c>
      <c r="C61" s="196" t="s">
        <v>1026</v>
      </c>
      <c r="D61" s="197">
        <v>4725</v>
      </c>
      <c r="E61" s="198" t="s">
        <v>1305</v>
      </c>
      <c r="F61" s="199">
        <v>1</v>
      </c>
      <c r="G61" s="200" t="s">
        <v>1211</v>
      </c>
      <c r="H61" s="201" t="s">
        <v>1305</v>
      </c>
    </row>
    <row r="62" spans="1:8" ht="18.95" customHeight="1">
      <c r="A62" s="156"/>
      <c r="B62" s="217" t="s">
        <v>1208</v>
      </c>
      <c r="C62" s="222" t="s">
        <v>1209</v>
      </c>
      <c r="D62" s="223">
        <v>304</v>
      </c>
      <c r="E62" s="224" t="s">
        <v>1210</v>
      </c>
      <c r="F62" s="219">
        <v>1</v>
      </c>
      <c r="G62" s="220" t="s">
        <v>1211</v>
      </c>
      <c r="H62" s="221" t="s">
        <v>922</v>
      </c>
    </row>
    <row r="63" spans="1:8" ht="18.95" customHeight="1">
      <c r="A63" s="143"/>
      <c r="B63" s="197" t="s">
        <v>1208</v>
      </c>
      <c r="C63" s="196" t="s">
        <v>1209</v>
      </c>
      <c r="D63" s="197">
        <v>304</v>
      </c>
      <c r="E63" s="198" t="s">
        <v>1020</v>
      </c>
      <c r="F63" s="199">
        <v>1</v>
      </c>
      <c r="G63" s="200" t="s">
        <v>1211</v>
      </c>
      <c r="H63" s="201" t="s">
        <v>922</v>
      </c>
    </row>
    <row r="64" spans="1:8" ht="18.95" customHeight="1">
      <c r="A64" s="143"/>
      <c r="B64" s="197" t="s">
        <v>1208</v>
      </c>
      <c r="C64" s="196" t="s">
        <v>1021</v>
      </c>
      <c r="D64" s="197">
        <v>304</v>
      </c>
      <c r="E64" s="198" t="s">
        <v>1022</v>
      </c>
      <c r="F64" s="199">
        <v>1</v>
      </c>
      <c r="G64" s="200" t="s">
        <v>1211</v>
      </c>
      <c r="H64" s="201" t="s">
        <v>1022</v>
      </c>
    </row>
    <row r="65" spans="1:8" ht="18.95" customHeight="1">
      <c r="A65" s="143"/>
      <c r="B65" s="195">
        <v>41008</v>
      </c>
      <c r="C65" s="196" t="s">
        <v>1023</v>
      </c>
      <c r="D65" s="197">
        <v>4725</v>
      </c>
      <c r="E65" s="198" t="s">
        <v>1018</v>
      </c>
      <c r="F65" s="199">
        <v>1</v>
      </c>
      <c r="G65" s="200" t="s">
        <v>1211</v>
      </c>
      <c r="H65" s="201" t="s">
        <v>1018</v>
      </c>
    </row>
    <row r="66" spans="1:8" ht="18.95" customHeight="1">
      <c r="A66" s="143"/>
      <c r="B66" s="197" t="s">
        <v>1019</v>
      </c>
      <c r="C66" s="196" t="s">
        <v>1026</v>
      </c>
      <c r="D66" s="197">
        <v>4725</v>
      </c>
      <c r="E66" s="198" t="s">
        <v>1027</v>
      </c>
      <c r="F66" s="199">
        <v>1</v>
      </c>
      <c r="G66" s="200" t="s">
        <v>1211</v>
      </c>
      <c r="H66" s="201" t="s">
        <v>1027</v>
      </c>
    </row>
    <row r="67" spans="1:8" ht="18.95" customHeight="1">
      <c r="A67" s="143"/>
      <c r="B67" s="197" t="s">
        <v>858</v>
      </c>
      <c r="C67" s="196" t="s">
        <v>1088</v>
      </c>
      <c r="D67" s="197">
        <v>4725</v>
      </c>
      <c r="E67" s="198" t="s">
        <v>1089</v>
      </c>
      <c r="F67" s="199">
        <v>1</v>
      </c>
      <c r="G67" s="200" t="s">
        <v>1211</v>
      </c>
      <c r="H67" s="201" t="s">
        <v>1089</v>
      </c>
    </row>
    <row r="68" spans="1:8" ht="18.95" customHeight="1">
      <c r="A68" s="143"/>
      <c r="B68" s="197" t="s">
        <v>858</v>
      </c>
      <c r="C68" s="196" t="s">
        <v>1090</v>
      </c>
      <c r="D68" s="197">
        <v>7816</v>
      </c>
      <c r="E68" s="198" t="s">
        <v>1091</v>
      </c>
      <c r="F68" s="199">
        <v>1</v>
      </c>
      <c r="G68" s="200" t="s">
        <v>1211</v>
      </c>
      <c r="H68" s="201" t="s">
        <v>1091</v>
      </c>
    </row>
    <row r="69" spans="1:8" ht="18.95" customHeight="1">
      <c r="A69" s="143"/>
      <c r="B69" s="197" t="s">
        <v>1092</v>
      </c>
      <c r="C69" s="202" t="s">
        <v>1093</v>
      </c>
      <c r="D69" s="203">
        <v>304</v>
      </c>
      <c r="E69" s="204" t="s">
        <v>1260</v>
      </c>
      <c r="F69" s="199">
        <v>1</v>
      </c>
      <c r="G69" s="200" t="s">
        <v>1211</v>
      </c>
      <c r="H69" s="201" t="s">
        <v>922</v>
      </c>
    </row>
    <row r="70" spans="1:8" ht="18.95" customHeight="1">
      <c r="A70" s="143"/>
      <c r="B70" s="195">
        <v>41129</v>
      </c>
      <c r="C70" s="196" t="s">
        <v>1261</v>
      </c>
      <c r="D70" s="197">
        <v>4725</v>
      </c>
      <c r="E70" s="198" t="s">
        <v>1262</v>
      </c>
      <c r="F70" s="199">
        <v>2</v>
      </c>
      <c r="G70" s="200" t="s">
        <v>1211</v>
      </c>
      <c r="H70" s="201" t="s">
        <v>1263</v>
      </c>
    </row>
    <row r="71" spans="1:8" ht="18.95" customHeight="1">
      <c r="A71" s="143"/>
      <c r="B71" s="195">
        <v>41098</v>
      </c>
      <c r="C71" s="196" t="s">
        <v>1264</v>
      </c>
      <c r="D71" s="197">
        <v>4725</v>
      </c>
      <c r="E71" s="198" t="s">
        <v>1265</v>
      </c>
      <c r="F71" s="199">
        <v>1</v>
      </c>
      <c r="G71" s="200" t="s">
        <v>1211</v>
      </c>
      <c r="H71" s="201" t="s">
        <v>1265</v>
      </c>
    </row>
    <row r="72" spans="1:8" ht="18.95" customHeight="1">
      <c r="A72" s="143"/>
      <c r="B72" s="195">
        <v>41098</v>
      </c>
      <c r="C72" s="196" t="s">
        <v>1266</v>
      </c>
      <c r="D72" s="197">
        <v>4725</v>
      </c>
      <c r="E72" s="198" t="s">
        <v>1267</v>
      </c>
      <c r="F72" s="199">
        <v>1</v>
      </c>
      <c r="G72" s="200" t="s">
        <v>1211</v>
      </c>
      <c r="H72" s="201" t="s">
        <v>1267</v>
      </c>
    </row>
    <row r="73" spans="1:8" ht="18.95" customHeight="1">
      <c r="A73" s="143"/>
      <c r="B73" s="195">
        <v>41098</v>
      </c>
      <c r="C73" s="196" t="s">
        <v>1268</v>
      </c>
      <c r="D73" s="197">
        <v>4725</v>
      </c>
      <c r="E73" s="198" t="s">
        <v>1269</v>
      </c>
      <c r="F73" s="199">
        <v>1</v>
      </c>
      <c r="G73" s="200" t="s">
        <v>1211</v>
      </c>
      <c r="H73" s="201" t="s">
        <v>1269</v>
      </c>
    </row>
    <row r="74" spans="1:8" ht="18.95" customHeight="1">
      <c r="A74" s="143"/>
      <c r="B74" s="195">
        <v>41037</v>
      </c>
      <c r="C74" s="196" t="s">
        <v>1023</v>
      </c>
      <c r="D74" s="197">
        <v>4725</v>
      </c>
      <c r="E74" s="198" t="s">
        <v>1018</v>
      </c>
      <c r="F74" s="199">
        <v>1</v>
      </c>
      <c r="G74" s="200" t="s">
        <v>1211</v>
      </c>
      <c r="H74" s="201" t="s">
        <v>1018</v>
      </c>
    </row>
    <row r="75" spans="1:8" ht="18.95" customHeight="1">
      <c r="A75" s="143"/>
      <c r="B75" s="197" t="s">
        <v>1270</v>
      </c>
      <c r="C75" s="196" t="s">
        <v>1026</v>
      </c>
      <c r="D75" s="197">
        <v>4725</v>
      </c>
      <c r="E75" s="198" t="s">
        <v>1082</v>
      </c>
      <c r="F75" s="199">
        <v>1</v>
      </c>
      <c r="G75" s="200" t="s">
        <v>1211</v>
      </c>
      <c r="H75" s="201" t="s">
        <v>1082</v>
      </c>
    </row>
    <row r="76" spans="1:8" ht="18.95" customHeight="1">
      <c r="A76" s="143"/>
      <c r="B76" s="197" t="s">
        <v>1083</v>
      </c>
      <c r="C76" s="196" t="s">
        <v>1090</v>
      </c>
      <c r="D76" s="197">
        <v>7816</v>
      </c>
      <c r="E76" s="198" t="s">
        <v>1091</v>
      </c>
      <c r="F76" s="199">
        <v>1</v>
      </c>
      <c r="G76" s="200" t="s">
        <v>1211</v>
      </c>
      <c r="H76" s="201" t="s">
        <v>1091</v>
      </c>
    </row>
    <row r="77" spans="1:8" ht="18.95" customHeight="1">
      <c r="A77" s="143"/>
      <c r="B77" s="197" t="s">
        <v>1083</v>
      </c>
      <c r="C77" s="202" t="s">
        <v>1036</v>
      </c>
      <c r="D77" s="203">
        <v>304</v>
      </c>
      <c r="E77" s="204" t="s">
        <v>1037</v>
      </c>
      <c r="F77" s="199">
        <v>1</v>
      </c>
      <c r="G77" s="200" t="s">
        <v>1211</v>
      </c>
      <c r="H77" s="201" t="s">
        <v>922</v>
      </c>
    </row>
    <row r="78" spans="1:8" ht="18.95" customHeight="1">
      <c r="A78" s="143"/>
      <c r="B78" s="197" t="s">
        <v>1083</v>
      </c>
      <c r="C78" s="196" t="s">
        <v>1038</v>
      </c>
      <c r="D78" s="197">
        <v>304</v>
      </c>
      <c r="E78" s="198" t="s">
        <v>1039</v>
      </c>
      <c r="F78" s="199">
        <v>1</v>
      </c>
      <c r="G78" s="200" t="s">
        <v>1211</v>
      </c>
      <c r="H78" s="201" t="s">
        <v>1039</v>
      </c>
    </row>
    <row r="79" spans="1:8" ht="18.95" customHeight="1">
      <c r="A79" s="143"/>
      <c r="B79" s="197" t="s">
        <v>1040</v>
      </c>
      <c r="C79" s="196" t="s">
        <v>1230</v>
      </c>
      <c r="D79" s="197">
        <v>0</v>
      </c>
      <c r="E79" s="198" t="s">
        <v>1231</v>
      </c>
      <c r="F79" s="199">
        <v>1</v>
      </c>
      <c r="G79" s="200" t="s">
        <v>1211</v>
      </c>
      <c r="H79" s="201" t="s">
        <v>922</v>
      </c>
    </row>
    <row r="80" spans="1:8" ht="18.95" customHeight="1">
      <c r="A80" s="143"/>
      <c r="B80" s="195">
        <v>41067</v>
      </c>
      <c r="C80" s="196" t="s">
        <v>1044</v>
      </c>
      <c r="D80" s="197">
        <v>316</v>
      </c>
      <c r="E80" s="198" t="s">
        <v>1045</v>
      </c>
      <c r="F80" s="199">
        <v>1</v>
      </c>
      <c r="G80" s="200" t="s">
        <v>1211</v>
      </c>
      <c r="H80" s="201" t="s">
        <v>1045</v>
      </c>
    </row>
    <row r="81" spans="1:8" ht="18.95" customHeight="1">
      <c r="A81" s="143"/>
      <c r="B81" s="195">
        <v>41006</v>
      </c>
      <c r="C81" s="196" t="s">
        <v>1023</v>
      </c>
      <c r="D81" s="197">
        <v>4725</v>
      </c>
      <c r="E81" s="198" t="s">
        <v>1018</v>
      </c>
      <c r="F81" s="199">
        <v>1</v>
      </c>
      <c r="G81" s="200" t="s">
        <v>1211</v>
      </c>
      <c r="H81" s="201" t="s">
        <v>1018</v>
      </c>
    </row>
    <row r="82" spans="1:8" ht="18.95" customHeight="1">
      <c r="A82" s="143"/>
      <c r="B82" s="197" t="s">
        <v>1046</v>
      </c>
      <c r="C82" s="196" t="s">
        <v>1235</v>
      </c>
      <c r="D82" s="197">
        <v>153</v>
      </c>
      <c r="E82" s="198" t="s">
        <v>1234</v>
      </c>
      <c r="F82" s="199">
        <v>1</v>
      </c>
      <c r="G82" s="200" t="s">
        <v>1211</v>
      </c>
      <c r="H82" s="201" t="s">
        <v>1234</v>
      </c>
    </row>
    <row r="83" spans="1:8" ht="18.95" customHeight="1">
      <c r="A83" s="143"/>
      <c r="B83" s="197" t="s">
        <v>1303</v>
      </c>
      <c r="C83" s="196" t="s">
        <v>1304</v>
      </c>
      <c r="D83" s="197">
        <v>4725</v>
      </c>
      <c r="E83" s="198" t="s">
        <v>1305</v>
      </c>
      <c r="F83" s="199">
        <v>1</v>
      </c>
      <c r="G83" s="200" t="s">
        <v>1211</v>
      </c>
      <c r="H83" s="201" t="s">
        <v>1305</v>
      </c>
    </row>
    <row r="84" spans="1:8" ht="18.95" customHeight="1">
      <c r="A84" s="143"/>
      <c r="B84" s="197" t="s">
        <v>1306</v>
      </c>
      <c r="C84" s="196" t="s">
        <v>1090</v>
      </c>
      <c r="D84" s="197">
        <v>7816</v>
      </c>
      <c r="E84" s="198" t="s">
        <v>1091</v>
      </c>
      <c r="F84" s="199">
        <v>1</v>
      </c>
      <c r="G84" s="200" t="s">
        <v>1211</v>
      </c>
      <c r="H84" s="201" t="s">
        <v>1091</v>
      </c>
    </row>
    <row r="85" spans="1:8" ht="18.95" customHeight="1">
      <c r="A85" s="143"/>
      <c r="B85" s="197" t="s">
        <v>1307</v>
      </c>
      <c r="C85" s="202" t="s">
        <v>1093</v>
      </c>
      <c r="D85" s="203">
        <v>304</v>
      </c>
      <c r="E85" s="204" t="s">
        <v>1308</v>
      </c>
      <c r="F85" s="199">
        <v>1</v>
      </c>
      <c r="G85" s="200" t="s">
        <v>1211</v>
      </c>
      <c r="H85" s="201" t="s">
        <v>922</v>
      </c>
    </row>
    <row r="86" spans="1:8" ht="18.95" customHeight="1">
      <c r="A86" s="143"/>
      <c r="B86" s="197" t="s">
        <v>1307</v>
      </c>
      <c r="C86" s="196" t="s">
        <v>1309</v>
      </c>
      <c r="D86" s="197">
        <v>304</v>
      </c>
      <c r="E86" s="198" t="s">
        <v>1310</v>
      </c>
      <c r="F86" s="199">
        <v>1</v>
      </c>
      <c r="G86" s="200" t="s">
        <v>1211</v>
      </c>
      <c r="H86" s="201" t="s">
        <v>1310</v>
      </c>
    </row>
    <row r="87" spans="1:8" ht="18.95" customHeight="1">
      <c r="A87" s="143"/>
      <c r="B87" s="195">
        <v>41035</v>
      </c>
      <c r="C87" s="196" t="s">
        <v>1311</v>
      </c>
      <c r="D87" s="197">
        <v>4725</v>
      </c>
      <c r="E87" s="198" t="s">
        <v>1018</v>
      </c>
      <c r="F87" s="199">
        <v>1</v>
      </c>
      <c r="G87" s="200" t="s">
        <v>1211</v>
      </c>
      <c r="H87" s="201" t="s">
        <v>1018</v>
      </c>
    </row>
    <row r="88" spans="1:8" ht="18.95" customHeight="1">
      <c r="A88" s="143"/>
      <c r="B88" s="197" t="s">
        <v>1312</v>
      </c>
      <c r="C88" s="196" t="s">
        <v>1044</v>
      </c>
      <c r="D88" s="197">
        <v>504</v>
      </c>
      <c r="E88" s="198" t="s">
        <v>1313</v>
      </c>
      <c r="F88" s="199">
        <v>1</v>
      </c>
      <c r="G88" s="200" t="s">
        <v>1211</v>
      </c>
      <c r="H88" s="201" t="s">
        <v>1313</v>
      </c>
    </row>
    <row r="89" spans="1:8" ht="18.95" customHeight="1">
      <c r="A89" s="143"/>
      <c r="B89" s="197" t="s">
        <v>661</v>
      </c>
      <c r="C89" s="196" t="s">
        <v>662</v>
      </c>
      <c r="D89" s="197"/>
      <c r="E89" s="198" t="s">
        <v>663</v>
      </c>
      <c r="F89" s="199">
        <v>1</v>
      </c>
      <c r="G89" s="200" t="s">
        <v>1211</v>
      </c>
      <c r="H89" s="201" t="s">
        <v>922</v>
      </c>
    </row>
    <row r="90" spans="1:8" ht="18.95" customHeight="1">
      <c r="A90" s="143"/>
      <c r="B90" s="197" t="s">
        <v>661</v>
      </c>
      <c r="C90" s="196" t="s">
        <v>1090</v>
      </c>
      <c r="D90" s="197">
        <v>7816</v>
      </c>
      <c r="E90" s="198" t="s">
        <v>1091</v>
      </c>
      <c r="F90" s="199">
        <v>1</v>
      </c>
      <c r="G90" s="200" t="s">
        <v>1211</v>
      </c>
      <c r="H90" s="201" t="s">
        <v>1091</v>
      </c>
    </row>
    <row r="91" spans="1:8" ht="18.95" customHeight="1">
      <c r="A91" s="143"/>
      <c r="B91" s="195">
        <v>41095</v>
      </c>
      <c r="C91" s="196" t="s">
        <v>664</v>
      </c>
      <c r="D91" s="197">
        <v>4725</v>
      </c>
      <c r="E91" s="198" t="s">
        <v>665</v>
      </c>
      <c r="F91" s="199">
        <v>1</v>
      </c>
      <c r="G91" s="200" t="s">
        <v>1211</v>
      </c>
      <c r="H91" s="201" t="s">
        <v>665</v>
      </c>
    </row>
    <row r="92" spans="1:8" ht="18.95" customHeight="1">
      <c r="A92" s="143"/>
      <c r="B92" s="195">
        <v>41004</v>
      </c>
      <c r="C92" s="196" t="s">
        <v>1023</v>
      </c>
      <c r="D92" s="197">
        <v>4725</v>
      </c>
      <c r="E92" s="198" t="s">
        <v>1018</v>
      </c>
      <c r="F92" s="199">
        <v>1</v>
      </c>
      <c r="G92" s="200" t="s">
        <v>1211</v>
      </c>
      <c r="H92" s="201" t="s">
        <v>1018</v>
      </c>
    </row>
    <row r="93" spans="1:8" ht="18.95" customHeight="1">
      <c r="A93" s="143"/>
      <c r="B93" s="197" t="s">
        <v>666</v>
      </c>
      <c r="C93" s="196" t="s">
        <v>667</v>
      </c>
      <c r="D93" s="197">
        <v>4725</v>
      </c>
      <c r="E93" s="198" t="s">
        <v>668</v>
      </c>
      <c r="F93" s="199">
        <v>1</v>
      </c>
      <c r="G93" s="200" t="s">
        <v>1211</v>
      </c>
      <c r="H93" s="201" t="s">
        <v>668</v>
      </c>
    </row>
    <row r="94" spans="1:8" ht="18.95" customHeight="1">
      <c r="A94" s="143"/>
      <c r="B94" s="197" t="s">
        <v>666</v>
      </c>
      <c r="C94" s="202" t="s">
        <v>1036</v>
      </c>
      <c r="D94" s="203">
        <v>304</v>
      </c>
      <c r="E94" s="204" t="s">
        <v>930</v>
      </c>
      <c r="F94" s="199">
        <v>1</v>
      </c>
      <c r="G94" s="200" t="s">
        <v>1211</v>
      </c>
      <c r="H94" s="201" t="s">
        <v>922</v>
      </c>
    </row>
    <row r="95" spans="1:8" ht="18.95" customHeight="1">
      <c r="A95" s="143"/>
      <c r="B95" s="197" t="s">
        <v>931</v>
      </c>
      <c r="C95" s="196" t="s">
        <v>1088</v>
      </c>
      <c r="D95" s="197">
        <v>4725</v>
      </c>
      <c r="E95" s="198" t="s">
        <v>932</v>
      </c>
      <c r="F95" s="199">
        <v>1</v>
      </c>
      <c r="G95" s="200" t="s">
        <v>1211</v>
      </c>
      <c r="H95" s="201" t="s">
        <v>932</v>
      </c>
    </row>
    <row r="96" spans="1:8" ht="18.95" customHeight="1">
      <c r="A96" s="143"/>
      <c r="B96" s="197" t="s">
        <v>931</v>
      </c>
      <c r="C96" s="202" t="s">
        <v>1128</v>
      </c>
      <c r="D96" s="203">
        <v>153</v>
      </c>
      <c r="E96" s="204" t="s">
        <v>1129</v>
      </c>
      <c r="F96" s="199">
        <v>1</v>
      </c>
      <c r="G96" s="200" t="s">
        <v>1211</v>
      </c>
      <c r="H96" s="201" t="s">
        <v>922</v>
      </c>
    </row>
    <row r="97" spans="1:8" ht="18.95" customHeight="1">
      <c r="A97" s="143"/>
      <c r="B97" s="197" t="s">
        <v>931</v>
      </c>
      <c r="C97" s="196" t="s">
        <v>1090</v>
      </c>
      <c r="D97" s="197">
        <v>7816</v>
      </c>
      <c r="E97" s="198" t="s">
        <v>1091</v>
      </c>
      <c r="F97" s="199">
        <v>1</v>
      </c>
      <c r="G97" s="200" t="s">
        <v>1211</v>
      </c>
      <c r="H97" s="201" t="s">
        <v>1091</v>
      </c>
    </row>
    <row r="98" spans="1:8" ht="18.95" customHeight="1">
      <c r="A98" s="143"/>
      <c r="B98" s="195">
        <v>41247</v>
      </c>
      <c r="C98" s="196" t="s">
        <v>1130</v>
      </c>
      <c r="D98" s="197">
        <v>4725</v>
      </c>
      <c r="E98" s="198" t="s">
        <v>1131</v>
      </c>
      <c r="F98" s="199">
        <v>1</v>
      </c>
      <c r="G98" s="200" t="s">
        <v>1211</v>
      </c>
      <c r="H98" s="201" t="s">
        <v>1131</v>
      </c>
    </row>
    <row r="99" spans="1:8" ht="18.95" customHeight="1">
      <c r="A99" s="143"/>
      <c r="B99" s="195">
        <v>41186</v>
      </c>
      <c r="C99" s="196" t="s">
        <v>1132</v>
      </c>
      <c r="D99" s="197">
        <v>4725</v>
      </c>
      <c r="E99" s="198" t="s">
        <v>1146</v>
      </c>
      <c r="F99" s="199">
        <v>1</v>
      </c>
      <c r="G99" s="200" t="s">
        <v>1211</v>
      </c>
      <c r="H99" s="201" t="s">
        <v>1146</v>
      </c>
    </row>
    <row r="100" spans="1:8" ht="18.95" customHeight="1">
      <c r="A100" s="143"/>
      <c r="B100" s="195">
        <v>41186</v>
      </c>
      <c r="C100" s="196" t="s">
        <v>1132</v>
      </c>
      <c r="D100" s="197">
        <v>4725</v>
      </c>
      <c r="E100" s="198" t="s">
        <v>1147</v>
      </c>
      <c r="F100" s="199">
        <v>1</v>
      </c>
      <c r="G100" s="200" t="s">
        <v>1211</v>
      </c>
      <c r="H100" s="201" t="s">
        <v>1147</v>
      </c>
    </row>
    <row r="101" spans="1:8" ht="18.95" customHeight="1">
      <c r="A101" s="143"/>
      <c r="B101" s="195">
        <v>41156</v>
      </c>
      <c r="C101" s="202" t="s">
        <v>1093</v>
      </c>
      <c r="D101" s="203">
        <v>304</v>
      </c>
      <c r="E101" s="204" t="s">
        <v>651</v>
      </c>
      <c r="F101" s="199">
        <v>1</v>
      </c>
      <c r="G101" s="200" t="s">
        <v>1211</v>
      </c>
      <c r="H101" s="201" t="s">
        <v>922</v>
      </c>
    </row>
    <row r="102" spans="1:8" ht="18.95" customHeight="1">
      <c r="A102" s="143"/>
      <c r="B102" s="195">
        <v>41156</v>
      </c>
      <c r="C102" s="196" t="s">
        <v>1135</v>
      </c>
      <c r="D102" s="197">
        <v>4725</v>
      </c>
      <c r="E102" s="198" t="s">
        <v>1251</v>
      </c>
      <c r="F102" s="199">
        <v>1</v>
      </c>
      <c r="G102" s="200" t="s">
        <v>1211</v>
      </c>
      <c r="H102" s="201" t="s">
        <v>1251</v>
      </c>
    </row>
    <row r="103" spans="1:8" ht="18.95" customHeight="1">
      <c r="A103" s="143"/>
      <c r="B103" s="195">
        <v>41156</v>
      </c>
      <c r="C103" s="196" t="s">
        <v>1135</v>
      </c>
      <c r="D103" s="197">
        <v>4725</v>
      </c>
      <c r="E103" s="198" t="s">
        <v>1018</v>
      </c>
      <c r="F103" s="199">
        <v>1</v>
      </c>
      <c r="G103" s="200" t="s">
        <v>1211</v>
      </c>
      <c r="H103" s="201" t="s">
        <v>1018</v>
      </c>
    </row>
    <row r="104" spans="1:8" ht="18.95" customHeight="1">
      <c r="A104" s="143"/>
      <c r="B104" s="195">
        <v>41156</v>
      </c>
      <c r="C104" s="196" t="s">
        <v>1252</v>
      </c>
      <c r="D104" s="197">
        <v>4725</v>
      </c>
      <c r="E104" s="198" t="s">
        <v>1253</v>
      </c>
      <c r="F104" s="199">
        <v>3</v>
      </c>
      <c r="G104" s="200" t="s">
        <v>1211</v>
      </c>
      <c r="H104" s="201" t="s">
        <v>1254</v>
      </c>
    </row>
    <row r="105" spans="1:8" ht="18.95" customHeight="1">
      <c r="A105" s="143"/>
      <c r="B105" s="195">
        <v>40972</v>
      </c>
      <c r="C105" s="196" t="s">
        <v>1255</v>
      </c>
      <c r="D105" s="197">
        <v>4725</v>
      </c>
      <c r="E105" s="198" t="s">
        <v>1178</v>
      </c>
      <c r="F105" s="199">
        <v>1</v>
      </c>
      <c r="G105" s="200" t="s">
        <v>1211</v>
      </c>
      <c r="H105" s="201" t="s">
        <v>1178</v>
      </c>
    </row>
    <row r="106" spans="1:8" ht="18.95" customHeight="1">
      <c r="A106" s="143"/>
      <c r="B106" s="197" t="s">
        <v>985</v>
      </c>
      <c r="C106" s="196" t="s">
        <v>986</v>
      </c>
      <c r="D106" s="197">
        <v>4725</v>
      </c>
      <c r="E106" s="198" t="s">
        <v>987</v>
      </c>
      <c r="F106" s="199">
        <v>1</v>
      </c>
      <c r="G106" s="200" t="s">
        <v>1211</v>
      </c>
      <c r="H106" s="201" t="s">
        <v>987</v>
      </c>
    </row>
    <row r="107" spans="1:8" ht="18.95" customHeight="1">
      <c r="A107" s="143"/>
      <c r="B107" s="197" t="s">
        <v>985</v>
      </c>
      <c r="C107" s="202" t="s">
        <v>1128</v>
      </c>
      <c r="D107" s="203">
        <v>153</v>
      </c>
      <c r="E107" s="204" t="s">
        <v>988</v>
      </c>
      <c r="F107" s="199">
        <v>1</v>
      </c>
      <c r="G107" s="200" t="s">
        <v>1211</v>
      </c>
      <c r="H107" s="201" t="s">
        <v>922</v>
      </c>
    </row>
    <row r="108" spans="1:8" ht="18.95" customHeight="1">
      <c r="A108" s="143"/>
      <c r="B108" s="197" t="s">
        <v>758</v>
      </c>
      <c r="C108" s="196" t="s">
        <v>1090</v>
      </c>
      <c r="D108" s="197">
        <v>7816</v>
      </c>
      <c r="E108" s="198" t="s">
        <v>1091</v>
      </c>
      <c r="F108" s="199">
        <v>1</v>
      </c>
      <c r="G108" s="200" t="s">
        <v>1211</v>
      </c>
      <c r="H108" s="201" t="s">
        <v>1091</v>
      </c>
    </row>
    <row r="109" spans="1:8" ht="18.95" customHeight="1">
      <c r="A109" s="143"/>
      <c r="B109" s="197" t="s">
        <v>759</v>
      </c>
      <c r="C109" s="196" t="s">
        <v>1235</v>
      </c>
      <c r="D109" s="197">
        <v>153</v>
      </c>
      <c r="E109" s="198" t="s">
        <v>760</v>
      </c>
      <c r="F109" s="199">
        <v>1</v>
      </c>
      <c r="G109" s="200" t="s">
        <v>1211</v>
      </c>
      <c r="H109" s="201" t="s">
        <v>760</v>
      </c>
    </row>
    <row r="110" spans="1:8" ht="18.95" customHeight="1">
      <c r="A110" s="143"/>
      <c r="B110" s="197" t="s">
        <v>761</v>
      </c>
      <c r="C110" s="196" t="s">
        <v>762</v>
      </c>
      <c r="D110" s="197">
        <v>4725</v>
      </c>
      <c r="E110" s="198" t="s">
        <v>763</v>
      </c>
      <c r="F110" s="199">
        <v>1</v>
      </c>
      <c r="G110" s="200" t="s">
        <v>1211</v>
      </c>
      <c r="H110" s="201" t="s">
        <v>763</v>
      </c>
    </row>
    <row r="111" spans="1:8" ht="18.95" customHeight="1">
      <c r="A111" s="143"/>
      <c r="B111" s="195">
        <v>41093</v>
      </c>
      <c r="C111" s="196" t="s">
        <v>1235</v>
      </c>
      <c r="D111" s="197">
        <v>153</v>
      </c>
      <c r="E111" s="198" t="s">
        <v>764</v>
      </c>
      <c r="F111" s="199">
        <v>1</v>
      </c>
      <c r="G111" s="200" t="s">
        <v>1211</v>
      </c>
      <c r="H111" s="201" t="s">
        <v>764</v>
      </c>
    </row>
    <row r="112" spans="1:8" ht="18.95" customHeight="1">
      <c r="A112" s="143"/>
      <c r="B112" s="195">
        <v>40971</v>
      </c>
      <c r="C112" s="202" t="s">
        <v>1209</v>
      </c>
      <c r="D112" s="203">
        <v>321</v>
      </c>
      <c r="E112" s="204" t="s">
        <v>765</v>
      </c>
      <c r="F112" s="199">
        <v>1</v>
      </c>
      <c r="G112" s="200" t="s">
        <v>1211</v>
      </c>
      <c r="H112" s="201" t="s">
        <v>922</v>
      </c>
    </row>
    <row r="113" spans="1:8" ht="18.95" customHeight="1">
      <c r="A113" s="143"/>
      <c r="B113" s="195">
        <v>40971</v>
      </c>
      <c r="C113" s="196" t="s">
        <v>1309</v>
      </c>
      <c r="D113" s="197">
        <v>321</v>
      </c>
      <c r="E113" s="198" t="s">
        <v>766</v>
      </c>
      <c r="F113" s="199">
        <v>1</v>
      </c>
      <c r="G113" s="200" t="s">
        <v>1211</v>
      </c>
      <c r="H113" s="201" t="s">
        <v>766</v>
      </c>
    </row>
    <row r="114" spans="1:8" ht="18.95" customHeight="1">
      <c r="A114" s="143"/>
      <c r="B114" s="195">
        <v>40971</v>
      </c>
      <c r="C114" s="196" t="s">
        <v>1235</v>
      </c>
      <c r="D114" s="197">
        <v>153</v>
      </c>
      <c r="E114" s="198" t="s">
        <v>1187</v>
      </c>
      <c r="F114" s="199">
        <v>1</v>
      </c>
      <c r="G114" s="200" t="s">
        <v>1211</v>
      </c>
      <c r="H114" s="201" t="s">
        <v>1187</v>
      </c>
    </row>
    <row r="115" spans="1:8" ht="18.95" customHeight="1">
      <c r="A115" s="143"/>
      <c r="B115" s="197" t="s">
        <v>1188</v>
      </c>
      <c r="C115" s="196" t="s">
        <v>1235</v>
      </c>
      <c r="D115" s="197">
        <v>153</v>
      </c>
      <c r="E115" s="198" t="s">
        <v>1148</v>
      </c>
      <c r="F115" s="199">
        <v>1</v>
      </c>
      <c r="G115" s="200" t="s">
        <v>1211</v>
      </c>
      <c r="H115" s="201" t="s">
        <v>1148</v>
      </c>
    </row>
    <row r="116" spans="1:8" ht="18.95" customHeight="1">
      <c r="A116" s="143"/>
      <c r="B116" s="197" t="s">
        <v>1149</v>
      </c>
      <c r="C116" s="202" t="s">
        <v>1209</v>
      </c>
      <c r="D116" s="203">
        <v>317</v>
      </c>
      <c r="E116" s="204" t="s">
        <v>1150</v>
      </c>
      <c r="F116" s="199">
        <v>1</v>
      </c>
      <c r="G116" s="200" t="s">
        <v>1211</v>
      </c>
      <c r="H116" s="201" t="s">
        <v>922</v>
      </c>
    </row>
    <row r="117" spans="1:8" ht="18.95" customHeight="1">
      <c r="A117" s="143"/>
      <c r="B117" s="197" t="s">
        <v>1149</v>
      </c>
      <c r="C117" s="196" t="s">
        <v>1309</v>
      </c>
      <c r="D117" s="197">
        <v>317</v>
      </c>
      <c r="E117" s="198" t="s">
        <v>1192</v>
      </c>
      <c r="F117" s="199">
        <v>1</v>
      </c>
      <c r="G117" s="200" t="s">
        <v>1211</v>
      </c>
      <c r="H117" s="201" t="s">
        <v>1192</v>
      </c>
    </row>
    <row r="118" spans="1:8" ht="18.95" customHeight="1">
      <c r="A118" s="143"/>
      <c r="B118" s="197" t="s">
        <v>1193</v>
      </c>
      <c r="C118" s="196" t="s">
        <v>1309</v>
      </c>
      <c r="D118" s="197">
        <v>321</v>
      </c>
      <c r="E118" s="198" t="s">
        <v>1310</v>
      </c>
      <c r="F118" s="199">
        <v>1</v>
      </c>
      <c r="G118" s="200" t="s">
        <v>1211</v>
      </c>
      <c r="H118" s="201" t="s">
        <v>1310</v>
      </c>
    </row>
    <row r="119" spans="1:8" ht="18.75" customHeight="1">
      <c r="A119" s="143"/>
      <c r="B119" s="197" t="s">
        <v>1193</v>
      </c>
      <c r="C119" s="196" t="s">
        <v>1235</v>
      </c>
      <c r="D119" s="197">
        <v>153</v>
      </c>
      <c r="E119" s="198" t="s">
        <v>1212</v>
      </c>
      <c r="F119" s="199">
        <v>1</v>
      </c>
      <c r="G119" s="200" t="s">
        <v>1211</v>
      </c>
      <c r="H119" s="201" t="s">
        <v>1212</v>
      </c>
    </row>
    <row r="120" spans="1:8" ht="18.95" customHeight="1">
      <c r="A120" s="143"/>
      <c r="B120" s="197" t="s">
        <v>1193</v>
      </c>
      <c r="C120" s="202" t="s">
        <v>1036</v>
      </c>
      <c r="D120" s="203">
        <v>321</v>
      </c>
      <c r="E120" s="204" t="s">
        <v>1308</v>
      </c>
      <c r="F120" s="199">
        <v>1</v>
      </c>
      <c r="G120" s="200" t="s">
        <v>1211</v>
      </c>
      <c r="H120" s="201" t="s">
        <v>922</v>
      </c>
    </row>
    <row r="121" spans="1:8" ht="18.95" customHeight="1">
      <c r="A121" s="143"/>
      <c r="B121" s="225"/>
      <c r="C121" s="225"/>
      <c r="D121" s="225"/>
      <c r="E121" s="225"/>
      <c r="F121" s="225"/>
      <c r="G121" s="225"/>
      <c r="H121" s="225"/>
    </row>
    <row r="122" spans="1:8" ht="18.95" customHeight="1"/>
    <row r="123" spans="1:8" ht="18.95" customHeight="1"/>
    <row r="124" spans="1:8" ht="18.95" customHeight="1"/>
    <row r="125" spans="1:8" ht="18.95" customHeight="1"/>
    <row r="126" spans="1:8" ht="18.95" customHeight="1"/>
    <row r="127" spans="1:8" ht="18.95" customHeight="1"/>
    <row r="128" spans="1:8" ht="18.95" customHeight="1"/>
    <row r="129" ht="18.95" customHeight="1"/>
    <row r="130" ht="18.95" customHeight="1"/>
    <row r="131" ht="18.95" customHeight="1"/>
    <row r="132" ht="18.95" customHeight="1"/>
    <row r="133" ht="18.95" customHeight="1"/>
    <row r="134" ht="18.95" customHeight="1"/>
    <row r="135" ht="18.95" customHeight="1"/>
    <row r="136" ht="18.95" customHeight="1"/>
    <row r="137" ht="18.95" customHeight="1"/>
    <row r="138" ht="18.95" customHeight="1"/>
    <row r="139" ht="18.95" customHeight="1"/>
    <row r="140" ht="18.95" customHeight="1"/>
    <row r="141" ht="18.95" customHeight="1"/>
    <row r="142" ht="18.95" customHeight="1"/>
    <row r="143" ht="18.95" customHeight="1"/>
    <row r="144" ht="18.95" customHeight="1"/>
    <row r="145" ht="18.95" customHeight="1"/>
    <row r="146" ht="18.95" customHeight="1"/>
    <row r="147" ht="18.95" customHeight="1"/>
    <row r="148" ht="18.95" customHeight="1"/>
    <row r="149" ht="18.95" customHeight="1"/>
    <row r="150" ht="18.95" customHeight="1"/>
    <row r="151" ht="18.95" customHeight="1"/>
    <row r="152" ht="18.95" customHeight="1"/>
    <row r="153" ht="18.95" customHeight="1"/>
    <row r="154" ht="18.95" customHeight="1"/>
    <row r="155" ht="18.95" customHeight="1"/>
    <row r="156" ht="18.95" customHeight="1"/>
    <row r="157" ht="18.95" customHeight="1"/>
    <row r="158" ht="18.95" customHeight="1"/>
    <row r="159" ht="18.95" customHeight="1"/>
    <row r="160" ht="18.95" customHeight="1"/>
    <row r="161" ht="18.95" customHeight="1"/>
    <row r="162" ht="18.95" customHeight="1"/>
    <row r="163" ht="18.95" customHeight="1"/>
    <row r="164" ht="18.95" customHeight="1"/>
    <row r="165" ht="18.95" customHeight="1"/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abSelected="1" workbookViewId="0">
      <selection activeCell="C38" sqref="C38"/>
    </sheetView>
  </sheetViews>
  <sheetFormatPr baseColWidth="10" defaultRowHeight="15"/>
  <cols>
    <col min="2" max="2" width="11.625" bestFit="1" customWidth="1"/>
    <col min="3" max="3" width="16.5" customWidth="1"/>
    <col min="4" max="4" width="58.375" style="294" customWidth="1"/>
    <col min="5" max="5" width="12" style="294" customWidth="1"/>
    <col min="6" max="6" width="18.5" style="294" customWidth="1"/>
  </cols>
  <sheetData>
    <row r="1" spans="2:7">
      <c r="B1" s="420"/>
      <c r="C1" s="420"/>
      <c r="G1" s="420"/>
    </row>
    <row r="2" spans="2:7" s="412" customFormat="1" ht="21.75" customHeight="1">
      <c r="B2" s="421">
        <v>41590</v>
      </c>
      <c r="C2" s="421">
        <v>41590</v>
      </c>
      <c r="D2" s="410" t="s">
        <v>1504</v>
      </c>
      <c r="E2" s="411">
        <v>153</v>
      </c>
      <c r="F2" s="411"/>
      <c r="G2" s="422" t="s">
        <v>1376</v>
      </c>
    </row>
    <row r="3" spans="2:7" s="412" customFormat="1" ht="21.75" customHeight="1">
      <c r="B3" s="421">
        <v>41586</v>
      </c>
      <c r="C3" s="421">
        <v>41589</v>
      </c>
      <c r="D3" s="410" t="s">
        <v>1375</v>
      </c>
      <c r="E3" s="411">
        <v>-12.29</v>
      </c>
      <c r="F3" s="411"/>
      <c r="G3" s="422" t="s">
        <v>1376</v>
      </c>
    </row>
    <row r="4" spans="2:7" s="412" customFormat="1" ht="21.75" customHeight="1">
      <c r="B4" s="421">
        <v>41581</v>
      </c>
      <c r="C4" s="421">
        <v>41583</v>
      </c>
      <c r="D4" s="410" t="s">
        <v>1375</v>
      </c>
      <c r="E4" s="411">
        <v>-140</v>
      </c>
      <c r="F4" s="411"/>
      <c r="G4" s="422" t="s">
        <v>1376</v>
      </c>
    </row>
    <row r="5" spans="2:7" s="412" customFormat="1" ht="21.75" customHeight="1">
      <c r="B5" s="421">
        <v>41555</v>
      </c>
      <c r="C5" s="421">
        <v>41555</v>
      </c>
      <c r="D5" s="410" t="s">
        <v>1505</v>
      </c>
      <c r="E5" s="411">
        <v>150</v>
      </c>
      <c r="F5" s="411"/>
      <c r="G5" s="422" t="s">
        <v>1376</v>
      </c>
    </row>
    <row r="6" spans="2:7" s="412" customFormat="1" ht="21.75" customHeight="1">
      <c r="B6" s="421">
        <v>41545</v>
      </c>
      <c r="C6" s="421">
        <v>41545</v>
      </c>
      <c r="D6" s="410" t="s">
        <v>1435</v>
      </c>
      <c r="E6" s="411">
        <v>-149.38</v>
      </c>
      <c r="F6" s="411"/>
      <c r="G6" s="422" t="s">
        <v>1376</v>
      </c>
    </row>
    <row r="7" spans="2:7" s="412" customFormat="1" ht="21.75" customHeight="1">
      <c r="B7" s="421">
        <v>41531</v>
      </c>
      <c r="C7" s="421">
        <v>41531</v>
      </c>
      <c r="D7" s="410" t="s">
        <v>1436</v>
      </c>
      <c r="E7" s="411">
        <v>-1</v>
      </c>
      <c r="F7" s="411"/>
      <c r="G7" s="422" t="s">
        <v>1376</v>
      </c>
    </row>
    <row r="8" spans="2:7" s="412" customFormat="1" ht="21.75" customHeight="1">
      <c r="B8" s="423">
        <v>41531</v>
      </c>
      <c r="C8" s="423">
        <v>41531</v>
      </c>
      <c r="D8" s="413" t="s">
        <v>1437</v>
      </c>
      <c r="E8" s="414">
        <v>140</v>
      </c>
      <c r="F8" s="414"/>
      <c r="G8" s="424" t="s">
        <v>1376</v>
      </c>
    </row>
    <row r="9" spans="2:7" s="412" customFormat="1" ht="21.75" customHeight="1">
      <c r="B9" s="421">
        <v>41516</v>
      </c>
      <c r="C9" s="421">
        <v>41519</v>
      </c>
      <c r="D9" s="415" t="s">
        <v>1375</v>
      </c>
      <c r="E9" s="411">
        <v>-138.99</v>
      </c>
      <c r="F9" s="411"/>
      <c r="G9" s="422" t="s">
        <v>1376</v>
      </c>
    </row>
    <row r="10" spans="2:7" s="412" customFormat="1" ht="21.75" customHeight="1">
      <c r="B10" s="421">
        <v>41467</v>
      </c>
      <c r="C10" s="421">
        <v>41467</v>
      </c>
      <c r="D10" s="415" t="s">
        <v>1344</v>
      </c>
      <c r="E10" s="411">
        <v>8</v>
      </c>
      <c r="F10" s="411"/>
      <c r="G10" s="422" t="s">
        <v>1376</v>
      </c>
    </row>
    <row r="11" spans="2:7" s="412" customFormat="1" ht="21.75" customHeight="1">
      <c r="B11" s="421">
        <v>41467</v>
      </c>
      <c r="C11" s="421">
        <v>41467</v>
      </c>
      <c r="D11" s="415" t="s">
        <v>1345</v>
      </c>
      <c r="E11" s="411"/>
      <c r="F11" s="411">
        <v>16.5</v>
      </c>
      <c r="G11" s="422" t="s">
        <v>1376</v>
      </c>
    </row>
    <row r="12" spans="2:7" s="412" customFormat="1" ht="21.75" customHeight="1">
      <c r="B12" s="421">
        <v>41467</v>
      </c>
      <c r="C12" s="421">
        <v>41467</v>
      </c>
      <c r="D12" s="415" t="s">
        <v>1346</v>
      </c>
      <c r="E12" s="411"/>
      <c r="F12" s="411">
        <v>110</v>
      </c>
      <c r="G12" s="422" t="s">
        <v>1376</v>
      </c>
    </row>
    <row r="13" spans="2:7" s="412" customFormat="1" ht="21.75" customHeight="1">
      <c r="B13" s="421">
        <v>41447</v>
      </c>
      <c r="C13" s="421">
        <v>41447</v>
      </c>
      <c r="D13" s="415" t="s">
        <v>1347</v>
      </c>
      <c r="E13" s="411">
        <v>-8</v>
      </c>
      <c r="F13" s="411"/>
      <c r="G13" s="422" t="s">
        <v>1376</v>
      </c>
    </row>
    <row r="14" spans="2:7" s="412" customFormat="1" ht="21.75" customHeight="1">
      <c r="B14" s="421">
        <v>41447</v>
      </c>
      <c r="C14" s="421">
        <v>41447</v>
      </c>
      <c r="D14" s="415" t="s">
        <v>1348</v>
      </c>
      <c r="E14" s="411"/>
      <c r="F14" s="411">
        <v>2.94</v>
      </c>
      <c r="G14" s="422" t="s">
        <v>1376</v>
      </c>
    </row>
    <row r="15" spans="2:7" s="412" customFormat="1" ht="21.75" customHeight="1">
      <c r="B15" s="421">
        <v>41443</v>
      </c>
      <c r="C15" s="421">
        <v>41443</v>
      </c>
      <c r="D15" s="415" t="s">
        <v>1349</v>
      </c>
      <c r="E15" s="411"/>
      <c r="F15" s="411">
        <v>-16.5</v>
      </c>
      <c r="G15" s="422" t="s">
        <v>1376</v>
      </c>
    </row>
    <row r="16" spans="2:7" s="412" customFormat="1" ht="21.75" customHeight="1">
      <c r="B16" s="421">
        <v>41417</v>
      </c>
      <c r="C16" s="421">
        <v>41417</v>
      </c>
      <c r="D16" s="415" t="s">
        <v>1350</v>
      </c>
      <c r="E16" s="411"/>
      <c r="F16" s="411">
        <v>-110</v>
      </c>
      <c r="G16" s="422" t="s">
        <v>1376</v>
      </c>
    </row>
    <row r="17" spans="2:7" s="412" customFormat="1" ht="21.75" customHeight="1">
      <c r="B17" s="425"/>
      <c r="C17" s="426" t="s">
        <v>1216</v>
      </c>
      <c r="D17" s="427" t="s">
        <v>1217</v>
      </c>
      <c r="E17" s="416">
        <v>90</v>
      </c>
      <c r="F17" s="416"/>
      <c r="G17" s="425"/>
    </row>
    <row r="18" spans="2:7" s="412" customFormat="1" ht="21.75" customHeight="1">
      <c r="B18" s="425"/>
      <c r="C18" s="426" t="s">
        <v>1216</v>
      </c>
      <c r="D18" s="427" t="s">
        <v>1111</v>
      </c>
      <c r="E18" s="417"/>
      <c r="F18" s="418">
        <v>0.03</v>
      </c>
      <c r="G18" s="425"/>
    </row>
    <row r="19" spans="2:7" s="412" customFormat="1" ht="21.75" customHeight="1">
      <c r="B19" s="425"/>
      <c r="C19" s="425" t="s">
        <v>575</v>
      </c>
      <c r="D19" s="425" t="s">
        <v>487</v>
      </c>
      <c r="E19" s="419">
        <v>500</v>
      </c>
      <c r="F19" s="419"/>
      <c r="G19" s="425"/>
    </row>
    <row r="20" spans="2:7" s="412" customFormat="1" ht="21.75" customHeight="1">
      <c r="B20" s="425"/>
      <c r="C20" s="425" t="s">
        <v>489</v>
      </c>
      <c r="D20" s="425" t="s">
        <v>488</v>
      </c>
      <c r="E20" s="419">
        <v>36.4</v>
      </c>
      <c r="F20" s="419"/>
      <c r="G20" s="425"/>
    </row>
    <row r="21" spans="2:7" s="412" customFormat="1" ht="21.75" customHeight="1">
      <c r="B21" s="425"/>
      <c r="C21" s="428">
        <v>41131</v>
      </c>
      <c r="D21" s="425" t="s">
        <v>490</v>
      </c>
      <c r="E21" s="419">
        <v>500</v>
      </c>
      <c r="F21" s="419"/>
      <c r="G21" s="425"/>
    </row>
    <row r="22" spans="2:7" s="412" customFormat="1" ht="21.75" customHeight="1">
      <c r="B22" s="425"/>
      <c r="C22" s="425" t="s">
        <v>491</v>
      </c>
      <c r="D22" s="425" t="s">
        <v>492</v>
      </c>
      <c r="E22" s="419"/>
      <c r="F22" s="419">
        <v>0.05</v>
      </c>
      <c r="G22" s="425"/>
    </row>
    <row r="23" spans="2:7" s="412" customFormat="1" ht="21.75" customHeight="1">
      <c r="B23" s="425"/>
      <c r="C23" s="425" t="s">
        <v>336</v>
      </c>
      <c r="D23" s="425" t="s">
        <v>337</v>
      </c>
      <c r="E23" s="419"/>
      <c r="F23" s="419">
        <v>67.19</v>
      </c>
      <c r="G23" s="425"/>
    </row>
    <row r="24" spans="2:7" s="412" customFormat="1" ht="21.75" customHeight="1">
      <c r="B24" s="425"/>
      <c r="C24" s="425" t="s">
        <v>336</v>
      </c>
      <c r="D24" s="425" t="s">
        <v>232</v>
      </c>
      <c r="E24" s="419"/>
      <c r="F24" s="419">
        <v>511.65</v>
      </c>
      <c r="G24" s="425"/>
    </row>
    <row r="25" spans="2:7" s="412" customFormat="1" ht="21.75" customHeight="1">
      <c r="B25" s="425"/>
      <c r="C25" s="428">
        <v>41094</v>
      </c>
      <c r="D25" s="425" t="s">
        <v>338</v>
      </c>
      <c r="E25" s="419">
        <v>200</v>
      </c>
      <c r="F25" s="419"/>
      <c r="G25" s="425"/>
    </row>
    <row r="26" spans="2:7" s="412" customFormat="1" ht="21.75" customHeight="1">
      <c r="B26" s="425"/>
      <c r="C26" s="425" t="s">
        <v>339</v>
      </c>
      <c r="D26" s="425" t="s">
        <v>340</v>
      </c>
      <c r="E26" s="419"/>
      <c r="F26" s="419">
        <v>578.41999999999996</v>
      </c>
      <c r="G26" s="425"/>
    </row>
    <row r="27" spans="2:7" s="412" customFormat="1" ht="21.75" customHeight="1">
      <c r="B27" s="425"/>
      <c r="C27" s="425" t="s">
        <v>233</v>
      </c>
      <c r="D27" s="425" t="s">
        <v>338</v>
      </c>
      <c r="E27" s="419">
        <v>200</v>
      </c>
      <c r="F27" s="419"/>
      <c r="G27" s="425"/>
    </row>
    <row r="28" spans="2:7" s="412" customFormat="1" ht="21.75" customHeight="1">
      <c r="B28" s="425"/>
      <c r="C28" s="425" t="s">
        <v>71</v>
      </c>
      <c r="D28" s="425" t="s">
        <v>231</v>
      </c>
      <c r="E28" s="419">
        <v>100</v>
      </c>
      <c r="F28" s="419"/>
      <c r="G28" s="425"/>
    </row>
    <row r="29" spans="2:7" s="412" customFormat="1" ht="21.75" customHeight="1">
      <c r="B29" s="425"/>
      <c r="C29" s="425" t="s">
        <v>230</v>
      </c>
      <c r="D29" s="425" t="s">
        <v>340</v>
      </c>
      <c r="E29" s="419"/>
      <c r="F29" s="419">
        <v>447.52</v>
      </c>
      <c r="G29" s="425"/>
    </row>
    <row r="30" spans="2:7" s="412" customFormat="1" ht="21.75" customHeight="1">
      <c r="B30" s="425"/>
      <c r="C30" s="425" t="s">
        <v>366</v>
      </c>
      <c r="D30" s="425" t="s">
        <v>341</v>
      </c>
      <c r="E30" s="419"/>
      <c r="F30" s="419">
        <v>0.03</v>
      </c>
      <c r="G30" s="425"/>
    </row>
    <row r="31" spans="2:7">
      <c r="B31" s="420"/>
      <c r="C31" s="420"/>
      <c r="G31" s="420"/>
    </row>
    <row r="32" spans="2:7" ht="30">
      <c r="B32" s="429" t="s">
        <v>1506</v>
      </c>
      <c r="C32" s="429" t="s">
        <v>1507</v>
      </c>
      <c r="D32" s="429" t="s">
        <v>1508</v>
      </c>
      <c r="G32" s="420"/>
    </row>
    <row r="33" spans="2:7" ht="45.75" thickBot="1">
      <c r="B33" s="430" t="s">
        <v>1509</v>
      </c>
      <c r="C33" s="431" t="s">
        <v>1510</v>
      </c>
      <c r="D33" s="431" t="s">
        <v>1511</v>
      </c>
      <c r="G33" s="420"/>
    </row>
    <row r="35" spans="2:7" ht="15.75" thickBot="1">
      <c r="B35" s="432" t="s">
        <v>1512</v>
      </c>
      <c r="C35" s="433"/>
    </row>
    <row r="36" spans="2:7" ht="30.75" thickBot="1">
      <c r="B36" s="434" t="s">
        <v>1351</v>
      </c>
      <c r="C36" s="435">
        <v>0</v>
      </c>
    </row>
    <row r="37" spans="2:7" ht="30.75" thickBot="1">
      <c r="B37" s="434" t="s">
        <v>1352</v>
      </c>
      <c r="C37" s="435">
        <v>0</v>
      </c>
    </row>
    <row r="38" spans="2:7" ht="45.75" thickBot="1">
      <c r="B38" s="434" t="s">
        <v>1353</v>
      </c>
      <c r="C38" s="435">
        <v>-0.63</v>
      </c>
    </row>
    <row r="39" spans="2:7" ht="45.75" thickBot="1">
      <c r="B39" s="434" t="s">
        <v>1355</v>
      </c>
      <c r="C39" s="435">
        <v>0</v>
      </c>
    </row>
    <row r="40" spans="2:7" ht="15.75" thickBot="1">
      <c r="B40" s="436"/>
      <c r="C40" s="436"/>
    </row>
    <row r="41" spans="2:7" ht="15.75" thickBot="1">
      <c r="B41" s="437" t="s">
        <v>1513</v>
      </c>
      <c r="C41" s="438"/>
    </row>
    <row r="42" spans="2:7" ht="30.75" thickBot="1">
      <c r="B42" s="434" t="s">
        <v>1351</v>
      </c>
      <c r="C42" s="409" t="s">
        <v>945</v>
      </c>
    </row>
    <row r="43" spans="2:7" ht="30.75" thickBot="1">
      <c r="B43" s="434" t="s">
        <v>1352</v>
      </c>
      <c r="C43" s="409" t="s">
        <v>945</v>
      </c>
    </row>
    <row r="44" spans="2:7" ht="45.75" thickBot="1">
      <c r="B44" s="434" t="s">
        <v>1353</v>
      </c>
      <c r="C44" s="409" t="s">
        <v>1354</v>
      </c>
    </row>
    <row r="45" spans="2:7" ht="45.75" thickBot="1">
      <c r="B45" s="434" t="s">
        <v>1355</v>
      </c>
      <c r="C45" s="409" t="s">
        <v>945</v>
      </c>
    </row>
  </sheetData>
  <mergeCells count="3">
    <mergeCell ref="B35:C35"/>
    <mergeCell ref="B40:C40"/>
    <mergeCell ref="B41:C41"/>
  </mergeCells>
  <phoneticPr fontId="17" type="noConversion"/>
  <hyperlinks>
    <hyperlink ref="D17" r:id="rId1"/>
    <hyperlink ref="D18" r:id="rId2"/>
    <hyperlink ref="D9" r:id="rId3" display="javascript:misubmit('0')"/>
    <hyperlink ref="D10" r:id="rId4" display="javascript:misubmit('1')"/>
    <hyperlink ref="D11" r:id="rId5" display="javascript:misubmit('2')"/>
    <hyperlink ref="D12" r:id="rId6" display="javascript:misubmit('3')"/>
    <hyperlink ref="D13" r:id="rId7" display="javascript:misubmit('4')"/>
    <hyperlink ref="D14" r:id="rId8" display="javascript:misubmit('5')"/>
    <hyperlink ref="D15" r:id="rId9" display="javascript:misubmit('6')"/>
    <hyperlink ref="D16" r:id="rId10" display="javascript:misubmit('7')"/>
    <hyperlink ref="D2" r:id="rId11" display="javascript:misubmit('0');"/>
    <hyperlink ref="D3" r:id="rId12" display="javascript:misubmit('1');"/>
    <hyperlink ref="D4" r:id="rId13" display="javascript:misubmit('2');"/>
    <hyperlink ref="D5" r:id="rId14" display="javascript:misubmit('3');"/>
    <hyperlink ref="D6" r:id="rId15" display="javascript:misubmit('4');"/>
    <hyperlink ref="D7" r:id="rId16" display="javascript:misubmit('5');"/>
    <hyperlink ref="D8" r:id="rId17" display="javascript:misubmit('6');"/>
  </hyperlinks>
  <pageMargins left="0.75" right="0.75" top="1" bottom="1" header="0.5" footer="0.5"/>
  <pageSetup orientation="portrait" horizontalDpi="4294967292" verticalDpi="4294967292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view="pageLayout" topLeftCell="A9" workbookViewId="0">
      <selection activeCell="D29" sqref="D29"/>
    </sheetView>
  </sheetViews>
  <sheetFormatPr baseColWidth="10" defaultRowHeight="12.75"/>
  <cols>
    <col min="1" max="1" width="8.75" customWidth="1"/>
    <col min="2" max="2" width="11" style="343" customWidth="1"/>
    <col min="3" max="3" width="24.25" style="279" customWidth="1"/>
    <col min="4" max="4" width="15.875" style="342" customWidth="1"/>
  </cols>
  <sheetData>
    <row r="1" spans="1:4">
      <c r="A1" t="s">
        <v>8</v>
      </c>
    </row>
    <row r="2" spans="1:4">
      <c r="B2" s="344" t="s">
        <v>705</v>
      </c>
      <c r="C2" s="345" t="s">
        <v>847</v>
      </c>
      <c r="D2" s="338">
        <v>10.44</v>
      </c>
    </row>
    <row r="3" spans="1:4">
      <c r="B3" s="344" t="s">
        <v>454</v>
      </c>
      <c r="C3" s="345" t="s">
        <v>1035</v>
      </c>
      <c r="D3" s="339">
        <v>-8120</v>
      </c>
    </row>
    <row r="4" spans="1:4">
      <c r="B4" s="344" t="s">
        <v>383</v>
      </c>
      <c r="C4" s="345" t="s">
        <v>847</v>
      </c>
      <c r="D4" s="338">
        <v>10.57</v>
      </c>
    </row>
    <row r="5" spans="1:4">
      <c r="B5" s="344" t="s">
        <v>806</v>
      </c>
      <c r="C5" s="345" t="s">
        <v>847</v>
      </c>
      <c r="D5" s="338">
        <v>3.1</v>
      </c>
    </row>
    <row r="6" spans="1:4">
      <c r="B6" s="344" t="s">
        <v>701</v>
      </c>
      <c r="C6" s="345" t="s">
        <v>847</v>
      </c>
      <c r="D6" s="338">
        <v>2.9</v>
      </c>
    </row>
    <row r="7" spans="1:4">
      <c r="B7" s="344" t="s">
        <v>23</v>
      </c>
      <c r="C7" s="345" t="s">
        <v>847</v>
      </c>
      <c r="D7" s="338">
        <v>3.1</v>
      </c>
    </row>
    <row r="8" spans="1:4">
      <c r="B8" s="344" t="s">
        <v>444</v>
      </c>
      <c r="C8" s="345" t="s">
        <v>847</v>
      </c>
      <c r="D8" s="338">
        <v>3</v>
      </c>
    </row>
    <row r="9" spans="1:4">
      <c r="B9" s="344">
        <v>41405</v>
      </c>
      <c r="C9" s="345" t="s">
        <v>189</v>
      </c>
      <c r="D9" s="338">
        <v>737.32</v>
      </c>
    </row>
    <row r="10" spans="1:4">
      <c r="B10" s="344" t="s">
        <v>900</v>
      </c>
      <c r="C10" s="345" t="s">
        <v>847</v>
      </c>
      <c r="D10" s="338">
        <v>3.41</v>
      </c>
    </row>
    <row r="11" spans="1:4">
      <c r="B11" s="344" t="s">
        <v>1162</v>
      </c>
      <c r="C11" s="345" t="s">
        <v>847</v>
      </c>
      <c r="D11" s="338">
        <v>3.47</v>
      </c>
    </row>
    <row r="12" spans="1:4">
      <c r="B12" s="344" t="s">
        <v>56</v>
      </c>
      <c r="C12" s="345" t="s">
        <v>847</v>
      </c>
      <c r="D12" s="338">
        <v>3.58</v>
      </c>
    </row>
    <row r="13" spans="1:4">
      <c r="B13" s="344" t="s">
        <v>734</v>
      </c>
      <c r="C13" s="345" t="s">
        <v>847</v>
      </c>
      <c r="D13" s="338">
        <v>3.58</v>
      </c>
    </row>
    <row r="14" spans="1:4">
      <c r="B14" s="344" t="s">
        <v>563</v>
      </c>
      <c r="C14" s="345" t="s">
        <v>847</v>
      </c>
      <c r="D14" s="338">
        <v>3.47</v>
      </c>
    </row>
    <row r="15" spans="1:4">
      <c r="B15" s="344" t="s">
        <v>397</v>
      </c>
      <c r="C15" s="345" t="s">
        <v>847</v>
      </c>
      <c r="D15" s="338">
        <v>3.59</v>
      </c>
    </row>
    <row r="16" spans="1:4">
      <c r="B16" s="344">
        <v>41588</v>
      </c>
      <c r="C16" s="345" t="s">
        <v>189</v>
      </c>
      <c r="D16" s="338">
        <v>807.88</v>
      </c>
    </row>
    <row r="17" spans="2:4">
      <c r="B17" s="344" t="s">
        <v>705</v>
      </c>
      <c r="C17" s="345" t="s">
        <v>847</v>
      </c>
      <c r="D17" s="338">
        <v>3.81</v>
      </c>
    </row>
    <row r="18" spans="2:4">
      <c r="B18" s="344" t="s">
        <v>383</v>
      </c>
      <c r="C18" s="345" t="s">
        <v>847</v>
      </c>
      <c r="D18" s="338">
        <v>4.1100000000000003</v>
      </c>
    </row>
    <row r="19" spans="2:4">
      <c r="B19" s="344" t="s">
        <v>330</v>
      </c>
      <c r="C19" s="345" t="s">
        <v>847</v>
      </c>
      <c r="D19" s="338">
        <v>4.13</v>
      </c>
    </row>
    <row r="20" spans="2:4">
      <c r="B20" s="344" t="s">
        <v>559</v>
      </c>
      <c r="C20" s="345" t="s">
        <v>847</v>
      </c>
      <c r="D20" s="338">
        <v>3.73</v>
      </c>
    </row>
    <row r="21" spans="2:4">
      <c r="B21" s="344" t="s">
        <v>23</v>
      </c>
      <c r="C21" s="345" t="s">
        <v>847</v>
      </c>
      <c r="D21" s="338">
        <v>4.13</v>
      </c>
    </row>
    <row r="22" spans="2:4">
      <c r="B22" s="346">
        <v>41392</v>
      </c>
      <c r="C22" s="340" t="s">
        <v>847</v>
      </c>
      <c r="D22" s="340">
        <v>4</v>
      </c>
    </row>
    <row r="23" spans="2:4">
      <c r="B23" s="347">
        <v>41398</v>
      </c>
      <c r="C23" s="348" t="s">
        <v>189</v>
      </c>
      <c r="D23" s="341">
        <v>788.36</v>
      </c>
    </row>
    <row r="24" spans="2:4">
      <c r="B24" s="347">
        <v>41424</v>
      </c>
      <c r="C24" s="348" t="s">
        <v>847</v>
      </c>
      <c r="D24" s="341">
        <v>4.58</v>
      </c>
    </row>
    <row r="25" spans="2:4">
      <c r="B25" s="343">
        <v>41454</v>
      </c>
      <c r="C25" s="279" t="s">
        <v>847</v>
      </c>
      <c r="D25" s="342">
        <v>4.5</v>
      </c>
    </row>
    <row r="26" spans="2:4">
      <c r="B26" s="343">
        <v>41485</v>
      </c>
      <c r="C26" s="279" t="s">
        <v>847</v>
      </c>
      <c r="D26" s="342">
        <v>4.6500000000000004</v>
      </c>
    </row>
    <row r="27" spans="2:4">
      <c r="B27" s="343">
        <v>41516</v>
      </c>
      <c r="C27" s="279" t="s">
        <v>847</v>
      </c>
      <c r="D27" s="342">
        <v>4.6500000000000004</v>
      </c>
    </row>
    <row r="28" spans="2:4">
      <c r="B28" s="343">
        <v>41546</v>
      </c>
      <c r="C28" s="279" t="s">
        <v>847</v>
      </c>
      <c r="D28" s="342">
        <v>4.5</v>
      </c>
    </row>
    <row r="29" spans="2:4">
      <c r="B29" s="343" t="s">
        <v>199</v>
      </c>
      <c r="C29" s="279" t="s">
        <v>783</v>
      </c>
      <c r="D29" s="342" t="s">
        <v>1438</v>
      </c>
    </row>
    <row r="30" spans="2:4">
      <c r="B30" s="343" t="s">
        <v>199</v>
      </c>
      <c r="C30" s="279" t="s">
        <v>513</v>
      </c>
      <c r="D30" s="342" t="s">
        <v>1439</v>
      </c>
    </row>
  </sheetData>
  <phoneticPr fontId="17" type="noConversion"/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45" workbookViewId="0">
      <selection activeCell="B61" sqref="B61"/>
    </sheetView>
  </sheetViews>
  <sheetFormatPr baseColWidth="10" defaultRowHeight="12.75"/>
  <cols>
    <col min="2" max="2" width="33.125" customWidth="1"/>
    <col min="3" max="3" width="12.125" style="151" customWidth="1"/>
    <col min="5" max="5" width="20.75" customWidth="1"/>
  </cols>
  <sheetData>
    <row r="1" spans="1:3" ht="15" customHeight="1">
      <c r="A1" s="59" t="s">
        <v>689</v>
      </c>
      <c r="B1" s="57"/>
    </row>
    <row r="2" spans="1:3" ht="15" customHeight="1">
      <c r="A2" s="58" t="s">
        <v>903</v>
      </c>
      <c r="B2" s="58" t="s">
        <v>795</v>
      </c>
      <c r="C2" s="126" t="s">
        <v>1121</v>
      </c>
    </row>
    <row r="3" spans="1:3" ht="15" customHeight="1">
      <c r="A3" s="45" t="s">
        <v>962</v>
      </c>
      <c r="B3" s="31" t="s">
        <v>207</v>
      </c>
      <c r="C3" s="155">
        <v>129500</v>
      </c>
    </row>
    <row r="4" spans="1:3" ht="15" customHeight="1">
      <c r="A4" s="45" t="s">
        <v>962</v>
      </c>
      <c r="B4" s="31" t="s">
        <v>911</v>
      </c>
      <c r="C4" s="153">
        <v>-128500</v>
      </c>
    </row>
    <row r="5" spans="1:3" ht="15" customHeight="1">
      <c r="A5" s="45" t="s">
        <v>962</v>
      </c>
      <c r="B5" s="31" t="s">
        <v>618</v>
      </c>
      <c r="C5" s="153">
        <v>-12.85</v>
      </c>
    </row>
    <row r="6" spans="1:3" ht="15" customHeight="1">
      <c r="A6" s="45" t="s">
        <v>957</v>
      </c>
      <c r="B6" s="31" t="s">
        <v>207</v>
      </c>
      <c r="C6" s="155">
        <v>17000</v>
      </c>
    </row>
    <row r="7" spans="1:3" ht="14.25">
      <c r="A7" s="45" t="s">
        <v>957</v>
      </c>
      <c r="B7" s="31" t="s">
        <v>618</v>
      </c>
      <c r="C7" s="153">
        <v>-0.85</v>
      </c>
    </row>
    <row r="8" spans="1:3" ht="14.25">
      <c r="A8" s="45" t="s">
        <v>1074</v>
      </c>
      <c r="B8" s="31" t="s">
        <v>469</v>
      </c>
      <c r="C8" s="153">
        <v>-17000</v>
      </c>
    </row>
    <row r="9" spans="1:3" ht="14.25">
      <c r="A9" s="45" t="s">
        <v>1074</v>
      </c>
      <c r="B9" s="31" t="s">
        <v>618</v>
      </c>
      <c r="C9" s="153">
        <v>-0.85</v>
      </c>
    </row>
    <row r="10" spans="1:3" ht="14.25">
      <c r="A10" s="45" t="s">
        <v>806</v>
      </c>
      <c r="B10" s="31" t="s">
        <v>669</v>
      </c>
      <c r="C10" s="155">
        <v>0</v>
      </c>
    </row>
    <row r="11" spans="1:3" ht="14.25">
      <c r="A11" s="45" t="s">
        <v>806</v>
      </c>
      <c r="B11" s="31" t="s">
        <v>869</v>
      </c>
      <c r="C11" s="155">
        <v>0</v>
      </c>
    </row>
    <row r="12" spans="1:3" ht="14.25">
      <c r="A12" s="45" t="s">
        <v>806</v>
      </c>
      <c r="B12" s="31" t="s">
        <v>847</v>
      </c>
      <c r="C12" s="155">
        <v>0.41</v>
      </c>
    </row>
    <row r="13" spans="1:3" ht="14.25">
      <c r="A13" s="30">
        <v>40947</v>
      </c>
      <c r="B13" s="31" t="s">
        <v>207</v>
      </c>
      <c r="C13" s="155">
        <v>19800</v>
      </c>
    </row>
    <row r="14" spans="1:3" ht="14.25">
      <c r="A14" s="30">
        <v>40947</v>
      </c>
      <c r="B14" s="31" t="s">
        <v>618</v>
      </c>
      <c r="C14" s="153">
        <v>-0.95</v>
      </c>
    </row>
    <row r="15" spans="1:3" ht="14.25">
      <c r="A15" s="30">
        <v>40950</v>
      </c>
      <c r="B15" s="31" t="s">
        <v>469</v>
      </c>
      <c r="C15" s="153">
        <v>-13600</v>
      </c>
    </row>
    <row r="16" spans="1:3" ht="14.25">
      <c r="A16" s="30">
        <v>40950</v>
      </c>
      <c r="B16" s="31" t="s">
        <v>618</v>
      </c>
      <c r="C16" s="153">
        <v>-0.65</v>
      </c>
    </row>
    <row r="17" spans="1:6" ht="28.5">
      <c r="A17" s="45" t="s">
        <v>770</v>
      </c>
      <c r="B17" s="31" t="s">
        <v>446</v>
      </c>
      <c r="C17" s="153">
        <v>-2580.85</v>
      </c>
      <c r="D17" s="45" t="s">
        <v>770</v>
      </c>
      <c r="E17" s="31" t="s">
        <v>446</v>
      </c>
      <c r="F17" s="92">
        <f>+C17</f>
        <v>-2580.85</v>
      </c>
    </row>
    <row r="18" spans="1:6" ht="28.5">
      <c r="A18" s="45" t="s">
        <v>770</v>
      </c>
      <c r="B18" s="31" t="s">
        <v>446</v>
      </c>
      <c r="C18" s="153">
        <v>-503.56</v>
      </c>
      <c r="D18" s="45" t="s">
        <v>770</v>
      </c>
      <c r="E18" s="31" t="s">
        <v>446</v>
      </c>
      <c r="F18" s="92">
        <f>+C18</f>
        <v>-503.56</v>
      </c>
    </row>
    <row r="19" spans="1:6" ht="14.25">
      <c r="A19" s="45" t="s">
        <v>771</v>
      </c>
      <c r="B19" s="31" t="s">
        <v>618</v>
      </c>
      <c r="C19" s="153">
        <v>-0.1</v>
      </c>
    </row>
    <row r="20" spans="1:6" ht="14.25">
      <c r="A20" s="45" t="s">
        <v>289</v>
      </c>
      <c r="B20" s="31" t="s">
        <v>712</v>
      </c>
      <c r="C20" s="153">
        <v>-2000</v>
      </c>
      <c r="D20" s="45" t="s">
        <v>289</v>
      </c>
      <c r="E20" s="31" t="s">
        <v>712</v>
      </c>
      <c r="F20" s="92">
        <f>+C20</f>
        <v>-2000</v>
      </c>
    </row>
    <row r="21" spans="1:6" ht="14.25">
      <c r="A21" s="45" t="s">
        <v>289</v>
      </c>
      <c r="B21" s="31" t="s">
        <v>618</v>
      </c>
      <c r="C21" s="153">
        <v>-0.1</v>
      </c>
    </row>
    <row r="22" spans="1:6" ht="14.25">
      <c r="A22" s="45" t="s">
        <v>772</v>
      </c>
      <c r="B22" s="31" t="s">
        <v>712</v>
      </c>
      <c r="C22" s="153">
        <v>-2000</v>
      </c>
      <c r="D22" s="45" t="s">
        <v>772</v>
      </c>
      <c r="E22" s="31" t="s">
        <v>712</v>
      </c>
      <c r="F22" s="92">
        <f>+C22</f>
        <v>-2000</v>
      </c>
    </row>
    <row r="23" spans="1:6" ht="14.25">
      <c r="A23" s="45" t="s">
        <v>772</v>
      </c>
      <c r="B23" s="31" t="s">
        <v>618</v>
      </c>
      <c r="C23" s="153">
        <v>-0.1</v>
      </c>
    </row>
    <row r="24" spans="1:6" ht="14.25">
      <c r="A24" s="45" t="s">
        <v>585</v>
      </c>
      <c r="B24" s="31" t="s">
        <v>207</v>
      </c>
      <c r="C24" s="155">
        <v>3397.92</v>
      </c>
    </row>
    <row r="25" spans="1:6" ht="14.25">
      <c r="A25" s="45" t="s">
        <v>585</v>
      </c>
      <c r="B25" s="31" t="s">
        <v>618</v>
      </c>
      <c r="C25" s="153">
        <v>-0.15</v>
      </c>
    </row>
    <row r="26" spans="1:6" ht="14.25">
      <c r="A26" s="45" t="s">
        <v>908</v>
      </c>
      <c r="B26" s="31" t="s">
        <v>712</v>
      </c>
      <c r="C26" s="153">
        <v>-2000</v>
      </c>
      <c r="D26" s="45" t="s">
        <v>908</v>
      </c>
      <c r="E26" s="31" t="s">
        <v>712</v>
      </c>
      <c r="F26" s="92">
        <f>+C26</f>
        <v>-2000</v>
      </c>
    </row>
    <row r="27" spans="1:6" ht="28.5">
      <c r="A27" s="45" t="s">
        <v>908</v>
      </c>
      <c r="B27" s="31" t="s">
        <v>727</v>
      </c>
      <c r="C27" s="153">
        <v>-536.4</v>
      </c>
      <c r="D27" s="45" t="s">
        <v>908</v>
      </c>
      <c r="E27" s="31" t="s">
        <v>727</v>
      </c>
      <c r="F27" s="92">
        <f>+C27</f>
        <v>-536.4</v>
      </c>
    </row>
    <row r="28" spans="1:6" ht="14.25">
      <c r="A28" s="45" t="s">
        <v>908</v>
      </c>
      <c r="B28" s="31" t="s">
        <v>618</v>
      </c>
      <c r="C28" s="153">
        <v>-0.1</v>
      </c>
    </row>
    <row r="29" spans="1:6" ht="14.25">
      <c r="A29" s="45" t="s">
        <v>586</v>
      </c>
      <c r="B29" s="31" t="s">
        <v>207</v>
      </c>
      <c r="C29" s="155">
        <v>21113.119999999999</v>
      </c>
    </row>
    <row r="30" spans="1:6" ht="14.25">
      <c r="A30" s="45" t="s">
        <v>586</v>
      </c>
      <c r="B30" s="31" t="s">
        <v>618</v>
      </c>
      <c r="C30" s="153">
        <v>-1.05</v>
      </c>
    </row>
    <row r="31" spans="1:6" ht="28.5">
      <c r="A31" s="45" t="s">
        <v>559</v>
      </c>
      <c r="B31" s="31" t="s">
        <v>446</v>
      </c>
      <c r="C31" s="153">
        <v>-545.4</v>
      </c>
      <c r="D31" s="45" t="s">
        <v>559</v>
      </c>
      <c r="E31" s="31" t="s">
        <v>446</v>
      </c>
      <c r="F31" s="92">
        <f>+C31</f>
        <v>-545.4</v>
      </c>
    </row>
    <row r="32" spans="1:6" ht="14.25">
      <c r="A32" s="45" t="s">
        <v>701</v>
      </c>
      <c r="B32" s="31" t="s">
        <v>712</v>
      </c>
      <c r="C32" s="153">
        <v>-1850</v>
      </c>
      <c r="D32" s="45" t="s">
        <v>701</v>
      </c>
      <c r="E32" s="31" t="s">
        <v>712</v>
      </c>
      <c r="F32" s="92">
        <f>+C32</f>
        <v>-1850</v>
      </c>
    </row>
    <row r="33" spans="1:6" ht="14.25">
      <c r="A33" s="45" t="s">
        <v>701</v>
      </c>
      <c r="B33" s="31" t="s">
        <v>669</v>
      </c>
      <c r="C33" s="155">
        <v>0</v>
      </c>
    </row>
    <row r="34" spans="1:6" ht="14.25">
      <c r="A34" s="45" t="s">
        <v>701</v>
      </c>
      <c r="B34" s="31" t="s">
        <v>869</v>
      </c>
      <c r="C34" s="155">
        <v>0</v>
      </c>
    </row>
    <row r="35" spans="1:6" ht="14.25">
      <c r="A35" s="45" t="s">
        <v>701</v>
      </c>
      <c r="B35" s="31" t="s">
        <v>847</v>
      </c>
      <c r="C35" s="155">
        <v>2.92</v>
      </c>
    </row>
    <row r="36" spans="1:6" ht="14.25">
      <c r="A36" s="45" t="s">
        <v>701</v>
      </c>
      <c r="B36" s="31" t="s">
        <v>618</v>
      </c>
      <c r="C36" s="153">
        <v>-0.05</v>
      </c>
    </row>
    <row r="37" spans="1:6" ht="14.25">
      <c r="A37" s="30">
        <v>40972</v>
      </c>
      <c r="B37" s="31" t="s">
        <v>469</v>
      </c>
      <c r="C37" s="153">
        <v>-13680</v>
      </c>
    </row>
    <row r="38" spans="1:6" ht="14.25">
      <c r="A38" s="30">
        <v>40973</v>
      </c>
      <c r="B38" s="31" t="s">
        <v>618</v>
      </c>
      <c r="C38" s="153">
        <v>-0.65</v>
      </c>
    </row>
    <row r="39" spans="1:6" ht="14.25">
      <c r="A39" s="30">
        <v>40978</v>
      </c>
      <c r="B39" s="31" t="s">
        <v>469</v>
      </c>
      <c r="C39" s="153">
        <v>-5999</v>
      </c>
    </row>
    <row r="40" spans="1:6" ht="14.25">
      <c r="A40" s="30">
        <v>40978</v>
      </c>
      <c r="B40" s="31" t="s">
        <v>618</v>
      </c>
      <c r="C40" s="153">
        <v>-0.25</v>
      </c>
    </row>
    <row r="41" spans="1:6" ht="14.25">
      <c r="A41" s="45" t="s">
        <v>393</v>
      </c>
      <c r="B41" s="31" t="s">
        <v>207</v>
      </c>
      <c r="C41" s="155">
        <v>10407.36</v>
      </c>
    </row>
    <row r="42" spans="1:6" ht="14.25">
      <c r="A42" s="45" t="s">
        <v>393</v>
      </c>
      <c r="B42" s="31" t="s">
        <v>618</v>
      </c>
      <c r="C42" s="153">
        <v>-0.5</v>
      </c>
      <c r="F42" s="93"/>
    </row>
    <row r="43" spans="1:6" ht="14.25">
      <c r="A43" s="45" t="s">
        <v>23</v>
      </c>
      <c r="B43" s="31" t="s">
        <v>669</v>
      </c>
      <c r="C43" s="155">
        <v>0</v>
      </c>
    </row>
    <row r="44" spans="1:6" ht="14.25">
      <c r="A44" s="45" t="s">
        <v>23</v>
      </c>
      <c r="B44" s="31" t="s">
        <v>869</v>
      </c>
      <c r="C44" s="155">
        <v>0</v>
      </c>
    </row>
    <row r="45" spans="1:6" ht="14.25">
      <c r="A45" s="45" t="s">
        <v>23</v>
      </c>
      <c r="B45" s="31" t="s">
        <v>847</v>
      </c>
      <c r="C45" s="155">
        <v>2.02</v>
      </c>
    </row>
    <row r="46" spans="1:6" ht="14.25">
      <c r="A46" s="45" t="s">
        <v>645</v>
      </c>
      <c r="B46" s="31" t="s">
        <v>446</v>
      </c>
      <c r="C46" s="153">
        <v>-478.7</v>
      </c>
    </row>
    <row r="47" spans="1:6" ht="14.25">
      <c r="A47" s="45" t="s">
        <v>654</v>
      </c>
      <c r="B47" s="31" t="s">
        <v>712</v>
      </c>
      <c r="C47" s="153">
        <v>-500</v>
      </c>
    </row>
    <row r="48" spans="1:6" ht="14.25">
      <c r="A48" s="45" t="s">
        <v>1155</v>
      </c>
      <c r="B48" s="31" t="s">
        <v>712</v>
      </c>
      <c r="C48" s="153">
        <v>-1900</v>
      </c>
    </row>
    <row r="49" spans="1:6" ht="14.25">
      <c r="A49" s="45" t="s">
        <v>1155</v>
      </c>
      <c r="B49" s="31" t="s">
        <v>618</v>
      </c>
      <c r="C49" s="153">
        <v>-0.05</v>
      </c>
    </row>
    <row r="50" spans="1:6" ht="14.25">
      <c r="A50" s="45" t="s">
        <v>735</v>
      </c>
      <c r="B50" s="31" t="s">
        <v>485</v>
      </c>
      <c r="C50" s="153">
        <v>-7500</v>
      </c>
      <c r="F50" s="93">
        <f>SUM(F3:F49)</f>
        <v>-12016.21</v>
      </c>
    </row>
    <row r="51" spans="1:6" ht="14.25">
      <c r="A51" s="45" t="s">
        <v>444</v>
      </c>
      <c r="B51" s="31" t="s">
        <v>669</v>
      </c>
      <c r="C51" s="155">
        <v>0</v>
      </c>
    </row>
    <row r="52" spans="1:6" ht="14.25">
      <c r="A52" s="45" t="s">
        <v>444</v>
      </c>
      <c r="B52" s="31" t="s">
        <v>869</v>
      </c>
      <c r="C52" s="155">
        <v>0</v>
      </c>
    </row>
    <row r="53" spans="1:6" ht="14.25">
      <c r="A53" s="45" t="s">
        <v>444</v>
      </c>
      <c r="B53" s="31" t="s">
        <v>847</v>
      </c>
      <c r="C53" s="155">
        <v>3.41</v>
      </c>
    </row>
    <row r="54" spans="1:6" ht="14.25">
      <c r="A54" s="45" t="s">
        <v>900</v>
      </c>
      <c r="B54" s="31" t="s">
        <v>869</v>
      </c>
      <c r="C54" s="155">
        <v>0</v>
      </c>
    </row>
    <row r="55" spans="1:6" ht="14.25">
      <c r="A55" s="45" t="s">
        <v>900</v>
      </c>
      <c r="B55" s="31" t="s">
        <v>669</v>
      </c>
      <c r="C55" s="153">
        <v>-8</v>
      </c>
    </row>
    <row r="56" spans="1:6" ht="14.25">
      <c r="A56" s="45" t="s">
        <v>348</v>
      </c>
      <c r="B56" s="31" t="s">
        <v>1035</v>
      </c>
      <c r="C56" s="153">
        <v>-26</v>
      </c>
    </row>
    <row r="57" spans="1:6" ht="14.25">
      <c r="A57" s="371"/>
      <c r="B57" s="371"/>
      <c r="C57" s="371"/>
    </row>
    <row r="58" spans="1:6" ht="14.25">
      <c r="A58" s="32"/>
      <c r="B58" s="46" t="s">
        <v>783</v>
      </c>
      <c r="C58" s="127" t="s">
        <v>1250</v>
      </c>
    </row>
    <row r="59" spans="1:6" ht="14.25">
      <c r="A59" s="32"/>
      <c r="B59" s="46" t="s">
        <v>513</v>
      </c>
      <c r="C59" s="127" t="s">
        <v>1250</v>
      </c>
    </row>
  </sheetData>
  <mergeCells count="1">
    <mergeCell ref="A57:C5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Claro</vt:lpstr>
      <vt:lpstr>BCP</vt:lpstr>
      <vt:lpstr>BCPUnsa</vt:lpstr>
      <vt:lpstr>Interbank</vt:lpstr>
      <vt:lpstr>Caja Aqp</vt:lpstr>
      <vt:lpstr>BancoFalabella</vt:lpstr>
      <vt:lpstr>scotiabank</vt:lpstr>
      <vt:lpstr>CTS</vt:lpstr>
      <vt:lpstr>BCP C&amp;J</vt:lpstr>
      <vt:lpstr>Ripley</vt:lpstr>
      <vt:lpstr>citybank</vt:lpstr>
      <vt:lpstr>Sueldos</vt:lpstr>
      <vt:lpstr>Gastos</vt:lpstr>
      <vt:lpstr>dinero total</vt:lpstr>
    </vt:vector>
  </TitlesOfParts>
  <Company>U of 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Denofrio</dc:creator>
  <cp:lastModifiedBy>Carlo Corrales</cp:lastModifiedBy>
  <dcterms:created xsi:type="dcterms:W3CDTF">2013-02-20T03:24:37Z</dcterms:created>
  <dcterms:modified xsi:type="dcterms:W3CDTF">2017-11-20T23:08:15Z</dcterms:modified>
</cp:coreProperties>
</file>