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80" yWindow="400" windowWidth="25440" windowHeight="12440"/>
  </bookViews>
  <sheets>
    <sheet name="EDL" sheetId="1" r:id="rId1"/>
    <sheet name="ED" sheetId="2" r:id="rId2"/>
    <sheet name="IAL" sheetId="3" r:id="rId3"/>
    <sheet name="IA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Y80" i="2"/>
  <c r="V105"/>
  <c r="Y105"/>
  <c r="Y59"/>
  <c r="Y109"/>
  <c r="Y34"/>
  <c r="Y111"/>
  <c r="Y93"/>
  <c r="Y72"/>
  <c r="Y112"/>
  <c r="Y81"/>
  <c r="Y128"/>
  <c r="Y133"/>
  <c r="Y77"/>
  <c r="Y98"/>
  <c r="Y61"/>
  <c r="V17"/>
  <c r="Y17"/>
  <c r="V25"/>
  <c r="Y25"/>
  <c r="Y67"/>
  <c r="Y64"/>
  <c r="Y131"/>
  <c r="Y60"/>
  <c r="Y121"/>
  <c r="Y47"/>
  <c r="Y46"/>
  <c r="Y108"/>
  <c r="Y37"/>
  <c r="Y101"/>
  <c r="Y97"/>
  <c r="Y26"/>
  <c r="Y95"/>
  <c r="V22"/>
  <c r="Y22"/>
  <c r="Y91"/>
  <c r="Y90"/>
  <c r="Y88"/>
  <c r="Y14"/>
  <c r="Y83"/>
  <c r="Y76"/>
  <c r="V4"/>
  <c r="Y4"/>
  <c r="Y75"/>
  <c r="V135"/>
  <c r="V137"/>
  <c r="Y137"/>
  <c r="Y135"/>
  <c r="V134"/>
  <c r="Y134"/>
  <c r="V133"/>
  <c r="V132"/>
  <c r="Y132"/>
  <c r="V131"/>
  <c r="V130"/>
  <c r="Y130"/>
  <c r="V129"/>
  <c r="Y129"/>
  <c r="V128"/>
  <c r="V127"/>
  <c r="Y127"/>
  <c r="V126"/>
  <c r="Y126"/>
  <c r="V125"/>
  <c r="Y125"/>
  <c r="V124"/>
  <c r="Y124"/>
  <c r="V123"/>
  <c r="Y123"/>
  <c r="V122"/>
  <c r="Y122"/>
  <c r="V121"/>
  <c r="V120"/>
  <c r="Y120"/>
  <c r="V119"/>
  <c r="Y119"/>
  <c r="V118"/>
  <c r="Y118"/>
  <c r="V117"/>
  <c r="Y117"/>
  <c r="V116"/>
  <c r="Y116"/>
  <c r="V115"/>
  <c r="Y115"/>
  <c r="V114"/>
  <c r="Y114"/>
  <c r="V113"/>
  <c r="Y113"/>
  <c r="V112"/>
  <c r="V111"/>
  <c r="V110"/>
  <c r="Y110"/>
  <c r="V109"/>
  <c r="V108"/>
  <c r="V107"/>
  <c r="Y107"/>
  <c r="V106"/>
  <c r="Y106"/>
  <c r="V104"/>
  <c r="Y104"/>
  <c r="V103"/>
  <c r="Y103"/>
  <c r="V102"/>
  <c r="Y102"/>
  <c r="V101"/>
  <c r="V100"/>
  <c r="Y100"/>
  <c r="V99"/>
  <c r="Y99"/>
  <c r="V98"/>
  <c r="V97"/>
  <c r="V96"/>
  <c r="Y96"/>
  <c r="V95"/>
  <c r="V94"/>
  <c r="Y94"/>
  <c r="V93"/>
  <c r="V92"/>
  <c r="Y92"/>
  <c r="V91"/>
  <c r="V90"/>
  <c r="V89"/>
  <c r="Y89"/>
  <c r="V88"/>
  <c r="V87"/>
  <c r="Y87"/>
  <c r="V86"/>
  <c r="Y86"/>
  <c r="V85"/>
  <c r="Y85"/>
  <c r="V84"/>
  <c r="Y84"/>
  <c r="V83"/>
  <c r="V82"/>
  <c r="Y82"/>
  <c r="V81"/>
  <c r="V80"/>
  <c r="V79"/>
  <c r="Y79"/>
  <c r="V78"/>
  <c r="Y78"/>
  <c r="V77"/>
  <c r="V76"/>
  <c r="V75"/>
  <c r="V74"/>
  <c r="Y74"/>
  <c r="V73"/>
  <c r="Y73"/>
  <c r="V72"/>
  <c r="V71"/>
  <c r="Y71"/>
  <c r="V68"/>
  <c r="Y68"/>
  <c r="V67"/>
  <c r="V66"/>
  <c r="Y66"/>
  <c r="V65"/>
  <c r="Y65"/>
  <c r="V64"/>
  <c r="V63"/>
  <c r="Y63"/>
  <c r="V62"/>
  <c r="Y62"/>
  <c r="V61"/>
  <c r="V60"/>
  <c r="V59"/>
  <c r="V58"/>
  <c r="Y58"/>
  <c r="V57"/>
  <c r="Y57"/>
  <c r="V56"/>
  <c r="Y56"/>
  <c r="V55"/>
  <c r="Y55"/>
  <c r="V54"/>
  <c r="Y54"/>
  <c r="V53"/>
  <c r="Y53"/>
  <c r="V52"/>
  <c r="Y52"/>
  <c r="V51"/>
  <c r="Y51"/>
  <c r="V50"/>
  <c r="Y50"/>
  <c r="V49"/>
  <c r="Y49"/>
  <c r="V48"/>
  <c r="Y48"/>
  <c r="V47"/>
  <c r="V46"/>
  <c r="V45"/>
  <c r="Y45"/>
  <c r="V44"/>
  <c r="Y44"/>
  <c r="V43"/>
  <c r="Y43"/>
  <c r="V42"/>
  <c r="Y42"/>
  <c r="V41"/>
  <c r="Y41"/>
  <c r="V40"/>
  <c r="Y40"/>
  <c r="V39"/>
  <c r="Y39"/>
  <c r="V38"/>
  <c r="Y38"/>
  <c r="V37"/>
  <c r="V36"/>
  <c r="Y36"/>
  <c r="V35"/>
  <c r="Y35"/>
  <c r="V34"/>
  <c r="V33"/>
  <c r="Y33"/>
  <c r="V32"/>
  <c r="Y32"/>
  <c r="V31"/>
  <c r="Y31"/>
  <c r="V30"/>
  <c r="Y30"/>
  <c r="V29"/>
  <c r="Y29"/>
  <c r="V28"/>
  <c r="Y28"/>
  <c r="V27"/>
  <c r="Y27"/>
  <c r="V26"/>
  <c r="V24"/>
  <c r="Y24"/>
  <c r="V23"/>
  <c r="Y23"/>
  <c r="V21"/>
  <c r="Y21"/>
  <c r="V20"/>
  <c r="Y20"/>
  <c r="V19"/>
  <c r="Y19"/>
  <c r="V18"/>
  <c r="Y18"/>
  <c r="V16"/>
  <c r="Y16"/>
  <c r="V15"/>
  <c r="Y15"/>
  <c r="V14"/>
  <c r="V13"/>
  <c r="Y13"/>
  <c r="V12"/>
  <c r="Y12"/>
  <c r="V11"/>
  <c r="Y11"/>
  <c r="V10"/>
  <c r="Y10"/>
  <c r="V9"/>
  <c r="Y9"/>
  <c r="V8"/>
  <c r="Y8"/>
  <c r="V7"/>
  <c r="Y7"/>
  <c r="V6"/>
  <c r="Y6"/>
  <c r="V5"/>
  <c r="Y5"/>
  <c r="V3"/>
  <c r="Y3"/>
  <c r="K3"/>
  <c r="N3"/>
  <c r="K5"/>
  <c r="N5"/>
  <c r="K71"/>
  <c r="N71"/>
  <c r="K72"/>
  <c r="N72"/>
  <c r="K73"/>
  <c r="N73"/>
  <c r="K74"/>
  <c r="N74"/>
  <c r="K75"/>
  <c r="N75"/>
  <c r="K76"/>
  <c r="N76"/>
  <c r="K77"/>
  <c r="N77"/>
  <c r="K78"/>
  <c r="N78"/>
  <c r="K79"/>
  <c r="N79"/>
  <c r="K80"/>
  <c r="N80"/>
  <c r="K81"/>
  <c r="N81"/>
  <c r="K82"/>
  <c r="N82"/>
  <c r="K83"/>
  <c r="N83"/>
  <c r="K84"/>
  <c r="N84"/>
  <c r="K85"/>
  <c r="N85"/>
  <c r="K86"/>
  <c r="N86"/>
  <c r="K88"/>
  <c r="N88"/>
  <c r="K89"/>
  <c r="N89"/>
  <c r="K90"/>
  <c r="N90"/>
  <c r="K91"/>
  <c r="N91"/>
  <c r="K92"/>
  <c r="N92"/>
  <c r="K137"/>
  <c r="N137"/>
  <c r="K93"/>
  <c r="N93"/>
  <c r="K94"/>
  <c r="N94"/>
  <c r="K95"/>
  <c r="N95"/>
  <c r="K96"/>
  <c r="N96"/>
  <c r="K97"/>
  <c r="N97"/>
  <c r="K98"/>
  <c r="N98"/>
  <c r="K99"/>
  <c r="N99"/>
  <c r="K100"/>
  <c r="N100"/>
  <c r="K101"/>
  <c r="N101"/>
  <c r="K102"/>
  <c r="N102"/>
  <c r="K103"/>
  <c r="N103"/>
  <c r="K104"/>
  <c r="N104"/>
  <c r="K105"/>
  <c r="N105"/>
  <c r="K106"/>
  <c r="N106"/>
  <c r="K107"/>
  <c r="N107"/>
  <c r="K108"/>
  <c r="N108"/>
  <c r="K109"/>
  <c r="N109"/>
  <c r="K110"/>
  <c r="N110"/>
  <c r="K111"/>
  <c r="N111"/>
  <c r="K112"/>
  <c r="N112"/>
  <c r="K113"/>
  <c r="N113"/>
  <c r="K114"/>
  <c r="N114"/>
  <c r="K115"/>
  <c r="N115"/>
  <c r="K116"/>
  <c r="N116"/>
  <c r="K117"/>
  <c r="N117"/>
  <c r="K118"/>
  <c r="N118"/>
  <c r="K119"/>
  <c r="N119"/>
  <c r="K120"/>
  <c r="N120"/>
  <c r="K121"/>
  <c r="N121"/>
  <c r="K122"/>
  <c r="N122"/>
  <c r="K123"/>
  <c r="N123"/>
  <c r="K124"/>
  <c r="N124"/>
  <c r="K125"/>
  <c r="N125"/>
  <c r="K126"/>
  <c r="N126"/>
  <c r="K127"/>
  <c r="N127"/>
  <c r="K128"/>
  <c r="N128"/>
  <c r="K129"/>
  <c r="N129"/>
  <c r="K130"/>
  <c r="N130"/>
  <c r="K131"/>
  <c r="N131"/>
  <c r="K132"/>
  <c r="N132"/>
  <c r="K133"/>
  <c r="N133"/>
  <c r="K134"/>
  <c r="N134"/>
  <c r="N136"/>
  <c r="K4"/>
  <c r="N4"/>
  <c r="K6"/>
  <c r="N6"/>
  <c r="K7"/>
  <c r="N7"/>
  <c r="K8"/>
  <c r="N8"/>
  <c r="K9"/>
  <c r="N9"/>
  <c r="K10"/>
  <c r="N10"/>
  <c r="K11"/>
  <c r="N11"/>
  <c r="K12"/>
  <c r="N12"/>
  <c r="K13"/>
  <c r="N13"/>
  <c r="K14"/>
  <c r="N14"/>
  <c r="K15"/>
  <c r="N15"/>
  <c r="K16"/>
  <c r="N16"/>
  <c r="K17"/>
  <c r="N17"/>
  <c r="K18"/>
  <c r="N18"/>
  <c r="K19"/>
  <c r="N19"/>
  <c r="K20"/>
  <c r="N20"/>
  <c r="K21"/>
  <c r="N21"/>
  <c r="K22"/>
  <c r="N22"/>
  <c r="K23"/>
  <c r="N23"/>
  <c r="K24"/>
  <c r="N24"/>
  <c r="K25"/>
  <c r="N25"/>
  <c r="K26"/>
  <c r="N26"/>
  <c r="K27"/>
  <c r="N27"/>
  <c r="K28"/>
  <c r="N28"/>
  <c r="K29"/>
  <c r="N29"/>
  <c r="K30"/>
  <c r="N30"/>
  <c r="K31"/>
  <c r="N31"/>
  <c r="K32"/>
  <c r="N32"/>
  <c r="K33"/>
  <c r="N33"/>
  <c r="K34"/>
  <c r="N34"/>
  <c r="K35"/>
  <c r="N35"/>
  <c r="K36"/>
  <c r="N36"/>
  <c r="K37"/>
  <c r="N37"/>
  <c r="K38"/>
  <c r="N38"/>
  <c r="K39"/>
  <c r="N39"/>
  <c r="K40"/>
  <c r="N40"/>
  <c r="K41"/>
  <c r="N41"/>
  <c r="K42"/>
  <c r="N42"/>
  <c r="K43"/>
  <c r="N43"/>
  <c r="K44"/>
  <c r="N44"/>
  <c r="K45"/>
  <c r="N45"/>
  <c r="K46"/>
  <c r="N46"/>
  <c r="K47"/>
  <c r="N47"/>
  <c r="K48"/>
  <c r="N48"/>
  <c r="K49"/>
  <c r="N49"/>
  <c r="K50"/>
  <c r="N50"/>
  <c r="K51"/>
  <c r="N51"/>
  <c r="K52"/>
  <c r="N52"/>
  <c r="K53"/>
  <c r="N53"/>
  <c r="K54"/>
  <c r="N54"/>
  <c r="K55"/>
  <c r="N55"/>
  <c r="K56"/>
  <c r="N56"/>
  <c r="K57"/>
  <c r="N57"/>
  <c r="K58"/>
  <c r="N58"/>
  <c r="K59"/>
  <c r="N59"/>
  <c r="K60"/>
  <c r="N60"/>
  <c r="K61"/>
  <c r="N61"/>
  <c r="K62"/>
  <c r="N62"/>
  <c r="K63"/>
  <c r="N63"/>
  <c r="K64"/>
  <c r="N64"/>
  <c r="K65"/>
  <c r="N65"/>
  <c r="K66"/>
  <c r="N66"/>
  <c r="K67"/>
  <c r="N67"/>
  <c r="K68"/>
  <c r="N68"/>
  <c r="N69"/>
  <c r="K135"/>
  <c r="N135"/>
  <c r="Y74" i="1"/>
  <c r="Y83"/>
  <c r="X83"/>
  <c r="X79"/>
  <c r="Y79"/>
  <c r="X74"/>
  <c r="U79"/>
  <c r="V79"/>
  <c r="X70"/>
  <c r="Y70"/>
  <c r="U85"/>
  <c r="V85"/>
  <c r="U84"/>
  <c r="V84"/>
  <c r="U83"/>
  <c r="V83"/>
  <c r="U81"/>
  <c r="V81"/>
  <c r="U80"/>
  <c r="V80"/>
  <c r="U76"/>
  <c r="V76"/>
  <c r="U75"/>
  <c r="V75"/>
  <c r="U74"/>
  <c r="V74"/>
  <c r="U72"/>
  <c r="V72"/>
  <c r="U71"/>
  <c r="V71"/>
  <c r="U70"/>
  <c r="V70"/>
  <c r="U63"/>
  <c r="V63"/>
  <c r="U62"/>
  <c r="V62"/>
  <c r="U61"/>
  <c r="V61"/>
  <c r="U58"/>
  <c r="V58"/>
  <c r="U57"/>
  <c r="V57"/>
  <c r="U56"/>
  <c r="V56"/>
  <c r="O33"/>
  <c r="O88"/>
  <c r="O99"/>
  <c r="O68"/>
  <c r="O87"/>
  <c r="O60"/>
  <c r="O65"/>
  <c r="O14"/>
  <c r="O44"/>
  <c r="O66"/>
  <c r="O58"/>
  <c r="O103"/>
  <c r="O102"/>
  <c r="O101"/>
  <c r="O100"/>
  <c r="O98"/>
  <c r="O97"/>
  <c r="O96"/>
  <c r="O95"/>
  <c r="O94"/>
  <c r="O93"/>
  <c r="O92"/>
  <c r="O91"/>
  <c r="O90"/>
  <c r="O89"/>
  <c r="O86"/>
  <c r="O85"/>
  <c r="O84"/>
  <c r="O83"/>
  <c r="O82"/>
  <c r="O77"/>
  <c r="O76"/>
  <c r="O75"/>
  <c r="O74"/>
  <c r="O73"/>
  <c r="O72"/>
  <c r="O71"/>
  <c r="O70"/>
  <c r="O69"/>
  <c r="O67"/>
  <c r="O64"/>
  <c r="O63"/>
  <c r="O62"/>
  <c r="O61"/>
  <c r="O59"/>
  <c r="O57"/>
  <c r="O56"/>
  <c r="O50"/>
  <c r="O49"/>
  <c r="O48"/>
  <c r="O47"/>
  <c r="O46"/>
  <c r="O45"/>
  <c r="O43"/>
  <c r="O42"/>
  <c r="O41"/>
  <c r="O40"/>
  <c r="O39"/>
  <c r="O38"/>
  <c r="O37"/>
  <c r="O36"/>
  <c r="O35"/>
  <c r="O34"/>
  <c r="O32"/>
  <c r="O31"/>
  <c r="O30"/>
  <c r="O29"/>
  <c r="O28"/>
  <c r="O25"/>
  <c r="O24"/>
  <c r="O23"/>
  <c r="O22"/>
  <c r="O21"/>
  <c r="O20"/>
  <c r="O19"/>
  <c r="O18"/>
  <c r="O17"/>
  <c r="O16"/>
  <c r="O15"/>
  <c r="O13"/>
  <c r="O12"/>
  <c r="O11"/>
  <c r="O10"/>
  <c r="O9"/>
  <c r="O8"/>
  <c r="O7"/>
  <c r="O6"/>
  <c r="O5"/>
  <c r="O4"/>
  <c r="O3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L19" i="4"/>
  <c r="L6"/>
  <c r="L5"/>
  <c r="L18"/>
  <c r="L20"/>
  <c r="L8"/>
  <c r="L24"/>
  <c r="L15"/>
  <c r="L4"/>
  <c r="L25"/>
  <c r="L23"/>
  <c r="L22"/>
  <c r="L21"/>
  <c r="L17"/>
  <c r="L16"/>
  <c r="L14"/>
  <c r="L13"/>
  <c r="L12"/>
  <c r="L11"/>
  <c r="L10"/>
  <c r="L9"/>
  <c r="L7"/>
  <c r="L3"/>
  <c r="E25"/>
  <c r="H25"/>
  <c r="E24"/>
  <c r="H24"/>
  <c r="E23"/>
  <c r="H23"/>
  <c r="E22"/>
  <c r="H22"/>
  <c r="E21"/>
  <c r="H21"/>
  <c r="E20"/>
  <c r="H20"/>
  <c r="E19"/>
  <c r="H19"/>
  <c r="E18"/>
  <c r="H18"/>
  <c r="E17"/>
  <c r="H17"/>
  <c r="E16"/>
  <c r="H16"/>
  <c r="E15"/>
  <c r="H15"/>
  <c r="E14"/>
  <c r="H14"/>
  <c r="E13"/>
  <c r="H13"/>
  <c r="E12"/>
  <c r="H12"/>
  <c r="E11"/>
  <c r="H11"/>
  <c r="E10"/>
  <c r="H10"/>
  <c r="E9"/>
  <c r="H9"/>
  <c r="E8"/>
  <c r="H8"/>
  <c r="E7"/>
  <c r="H7"/>
  <c r="E6"/>
  <c r="H6"/>
  <c r="E5"/>
  <c r="H5"/>
  <c r="E4"/>
  <c r="H4"/>
  <c r="E3"/>
  <c r="H3"/>
  <c r="M23" i="3"/>
  <c r="M15"/>
  <c r="M8"/>
  <c r="M5"/>
  <c r="M4"/>
  <c r="M7"/>
  <c r="M17"/>
  <c r="M24"/>
  <c r="M22"/>
  <c r="M21"/>
  <c r="M20"/>
  <c r="M19"/>
  <c r="M18"/>
  <c r="M16"/>
  <c r="M14"/>
  <c r="M13"/>
  <c r="M12"/>
  <c r="M11"/>
  <c r="M10"/>
  <c r="M9"/>
  <c r="M6"/>
  <c r="M2"/>
  <c r="M3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<sst xmlns="http://schemas.openxmlformats.org/spreadsheetml/2006/main" count="556" uniqueCount="318">
  <si>
    <t>Credito Personal</t>
    <phoneticPr fontId="1" type="noConversion"/>
  </si>
  <si>
    <t>1709</t>
    <phoneticPr fontId="1" type="noConversion"/>
  </si>
  <si>
    <t>1364</t>
    <phoneticPr fontId="1" type="noConversion"/>
  </si>
  <si>
    <t>48</t>
    <phoneticPr fontId="1" type="noConversion"/>
  </si>
  <si>
    <t>1159</t>
    <phoneticPr fontId="1" type="noConversion"/>
  </si>
  <si>
    <t>2232</t>
    <phoneticPr fontId="1" type="noConversion"/>
  </si>
  <si>
    <t>1781</t>
    <phoneticPr fontId="1" type="noConversion"/>
  </si>
  <si>
    <t>1508</t>
    <phoneticPr fontId="1" type="noConversion"/>
  </si>
  <si>
    <t>Credito Vehicular</t>
    <phoneticPr fontId="1" type="noConversion"/>
  </si>
  <si>
    <t>Bono 800 us$</t>
    <phoneticPr fontId="1" type="noConversion"/>
  </si>
  <si>
    <t>10% inic</t>
    <phoneticPr fontId="1" type="noConversion"/>
  </si>
  <si>
    <t>sin seguro</t>
    <phoneticPr fontId="1" type="noConversion"/>
  </si>
  <si>
    <t>2104</t>
    <phoneticPr fontId="1" type="noConversion"/>
  </si>
  <si>
    <t>1667</t>
    <phoneticPr fontId="1" type="noConversion"/>
  </si>
  <si>
    <t>48</t>
    <phoneticPr fontId="1" type="noConversion"/>
  </si>
  <si>
    <t>1407</t>
    <phoneticPr fontId="1" type="noConversion"/>
  </si>
  <si>
    <t>con seguro</t>
    <phoneticPr fontId="1" type="noConversion"/>
  </si>
  <si>
    <t>2346</t>
    <phoneticPr fontId="1" type="noConversion"/>
  </si>
  <si>
    <t>1909</t>
    <phoneticPr fontId="1" type="noConversion"/>
  </si>
  <si>
    <t>48</t>
    <phoneticPr fontId="1" type="noConversion"/>
  </si>
  <si>
    <t>1650</t>
    <phoneticPr fontId="1" type="noConversion"/>
  </si>
  <si>
    <t>sin seguro</t>
    <phoneticPr fontId="1" type="noConversion"/>
  </si>
  <si>
    <t>2304</t>
    <phoneticPr fontId="1" type="noConversion"/>
  </si>
  <si>
    <t>1826</t>
    <phoneticPr fontId="1" type="noConversion"/>
  </si>
  <si>
    <t>1541</t>
    <phoneticPr fontId="1" type="noConversion"/>
  </si>
  <si>
    <t>2570</t>
    <phoneticPr fontId="1" type="noConversion"/>
  </si>
  <si>
    <t>2091</t>
    <phoneticPr fontId="1" type="noConversion"/>
  </si>
  <si>
    <t>1807</t>
    <phoneticPr fontId="1" type="noConversion"/>
  </si>
  <si>
    <t>REVILLA ARROYO, JONATHAN ANGELO</t>
  </si>
  <si>
    <t>RODRIGUEZ ALVAREZ, AAROM KEVIN</t>
  </si>
  <si>
    <t>SALINAS ZUÑIGA, PATRICIO JESUS</t>
  </si>
  <si>
    <t>1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</si>
  <si>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</si>
  <si>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</si>
  <si>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</si>
  <si>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</si>
  <si>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L7A</t>
    <phoneticPr fontId="1" type="noConversion"/>
  </si>
  <si>
    <t>L7B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</si>
  <si>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</si>
  <si>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</si>
  <si>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</si>
  <si>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</si>
  <si>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</si>
  <si>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4</t>
    <phoneticPr fontId="1" type="noConversion"/>
  </si>
  <si>
    <t>3</t>
    <phoneticPr fontId="1" type="noConversion"/>
  </si>
  <si>
    <t>P</t>
    <phoneticPr fontId="1" type="noConversion"/>
  </si>
  <si>
    <t>P</t>
    <phoneticPr fontId="1" type="noConversion"/>
  </si>
  <si>
    <t>SVM</t>
    <phoneticPr fontId="1" type="noConversion"/>
  </si>
  <si>
    <t>RN</t>
    <phoneticPr fontId="1" type="noConversion"/>
  </si>
  <si>
    <t>AG</t>
    <phoneticPr fontId="1" type="noConversion"/>
  </si>
  <si>
    <t>RegLog</t>
    <phoneticPr fontId="1" type="noConversion"/>
  </si>
  <si>
    <t>Implementacion para subir 3 ptos F1</t>
    <phoneticPr fontId="1" type="noConversion"/>
  </si>
  <si>
    <t>2</t>
    <phoneticPr fontId="1" type="noConversion"/>
  </si>
  <si>
    <t>3</t>
    <phoneticPr fontId="1" type="noConversion"/>
  </si>
  <si>
    <t>2</t>
    <phoneticPr fontId="1" type="noConversion"/>
  </si>
  <si>
    <t xml:space="preserve">QUIROZ MONTAÑEZ, GILMAR ANTHONY </t>
  </si>
  <si>
    <t>PANCA CAYO, HUGO ARNALDO</t>
  </si>
  <si>
    <t>MARTINEZ PALOMINO, EDUARDO JESUS</t>
  </si>
  <si>
    <t>BERNEDO FERNANDEZ, DIEGO MAURICIO</t>
  </si>
  <si>
    <t>CHAVEZ JIMENEZ, BRUNO MAXIMILIANO HUMBERTO</t>
  </si>
  <si>
    <t>DEL CASTILLO CORZO, PIERO ARAMIS</t>
  </si>
  <si>
    <t>GALLEGOS BELTRAN, KATHERIN VICTORIA</t>
  </si>
  <si>
    <t xml:space="preserve">DIAZ VASQUEZ, GABRIELLA ANGELIQUE </t>
  </si>
  <si>
    <t>DÍAZ LLONTOP, JOAN MANUEL</t>
  </si>
  <si>
    <t>8</t>
    <phoneticPr fontId="1" type="noConversion"/>
  </si>
  <si>
    <t>AutoEval</t>
    <phoneticPr fontId="1" type="noConversion"/>
  </si>
  <si>
    <t>55%</t>
    <phoneticPr fontId="1" type="noConversion"/>
  </si>
  <si>
    <t>Pract Calif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</si>
  <si>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</si>
  <si>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</si>
  <si>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</si>
  <si>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</si>
  <si>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L1</t>
    <phoneticPr fontId="1" type="noConversion"/>
  </si>
  <si>
    <t>15</t>
    <phoneticPr fontId="1" type="noConversion"/>
  </si>
  <si>
    <t>14</t>
    <phoneticPr fontId="1" type="noConversion"/>
  </si>
  <si>
    <t>8</t>
    <phoneticPr fontId="1" type="noConversion"/>
  </si>
  <si>
    <t>P</t>
    <phoneticPr fontId="1" type="noConversion"/>
  </si>
  <si>
    <t>CLASE</t>
    <phoneticPr fontId="1" type="noConversion"/>
  </si>
  <si>
    <t>L2</t>
    <phoneticPr fontId="1" type="noConversion"/>
  </si>
  <si>
    <t>L1</t>
    <phoneticPr fontId="1" type="noConversion"/>
  </si>
  <si>
    <t>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</si>
  <si>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</si>
  <si>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</si>
  <si>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</si>
  <si>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</si>
  <si>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</si>
  <si>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</si>
  <si>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L6</t>
    <phoneticPr fontId="1" type="noConversion"/>
  </si>
  <si>
    <t>PractCalif</t>
    <phoneticPr fontId="1" type="noConversion"/>
  </si>
  <si>
    <t>12</t>
    <phoneticPr fontId="1" type="noConversion"/>
  </si>
  <si>
    <t>L1</t>
    <phoneticPr fontId="1" type="noConversion"/>
  </si>
  <si>
    <t>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</si>
  <si>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</si>
  <si>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</si>
  <si>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</si>
  <si>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</si>
  <si>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</si>
  <si>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</si>
  <si>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L6</t>
    <phoneticPr fontId="1" type="noConversion"/>
  </si>
  <si>
    <t>Cambio por 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</si>
  <si>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</si>
  <si>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</si>
  <si>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</si>
  <si>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</si>
  <si>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</si>
  <si>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</si>
  <si>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BEDREGAL VERA, JOSEPH PATRICIO</t>
  </si>
  <si>
    <t xml:space="preserve">BARRIOS MEZA, JOHN BRANDOM </t>
  </si>
  <si>
    <t xml:space="preserve">BARREDA MUÑOZ, SOLANGE ELIZABETH </t>
  </si>
  <si>
    <t xml:space="preserve">ALVAREZ CHAVEZ, VICTOR ROMAN </t>
  </si>
  <si>
    <t>ALATRISTA TORRES, PATRICK ALONSO</t>
  </si>
  <si>
    <t>L1</t>
  </si>
  <si>
    <t>Martes 11 a 1pm</t>
  </si>
  <si>
    <t>Grupo B</t>
  </si>
  <si>
    <t>BAUTISTA MARTINEZ, CRISTIAN GILBETH</t>
  </si>
  <si>
    <t>CHAVEZ VARGAS, MIGUEL ANGEL</t>
  </si>
  <si>
    <t>COANQUI QUISPE, KEVIN RONALD</t>
  </si>
  <si>
    <t>DE LA CRUZ BARRIOS, NINO ARMANDO</t>
  </si>
  <si>
    <t>HUALPA PACHECO, HUMBERTO ANTONIO</t>
  </si>
  <si>
    <t xml:space="preserve">MACHACA HILASACA, RONALD FABIANY </t>
  </si>
  <si>
    <t>NEYRA BECERRA, JESUS RONY</t>
  </si>
  <si>
    <t>EjPerm</t>
    <phoneticPr fontId="1" type="noConversion"/>
  </si>
  <si>
    <t>EjnroComidas</t>
    <phoneticPr fontId="1" type="noConversion"/>
  </si>
  <si>
    <t>PtosMas</t>
    <phoneticPr fontId="1" type="noConversion"/>
  </si>
  <si>
    <t>IDME CALDERON, ROMEL DUDIKOFF</t>
  </si>
  <si>
    <t>LAURA VARGAS, ALEXANDER</t>
  </si>
  <si>
    <t>ARMAZA ARENCIO, JORGE ADRIÁN</t>
  </si>
  <si>
    <t xml:space="preserve">OLIVERA PEZO, PIERO FABRICIO </t>
  </si>
  <si>
    <t xml:space="preserve">RAMOS CUELA, SHARON NICOLL </t>
  </si>
  <si>
    <t>RODRIGUEZ HUAJARDO, JHORDY JESUS</t>
  </si>
  <si>
    <t>RODRIGUEZ MORON, ARLENE EDEL</t>
  </si>
  <si>
    <t>ROMAN HUILLCA, MICAELA</t>
  </si>
  <si>
    <t>TICONA LAURA, RONNY ALEX</t>
  </si>
  <si>
    <t>TITO FLORES, LUIS FELIPE</t>
  </si>
  <si>
    <t>ZEGARRA DELGADO, ALONSO ROBERTO</t>
  </si>
  <si>
    <t>Grupo A</t>
  </si>
  <si>
    <t>BERNEDO MIRANDA, CESAR GABRIEL</t>
  </si>
  <si>
    <t xml:space="preserve">LLANQUE JOÑO, JOSEPH EDWIN </t>
  </si>
  <si>
    <t>MAUTINO CHAMBI, ELVIS EDUARDO</t>
  </si>
  <si>
    <t xml:space="preserve">MELO GONZALES, KEVYN MAURO </t>
  </si>
  <si>
    <t>GENCIO SILCAHUE, JOHN KEVIN</t>
  </si>
  <si>
    <t>LAZO PORTUGAL, RAMIRO FRANCHESCO</t>
  </si>
  <si>
    <t>MANRIQUE GARCIA, LESTHER GEAM PIERE</t>
  </si>
  <si>
    <t>MONTES ROMERO, HOLGER JUNIOR</t>
  </si>
  <si>
    <t>OVIEDO TURPO, FERNANDO ANDRE</t>
  </si>
  <si>
    <t>PUMACOTA HUAMANI, JORGE</t>
  </si>
  <si>
    <t>PAMO DELGADO, RODRIGO EDMUR</t>
  </si>
  <si>
    <t xml:space="preserve">PUMA SISA, ALEXIS EDUARDO </t>
  </si>
  <si>
    <t>QUISPE CUSI, JEAN LUIS</t>
  </si>
  <si>
    <t>SANCHEZ COILA, ARNOLD BRYAN</t>
  </si>
  <si>
    <t>SARMIENTO CHOQUE, JHOSSEP ANTONNY</t>
  </si>
  <si>
    <t>SOTOMARINO VALENCIA, MARCO JOSE</t>
  </si>
  <si>
    <t>VARGAS MAMANI, MARCO ANTONIO</t>
  </si>
  <si>
    <t xml:space="preserve">VILCA LOPEZ, LUIS ANGEL </t>
  </si>
  <si>
    <t xml:space="preserve">VILLENA TORRES, JOSE MIGUEL </t>
  </si>
  <si>
    <t>Lunes 1 a 3pm</t>
  </si>
  <si>
    <t>CHOQUE HUACO, DIEGO GUILLERMO</t>
  </si>
  <si>
    <t>GAMIO NUÑEZ, FABIAN SEBASTIAN</t>
  </si>
  <si>
    <t xml:space="preserve">HUAYHUA QUISPE, GIANCARLO </t>
  </si>
  <si>
    <t>MAMANI FARFAN, ROQUE ALEJANDRO</t>
  </si>
  <si>
    <t xml:space="preserve">NOA JARA, MAURICIO GONZALO </t>
  </si>
  <si>
    <t>PALMA ESPINOZA, DIANA BELEN</t>
  </si>
  <si>
    <t>RODRIGUEZ MEDINA, DIEGO ALBERTO</t>
  </si>
  <si>
    <t>ROMAÑA VILLA, MIGUEL</t>
  </si>
  <si>
    <t>SALAZAR ARIZANCA, JEAN KRISTOFER</t>
  </si>
  <si>
    <t xml:space="preserve">VERA VERA, BRAYAN </t>
  </si>
  <si>
    <t xml:space="preserve">SIERRA VALDIVIA, BRYAN ALONZO </t>
  </si>
  <si>
    <t>6n+1</t>
    <phoneticPr fontId="1" type="noConversion"/>
  </si>
  <si>
    <t>PROM</t>
    <phoneticPr fontId="1" type="noConversion"/>
  </si>
  <si>
    <t>Asist</t>
    <phoneticPr fontId="1" type="noConversion"/>
  </si>
  <si>
    <t xml:space="preserve"> </t>
    <phoneticPr fontId="1" type="noConversion"/>
  </si>
  <si>
    <t>Trabs</t>
    <phoneticPr fontId="1" type="noConversion"/>
  </si>
  <si>
    <t>ED</t>
    <phoneticPr fontId="1" type="noConversion"/>
  </si>
  <si>
    <t>ConjGoldbach</t>
    <phoneticPr fontId="1" type="noConversion"/>
  </si>
  <si>
    <t>Theta</t>
    <phoneticPr fontId="1" type="noConversion"/>
  </si>
  <si>
    <t>TrabExtra Coneis</t>
    <phoneticPr fontId="1" type="noConversion"/>
  </si>
  <si>
    <t>EjClase1</t>
    <phoneticPr fontId="1" type="noConversion"/>
  </si>
  <si>
    <t>EjClase2</t>
    <phoneticPr fontId="1" type="noConversion"/>
  </si>
  <si>
    <t>EjClase3</t>
    <phoneticPr fontId="1" type="noConversion"/>
  </si>
  <si>
    <t>EjClase4</t>
    <phoneticPr fontId="1" type="noConversion"/>
  </si>
  <si>
    <t>EjClase5</t>
    <phoneticPr fontId="1" type="noConversion"/>
  </si>
  <si>
    <t>EjClase6</t>
    <phoneticPr fontId="1" type="noConversion"/>
  </si>
  <si>
    <t>TRABS</t>
    <phoneticPr fontId="1" type="noConversion"/>
  </si>
  <si>
    <t>Asist</t>
    <phoneticPr fontId="1" type="noConversion"/>
  </si>
  <si>
    <t>EXAM</t>
    <phoneticPr fontId="1" type="noConversion"/>
  </si>
  <si>
    <t>PROM</t>
    <phoneticPr fontId="1" type="noConversion"/>
  </si>
  <si>
    <t>Nohubo</t>
    <phoneticPr fontId="1" type="noConversion"/>
  </si>
  <si>
    <t>Ayudantia</t>
    <phoneticPr fontId="1" type="noConversion"/>
  </si>
  <si>
    <t>Baldeon Cjumo, Kevin Jhoseph</t>
    <phoneticPr fontId="1" type="noConversion"/>
  </si>
  <si>
    <t>Lopez Corrales, Manuel Alejandro</t>
    <phoneticPr fontId="1" type="noConversion"/>
  </si>
  <si>
    <t>BARRIONUEVO MANCHEGO, JOE LENIN</t>
  </si>
  <si>
    <t>CUADROS ROSAS, GERARDO DANTE</t>
  </si>
  <si>
    <t>Pacori Picha, Frecia</t>
    <phoneticPr fontId="1" type="noConversion"/>
  </si>
  <si>
    <t>TEMOCHE CHALLCO, EDUARDO</t>
  </si>
  <si>
    <t xml:space="preserve">ARI PARI, RICHARD CRISTIAN </t>
  </si>
  <si>
    <t>RAMOS JARA, HERNAN YURI</t>
  </si>
  <si>
    <t xml:space="preserve">CHOQUENAIRA CUTIRE, INGRID MARITE </t>
  </si>
  <si>
    <t>COAGUILA CALAPUJA, GEAMPIER ALBERTO</t>
  </si>
  <si>
    <t>MAMANI ALFARO, FERDINAN JHOAQUIN</t>
  </si>
  <si>
    <t>GUTIERREZ QUINTANILLA, ANDREA ISABEL</t>
  </si>
  <si>
    <t>GUTIERREZ BORDA, GONZALO ALONSO</t>
  </si>
  <si>
    <t>GUERREROS HUANCA, YERSON GINO</t>
  </si>
  <si>
    <t xml:space="preserve">HERRERA MAMANI, JASMIN RUBI </t>
  </si>
  <si>
    <t>Trabs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</si>
  <si>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</si>
  <si>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</si>
  <si>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</si>
  <si>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CHINCHAY TORANZO, RODRIGO MIGUEL</t>
  </si>
  <si>
    <t>L6</t>
    <phoneticPr fontId="1" type="noConversion"/>
  </si>
  <si>
    <t>L2</t>
    <phoneticPr fontId="1" type="noConversion"/>
  </si>
  <si>
    <t>CHAVEZ CHAMBI, MIGUEL ANGEL</t>
  </si>
  <si>
    <t xml:space="preserve">BENAVENTE QUISPE, WELS ROYMER </t>
  </si>
  <si>
    <t>HUAHUACHAMPI CCALLATA, ALDAIR JORDY</t>
  </si>
  <si>
    <t>QUINA BOLAÑOS, JORGE ALBERTO</t>
  </si>
  <si>
    <t xml:space="preserve">QUIROZ CERVANTES, SEBASTIAN EDUARDO </t>
  </si>
  <si>
    <t>QUISPE PAZ, RENATO EDUARDO</t>
  </si>
  <si>
    <t>RIVERA PACHECO, ALEJANDRO GONZALO</t>
  </si>
  <si>
    <t>RODRIGUEZ RODRIGUEZ, MAURICIO KEVIN</t>
  </si>
  <si>
    <t xml:space="preserve">SILVA SALAS, MARIGRACE KIMBERLY STEFANIA </t>
  </si>
  <si>
    <t>VALDIVIA URQUIZO, VALERIA YOLANDA</t>
  </si>
  <si>
    <t>VASQUEZ BLANCO, ALVARO HUGO</t>
  </si>
  <si>
    <t>VILLAVICENCIO VICHATA, KIMBERLY EMMA</t>
  </si>
  <si>
    <t>Lunes 3 a 5pm</t>
  </si>
  <si>
    <t>Lunes 11 a 1pm</t>
  </si>
  <si>
    <t>CABRERA GUILLEN, WILLY</t>
  </si>
  <si>
    <t>CALCINA TICLLA, LUIS FERNANDO</t>
  </si>
  <si>
    <t>DELGADO ANGULO, LUIS FABRIZIO</t>
  </si>
  <si>
    <t xml:space="preserve">ESPEZUA PINAZO, LUIS ALBERTO </t>
  </si>
  <si>
    <t>HUAHUASONCCO POMA, MICHAEL PAUL</t>
  </si>
  <si>
    <t xml:space="preserve">JUAREZ MEDINA, CHRISTIAN LUIS VALOIS </t>
    <phoneticPr fontId="1" type="noConversion"/>
  </si>
  <si>
    <t xml:space="preserve">VENTURA APAZA, JONATHAN RHONY </t>
    <phoneticPr fontId="1" type="noConversion"/>
  </si>
  <si>
    <t xml:space="preserve">NIEBLES MAMANI, LUIS </t>
    <phoneticPr fontId="1" type="noConversion"/>
  </si>
  <si>
    <t xml:space="preserve">SANCHEZ CHACON, DIEGO EMANUEL JESUS </t>
    <phoneticPr fontId="1" type="noConversion"/>
  </si>
  <si>
    <t xml:space="preserve">PACHECO TORRES, MOISES YRWING </t>
    <phoneticPr fontId="1" type="noConversion"/>
  </si>
  <si>
    <t xml:space="preserve">ZEVALLOS RIVERA, CLAUDIA MILAGROS </t>
    <phoneticPr fontId="1" type="noConversion"/>
  </si>
  <si>
    <t xml:space="preserve">DELGADO BALLON, GERSON AMERICO </t>
    <phoneticPr fontId="1" type="noConversion"/>
  </si>
  <si>
    <t xml:space="preserve">MENDOZA MAYTA, ENRIQUE GIANCARLO </t>
    <phoneticPr fontId="1" type="noConversion"/>
  </si>
  <si>
    <t>Pract Calif</t>
    <phoneticPr fontId="1" type="noConversion"/>
  </si>
  <si>
    <t>Profesora Leticia</t>
    <phoneticPr fontId="1" type="noConversion"/>
  </si>
  <si>
    <t>EXAM</t>
    <phoneticPr fontId="1" type="noConversion"/>
  </si>
  <si>
    <t>Clase1</t>
    <phoneticPr fontId="1" type="noConversion"/>
  </si>
  <si>
    <t>Clase2</t>
    <phoneticPr fontId="1" type="noConversion"/>
  </si>
  <si>
    <t>Robota</t>
    <phoneticPr fontId="1" type="noConversion"/>
  </si>
  <si>
    <t>LogiC</t>
    <phoneticPr fontId="1" type="noConversion"/>
  </si>
  <si>
    <t xml:space="preserve">ALPACA RENDON, JESUS ANTONIO </t>
    <phoneticPr fontId="1" type="noConversion"/>
  </si>
  <si>
    <t xml:space="preserve">CAHUANA TURPO, JOSE ISMAEL </t>
    <phoneticPr fontId="1" type="noConversion"/>
  </si>
  <si>
    <t xml:space="preserve">CALDERON CAPARO, ERNESTO ALEJANDRO </t>
    <phoneticPr fontId="1" type="noConversion"/>
  </si>
  <si>
    <t xml:space="preserve">COLQUE RAMOS, DIEGO </t>
    <phoneticPr fontId="1" type="noConversion"/>
  </si>
  <si>
    <t xml:space="preserve">CASTRO SEVILLANO, CARLOS MANUEL </t>
    <phoneticPr fontId="1" type="noConversion"/>
  </si>
  <si>
    <t xml:space="preserve">MAGAÑO TAPIA, FRANCISCO LUCIO </t>
    <phoneticPr fontId="1" type="noConversion"/>
  </si>
  <si>
    <t>REVILLA VALENCIA, FHARU ALFREDO</t>
  </si>
  <si>
    <t xml:space="preserve">REYNOSO BENAVENTE, GASTON GARY </t>
  </si>
  <si>
    <t>RODRIGO URETA, EDUARDO JAVIER</t>
  </si>
  <si>
    <t>DAVILA GONZALES, ISAMAR CRISTINA</t>
  </si>
  <si>
    <t xml:space="preserve">DELGADO TALAVERA, FRAÑO FLAVIO </t>
  </si>
  <si>
    <t>ESQUIEROS HERMOZA, PERCY ALEJANDRO</t>
  </si>
  <si>
    <t xml:space="preserve">SOBERON OTAZU, DANIEL ALEXANDER </t>
  </si>
  <si>
    <t xml:space="preserve">TELLO SALAS, JOHAN ARTURO </t>
  </si>
  <si>
    <t>NUÑEZ ALANYA, CAMILO RENATO</t>
  </si>
  <si>
    <t>L1</t>
    <phoneticPr fontId="1" type="noConversion"/>
  </si>
  <si>
    <t>L2</t>
    <phoneticPr fontId="1" type="noConversion"/>
  </si>
  <si>
    <t>P</t>
    <phoneticPr fontId="1" type="noConversion"/>
  </si>
  <si>
    <t>8</t>
    <phoneticPr fontId="1" type="noConversion"/>
  </si>
  <si>
    <t>EXAM</t>
    <phoneticPr fontId="1" type="noConversion"/>
  </si>
  <si>
    <t>65%</t>
    <phoneticPr fontId="1" type="noConversion"/>
  </si>
  <si>
    <t>Ptos Clase</t>
    <phoneticPr fontId="1" type="noConversion"/>
  </si>
  <si>
    <t xml:space="preserve">NOGUERA RAFAEL, HAROLD EDSON </t>
  </si>
  <si>
    <t xml:space="preserve">ORE RONDON, YOSELYN ROMINA </t>
  </si>
  <si>
    <t>EjRecurrencia</t>
    <phoneticPr fontId="1" type="noConversion"/>
  </si>
  <si>
    <t>EjCombinac</t>
    <phoneticPr fontId="1" type="noConversion"/>
  </si>
  <si>
    <t>EjTromWalk</t>
    <phoneticPr fontId="1" type="noConversion"/>
  </si>
  <si>
    <t xml:space="preserve">PACHECO REVILLA, ALEXANDER ANDREI </t>
  </si>
  <si>
    <t>Asist</t>
    <phoneticPr fontId="1" type="noConversion"/>
  </si>
  <si>
    <t>PROM</t>
    <phoneticPr fontId="1" type="noConversion"/>
  </si>
  <si>
    <t xml:space="preserve">AGRAMONTE FLORES, MARTIN </t>
    <phoneticPr fontId="1" type="noConversion"/>
  </si>
  <si>
    <t xml:space="preserve">CCOPA CRUZ, LUIS DAVID </t>
    <phoneticPr fontId="1" type="noConversion"/>
  </si>
  <si>
    <t xml:space="preserve">AQUINO CHAMA, YESICA DAYANA </t>
    <phoneticPr fontId="1" type="noConversion"/>
  </si>
  <si>
    <t xml:space="preserve">AGUILAR VALDIVIA, MAURICIO CARLOS </t>
  </si>
  <si>
    <t>TUPAYACHI HOLGADO, GUILLERMO</t>
  </si>
  <si>
    <t>BAUTISTA TORRES, RENZO RODOLFO</t>
  </si>
  <si>
    <t>Jueves 11 a 1pm</t>
  </si>
  <si>
    <t xml:space="preserve">PACHECO HUACHACA, ALONSO MARCEL </t>
  </si>
  <si>
    <t>CASAS BRAVO, KEVIN ANSELMO</t>
  </si>
  <si>
    <t>CASTRO DELGADO, GUSTAVO</t>
  </si>
  <si>
    <t>CHAMBE AMANQUI, LUIS URIEL</t>
  </si>
  <si>
    <t xml:space="preserve">CHARAJA HERENCIA, DIEGO GABRIEL </t>
  </si>
  <si>
    <t>CUEVA MEDINA, ABRAHAM</t>
  </si>
  <si>
    <t>DELGADO QUIROZ, PEDRO FERNANDO</t>
  </si>
  <si>
    <t>GUTIERREZ AMPUERO, DIEGO MARIO DE JESUS</t>
  </si>
  <si>
    <t>LLAZA YANA, HELBER RONALD</t>
  </si>
  <si>
    <t>MANCILLA MEDINA, KAROL NICOLE</t>
  </si>
  <si>
    <t>MIDOLO ORIHUELA, JEAN FRANCO</t>
  </si>
  <si>
    <t>PACHECO LUQUE, FERNANDO</t>
  </si>
  <si>
    <t xml:space="preserve">PACSI GAMBOA, LOURDES PRISCILA </t>
  </si>
  <si>
    <t xml:space="preserve">RETAMOZO ARANZAMENDI, CESAR AUGUSTO </t>
  </si>
  <si>
    <t xml:space="preserve">RIVERA USNAYO, KEVIN LUIS </t>
  </si>
  <si>
    <t>ROSAS AROSQUIPA, JESUS ANTONIO</t>
  </si>
  <si>
    <t>VARGAS PAREJA, FREDY FRANS</t>
  </si>
  <si>
    <t>VIZCARRA GALLEGOS, JOEL EDUARDO</t>
  </si>
  <si>
    <t xml:space="preserve">ZEVALLOS BACA, HENRY DIEGO </t>
  </si>
  <si>
    <t>ZEVALLOS HERRERA, ANDRES FRANK</t>
  </si>
  <si>
    <t>P</t>
  </si>
  <si>
    <t>Dalia Deza Pandia</t>
  </si>
  <si>
    <t>Ayudantia</t>
  </si>
  <si>
    <t xml:space="preserve">WIESSE VIZCARRA, NICK ALEXANDER </t>
  </si>
  <si>
    <t>ASIST</t>
    <phoneticPr fontId="1" type="noConversion"/>
  </si>
  <si>
    <t>EXAM</t>
    <phoneticPr fontId="1" type="noConversion"/>
  </si>
  <si>
    <t>PROM</t>
    <phoneticPr fontId="1" type="noConversion"/>
  </si>
  <si>
    <t>ASIST</t>
    <phoneticPr fontId="1" type="noConversion"/>
  </si>
  <si>
    <t>PROM</t>
    <phoneticPr fontId="1" type="noConversion"/>
  </si>
  <si>
    <t>Asist</t>
    <phoneticPr fontId="1" type="noConversion"/>
  </si>
  <si>
    <t>PROM</t>
    <phoneticPr fontId="1" type="noConversion"/>
  </si>
  <si>
    <t xml:space="preserve">MONROY MAMANI, NELSON OLIVER </t>
    <phoneticPr fontId="1" type="noConversion"/>
  </si>
  <si>
    <t xml:space="preserve">VALDIVIA YAÑEZ, KENNY ROBERT </t>
    <phoneticPr fontId="1" type="noConversion"/>
  </si>
  <si>
    <t xml:space="preserve">NUÑEZ DEL PRADO MANSILLA, CRISTOPHER </t>
    <phoneticPr fontId="1" type="noConversion"/>
  </si>
  <si>
    <t xml:space="preserve">MAYTA COA, JUNIOR JAVIER </t>
    <phoneticPr fontId="1" type="noConversion"/>
  </si>
  <si>
    <t xml:space="preserve">RODRIGUEZ DELGADO, DIANA LUCIA </t>
    <phoneticPr fontId="1" type="noConversion"/>
  </si>
  <si>
    <t xml:space="preserve">BALLENAS LAZARO, ALDO RICHARD 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</si>
</sst>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</font>
    <font>
      <b/>
      <sz val="10"/>
      <color indexed="8"/>
      <name val="Arial"/>
    </font>
    <font>
      <sz val="12"/>
      <color indexed="8"/>
      <name val="Calibri"/>
      <family val="2"/>
    </font>
    <font>
      <sz val="12"/>
      <color indexed="8"/>
      <name val="Arial"/>
    </font>
    <font>
      <b/>
      <sz val="12"/>
      <color indexed="8"/>
      <name val="Arial"/>
    </font>
    <font>
      <sz val="11"/>
      <color indexed="8"/>
      <name val="Arial"/>
    </font>
    <font>
      <sz val="11"/>
      <color indexed="10"/>
      <name val="Arial"/>
    </font>
    <font>
      <b/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NumberFormat="1" applyAlignment="1"/>
    <xf numFmtId="0" fontId="0" fillId="2" borderId="0" xfId="0" applyFill="1"/>
    <xf numFmtId="164" fontId="0" fillId="3" borderId="0" xfId="0" applyNumberFormat="1" applyFill="1"/>
    <xf numFmtId="9" fontId="0" fillId="0" borderId="0" xfId="0" applyNumberFormat="1"/>
    <xf numFmtId="0" fontId="2" fillId="0" borderId="0" xfId="0" applyFont="1"/>
    <xf numFmtId="164" fontId="2" fillId="3" borderId="0" xfId="0" applyNumberFormat="1" applyFont="1" applyFill="1"/>
    <xf numFmtId="9" fontId="0" fillId="0" borderId="0" xfId="0" applyNumberFormat="1" applyAlignment="1"/>
    <xf numFmtId="164" fontId="0" fillId="3" borderId="0" xfId="0" applyNumberFormat="1" applyFill="1"/>
    <xf numFmtId="0" fontId="2" fillId="0" borderId="0" xfId="0" applyNumberFormat="1" applyFont="1" applyAlignment="1"/>
    <xf numFmtId="164" fontId="2" fillId="3" borderId="0" xfId="0" applyNumberFormat="1" applyFont="1" applyFill="1"/>
    <xf numFmtId="9" fontId="2" fillId="0" borderId="0" xfId="0" applyNumberFormat="1" applyFon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164" fontId="3" fillId="2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Fill="1"/>
    <xf numFmtId="0" fontId="0" fillId="0" borderId="0" xfId="0" applyFill="1"/>
    <xf numFmtId="49" fontId="4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2" fillId="0" borderId="0" xfId="0" quotePrefix="1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0" borderId="0" xfId="0" applyNumberFormat="1" applyFont="1"/>
    <xf numFmtId="164" fontId="0" fillId="0" borderId="0" xfId="0" applyNumberFormat="1"/>
    <xf numFmtId="164" fontId="3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/>
    <xf numFmtId="49" fontId="5" fillId="0" borderId="0" xfId="0" applyNumberFormat="1" applyFont="1"/>
    <xf numFmtId="0" fontId="0" fillId="4" borderId="0" xfId="0" applyFill="1"/>
    <xf numFmtId="0" fontId="5" fillId="0" borderId="0" xfId="0" applyFont="1"/>
    <xf numFmtId="164" fontId="0" fillId="3" borderId="0" xfId="0" applyNumberFormat="1" applyFill="1"/>
    <xf numFmtId="164" fontId="2" fillId="3" borderId="0" xfId="0" applyNumberFormat="1" applyFont="1" applyFill="1"/>
    <xf numFmtId="164" fontId="0" fillId="5" borderId="0" xfId="0" applyNumberFormat="1" applyFill="1"/>
    <xf numFmtId="164" fontId="3" fillId="5" borderId="0" xfId="0" applyNumberFormat="1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9" fontId="0" fillId="0" borderId="0" xfId="0" quotePrefix="1" applyNumberFormat="1"/>
    <xf numFmtId="164" fontId="0" fillId="3" borderId="0" xfId="0" applyNumberFormat="1" applyFill="1"/>
    <xf numFmtId="164" fontId="0" fillId="5" borderId="0" xfId="0" applyNumberFormat="1" applyFill="1"/>
    <xf numFmtId="0" fontId="0" fillId="5" borderId="0" xfId="0" applyFill="1"/>
    <xf numFmtId="49" fontId="8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9" fillId="0" borderId="0" xfId="0" applyFont="1" applyAlignment="1">
      <alignment horizontal="right"/>
    </xf>
    <xf numFmtId="49" fontId="9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49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71"/>
  <sheetViews>
    <sheetView tabSelected="1" topLeftCell="B53" workbookViewId="0">
      <selection activeCell="U68" sqref="U68"/>
    </sheetView>
  </sheetViews>
  <sheetFormatPr baseColWidth="10" defaultRowHeight="15"/>
  <cols>
    <col min="1" max="1" width="2.875" bestFit="1" customWidth="1"/>
    <col min="3" max="3" width="29.375" customWidth="1"/>
    <col min="4" max="7" width="3.875" style="18" customWidth="1"/>
    <col min="8" max="8" width="6.375" style="19" customWidth="1"/>
    <col min="9" max="9" width="3.875" style="18" customWidth="1"/>
    <col min="10" max="12" width="3.375" style="18" customWidth="1"/>
    <col min="13" max="13" width="5.625" style="18" customWidth="1"/>
    <col min="14" max="14" width="4.625" style="18" customWidth="1"/>
    <col min="15" max="15" width="5.5" style="33" customWidth="1"/>
    <col min="16" max="17" width="3.625" style="46" bestFit="1" customWidth="1"/>
    <col min="18" max="18" width="7.125" customWidth="1"/>
    <col min="19" max="19" width="5.25" style="21" customWidth="1"/>
    <col min="20" max="20" width="4" style="21" customWidth="1"/>
    <col min="21" max="22" width="7.125" style="21" customWidth="1"/>
    <col min="23" max="23" width="4.75" style="21" customWidth="1"/>
    <col min="24" max="24" width="6.875" style="21" bestFit="1" customWidth="1"/>
    <col min="25" max="25" width="5.875" style="21" bestFit="1" customWidth="1"/>
    <col min="26" max="35" width="4.75" customWidth="1"/>
  </cols>
  <sheetData>
    <row r="1" spans="1:24">
      <c r="R1" s="18"/>
    </row>
    <row r="2" spans="1:24">
      <c r="B2" t="s">
        <v>223</v>
      </c>
      <c r="D2" s="18" t="s">
        <v>79</v>
      </c>
      <c r="E2" s="18" t="s">
        <v>80</v>
      </c>
      <c r="F2" s="18" t="s">
        <v>81</v>
      </c>
      <c r="G2" s="18" t="s">
        <v>82</v>
      </c>
      <c r="H2" s="19" t="s">
        <v>83</v>
      </c>
      <c r="I2" s="18" t="s">
        <v>84</v>
      </c>
      <c r="J2" s="18" t="s">
        <v>85</v>
      </c>
      <c r="K2" s="18" t="s">
        <v>86</v>
      </c>
      <c r="L2" s="18" t="s">
        <v>87</v>
      </c>
      <c r="M2" s="5" t="s">
        <v>82</v>
      </c>
      <c r="N2" s="18" t="s">
        <v>88</v>
      </c>
      <c r="O2" s="33" t="s">
        <v>83</v>
      </c>
      <c r="P2" s="47" t="s">
        <v>36</v>
      </c>
      <c r="Q2" s="47" t="s">
        <v>37</v>
      </c>
      <c r="R2" s="25"/>
      <c r="S2" s="58"/>
      <c r="T2" s="58"/>
      <c r="U2" s="58"/>
      <c r="V2" s="58"/>
    </row>
    <row r="3" spans="1:24">
      <c r="A3">
        <v>1</v>
      </c>
      <c r="B3">
        <v>2015132011</v>
      </c>
      <c r="C3" t="s">
        <v>224</v>
      </c>
      <c r="D3" s="18">
        <v>12</v>
      </c>
      <c r="E3" s="18">
        <v>15</v>
      </c>
      <c r="F3" s="18">
        <v>13</v>
      </c>
      <c r="G3" s="18">
        <v>20.018018018018019</v>
      </c>
      <c r="H3" s="19">
        <f t="shared" ref="H3:H25" si="0">+(D3+E3+F3*3)/5*0.9+G3*0.1</f>
        <v>13.881801801801801</v>
      </c>
      <c r="I3" s="21">
        <v>16</v>
      </c>
      <c r="J3" s="21">
        <v>19</v>
      </c>
      <c r="K3" s="21">
        <v>12</v>
      </c>
      <c r="L3" s="21">
        <v>12</v>
      </c>
      <c r="M3" s="14">
        <v>20</v>
      </c>
      <c r="N3" s="21">
        <v>7</v>
      </c>
      <c r="O3" s="33">
        <f>+(N3*3+L3+K3+J3+I3)/7*0.9+M3*0.1</f>
        <v>12.285714285714286</v>
      </c>
      <c r="P3" s="46">
        <v>2</v>
      </c>
      <c r="Q3" s="47" t="s">
        <v>32</v>
      </c>
      <c r="R3" s="25"/>
      <c r="S3" s="58"/>
      <c r="T3" s="58"/>
      <c r="W3" s="57"/>
      <c r="X3" s="22"/>
    </row>
    <row r="4" spans="1:24">
      <c r="A4">
        <v>2</v>
      </c>
      <c r="B4">
        <v>2015224181</v>
      </c>
      <c r="C4" t="s">
        <v>225</v>
      </c>
      <c r="D4" s="18">
        <v>12</v>
      </c>
      <c r="G4" s="18">
        <v>10.009009009009009</v>
      </c>
      <c r="H4" s="19">
        <f t="shared" si="0"/>
        <v>3.1609009009009013</v>
      </c>
      <c r="I4" s="22">
        <v>0</v>
      </c>
      <c r="J4" s="22">
        <v>0</v>
      </c>
      <c r="K4" s="22">
        <v>0</v>
      </c>
      <c r="L4" s="22">
        <v>0</v>
      </c>
      <c r="M4" s="14">
        <v>7.5022502250225012</v>
      </c>
      <c r="N4" s="22">
        <v>0</v>
      </c>
      <c r="O4" s="33">
        <f t="shared" ref="O4:O67" si="1">+(N4*3+L4+K4+J4+I4)/7*0.9+M4*0.1</f>
        <v>0.75022502250225021</v>
      </c>
      <c r="Q4" s="47"/>
      <c r="R4" s="25"/>
      <c r="S4" s="58"/>
      <c r="T4" s="57"/>
      <c r="W4" s="58"/>
    </row>
    <row r="5" spans="1:24">
      <c r="A5">
        <v>3</v>
      </c>
      <c r="B5">
        <v>2015242571</v>
      </c>
      <c r="C5" t="s">
        <v>226</v>
      </c>
      <c r="D5" s="18">
        <v>12</v>
      </c>
      <c r="G5" s="18">
        <v>0</v>
      </c>
      <c r="H5" s="19">
        <f t="shared" si="0"/>
        <v>2.16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33">
        <f t="shared" si="1"/>
        <v>0</v>
      </c>
      <c r="Q5" s="47"/>
      <c r="R5" s="25"/>
      <c r="S5" s="58"/>
      <c r="T5" s="57"/>
      <c r="W5" s="58"/>
    </row>
    <row r="6" spans="1:24">
      <c r="A6">
        <v>4</v>
      </c>
      <c r="B6">
        <v>2015245871</v>
      </c>
      <c r="C6" t="s">
        <v>227</v>
      </c>
      <c r="D6" s="18">
        <v>15</v>
      </c>
      <c r="E6" s="18">
        <v>8</v>
      </c>
      <c r="G6" s="18">
        <v>15.018018018018015</v>
      </c>
      <c r="H6" s="19">
        <f t="shared" si="0"/>
        <v>5.641801801801801</v>
      </c>
      <c r="I6" s="22">
        <v>0</v>
      </c>
      <c r="J6" s="21">
        <v>17</v>
      </c>
      <c r="K6" s="21">
        <v>12</v>
      </c>
      <c r="L6" s="21">
        <v>12</v>
      </c>
      <c r="M6" s="14">
        <v>14.999999999999998</v>
      </c>
      <c r="N6" s="21">
        <v>0</v>
      </c>
      <c r="O6" s="33">
        <f t="shared" si="1"/>
        <v>6.7714285714285714</v>
      </c>
      <c r="P6" s="46">
        <v>2</v>
      </c>
      <c r="Q6" s="47" t="s">
        <v>38</v>
      </c>
      <c r="R6" s="25"/>
      <c r="S6" s="58"/>
      <c r="T6" s="58"/>
      <c r="W6" s="57"/>
    </row>
    <row r="7" spans="1:24">
      <c r="A7">
        <v>5</v>
      </c>
      <c r="B7">
        <v>2015242311</v>
      </c>
      <c r="C7" t="s">
        <v>228</v>
      </c>
      <c r="D7" s="18">
        <v>15</v>
      </c>
      <c r="E7" s="18">
        <v>6</v>
      </c>
      <c r="F7" s="18">
        <v>11</v>
      </c>
      <c r="G7" s="18">
        <v>20.018018018018019</v>
      </c>
      <c r="H7" s="19">
        <f t="shared" si="0"/>
        <v>11.721801801801803</v>
      </c>
      <c r="I7" s="21">
        <v>12</v>
      </c>
      <c r="J7" s="22" t="s">
        <v>73</v>
      </c>
      <c r="K7" s="21">
        <v>16</v>
      </c>
      <c r="L7" s="21">
        <v>10</v>
      </c>
      <c r="M7" s="14">
        <v>20</v>
      </c>
      <c r="N7" s="21">
        <v>20</v>
      </c>
      <c r="O7" s="33">
        <f t="shared" si="1"/>
        <v>16.528571428571428</v>
      </c>
      <c r="P7" s="46">
        <v>3</v>
      </c>
      <c r="Q7" s="47" t="s">
        <v>31</v>
      </c>
      <c r="R7" s="25"/>
      <c r="S7" s="58"/>
      <c r="T7" s="58"/>
      <c r="W7" s="57"/>
    </row>
    <row r="8" spans="1:24">
      <c r="A8">
        <v>6</v>
      </c>
      <c r="B8">
        <v>2011243101</v>
      </c>
      <c r="C8" t="s">
        <v>124</v>
      </c>
      <c r="D8" s="18">
        <v>20</v>
      </c>
      <c r="E8" s="18">
        <v>6</v>
      </c>
      <c r="F8" s="18">
        <v>6</v>
      </c>
      <c r="G8" s="18">
        <v>10.009009009009009</v>
      </c>
      <c r="H8" s="19">
        <f t="shared" si="0"/>
        <v>8.9209009009009019</v>
      </c>
      <c r="I8" s="22">
        <v>0</v>
      </c>
      <c r="J8" s="21">
        <v>15</v>
      </c>
      <c r="K8" s="22">
        <v>0</v>
      </c>
      <c r="L8" s="22">
        <v>0</v>
      </c>
      <c r="M8" s="14">
        <v>10</v>
      </c>
      <c r="N8" s="21">
        <v>10</v>
      </c>
      <c r="O8" s="33">
        <f t="shared" si="1"/>
        <v>6.7857142857142865</v>
      </c>
      <c r="Q8" s="47"/>
      <c r="R8" s="25"/>
      <c r="S8" s="58"/>
      <c r="T8" s="57"/>
      <c r="W8" s="58"/>
    </row>
    <row r="9" spans="1:24">
      <c r="A9">
        <v>7</v>
      </c>
      <c r="B9">
        <v>2015223881</v>
      </c>
      <c r="C9" t="s">
        <v>125</v>
      </c>
      <c r="D9" s="18">
        <v>12</v>
      </c>
      <c r="G9" s="18">
        <v>0</v>
      </c>
      <c r="H9" s="19">
        <f t="shared" si="0"/>
        <v>2.16</v>
      </c>
      <c r="I9" s="22">
        <v>0</v>
      </c>
      <c r="J9" s="22">
        <v>0</v>
      </c>
      <c r="K9" s="22">
        <v>0</v>
      </c>
      <c r="L9" s="22">
        <v>0</v>
      </c>
      <c r="M9" s="14">
        <v>0</v>
      </c>
      <c r="N9" s="21">
        <v>0</v>
      </c>
      <c r="O9" s="33">
        <f t="shared" si="1"/>
        <v>0</v>
      </c>
      <c r="Q9" s="47"/>
      <c r="R9" s="25"/>
      <c r="S9" s="58"/>
      <c r="T9" s="57"/>
      <c r="W9" s="58"/>
    </row>
    <row r="10" spans="1:24">
      <c r="A10">
        <v>8</v>
      </c>
      <c r="B10">
        <v>2015701231</v>
      </c>
      <c r="C10" t="s">
        <v>137</v>
      </c>
      <c r="D10" s="18">
        <v>17</v>
      </c>
      <c r="E10" s="18">
        <v>15</v>
      </c>
      <c r="F10" s="18">
        <v>8</v>
      </c>
      <c r="G10" s="18">
        <v>20.018018018018019</v>
      </c>
      <c r="H10" s="19">
        <f t="shared" si="0"/>
        <v>12.081801801801802</v>
      </c>
      <c r="I10" s="21">
        <v>15</v>
      </c>
      <c r="J10" s="22" t="s">
        <v>74</v>
      </c>
      <c r="K10" s="21">
        <v>13</v>
      </c>
      <c r="L10" s="21">
        <v>13</v>
      </c>
      <c r="M10" s="14">
        <v>20</v>
      </c>
      <c r="N10" s="21">
        <v>13</v>
      </c>
      <c r="O10" s="33">
        <f t="shared" si="1"/>
        <v>14.085714285714285</v>
      </c>
      <c r="P10" s="46">
        <v>2</v>
      </c>
      <c r="Q10" s="47" t="s">
        <v>33</v>
      </c>
      <c r="R10" s="25"/>
      <c r="S10" s="58"/>
      <c r="T10" s="58"/>
      <c r="W10" s="57"/>
    </row>
    <row r="11" spans="1:24">
      <c r="A11">
        <v>9</v>
      </c>
      <c r="B11">
        <v>2014223961</v>
      </c>
      <c r="C11" t="s">
        <v>138</v>
      </c>
      <c r="D11" s="18">
        <v>15</v>
      </c>
      <c r="G11" s="18">
        <v>5.0090090090090094</v>
      </c>
      <c r="H11" s="19">
        <f t="shared" si="0"/>
        <v>3.2009009009009013</v>
      </c>
      <c r="I11" s="22">
        <v>0</v>
      </c>
      <c r="J11" s="22">
        <v>0</v>
      </c>
      <c r="K11" s="22">
        <v>0</v>
      </c>
      <c r="L11" s="22">
        <v>0</v>
      </c>
      <c r="M11" s="14">
        <v>2.5022502250225021</v>
      </c>
      <c r="N11" s="21">
        <v>0</v>
      </c>
      <c r="O11" s="33">
        <f t="shared" si="1"/>
        <v>0.25022502250225021</v>
      </c>
      <c r="Q11" s="47"/>
      <c r="R11" s="25"/>
      <c r="S11" s="58"/>
      <c r="T11" s="58"/>
      <c r="W11" s="58"/>
    </row>
    <row r="12" spans="1:24">
      <c r="A12">
        <v>10</v>
      </c>
      <c r="B12">
        <v>2015700361</v>
      </c>
      <c r="C12" t="s">
        <v>139</v>
      </c>
      <c r="D12" s="18">
        <v>15</v>
      </c>
      <c r="E12" s="18">
        <v>10</v>
      </c>
      <c r="F12" s="18">
        <v>10</v>
      </c>
      <c r="G12" s="18">
        <v>20.018018018018019</v>
      </c>
      <c r="H12" s="19">
        <f t="shared" si="0"/>
        <v>11.901801801801803</v>
      </c>
      <c r="I12" s="21">
        <v>15</v>
      </c>
      <c r="J12" s="21">
        <v>17</v>
      </c>
      <c r="K12" s="21">
        <v>13</v>
      </c>
      <c r="L12" s="21">
        <v>15</v>
      </c>
      <c r="M12" s="14">
        <v>20</v>
      </c>
      <c r="N12" s="21">
        <v>7</v>
      </c>
      <c r="O12" s="33">
        <f t="shared" si="1"/>
        <v>12.414285714285715</v>
      </c>
      <c r="P12" s="46">
        <v>2</v>
      </c>
      <c r="Q12" s="47" t="s">
        <v>32</v>
      </c>
      <c r="R12" s="25"/>
      <c r="S12" s="58"/>
      <c r="T12" s="58"/>
      <c r="W12" s="57"/>
    </row>
    <row r="13" spans="1:24">
      <c r="A13">
        <v>11</v>
      </c>
      <c r="B13">
        <v>2015241701</v>
      </c>
      <c r="C13" t="s">
        <v>266</v>
      </c>
      <c r="D13" s="18">
        <v>15</v>
      </c>
      <c r="E13" s="18">
        <v>10</v>
      </c>
      <c r="F13" s="18">
        <v>11</v>
      </c>
      <c r="G13" s="18">
        <v>20.018018018018019</v>
      </c>
      <c r="H13" s="19">
        <f t="shared" si="0"/>
        <v>12.441801801801802</v>
      </c>
      <c r="I13" s="21">
        <v>18</v>
      </c>
      <c r="J13" s="21">
        <v>17</v>
      </c>
      <c r="K13" s="21">
        <v>15</v>
      </c>
      <c r="L13" s="21">
        <v>12</v>
      </c>
      <c r="M13" s="14">
        <v>20</v>
      </c>
      <c r="N13" s="21">
        <v>11</v>
      </c>
      <c r="O13" s="33">
        <f t="shared" si="1"/>
        <v>14.214285714285714</v>
      </c>
      <c r="P13" s="46">
        <v>2</v>
      </c>
      <c r="Q13" s="47" t="s">
        <v>33</v>
      </c>
      <c r="R13" s="25"/>
      <c r="S13" s="58"/>
      <c r="T13" s="58"/>
      <c r="W13" s="57"/>
    </row>
    <row r="14" spans="1:24">
      <c r="A14">
        <v>12</v>
      </c>
      <c r="B14">
        <v>2015200562</v>
      </c>
      <c r="C14" t="s">
        <v>267</v>
      </c>
      <c r="D14" s="18">
        <v>15</v>
      </c>
      <c r="E14" s="18">
        <v>10</v>
      </c>
      <c r="F14" s="18">
        <v>7</v>
      </c>
      <c r="G14" s="18">
        <v>20.018018018018019</v>
      </c>
      <c r="H14" s="19">
        <f t="shared" si="0"/>
        <v>10.281801801801802</v>
      </c>
      <c r="I14" s="21">
        <v>16</v>
      </c>
      <c r="J14" s="21">
        <v>18</v>
      </c>
      <c r="K14" s="21">
        <v>13</v>
      </c>
      <c r="L14" s="21">
        <v>13</v>
      </c>
      <c r="M14" s="14">
        <v>20</v>
      </c>
      <c r="N14" s="21">
        <v>10</v>
      </c>
      <c r="O14" s="44">
        <f>+(N14*3+L14+K14+J14+I14)/7*0.9+M14*0.1+1</f>
        <v>14.571428571428573</v>
      </c>
      <c r="P14" s="46">
        <v>2</v>
      </c>
      <c r="Q14" s="47" t="s">
        <v>32</v>
      </c>
      <c r="R14" s="25"/>
      <c r="S14" s="58"/>
      <c r="T14" s="57"/>
      <c r="W14" s="57"/>
    </row>
    <row r="15" spans="1:24">
      <c r="A15">
        <v>13</v>
      </c>
      <c r="B15">
        <v>2015801341</v>
      </c>
      <c r="C15" t="s">
        <v>271</v>
      </c>
      <c r="D15" s="18">
        <v>17</v>
      </c>
      <c r="E15" s="18">
        <v>20</v>
      </c>
      <c r="F15" s="18">
        <v>14</v>
      </c>
      <c r="G15" s="18">
        <v>20.018018018018019</v>
      </c>
      <c r="H15" s="19">
        <f t="shared" si="0"/>
        <v>16.221801801801803</v>
      </c>
      <c r="I15" s="21">
        <v>8</v>
      </c>
      <c r="J15" s="21">
        <v>18</v>
      </c>
      <c r="K15" s="21">
        <v>13</v>
      </c>
      <c r="L15" s="21">
        <v>10</v>
      </c>
      <c r="M15" s="14">
        <v>20</v>
      </c>
      <c r="N15" s="21">
        <v>7</v>
      </c>
      <c r="O15" s="33">
        <f t="shared" si="1"/>
        <v>11</v>
      </c>
      <c r="P15" s="46">
        <v>2</v>
      </c>
      <c r="Q15" s="47" t="s">
        <v>35</v>
      </c>
      <c r="R15" s="25"/>
      <c r="S15" s="58"/>
      <c r="T15" s="57"/>
      <c r="W15" s="57"/>
    </row>
    <row r="16" spans="1:24">
      <c r="A16">
        <v>14</v>
      </c>
      <c r="B16">
        <v>2015201931</v>
      </c>
      <c r="C16" t="s">
        <v>146</v>
      </c>
      <c r="D16" s="18">
        <v>15</v>
      </c>
      <c r="E16" s="18">
        <v>10</v>
      </c>
      <c r="F16" s="18">
        <v>14</v>
      </c>
      <c r="G16" s="18">
        <v>20.018018018018019</v>
      </c>
      <c r="H16" s="19">
        <f t="shared" si="0"/>
        <v>14.061801801801803</v>
      </c>
      <c r="I16" s="21">
        <v>18</v>
      </c>
      <c r="J16" s="21">
        <v>20</v>
      </c>
      <c r="K16" s="21">
        <v>13</v>
      </c>
      <c r="L16" s="21">
        <v>16</v>
      </c>
      <c r="M16" s="14">
        <v>20</v>
      </c>
      <c r="N16" s="21">
        <v>10</v>
      </c>
      <c r="O16" s="33">
        <f t="shared" si="1"/>
        <v>14.471428571428572</v>
      </c>
      <c r="P16" s="46">
        <v>3</v>
      </c>
      <c r="Q16" s="47" t="s">
        <v>32</v>
      </c>
      <c r="R16" s="25"/>
      <c r="S16" s="58"/>
      <c r="T16" s="57"/>
      <c r="W16" s="57"/>
    </row>
    <row r="17" spans="1:23">
      <c r="A17">
        <v>15</v>
      </c>
      <c r="B17">
        <v>2015246971</v>
      </c>
      <c r="C17" t="s">
        <v>147</v>
      </c>
      <c r="D17" s="18">
        <v>15</v>
      </c>
      <c r="E17" s="18">
        <v>18</v>
      </c>
      <c r="F17" s="18">
        <v>8</v>
      </c>
      <c r="G17" s="18">
        <v>20.018018018018019</v>
      </c>
      <c r="H17" s="19">
        <f t="shared" si="0"/>
        <v>12.261801801801802</v>
      </c>
      <c r="I17" s="21">
        <v>16</v>
      </c>
      <c r="J17" s="21">
        <v>16</v>
      </c>
      <c r="K17" s="22">
        <v>0</v>
      </c>
      <c r="L17" s="22">
        <v>0</v>
      </c>
      <c r="M17" s="14">
        <v>20</v>
      </c>
      <c r="N17" s="21">
        <v>7</v>
      </c>
      <c r="O17" s="33">
        <f t="shared" si="1"/>
        <v>8.8142857142857132</v>
      </c>
      <c r="Q17" s="47"/>
      <c r="R17" s="25"/>
      <c r="S17" s="58"/>
      <c r="T17" s="58"/>
      <c r="W17" s="58"/>
    </row>
    <row r="18" spans="1:23">
      <c r="A18">
        <v>16</v>
      </c>
      <c r="B18">
        <v>2013100611</v>
      </c>
      <c r="C18" t="s">
        <v>148</v>
      </c>
      <c r="D18" s="18">
        <v>15</v>
      </c>
      <c r="F18" s="18">
        <v>14</v>
      </c>
      <c r="G18" s="18">
        <v>0</v>
      </c>
      <c r="H18" s="19">
        <f t="shared" si="0"/>
        <v>10.26</v>
      </c>
      <c r="I18" s="22">
        <v>0</v>
      </c>
      <c r="J18" s="22" t="s">
        <v>75</v>
      </c>
      <c r="K18" s="22">
        <v>0</v>
      </c>
      <c r="L18" s="22">
        <v>0</v>
      </c>
      <c r="M18" s="14">
        <v>7.5022502250225012</v>
      </c>
      <c r="N18" s="21">
        <v>20</v>
      </c>
      <c r="O18" s="33">
        <f t="shared" si="1"/>
        <v>9.4930821653593931</v>
      </c>
      <c r="Q18" s="47"/>
      <c r="R18" s="25"/>
      <c r="S18" s="58"/>
      <c r="T18" s="57"/>
      <c r="W18" s="58"/>
    </row>
    <row r="19" spans="1:23">
      <c r="A19">
        <v>17</v>
      </c>
      <c r="B19">
        <v>2015221321</v>
      </c>
      <c r="C19" t="s">
        <v>149</v>
      </c>
      <c r="D19" s="18">
        <v>12</v>
      </c>
      <c r="E19" s="18">
        <v>10</v>
      </c>
      <c r="F19" s="18">
        <v>8</v>
      </c>
      <c r="G19" s="18">
        <v>20.018018018018019</v>
      </c>
      <c r="H19" s="19">
        <f t="shared" si="0"/>
        <v>10.281801801801802</v>
      </c>
      <c r="I19" s="21">
        <v>12</v>
      </c>
      <c r="J19" s="22">
        <v>0</v>
      </c>
      <c r="K19" s="22">
        <v>0</v>
      </c>
      <c r="L19" s="22">
        <v>0</v>
      </c>
      <c r="M19" s="14">
        <v>12.502250225022502</v>
      </c>
      <c r="N19" s="21">
        <v>7</v>
      </c>
      <c r="O19" s="33">
        <f t="shared" si="1"/>
        <v>5.4930821653593931</v>
      </c>
      <c r="Q19" s="47"/>
      <c r="R19" s="25"/>
      <c r="S19" s="58"/>
      <c r="T19" s="58"/>
      <c r="W19" s="58"/>
    </row>
    <row r="20" spans="1:23">
      <c r="A20">
        <v>18</v>
      </c>
      <c r="B20">
        <v>2013242291</v>
      </c>
      <c r="C20" t="s">
        <v>150</v>
      </c>
      <c r="D20" s="18">
        <v>17</v>
      </c>
      <c r="E20" s="18">
        <v>3</v>
      </c>
      <c r="F20" s="18">
        <v>8</v>
      </c>
      <c r="G20" s="18">
        <v>20.018018018018019</v>
      </c>
      <c r="H20" s="19">
        <f t="shared" si="0"/>
        <v>9.9218018018018022</v>
      </c>
      <c r="I20" s="21">
        <v>11</v>
      </c>
      <c r="J20" s="21">
        <v>11</v>
      </c>
      <c r="K20" s="21">
        <v>8</v>
      </c>
      <c r="L20" s="21">
        <v>8</v>
      </c>
      <c r="M20" s="14">
        <v>17.5022502250225</v>
      </c>
      <c r="N20" s="21">
        <v>7</v>
      </c>
      <c r="O20" s="33">
        <f t="shared" si="1"/>
        <v>9.3359393082165365</v>
      </c>
      <c r="P20" s="46">
        <v>3</v>
      </c>
      <c r="Q20" s="47" t="s">
        <v>32</v>
      </c>
      <c r="R20" s="25"/>
      <c r="S20" s="58"/>
      <c r="T20" s="58"/>
      <c r="W20" s="57"/>
    </row>
    <row r="21" spans="1:23">
      <c r="A21">
        <v>19</v>
      </c>
      <c r="B21">
        <v>2015243141</v>
      </c>
      <c r="C21" t="s">
        <v>151</v>
      </c>
      <c r="D21" s="18">
        <v>15</v>
      </c>
      <c r="E21" s="18">
        <v>16</v>
      </c>
      <c r="F21" s="18">
        <v>18</v>
      </c>
      <c r="G21" s="18">
        <v>20.018018018018019</v>
      </c>
      <c r="H21" s="19">
        <f t="shared" si="0"/>
        <v>17.301801801801801</v>
      </c>
      <c r="I21" s="21">
        <v>17</v>
      </c>
      <c r="J21" s="21">
        <v>15</v>
      </c>
      <c r="K21" s="22">
        <v>0</v>
      </c>
      <c r="L21" s="22">
        <v>0</v>
      </c>
      <c r="M21" s="14">
        <v>20</v>
      </c>
      <c r="N21" s="21">
        <v>6</v>
      </c>
      <c r="O21" s="33">
        <f t="shared" si="1"/>
        <v>8.4285714285714288</v>
      </c>
      <c r="Q21" s="47"/>
      <c r="R21" s="25"/>
      <c r="S21" s="58"/>
      <c r="T21" s="58"/>
      <c r="W21" s="58"/>
    </row>
    <row r="22" spans="1:23">
      <c r="A22">
        <v>20</v>
      </c>
      <c r="B22">
        <v>2012203621</v>
      </c>
      <c r="C22" t="s">
        <v>152</v>
      </c>
      <c r="G22" s="18">
        <v>0</v>
      </c>
      <c r="H22" s="19">
        <f t="shared" si="0"/>
        <v>0</v>
      </c>
      <c r="I22" s="22">
        <v>0</v>
      </c>
      <c r="J22" s="22">
        <v>0</v>
      </c>
      <c r="K22" s="22">
        <v>0</v>
      </c>
      <c r="L22" s="22">
        <v>0</v>
      </c>
      <c r="M22" s="14">
        <v>0</v>
      </c>
      <c r="N22" s="21">
        <v>0</v>
      </c>
      <c r="O22" s="33">
        <f t="shared" si="1"/>
        <v>0</v>
      </c>
      <c r="Q22" s="47"/>
      <c r="R22" s="25"/>
      <c r="S22" s="58"/>
      <c r="T22" s="58"/>
      <c r="W22" s="58"/>
    </row>
    <row r="23" spans="1:23">
      <c r="A23">
        <v>21</v>
      </c>
      <c r="B23">
        <v>2015242091</v>
      </c>
      <c r="C23" t="s">
        <v>153</v>
      </c>
      <c r="D23" s="18">
        <v>15</v>
      </c>
      <c r="E23" s="18">
        <v>11</v>
      </c>
      <c r="F23" s="18">
        <v>8</v>
      </c>
      <c r="G23" s="18">
        <v>20.018018018018019</v>
      </c>
      <c r="H23" s="19">
        <f t="shared" si="0"/>
        <v>11.001801801801802</v>
      </c>
      <c r="I23" s="21">
        <v>13</v>
      </c>
      <c r="J23" s="22" t="s">
        <v>89</v>
      </c>
      <c r="K23" s="21">
        <v>17</v>
      </c>
      <c r="L23" s="21">
        <v>13</v>
      </c>
      <c r="M23" s="14">
        <v>20</v>
      </c>
      <c r="N23" s="21">
        <v>13</v>
      </c>
      <c r="O23" s="33">
        <f t="shared" si="1"/>
        <v>14.085714285714285</v>
      </c>
      <c r="P23" s="46">
        <v>3</v>
      </c>
      <c r="Q23" s="47" t="s">
        <v>33</v>
      </c>
      <c r="R23" s="25"/>
      <c r="S23" s="58"/>
      <c r="T23" s="58"/>
      <c r="W23" s="57"/>
    </row>
    <row r="24" spans="1:23">
      <c r="A24">
        <v>22</v>
      </c>
      <c r="B24">
        <v>2015801251</v>
      </c>
      <c r="C24" t="s">
        <v>154</v>
      </c>
      <c r="D24" s="18">
        <v>17</v>
      </c>
      <c r="E24" s="18">
        <v>15</v>
      </c>
      <c r="F24" s="18">
        <v>12</v>
      </c>
      <c r="G24" s="18">
        <v>20.018018018018019</v>
      </c>
      <c r="H24" s="19">
        <f t="shared" si="0"/>
        <v>14.241801801801802</v>
      </c>
      <c r="I24" s="21">
        <v>15</v>
      </c>
      <c r="J24" s="21">
        <v>18</v>
      </c>
      <c r="K24" s="21">
        <v>12</v>
      </c>
      <c r="L24" s="21">
        <v>16</v>
      </c>
      <c r="M24" s="14">
        <v>20</v>
      </c>
      <c r="N24" s="21">
        <v>11</v>
      </c>
      <c r="O24" s="33">
        <f t="shared" si="1"/>
        <v>14.085714285714285</v>
      </c>
      <c r="P24" s="46">
        <v>2</v>
      </c>
      <c r="Q24" s="47" t="s">
        <v>33</v>
      </c>
      <c r="R24" s="25"/>
      <c r="S24" s="58"/>
      <c r="T24" s="57"/>
      <c r="W24" s="57"/>
    </row>
    <row r="25" spans="1:23">
      <c r="A25">
        <v>30</v>
      </c>
      <c r="B25">
        <v>2015245491</v>
      </c>
      <c r="C25" t="s">
        <v>298</v>
      </c>
      <c r="E25" s="18">
        <v>20</v>
      </c>
      <c r="F25" s="18">
        <v>19</v>
      </c>
      <c r="G25" s="18">
        <v>15.018018018018015</v>
      </c>
      <c r="H25" s="19">
        <f t="shared" si="0"/>
        <v>15.361801801801803</v>
      </c>
      <c r="I25" s="21">
        <v>18</v>
      </c>
      <c r="J25" s="22" t="s">
        <v>89</v>
      </c>
      <c r="K25" s="21">
        <v>13</v>
      </c>
      <c r="L25" s="21">
        <v>18</v>
      </c>
      <c r="M25" s="14">
        <v>17.5022502250225</v>
      </c>
      <c r="N25" s="21">
        <v>12</v>
      </c>
      <c r="O25" s="33">
        <f t="shared" si="1"/>
        <v>14.221653593930821</v>
      </c>
      <c r="P25" s="46">
        <v>2</v>
      </c>
      <c r="Q25" s="47" t="s">
        <v>32</v>
      </c>
      <c r="R25" s="25"/>
      <c r="S25" s="58"/>
      <c r="T25" s="57"/>
      <c r="W25" s="57"/>
    </row>
    <row r="26" spans="1:23">
      <c r="Q26" s="47"/>
      <c r="R26" s="25"/>
      <c r="S26" s="58"/>
      <c r="T26" s="58"/>
    </row>
    <row r="27" spans="1:23">
      <c r="B27" t="s">
        <v>222</v>
      </c>
      <c r="D27" s="18" t="s">
        <v>90</v>
      </c>
      <c r="E27" s="18" t="s">
        <v>91</v>
      </c>
      <c r="F27" s="18" t="s">
        <v>92</v>
      </c>
      <c r="G27" s="18" t="s">
        <v>93</v>
      </c>
      <c r="H27" s="19" t="s">
        <v>94</v>
      </c>
      <c r="I27" s="18" t="s">
        <v>95</v>
      </c>
      <c r="J27" s="18" t="s">
        <v>96</v>
      </c>
      <c r="K27" s="18" t="s">
        <v>97</v>
      </c>
      <c r="L27" s="18" t="s">
        <v>98</v>
      </c>
      <c r="M27" s="5" t="s">
        <v>82</v>
      </c>
      <c r="N27" s="18" t="s">
        <v>88</v>
      </c>
      <c r="O27" s="33" t="s">
        <v>83</v>
      </c>
      <c r="P27" s="47" t="s">
        <v>36</v>
      </c>
      <c r="Q27" s="47" t="s">
        <v>37</v>
      </c>
      <c r="R27" s="25"/>
      <c r="S27" s="58"/>
      <c r="T27" s="58"/>
    </row>
    <row r="28" spans="1:23">
      <c r="A28">
        <v>1</v>
      </c>
      <c r="B28">
        <v>2015220681</v>
      </c>
      <c r="C28" t="s">
        <v>277</v>
      </c>
      <c r="D28" s="18">
        <v>14</v>
      </c>
      <c r="G28" s="18">
        <v>5.0090090090090094</v>
      </c>
      <c r="H28" s="19">
        <f t="shared" ref="H28:H50" si="2">+(D28+E28+F28*3)/5*0.9+G28*0.1</f>
        <v>3.0209009009009011</v>
      </c>
      <c r="I28" s="22">
        <v>0</v>
      </c>
      <c r="J28" s="22">
        <v>0</v>
      </c>
      <c r="K28" s="22">
        <v>0</v>
      </c>
      <c r="L28" s="22">
        <v>0</v>
      </c>
      <c r="M28" s="14">
        <v>2.5022502250225021</v>
      </c>
      <c r="N28" s="21">
        <v>0</v>
      </c>
      <c r="O28" s="33">
        <f t="shared" si="1"/>
        <v>0.25022502250225021</v>
      </c>
      <c r="Q28" s="47"/>
      <c r="R28" s="25"/>
      <c r="S28" s="58"/>
      <c r="T28" s="58"/>
      <c r="W28" s="58"/>
    </row>
    <row r="29" spans="1:23">
      <c r="A29">
        <v>2</v>
      </c>
      <c r="B29">
        <v>2015222701</v>
      </c>
      <c r="C29" t="s">
        <v>126</v>
      </c>
      <c r="D29" s="18">
        <v>20</v>
      </c>
      <c r="G29" s="18">
        <v>10.009009009009009</v>
      </c>
      <c r="H29" s="19">
        <f t="shared" si="2"/>
        <v>4.6009009009009008</v>
      </c>
      <c r="I29" s="22">
        <v>0</v>
      </c>
      <c r="J29" s="22">
        <v>0</v>
      </c>
      <c r="K29" s="22">
        <v>0</v>
      </c>
      <c r="L29" s="22">
        <v>0</v>
      </c>
      <c r="M29" s="14">
        <v>5</v>
      </c>
      <c r="N29" s="21">
        <v>0</v>
      </c>
      <c r="O29" s="33">
        <f t="shared" si="1"/>
        <v>0.5</v>
      </c>
      <c r="Q29" s="47"/>
      <c r="R29" s="25"/>
      <c r="S29" s="58"/>
      <c r="T29" s="57"/>
      <c r="W29" s="58"/>
    </row>
    <row r="30" spans="1:23">
      <c r="A30">
        <v>3</v>
      </c>
      <c r="B30">
        <v>2015241361</v>
      </c>
      <c r="C30" t="s">
        <v>317</v>
      </c>
      <c r="D30" s="18">
        <v>20</v>
      </c>
      <c r="E30" s="18">
        <v>7</v>
      </c>
      <c r="F30" s="18">
        <v>11</v>
      </c>
      <c r="G30" s="18">
        <v>20.018018018018019</v>
      </c>
      <c r="H30" s="19">
        <f t="shared" si="2"/>
        <v>12.801801801801803</v>
      </c>
      <c r="I30" s="21">
        <v>16</v>
      </c>
      <c r="J30" s="21">
        <v>20</v>
      </c>
      <c r="K30" s="21">
        <v>12</v>
      </c>
      <c r="L30" s="21">
        <v>16</v>
      </c>
      <c r="M30" s="14">
        <v>20</v>
      </c>
      <c r="N30" s="21">
        <v>7</v>
      </c>
      <c r="O30" s="33">
        <f t="shared" si="1"/>
        <v>12.928571428571429</v>
      </c>
      <c r="P30" s="46">
        <v>3</v>
      </c>
      <c r="Q30" s="47" t="s">
        <v>41</v>
      </c>
      <c r="R30" s="25"/>
      <c r="S30" s="58"/>
      <c r="T30" s="58"/>
      <c r="W30" s="57"/>
    </row>
    <row r="31" spans="1:23">
      <c r="A31">
        <v>4</v>
      </c>
      <c r="B31">
        <v>2015247772</v>
      </c>
      <c r="C31" t="s">
        <v>196</v>
      </c>
      <c r="D31" s="18">
        <v>14</v>
      </c>
      <c r="E31" s="18">
        <v>8</v>
      </c>
      <c r="F31" s="18">
        <v>9</v>
      </c>
      <c r="G31" s="18">
        <v>15.018018018018015</v>
      </c>
      <c r="H31" s="19">
        <f t="shared" si="2"/>
        <v>10.321801801801803</v>
      </c>
      <c r="I31" s="22">
        <v>0</v>
      </c>
      <c r="J31" s="21">
        <v>11</v>
      </c>
      <c r="K31" s="21">
        <v>13</v>
      </c>
      <c r="L31" s="21">
        <v>10</v>
      </c>
      <c r="M31" s="14">
        <v>14.999999999999998</v>
      </c>
      <c r="N31" s="21">
        <v>5</v>
      </c>
      <c r="O31" s="33">
        <f t="shared" si="1"/>
        <v>7.8</v>
      </c>
      <c r="Q31" s="47" t="s">
        <v>38</v>
      </c>
      <c r="R31" s="25"/>
      <c r="S31" s="58"/>
      <c r="T31" s="58"/>
      <c r="W31" s="57"/>
    </row>
    <row r="32" spans="1:23">
      <c r="A32">
        <v>5</v>
      </c>
      <c r="B32">
        <v>2015247121</v>
      </c>
      <c r="C32" t="s">
        <v>197</v>
      </c>
      <c r="D32" s="18">
        <v>14</v>
      </c>
      <c r="E32" s="18">
        <v>5</v>
      </c>
      <c r="G32" s="18">
        <v>10.009009009009009</v>
      </c>
      <c r="H32" s="19">
        <f t="shared" si="2"/>
        <v>4.420900900900901</v>
      </c>
      <c r="I32" s="22">
        <v>0</v>
      </c>
      <c r="J32" s="22">
        <v>0</v>
      </c>
      <c r="K32" s="22">
        <v>0</v>
      </c>
      <c r="L32" s="22">
        <v>0</v>
      </c>
      <c r="M32" s="14">
        <v>7.5022502250225012</v>
      </c>
      <c r="N32" s="21">
        <v>0</v>
      </c>
      <c r="O32" s="33">
        <f t="shared" si="1"/>
        <v>0.75022502250225021</v>
      </c>
      <c r="Q32" s="47"/>
      <c r="R32" s="25"/>
      <c r="S32" s="58"/>
      <c r="T32" s="58"/>
      <c r="W32" s="58"/>
    </row>
    <row r="33" spans="1:23">
      <c r="A33">
        <v>6</v>
      </c>
      <c r="B33">
        <v>2015240512</v>
      </c>
      <c r="C33" t="s">
        <v>253</v>
      </c>
      <c r="D33" s="18">
        <v>20</v>
      </c>
      <c r="E33" s="18">
        <v>20</v>
      </c>
      <c r="F33" s="18">
        <v>19</v>
      </c>
      <c r="G33" s="18">
        <v>15.018018018018015</v>
      </c>
      <c r="H33" s="19">
        <f t="shared" si="2"/>
        <v>18.961801801801801</v>
      </c>
      <c r="I33" s="21">
        <v>18</v>
      </c>
      <c r="J33" s="22">
        <v>0</v>
      </c>
      <c r="K33" s="21">
        <v>16</v>
      </c>
      <c r="L33" s="22">
        <v>0</v>
      </c>
      <c r="M33" s="14">
        <v>10</v>
      </c>
      <c r="N33" s="21">
        <v>7</v>
      </c>
      <c r="O33" s="44">
        <f>+(N33*3+L33+K33+J33+I33)/7*0.9+M33*0.1+1</f>
        <v>9.0714285714285712</v>
      </c>
      <c r="P33" s="46">
        <v>3</v>
      </c>
      <c r="Q33" s="47"/>
      <c r="R33" s="25"/>
      <c r="S33" s="58"/>
      <c r="T33" s="58"/>
      <c r="W33" s="58"/>
    </row>
    <row r="34" spans="1:23">
      <c r="A34">
        <v>7</v>
      </c>
      <c r="B34">
        <v>2015220671</v>
      </c>
      <c r="C34" t="s">
        <v>254</v>
      </c>
      <c r="D34" s="18">
        <v>17</v>
      </c>
      <c r="E34" s="18">
        <v>7</v>
      </c>
      <c r="F34" s="18">
        <v>8</v>
      </c>
      <c r="G34" s="18">
        <v>20.018018018018019</v>
      </c>
      <c r="H34" s="19">
        <f t="shared" si="2"/>
        <v>10.641801801801803</v>
      </c>
      <c r="I34" s="21">
        <v>17</v>
      </c>
      <c r="J34" s="21">
        <v>18</v>
      </c>
      <c r="K34" s="21">
        <v>12</v>
      </c>
      <c r="L34" s="21">
        <v>11</v>
      </c>
      <c r="M34" s="14">
        <v>20</v>
      </c>
      <c r="N34" s="21">
        <v>0</v>
      </c>
      <c r="O34" s="33">
        <f t="shared" si="1"/>
        <v>9.4571428571428591</v>
      </c>
      <c r="P34" s="46">
        <v>3</v>
      </c>
      <c r="Q34" s="47" t="s">
        <v>42</v>
      </c>
      <c r="R34" s="25"/>
      <c r="S34" s="58"/>
      <c r="T34" s="57"/>
      <c r="W34" s="57"/>
    </row>
    <row r="35" spans="1:23">
      <c r="A35">
        <v>8</v>
      </c>
      <c r="B35">
        <v>2015241201</v>
      </c>
      <c r="C35" t="s">
        <v>255</v>
      </c>
      <c r="D35" s="18">
        <v>17</v>
      </c>
      <c r="E35" s="18">
        <v>7</v>
      </c>
      <c r="F35" s="18">
        <v>14</v>
      </c>
      <c r="G35" s="18">
        <v>20.018018018018019</v>
      </c>
      <c r="H35" s="19">
        <f t="shared" si="2"/>
        <v>13.881801801801801</v>
      </c>
      <c r="I35" s="21">
        <v>16</v>
      </c>
      <c r="J35" s="21">
        <v>17</v>
      </c>
      <c r="K35" s="22">
        <v>0</v>
      </c>
      <c r="L35" s="21">
        <v>16</v>
      </c>
      <c r="M35" s="14">
        <v>20</v>
      </c>
      <c r="N35" s="21">
        <v>7</v>
      </c>
      <c r="O35" s="33">
        <f t="shared" si="1"/>
        <v>11</v>
      </c>
      <c r="P35" s="46">
        <v>2</v>
      </c>
      <c r="Q35" s="47" t="s">
        <v>33</v>
      </c>
      <c r="R35" s="25"/>
      <c r="S35" s="58"/>
      <c r="T35" s="57"/>
      <c r="W35" s="57"/>
    </row>
    <row r="36" spans="1:23">
      <c r="A36">
        <v>9</v>
      </c>
      <c r="B36">
        <v>2015220311</v>
      </c>
      <c r="C36" t="s">
        <v>201</v>
      </c>
      <c r="D36" s="18">
        <v>14</v>
      </c>
      <c r="E36" s="18">
        <v>14</v>
      </c>
      <c r="F36" s="18">
        <v>20</v>
      </c>
      <c r="G36" s="18">
        <v>20.018018018018019</v>
      </c>
      <c r="H36" s="19">
        <f t="shared" si="2"/>
        <v>17.841801801801804</v>
      </c>
      <c r="I36" s="21">
        <v>17</v>
      </c>
      <c r="J36" s="21">
        <v>15</v>
      </c>
      <c r="K36" s="21">
        <v>13</v>
      </c>
      <c r="L36" s="21">
        <v>11</v>
      </c>
      <c r="M36" s="14">
        <v>20</v>
      </c>
      <c r="N36" s="21">
        <v>20</v>
      </c>
      <c r="O36" s="33">
        <f t="shared" si="1"/>
        <v>16.914285714285718</v>
      </c>
      <c r="P36" s="46">
        <v>3</v>
      </c>
      <c r="Q36" s="47" t="s">
        <v>32</v>
      </c>
      <c r="R36" s="25"/>
      <c r="S36" s="58"/>
      <c r="T36" s="57"/>
      <c r="W36" s="57"/>
    </row>
    <row r="37" spans="1:23">
      <c r="A37">
        <v>10</v>
      </c>
      <c r="B37">
        <v>2015100992</v>
      </c>
      <c r="C37" t="s">
        <v>202</v>
      </c>
      <c r="D37" s="18">
        <v>20</v>
      </c>
      <c r="E37" s="18">
        <v>7</v>
      </c>
      <c r="F37" s="18">
        <v>12</v>
      </c>
      <c r="G37" s="18">
        <v>20.018018018018019</v>
      </c>
      <c r="H37" s="19">
        <f t="shared" si="2"/>
        <v>13.341801801801802</v>
      </c>
      <c r="I37" s="21">
        <v>18</v>
      </c>
      <c r="J37" s="21">
        <v>18</v>
      </c>
      <c r="K37" s="21">
        <v>13</v>
      </c>
      <c r="L37" s="21">
        <v>16</v>
      </c>
      <c r="M37" s="14">
        <v>20</v>
      </c>
      <c r="N37" s="21">
        <v>12</v>
      </c>
      <c r="O37" s="33">
        <f t="shared" si="1"/>
        <v>14.985714285714286</v>
      </c>
      <c r="P37" s="46">
        <v>3</v>
      </c>
      <c r="Q37" s="47" t="s">
        <v>33</v>
      </c>
      <c r="R37" s="25"/>
      <c r="S37" s="58"/>
      <c r="T37" s="58"/>
      <c r="W37" s="57"/>
    </row>
    <row r="38" spans="1:23">
      <c r="A38">
        <v>11</v>
      </c>
      <c r="B38">
        <v>2015101021</v>
      </c>
      <c r="C38" t="s">
        <v>212</v>
      </c>
      <c r="D38" s="18">
        <v>14</v>
      </c>
      <c r="E38" s="18">
        <v>15</v>
      </c>
      <c r="F38" s="18">
        <v>15</v>
      </c>
      <c r="G38" s="18">
        <v>20.018018018018019</v>
      </c>
      <c r="H38" s="19">
        <f t="shared" si="2"/>
        <v>15.321801801801803</v>
      </c>
      <c r="I38" s="21">
        <v>13</v>
      </c>
      <c r="J38" s="21">
        <v>12</v>
      </c>
      <c r="K38" s="21">
        <v>12</v>
      </c>
      <c r="L38" s="21">
        <v>16</v>
      </c>
      <c r="M38" s="14">
        <v>20</v>
      </c>
      <c r="N38" s="21">
        <v>11</v>
      </c>
      <c r="O38" s="33">
        <f t="shared" si="1"/>
        <v>13.057142857142859</v>
      </c>
      <c r="Q38" s="47" t="s">
        <v>39</v>
      </c>
      <c r="R38" s="25"/>
      <c r="S38" s="58"/>
      <c r="T38" s="58"/>
      <c r="W38" s="57"/>
    </row>
    <row r="39" spans="1:23">
      <c r="A39">
        <v>7</v>
      </c>
      <c r="B39">
        <v>2015222791</v>
      </c>
      <c r="C39" t="s">
        <v>119</v>
      </c>
      <c r="D39" s="18">
        <v>12</v>
      </c>
      <c r="E39" s="18">
        <v>7</v>
      </c>
      <c r="F39" s="18">
        <v>6</v>
      </c>
      <c r="G39" s="18">
        <v>15.018018018018015</v>
      </c>
      <c r="H39" s="19">
        <f t="shared" si="2"/>
        <v>8.1618018018018024</v>
      </c>
      <c r="I39" s="22">
        <v>0</v>
      </c>
      <c r="J39" s="21">
        <v>14</v>
      </c>
      <c r="K39" s="21">
        <v>18</v>
      </c>
      <c r="L39" s="21">
        <v>15</v>
      </c>
      <c r="M39" s="14">
        <v>14.999999999999998</v>
      </c>
      <c r="N39" s="21">
        <v>8</v>
      </c>
      <c r="O39" s="33">
        <f t="shared" si="1"/>
        <v>10.628571428571428</v>
      </c>
      <c r="P39" s="46">
        <v>3</v>
      </c>
      <c r="Q39" s="47" t="s">
        <v>32</v>
      </c>
      <c r="R39" s="25"/>
      <c r="S39" s="58"/>
      <c r="T39" s="58"/>
      <c r="W39" s="57"/>
    </row>
    <row r="40" spans="1:23">
      <c r="A40">
        <v>22</v>
      </c>
      <c r="B40">
        <v>2015101242</v>
      </c>
      <c r="C40" t="s">
        <v>290</v>
      </c>
      <c r="D40" s="18">
        <v>16</v>
      </c>
      <c r="E40" s="18">
        <v>15</v>
      </c>
      <c r="F40" s="18">
        <v>12</v>
      </c>
      <c r="G40" s="18">
        <v>20</v>
      </c>
      <c r="H40" s="19">
        <f t="shared" si="2"/>
        <v>14.06</v>
      </c>
      <c r="I40" s="21">
        <v>18</v>
      </c>
      <c r="J40" s="21">
        <v>17</v>
      </c>
      <c r="K40" s="21">
        <v>17</v>
      </c>
      <c r="L40" s="21">
        <v>17</v>
      </c>
      <c r="M40" s="14">
        <v>20</v>
      </c>
      <c r="N40" s="21">
        <v>20</v>
      </c>
      <c r="O40" s="33">
        <f t="shared" si="1"/>
        <v>18.585714285714285</v>
      </c>
      <c r="P40" s="46">
        <v>3</v>
      </c>
      <c r="Q40" s="47" t="s">
        <v>32</v>
      </c>
      <c r="R40" s="25"/>
      <c r="S40" s="58"/>
      <c r="T40" s="57"/>
      <c r="W40" s="57"/>
    </row>
    <row r="41" spans="1:23">
      <c r="A41">
        <v>12</v>
      </c>
      <c r="B41">
        <v>2015241091</v>
      </c>
      <c r="C41" t="s">
        <v>213</v>
      </c>
      <c r="D41" s="18">
        <v>14</v>
      </c>
      <c r="E41" s="18">
        <v>15</v>
      </c>
      <c r="F41" s="18">
        <v>10</v>
      </c>
      <c r="G41" s="18">
        <v>15.018018018018015</v>
      </c>
      <c r="H41" s="19">
        <f t="shared" si="2"/>
        <v>12.121801801801803</v>
      </c>
      <c r="I41" s="22">
        <v>0</v>
      </c>
      <c r="J41" s="22">
        <v>0</v>
      </c>
      <c r="K41" s="21">
        <v>13</v>
      </c>
      <c r="L41" s="21">
        <v>13</v>
      </c>
      <c r="M41" s="14">
        <v>14.999999999999998</v>
      </c>
      <c r="N41" s="21">
        <v>18</v>
      </c>
      <c r="O41" s="33">
        <f t="shared" si="1"/>
        <v>11.785714285714286</v>
      </c>
      <c r="P41" s="46">
        <v>0</v>
      </c>
      <c r="Q41" s="47" t="s">
        <v>40</v>
      </c>
      <c r="R41" s="25"/>
      <c r="S41" s="58"/>
      <c r="T41" s="57"/>
      <c r="W41" s="57"/>
    </row>
    <row r="42" spans="1:23">
      <c r="A42">
        <v>13</v>
      </c>
      <c r="B42">
        <v>2015701661</v>
      </c>
      <c r="C42" t="s">
        <v>214</v>
      </c>
      <c r="D42" s="18">
        <v>20</v>
      </c>
      <c r="E42" s="18">
        <v>8</v>
      </c>
      <c r="F42" s="18">
        <v>12</v>
      </c>
      <c r="G42" s="18">
        <v>20.018018018018019</v>
      </c>
      <c r="H42" s="19">
        <f t="shared" si="2"/>
        <v>13.521801801801804</v>
      </c>
      <c r="I42" s="21">
        <v>17</v>
      </c>
      <c r="J42" s="21">
        <v>18</v>
      </c>
      <c r="K42" s="21">
        <v>13</v>
      </c>
      <c r="L42" s="21">
        <v>10</v>
      </c>
      <c r="M42" s="14">
        <v>20</v>
      </c>
      <c r="N42" s="21">
        <v>6</v>
      </c>
      <c r="O42" s="33">
        <f t="shared" si="1"/>
        <v>11.771428571428572</v>
      </c>
      <c r="P42" s="46">
        <v>3</v>
      </c>
      <c r="Q42" s="47" t="s">
        <v>32</v>
      </c>
      <c r="R42" s="25"/>
      <c r="S42" s="58"/>
      <c r="T42" s="57"/>
      <c r="W42" s="57"/>
    </row>
    <row r="43" spans="1:23">
      <c r="A43">
        <v>14</v>
      </c>
      <c r="B43">
        <v>2012223801</v>
      </c>
      <c r="C43" t="s">
        <v>215</v>
      </c>
      <c r="G43" s="18">
        <v>0</v>
      </c>
      <c r="H43" s="19">
        <f t="shared" si="2"/>
        <v>0</v>
      </c>
      <c r="I43" s="22">
        <v>0</v>
      </c>
      <c r="J43" s="22">
        <v>0</v>
      </c>
      <c r="K43" s="22">
        <v>0</v>
      </c>
      <c r="L43" s="22">
        <v>0</v>
      </c>
      <c r="M43" s="14">
        <v>0</v>
      </c>
      <c r="N43" s="21">
        <v>0</v>
      </c>
      <c r="O43" s="33">
        <f t="shared" si="1"/>
        <v>0</v>
      </c>
      <c r="Q43" s="47"/>
      <c r="R43" s="25"/>
      <c r="S43" s="58"/>
      <c r="T43" s="57"/>
      <c r="W43" s="58"/>
    </row>
    <row r="44" spans="1:23">
      <c r="A44">
        <v>14</v>
      </c>
      <c r="B44">
        <v>2015240782</v>
      </c>
      <c r="C44" t="s">
        <v>128</v>
      </c>
      <c r="E44" s="18">
        <v>20</v>
      </c>
      <c r="F44" s="18">
        <v>10</v>
      </c>
      <c r="G44" s="18">
        <v>12</v>
      </c>
      <c r="H44" s="19">
        <f t="shared" si="2"/>
        <v>10.199999999999999</v>
      </c>
      <c r="I44" s="21">
        <v>18</v>
      </c>
      <c r="J44" s="22">
        <v>0</v>
      </c>
      <c r="K44" s="21">
        <v>13</v>
      </c>
      <c r="L44" s="22">
        <v>0</v>
      </c>
      <c r="M44" s="14">
        <v>5</v>
      </c>
      <c r="N44" s="21">
        <v>6</v>
      </c>
      <c r="O44" s="44">
        <f>+(N44*3+L44+K44+J44+I44)/7*0.9+M44*0.1+1</f>
        <v>7.8</v>
      </c>
      <c r="P44" s="46">
        <v>3</v>
      </c>
      <c r="Q44" s="47"/>
      <c r="R44" s="25"/>
      <c r="S44" s="58"/>
      <c r="T44" s="57"/>
      <c r="W44" s="58"/>
    </row>
    <row r="45" spans="1:23">
      <c r="A45">
        <v>15</v>
      </c>
      <c r="B45">
        <v>2015244331</v>
      </c>
      <c r="C45" t="s">
        <v>216</v>
      </c>
      <c r="D45" s="18">
        <v>20</v>
      </c>
      <c r="F45" s="18">
        <v>17</v>
      </c>
      <c r="G45" s="18">
        <v>10.009009009009009</v>
      </c>
      <c r="H45" s="19">
        <f t="shared" si="2"/>
        <v>13.7809009009009</v>
      </c>
      <c r="I45" s="21">
        <v>17</v>
      </c>
      <c r="J45" s="21">
        <v>16</v>
      </c>
      <c r="K45" s="21">
        <v>10</v>
      </c>
      <c r="L45" s="22" t="s">
        <v>64</v>
      </c>
      <c r="M45" s="14">
        <v>17.5022502250225</v>
      </c>
      <c r="N45" s="21">
        <v>7</v>
      </c>
      <c r="O45" s="33">
        <f t="shared" si="1"/>
        <v>11.007367879645109</v>
      </c>
      <c r="P45" s="46">
        <v>2</v>
      </c>
      <c r="Q45" s="47" t="s">
        <v>33</v>
      </c>
      <c r="R45" s="25"/>
      <c r="S45" s="58"/>
      <c r="T45" s="58"/>
      <c r="W45" s="58"/>
    </row>
    <row r="46" spans="1:23">
      <c r="A46">
        <v>16</v>
      </c>
      <c r="B46">
        <v>2015203581</v>
      </c>
      <c r="C46" t="s">
        <v>217</v>
      </c>
      <c r="D46" s="18">
        <v>14</v>
      </c>
      <c r="E46" s="18">
        <v>18</v>
      </c>
      <c r="F46" s="18">
        <v>12</v>
      </c>
      <c r="G46" s="18">
        <v>20.018018018018019</v>
      </c>
      <c r="H46" s="19">
        <f t="shared" si="2"/>
        <v>14.241801801801802</v>
      </c>
      <c r="I46" s="21">
        <v>17</v>
      </c>
      <c r="J46" s="21">
        <v>16</v>
      </c>
      <c r="K46" s="21">
        <v>10</v>
      </c>
      <c r="L46" s="21">
        <v>14</v>
      </c>
      <c r="M46" s="14">
        <v>20</v>
      </c>
      <c r="N46" s="21">
        <v>7</v>
      </c>
      <c r="O46" s="33">
        <f t="shared" si="1"/>
        <v>12.028571428571428</v>
      </c>
      <c r="P46" s="46">
        <v>2</v>
      </c>
      <c r="Q46" s="47" t="s">
        <v>31</v>
      </c>
      <c r="R46" s="25"/>
      <c r="S46" s="58"/>
      <c r="T46" s="58"/>
      <c r="W46" s="57"/>
    </row>
    <row r="47" spans="1:23">
      <c r="A47">
        <v>17</v>
      </c>
      <c r="B47">
        <v>2015245722</v>
      </c>
      <c r="C47" t="s">
        <v>218</v>
      </c>
      <c r="D47" s="18">
        <v>20</v>
      </c>
      <c r="E47" s="18">
        <v>7</v>
      </c>
      <c r="F47" s="18">
        <v>8</v>
      </c>
      <c r="G47" s="18">
        <v>20.018018018018019</v>
      </c>
      <c r="H47" s="19">
        <f t="shared" si="2"/>
        <v>11.181801801801802</v>
      </c>
      <c r="I47" s="21">
        <v>16</v>
      </c>
      <c r="J47" s="21">
        <v>18</v>
      </c>
      <c r="K47" s="21">
        <v>13</v>
      </c>
      <c r="L47" s="21">
        <v>10</v>
      </c>
      <c r="M47" s="14">
        <v>20</v>
      </c>
      <c r="N47" s="21">
        <v>12</v>
      </c>
      <c r="O47" s="33">
        <f t="shared" si="1"/>
        <v>13.957142857142857</v>
      </c>
      <c r="P47" s="46">
        <v>3</v>
      </c>
      <c r="Q47" s="47" t="s">
        <v>33</v>
      </c>
      <c r="R47" s="25"/>
      <c r="S47" s="58"/>
      <c r="T47" s="57"/>
      <c r="W47" s="57"/>
    </row>
    <row r="48" spans="1:23">
      <c r="A48">
        <v>18</v>
      </c>
      <c r="B48">
        <v>2015222052</v>
      </c>
      <c r="C48" t="s">
        <v>219</v>
      </c>
      <c r="D48" s="18">
        <v>11</v>
      </c>
      <c r="E48" s="18">
        <v>15</v>
      </c>
      <c r="F48" s="18">
        <v>10</v>
      </c>
      <c r="G48" s="18">
        <v>15</v>
      </c>
      <c r="H48" s="19">
        <f t="shared" si="2"/>
        <v>11.58</v>
      </c>
      <c r="I48" s="22">
        <v>0</v>
      </c>
      <c r="J48" s="21">
        <v>12</v>
      </c>
      <c r="K48" s="21">
        <v>14</v>
      </c>
      <c r="L48" s="22">
        <v>0</v>
      </c>
      <c r="M48" s="14">
        <v>7.5022502250225012</v>
      </c>
      <c r="N48" s="21">
        <v>7</v>
      </c>
      <c r="O48" s="33">
        <f t="shared" si="1"/>
        <v>6.7930821653593929</v>
      </c>
      <c r="Q48" s="47"/>
      <c r="R48" s="25"/>
      <c r="S48" s="58"/>
      <c r="T48" s="58"/>
      <c r="W48" s="58"/>
    </row>
    <row r="49" spans="1:23">
      <c r="A49">
        <v>19</v>
      </c>
      <c r="B49">
        <v>2013204461</v>
      </c>
      <c r="C49" t="s">
        <v>220</v>
      </c>
      <c r="D49" s="18">
        <v>20</v>
      </c>
      <c r="E49" s="18">
        <v>13</v>
      </c>
      <c r="F49" s="18">
        <v>12</v>
      </c>
      <c r="G49" s="18">
        <v>20.018018018018019</v>
      </c>
      <c r="H49" s="19">
        <f t="shared" si="2"/>
        <v>14.421801801801804</v>
      </c>
      <c r="I49" s="21">
        <v>17</v>
      </c>
      <c r="J49" s="21">
        <v>20</v>
      </c>
      <c r="K49" s="21">
        <v>13</v>
      </c>
      <c r="L49" s="22">
        <v>0</v>
      </c>
      <c r="M49" s="14">
        <v>12.502250225022502</v>
      </c>
      <c r="N49" s="21">
        <v>12</v>
      </c>
      <c r="O49" s="33">
        <f t="shared" si="1"/>
        <v>12.30736787964511</v>
      </c>
      <c r="Q49" s="47"/>
      <c r="R49" s="25"/>
      <c r="S49" s="58"/>
      <c r="T49" s="58"/>
      <c r="W49" s="58"/>
    </row>
    <row r="50" spans="1:23">
      <c r="A50">
        <v>20</v>
      </c>
      <c r="B50">
        <v>2015246522</v>
      </c>
      <c r="C50" t="s">
        <v>221</v>
      </c>
      <c r="D50" s="18">
        <v>11</v>
      </c>
      <c r="E50" s="18">
        <v>11</v>
      </c>
      <c r="F50" s="18">
        <v>8</v>
      </c>
      <c r="G50" s="18">
        <v>20.018018018018019</v>
      </c>
      <c r="H50" s="19">
        <f t="shared" si="2"/>
        <v>10.281801801801802</v>
      </c>
      <c r="I50" s="22">
        <v>0</v>
      </c>
      <c r="J50" s="21">
        <v>12</v>
      </c>
      <c r="K50" s="21">
        <v>13</v>
      </c>
      <c r="L50" s="21">
        <v>14</v>
      </c>
      <c r="M50" s="14">
        <v>20</v>
      </c>
      <c r="N50" s="21">
        <v>10</v>
      </c>
      <c r="O50" s="33">
        <f t="shared" si="1"/>
        <v>10.871428571428572</v>
      </c>
      <c r="Q50" s="47" t="s">
        <v>33</v>
      </c>
      <c r="R50" s="25"/>
      <c r="S50" s="58"/>
      <c r="T50" s="57"/>
      <c r="W50" s="57"/>
    </row>
    <row r="51" spans="1:23">
      <c r="B51" t="s">
        <v>187</v>
      </c>
      <c r="Q51" s="47"/>
      <c r="R51" s="25"/>
      <c r="S51" s="58"/>
      <c r="T51" s="57"/>
    </row>
    <row r="52" spans="1:23">
      <c r="C52" t="s">
        <v>188</v>
      </c>
      <c r="I52" s="18" t="s">
        <v>76</v>
      </c>
      <c r="J52" s="18" t="s">
        <v>76</v>
      </c>
      <c r="K52" s="18" t="s">
        <v>76</v>
      </c>
      <c r="Q52" s="47"/>
      <c r="R52" s="25"/>
      <c r="S52" s="58"/>
      <c r="T52" s="57"/>
    </row>
    <row r="53" spans="1:23">
      <c r="C53" t="s">
        <v>189</v>
      </c>
      <c r="I53" s="18" t="s">
        <v>76</v>
      </c>
      <c r="J53" s="18" t="s">
        <v>76</v>
      </c>
      <c r="Q53" s="47"/>
      <c r="R53" s="25"/>
      <c r="S53" s="58"/>
      <c r="T53" s="57"/>
    </row>
    <row r="54" spans="1:23">
      <c r="H54" s="19" t="s">
        <v>99</v>
      </c>
      <c r="Q54" s="47"/>
      <c r="R54" s="25"/>
      <c r="S54" s="58" t="s">
        <v>0</v>
      </c>
      <c r="T54" s="57"/>
    </row>
    <row r="55" spans="1:23">
      <c r="B55" t="s">
        <v>112</v>
      </c>
      <c r="D55" s="18" t="s">
        <v>111</v>
      </c>
      <c r="E55" s="21" t="s">
        <v>78</v>
      </c>
      <c r="F55" s="18" t="s">
        <v>100</v>
      </c>
      <c r="G55" s="18" t="s">
        <v>101</v>
      </c>
      <c r="H55" s="19" t="s">
        <v>102</v>
      </c>
      <c r="I55" s="18" t="s">
        <v>103</v>
      </c>
      <c r="J55" s="18" t="s">
        <v>104</v>
      </c>
      <c r="K55" s="18" t="s">
        <v>105</v>
      </c>
      <c r="L55" s="18" t="s">
        <v>208</v>
      </c>
      <c r="M55" s="5" t="s">
        <v>82</v>
      </c>
      <c r="N55" s="18" t="s">
        <v>88</v>
      </c>
      <c r="O55" s="33" t="s">
        <v>83</v>
      </c>
      <c r="P55" s="47" t="s">
        <v>36</v>
      </c>
      <c r="Q55" s="47" t="s">
        <v>37</v>
      </c>
      <c r="R55" s="25"/>
      <c r="S55" s="58"/>
      <c r="T55" s="58"/>
      <c r="U55" s="21">
        <v>50000</v>
      </c>
    </row>
    <row r="56" spans="1:23">
      <c r="A56">
        <v>1</v>
      </c>
      <c r="B56">
        <v>2015201841</v>
      </c>
      <c r="C56" t="s">
        <v>110</v>
      </c>
      <c r="D56" s="18">
        <v>17</v>
      </c>
      <c r="E56" s="21">
        <v>17</v>
      </c>
      <c r="F56" s="18">
        <v>17</v>
      </c>
      <c r="G56" s="18">
        <v>20</v>
      </c>
      <c r="H56" s="19">
        <f t="shared" ref="H56:H77" si="3">+(D56+E56+F56*3)/5*0.9+G56*0.1</f>
        <v>17.3</v>
      </c>
      <c r="I56" s="21">
        <v>12</v>
      </c>
      <c r="J56" s="21">
        <v>17</v>
      </c>
      <c r="K56" s="21">
        <v>15</v>
      </c>
      <c r="L56" s="21">
        <v>17</v>
      </c>
      <c r="M56" s="14">
        <v>17.5022502250225</v>
      </c>
      <c r="N56" s="21">
        <v>6</v>
      </c>
      <c r="O56" s="33">
        <f t="shared" si="1"/>
        <v>11.907367879645108</v>
      </c>
      <c r="P56" s="46">
        <v>3</v>
      </c>
      <c r="Q56" s="47" t="s">
        <v>43</v>
      </c>
      <c r="R56" s="25"/>
      <c r="S56" s="58" t="s">
        <v>1</v>
      </c>
      <c r="T56" s="57">
        <v>36</v>
      </c>
      <c r="U56" s="22">
        <f>+T56*S56</f>
        <v>61524</v>
      </c>
      <c r="V56" s="22">
        <f>+U56-U55</f>
        <v>11524</v>
      </c>
      <c r="W56" s="57"/>
    </row>
    <row r="57" spans="1:23">
      <c r="A57">
        <v>2</v>
      </c>
      <c r="B57">
        <v>2015800271</v>
      </c>
      <c r="C57" t="s">
        <v>109</v>
      </c>
      <c r="D57" s="18">
        <v>17</v>
      </c>
      <c r="E57" s="21">
        <v>15</v>
      </c>
      <c r="F57" s="18">
        <v>8</v>
      </c>
      <c r="G57" s="18">
        <v>20</v>
      </c>
      <c r="H57" s="19">
        <f t="shared" si="3"/>
        <v>12.08</v>
      </c>
      <c r="I57" s="21">
        <v>14</v>
      </c>
      <c r="J57" s="21">
        <v>16</v>
      </c>
      <c r="K57" s="22">
        <v>0</v>
      </c>
      <c r="L57" s="21">
        <v>12</v>
      </c>
      <c r="M57" s="14">
        <v>20</v>
      </c>
      <c r="N57" s="21">
        <v>8</v>
      </c>
      <c r="O57" s="33">
        <f t="shared" si="1"/>
        <v>10.485714285714286</v>
      </c>
      <c r="P57" s="46">
        <v>2</v>
      </c>
      <c r="Q57" s="47" t="s">
        <v>32</v>
      </c>
      <c r="R57" s="25"/>
      <c r="S57" s="58" t="s">
        <v>2</v>
      </c>
      <c r="T57" s="58" t="s">
        <v>3</v>
      </c>
      <c r="U57" s="22">
        <f t="shared" ref="U57:U58" si="4">+T57*S57</f>
        <v>65472</v>
      </c>
      <c r="V57" s="22">
        <f>+U57-U55</f>
        <v>15472</v>
      </c>
      <c r="W57" s="57"/>
    </row>
    <row r="58" spans="1:23">
      <c r="A58">
        <v>3</v>
      </c>
      <c r="B58">
        <v>2015701872</v>
      </c>
      <c r="C58" t="s">
        <v>108</v>
      </c>
      <c r="D58" s="18">
        <v>20</v>
      </c>
      <c r="E58" s="21">
        <v>16</v>
      </c>
      <c r="F58" s="18">
        <v>18</v>
      </c>
      <c r="G58" s="18">
        <v>20</v>
      </c>
      <c r="H58" s="19">
        <f t="shared" si="3"/>
        <v>18.2</v>
      </c>
      <c r="I58" s="21">
        <v>8</v>
      </c>
      <c r="J58" s="21">
        <v>20</v>
      </c>
      <c r="K58" s="21">
        <v>17</v>
      </c>
      <c r="L58" s="21">
        <v>17</v>
      </c>
      <c r="M58" s="14">
        <v>20</v>
      </c>
      <c r="N58" s="21">
        <v>12</v>
      </c>
      <c r="O58" s="44">
        <f>+(N58*3+L58+K58+J58+I58)/7*0.9+M58*0.1+1</f>
        <v>15.6</v>
      </c>
      <c r="P58" s="46">
        <v>3</v>
      </c>
      <c r="Q58" s="47" t="s">
        <v>35</v>
      </c>
      <c r="R58" s="25"/>
      <c r="S58" s="58" t="s">
        <v>4</v>
      </c>
      <c r="T58" s="57">
        <v>60</v>
      </c>
      <c r="U58" s="22">
        <f t="shared" si="4"/>
        <v>69540</v>
      </c>
      <c r="V58" s="22">
        <f>+U58-U55</f>
        <v>19540</v>
      </c>
      <c r="W58" s="57"/>
    </row>
    <row r="59" spans="1:23">
      <c r="A59">
        <v>4</v>
      </c>
      <c r="B59">
        <v>2015701121</v>
      </c>
      <c r="C59" t="s">
        <v>107</v>
      </c>
      <c r="D59" s="18">
        <v>17</v>
      </c>
      <c r="E59" s="22">
        <v>0</v>
      </c>
      <c r="F59" s="18">
        <v>17</v>
      </c>
      <c r="G59" s="18">
        <v>20</v>
      </c>
      <c r="H59" s="19">
        <f t="shared" si="3"/>
        <v>14.24</v>
      </c>
      <c r="I59" s="22">
        <v>0</v>
      </c>
      <c r="J59" s="22">
        <v>0</v>
      </c>
      <c r="K59" s="21">
        <v>13</v>
      </c>
      <c r="L59" s="22">
        <v>0</v>
      </c>
      <c r="M59" s="14">
        <v>12.502250225022502</v>
      </c>
      <c r="N59" s="21">
        <v>0</v>
      </c>
      <c r="O59" s="33">
        <f t="shared" si="1"/>
        <v>2.9216535939308219</v>
      </c>
      <c r="Q59" s="47"/>
      <c r="R59" s="25"/>
      <c r="S59" s="58"/>
      <c r="T59" s="57"/>
      <c r="W59" s="58"/>
    </row>
    <row r="60" spans="1:23">
      <c r="A60">
        <v>5</v>
      </c>
      <c r="B60">
        <v>2015200361</v>
      </c>
      <c r="C60" t="s">
        <v>106</v>
      </c>
      <c r="D60" s="18">
        <v>17</v>
      </c>
      <c r="E60" s="21">
        <v>17</v>
      </c>
      <c r="F60" s="18">
        <v>15</v>
      </c>
      <c r="G60" s="18">
        <v>20</v>
      </c>
      <c r="H60" s="19">
        <f t="shared" si="3"/>
        <v>16.22</v>
      </c>
      <c r="I60" s="21">
        <v>17</v>
      </c>
      <c r="J60" s="21">
        <v>20</v>
      </c>
      <c r="K60" s="21">
        <v>16</v>
      </c>
      <c r="L60" s="21">
        <v>15</v>
      </c>
      <c r="M60" s="14">
        <v>20</v>
      </c>
      <c r="N60" s="21">
        <v>15</v>
      </c>
      <c r="O60" s="44">
        <f>+(N60*3+L60+K60+J60+I60)/7*0.9+M60*0.1+1</f>
        <v>17.528571428571428</v>
      </c>
      <c r="P60" s="46">
        <v>2</v>
      </c>
      <c r="Q60" s="47" t="s">
        <v>44</v>
      </c>
      <c r="R60" s="25"/>
      <c r="S60" s="58"/>
      <c r="T60" s="58"/>
      <c r="U60" s="21">
        <v>65300</v>
      </c>
      <c r="W60" s="57"/>
    </row>
    <row r="61" spans="1:23">
      <c r="A61">
        <v>6</v>
      </c>
      <c r="B61">
        <v>2015247671</v>
      </c>
      <c r="C61" t="s">
        <v>211</v>
      </c>
      <c r="D61" s="18">
        <v>14</v>
      </c>
      <c r="E61" s="21">
        <v>16</v>
      </c>
      <c r="F61" s="18">
        <v>7</v>
      </c>
      <c r="G61" s="18">
        <v>15.004500450045002</v>
      </c>
      <c r="H61" s="19">
        <f t="shared" si="3"/>
        <v>10.6804500450045</v>
      </c>
      <c r="I61" s="21">
        <v>13</v>
      </c>
      <c r="J61" s="21">
        <v>15</v>
      </c>
      <c r="K61" s="21">
        <v>13</v>
      </c>
      <c r="L61" s="21">
        <v>15</v>
      </c>
      <c r="M61" s="14">
        <v>17.5022502250225</v>
      </c>
      <c r="N61" s="21">
        <v>10</v>
      </c>
      <c r="O61" s="33">
        <f t="shared" si="1"/>
        <v>12.80736787964511</v>
      </c>
      <c r="P61" s="46">
        <v>1</v>
      </c>
      <c r="Q61" s="47" t="s">
        <v>33</v>
      </c>
      <c r="R61" s="25"/>
      <c r="S61" s="60" t="s">
        <v>5</v>
      </c>
      <c r="T61" s="57">
        <v>36</v>
      </c>
      <c r="U61" s="22">
        <f>+T61*S61</f>
        <v>80352</v>
      </c>
      <c r="V61" s="22">
        <f>+U61-U60</f>
        <v>15052</v>
      </c>
      <c r="W61" s="57"/>
    </row>
    <row r="62" spans="1:23">
      <c r="A62">
        <v>7</v>
      </c>
      <c r="B62">
        <v>2015245801</v>
      </c>
      <c r="C62" t="s">
        <v>210</v>
      </c>
      <c r="D62" s="18">
        <v>17</v>
      </c>
      <c r="E62" s="21">
        <v>16</v>
      </c>
      <c r="F62" s="18">
        <v>8</v>
      </c>
      <c r="G62" s="18">
        <v>20</v>
      </c>
      <c r="H62" s="19">
        <f t="shared" si="3"/>
        <v>12.26</v>
      </c>
      <c r="I62" s="21">
        <v>19</v>
      </c>
      <c r="J62" s="21">
        <v>15</v>
      </c>
      <c r="K62" s="21">
        <v>13</v>
      </c>
      <c r="L62" s="21">
        <v>16</v>
      </c>
      <c r="M62" s="14">
        <v>17.5022502250225</v>
      </c>
      <c r="N62" s="21">
        <v>8</v>
      </c>
      <c r="O62" s="33">
        <f t="shared" si="1"/>
        <v>12.935939308216536</v>
      </c>
      <c r="Q62" s="47"/>
      <c r="R62" s="25"/>
      <c r="S62" s="60" t="s">
        <v>6</v>
      </c>
      <c r="T62" s="58" t="s">
        <v>3</v>
      </c>
      <c r="U62" s="22">
        <f t="shared" ref="U62:U63" si="5">+T62*S62</f>
        <v>85488</v>
      </c>
      <c r="V62" s="22">
        <f>+U62-U60</f>
        <v>20188</v>
      </c>
      <c r="W62" s="57"/>
    </row>
    <row r="63" spans="1:23">
      <c r="A63">
        <v>8</v>
      </c>
      <c r="B63">
        <v>2013221201</v>
      </c>
      <c r="C63" t="s">
        <v>207</v>
      </c>
      <c r="E63" s="22">
        <v>0</v>
      </c>
      <c r="F63" s="18">
        <v>6</v>
      </c>
      <c r="G63" s="18">
        <v>5.0045004500450041</v>
      </c>
      <c r="H63" s="19">
        <f t="shared" si="3"/>
        <v>3.7404500450045006</v>
      </c>
      <c r="I63" s="22">
        <v>0</v>
      </c>
      <c r="J63" s="22">
        <v>0</v>
      </c>
      <c r="K63" s="22">
        <v>0</v>
      </c>
      <c r="L63" s="22">
        <v>0</v>
      </c>
      <c r="M63" s="14">
        <v>2.5022502250225021</v>
      </c>
      <c r="N63" s="21">
        <v>0</v>
      </c>
      <c r="O63" s="33">
        <f t="shared" si="1"/>
        <v>0.25022502250225021</v>
      </c>
      <c r="Q63" s="47"/>
      <c r="R63" s="25"/>
      <c r="S63" s="60" t="s">
        <v>7</v>
      </c>
      <c r="T63" s="57">
        <v>60</v>
      </c>
      <c r="U63" s="22">
        <f t="shared" si="5"/>
        <v>90480</v>
      </c>
      <c r="V63" s="22">
        <f>+U63-U60</f>
        <v>25180</v>
      </c>
      <c r="W63" s="58"/>
    </row>
    <row r="64" spans="1:23">
      <c r="A64">
        <v>9</v>
      </c>
      <c r="B64">
        <v>2015223151</v>
      </c>
      <c r="C64" t="s">
        <v>63</v>
      </c>
      <c r="D64" s="18">
        <v>17</v>
      </c>
      <c r="E64" s="21">
        <v>12</v>
      </c>
      <c r="F64" s="18">
        <v>13</v>
      </c>
      <c r="G64" s="18">
        <v>20</v>
      </c>
      <c r="H64" s="19">
        <f t="shared" si="3"/>
        <v>14.24</v>
      </c>
      <c r="I64" s="21">
        <v>11</v>
      </c>
      <c r="J64" s="21">
        <v>15</v>
      </c>
      <c r="K64" s="22">
        <v>0</v>
      </c>
      <c r="L64" s="22">
        <v>0</v>
      </c>
      <c r="M64" s="14">
        <v>17.5022502250225</v>
      </c>
      <c r="N64" s="21">
        <v>10</v>
      </c>
      <c r="O64" s="33">
        <f t="shared" si="1"/>
        <v>8.9502250225022504</v>
      </c>
      <c r="P64" s="46">
        <v>2</v>
      </c>
      <c r="Q64" s="47" t="s">
        <v>32</v>
      </c>
      <c r="R64" s="25"/>
      <c r="S64" s="58"/>
      <c r="T64" s="57"/>
      <c r="W64" s="58"/>
    </row>
    <row r="65" spans="1:25">
      <c r="A65">
        <v>10</v>
      </c>
      <c r="B65">
        <v>2015800802</v>
      </c>
      <c r="C65" t="s">
        <v>62</v>
      </c>
      <c r="D65" s="18">
        <v>17</v>
      </c>
      <c r="E65" s="21">
        <v>17</v>
      </c>
      <c r="F65" s="18">
        <v>16</v>
      </c>
      <c r="G65" s="18">
        <v>20</v>
      </c>
      <c r="H65" s="19">
        <f t="shared" si="3"/>
        <v>16.759999999999998</v>
      </c>
      <c r="I65" s="21">
        <v>17</v>
      </c>
      <c r="J65" s="21">
        <v>18</v>
      </c>
      <c r="K65" s="21">
        <v>16</v>
      </c>
      <c r="L65" s="21">
        <v>14</v>
      </c>
      <c r="M65" s="14">
        <v>20</v>
      </c>
      <c r="N65" s="21">
        <v>12</v>
      </c>
      <c r="O65" s="44">
        <f>+(N65*3+L65+K65+J65+I65)/7*0.9+M65*0.1+1</f>
        <v>15.985714285714286</v>
      </c>
      <c r="P65" s="46">
        <v>2</v>
      </c>
      <c r="Q65" s="47" t="s">
        <v>32</v>
      </c>
      <c r="R65" s="25"/>
      <c r="S65" s="58"/>
    </row>
    <row r="66" spans="1:25">
      <c r="A66">
        <v>11</v>
      </c>
      <c r="B66">
        <v>2015200692</v>
      </c>
      <c r="C66" t="s">
        <v>61</v>
      </c>
      <c r="D66" s="18">
        <v>20</v>
      </c>
      <c r="E66" s="21">
        <v>16</v>
      </c>
      <c r="F66" s="18">
        <v>14</v>
      </c>
      <c r="G66" s="18">
        <v>20</v>
      </c>
      <c r="H66" s="19">
        <f t="shared" si="3"/>
        <v>16.04</v>
      </c>
      <c r="I66" s="21">
        <v>12</v>
      </c>
      <c r="J66" s="21">
        <v>17</v>
      </c>
      <c r="K66" s="21">
        <v>13</v>
      </c>
      <c r="L66" s="21">
        <v>17</v>
      </c>
      <c r="M66" s="14">
        <v>20</v>
      </c>
      <c r="N66" s="21">
        <v>12</v>
      </c>
      <c r="O66" s="44">
        <f>+(N66*3+L66+K66+J66+I66)/7*0.9+M66*0.1+1</f>
        <v>15.214285714285714</v>
      </c>
      <c r="P66" s="46">
        <v>3</v>
      </c>
      <c r="Q66" s="47" t="s">
        <v>35</v>
      </c>
      <c r="R66" s="25"/>
      <c r="S66" s="58" t="s">
        <v>8</v>
      </c>
    </row>
    <row r="67" spans="1:25">
      <c r="A67">
        <v>12</v>
      </c>
      <c r="B67">
        <v>2013244801</v>
      </c>
      <c r="C67" t="s">
        <v>200</v>
      </c>
      <c r="D67" s="18">
        <v>17</v>
      </c>
      <c r="E67" s="21">
        <v>8</v>
      </c>
      <c r="F67" s="18">
        <v>11</v>
      </c>
      <c r="G67" s="18">
        <v>20</v>
      </c>
      <c r="H67" s="19">
        <f t="shared" si="3"/>
        <v>12.44</v>
      </c>
      <c r="I67" s="21">
        <v>12</v>
      </c>
      <c r="J67" s="22">
        <v>0</v>
      </c>
      <c r="K67" s="22">
        <v>0</v>
      </c>
      <c r="L67" s="22">
        <v>0</v>
      </c>
      <c r="M67" s="14">
        <v>17.5022502250225</v>
      </c>
      <c r="N67" s="21">
        <v>0</v>
      </c>
      <c r="O67" s="33">
        <f t="shared" si="1"/>
        <v>3.2930821653593929</v>
      </c>
      <c r="P67" s="46">
        <v>2</v>
      </c>
      <c r="Q67" s="47" t="s">
        <v>32</v>
      </c>
      <c r="R67" s="25"/>
      <c r="S67" s="58"/>
      <c r="T67" s="58"/>
      <c r="W67" s="57"/>
    </row>
    <row r="68" spans="1:25">
      <c r="A68">
        <v>13</v>
      </c>
      <c r="B68">
        <v>2015201522</v>
      </c>
      <c r="C68" t="s">
        <v>199</v>
      </c>
      <c r="D68" s="18">
        <v>17</v>
      </c>
      <c r="E68" s="21">
        <v>16</v>
      </c>
      <c r="F68" s="18">
        <v>14</v>
      </c>
      <c r="G68" s="18">
        <v>20</v>
      </c>
      <c r="H68" s="19">
        <f t="shared" si="3"/>
        <v>15.5</v>
      </c>
      <c r="I68" s="21">
        <v>14</v>
      </c>
      <c r="J68" s="21">
        <v>15</v>
      </c>
      <c r="K68" s="21">
        <v>17</v>
      </c>
      <c r="L68" s="21">
        <v>16</v>
      </c>
      <c r="M68" s="14">
        <v>20</v>
      </c>
      <c r="N68" s="21">
        <v>12</v>
      </c>
      <c r="O68" s="44">
        <f>+(N68*3+L68+K68+J68+I68)/7*0.9+M68*0.1+1</f>
        <v>15.6</v>
      </c>
      <c r="P68" s="46">
        <v>3</v>
      </c>
      <c r="Q68" s="47" t="s">
        <v>35</v>
      </c>
      <c r="R68" s="25"/>
      <c r="S68" s="58"/>
      <c r="T68" s="57">
        <v>60</v>
      </c>
      <c r="U68" s="62" t="s">
        <v>9</v>
      </c>
      <c r="W68" s="57" t="s">
        <v>10</v>
      </c>
    </row>
    <row r="69" spans="1:25">
      <c r="A69">
        <v>14</v>
      </c>
      <c r="B69">
        <v>2015247501</v>
      </c>
      <c r="C69" t="s">
        <v>198</v>
      </c>
      <c r="D69" s="18">
        <v>17</v>
      </c>
      <c r="E69" s="21">
        <v>20</v>
      </c>
      <c r="F69" s="18">
        <v>11</v>
      </c>
      <c r="G69" s="18">
        <v>15.004500450045002</v>
      </c>
      <c r="H69" s="19">
        <f t="shared" si="3"/>
        <v>14.1004500450045</v>
      </c>
      <c r="I69" s="21">
        <v>12</v>
      </c>
      <c r="J69" s="21">
        <v>15</v>
      </c>
      <c r="K69" s="21">
        <v>18</v>
      </c>
      <c r="L69" s="21">
        <v>15</v>
      </c>
      <c r="M69" s="14">
        <v>17.5022502250225</v>
      </c>
      <c r="N69" s="21">
        <v>10</v>
      </c>
      <c r="O69" s="33">
        <f t="shared" ref="O69:O102" si="6">+(N69*3+L69+K69+J69+I69)/7*0.9+M69*0.1</f>
        <v>13.321653593930822</v>
      </c>
      <c r="P69" s="46">
        <v>1</v>
      </c>
      <c r="Q69" s="47" t="s">
        <v>33</v>
      </c>
      <c r="R69" s="25"/>
      <c r="S69" s="58" t="s">
        <v>11</v>
      </c>
      <c r="T69" s="58"/>
      <c r="U69" s="21">
        <v>63500</v>
      </c>
      <c r="W69" s="57"/>
    </row>
    <row r="70" spans="1:25">
      <c r="A70">
        <v>15</v>
      </c>
      <c r="B70">
        <v>2015222231</v>
      </c>
      <c r="C70" t="s">
        <v>57</v>
      </c>
      <c r="D70" s="18">
        <v>17</v>
      </c>
      <c r="E70" s="21">
        <v>15</v>
      </c>
      <c r="F70" s="18">
        <v>16</v>
      </c>
      <c r="G70" s="18">
        <v>20</v>
      </c>
      <c r="H70" s="19">
        <f t="shared" si="3"/>
        <v>16.399999999999999</v>
      </c>
      <c r="I70" s="21">
        <v>15</v>
      </c>
      <c r="J70" s="21">
        <v>17</v>
      </c>
      <c r="K70" s="21">
        <v>15</v>
      </c>
      <c r="L70" s="21">
        <v>14</v>
      </c>
      <c r="M70" s="14">
        <v>17.5022502250225</v>
      </c>
      <c r="N70" s="21">
        <v>20</v>
      </c>
      <c r="O70" s="33">
        <f t="shared" si="6"/>
        <v>17.307367879645106</v>
      </c>
      <c r="P70" s="46">
        <v>2</v>
      </c>
      <c r="Q70" s="47" t="s">
        <v>35</v>
      </c>
      <c r="R70" s="25"/>
      <c r="S70" s="60" t="s">
        <v>12</v>
      </c>
      <c r="T70" s="57">
        <v>36</v>
      </c>
      <c r="U70" s="22">
        <f>+T70*S70</f>
        <v>75744</v>
      </c>
      <c r="V70" s="22">
        <f>+U70-U69</f>
        <v>12244</v>
      </c>
      <c r="W70" s="57">
        <v>1454</v>
      </c>
      <c r="X70" s="21">
        <f>+(W70*T70)+U69*0.4</f>
        <v>77744</v>
      </c>
      <c r="Y70" s="21">
        <f>+X70-U69</f>
        <v>14244</v>
      </c>
    </row>
    <row r="71" spans="1:25">
      <c r="A71">
        <v>16</v>
      </c>
      <c r="B71">
        <v>2015600801</v>
      </c>
      <c r="C71" t="s">
        <v>281</v>
      </c>
      <c r="D71" s="18">
        <v>17</v>
      </c>
      <c r="E71" s="21">
        <v>16</v>
      </c>
      <c r="F71" s="18">
        <v>9</v>
      </c>
      <c r="G71" s="18">
        <v>20</v>
      </c>
      <c r="H71" s="19">
        <f t="shared" si="3"/>
        <v>12.8</v>
      </c>
      <c r="I71" s="21">
        <v>11</v>
      </c>
      <c r="J71" s="21">
        <v>18</v>
      </c>
      <c r="K71" s="21">
        <v>16</v>
      </c>
      <c r="L71" s="21">
        <v>18</v>
      </c>
      <c r="M71" s="14">
        <v>17.5022502250225</v>
      </c>
      <c r="N71" s="21">
        <v>20</v>
      </c>
      <c r="O71" s="33">
        <f t="shared" si="6"/>
        <v>17.564510736787966</v>
      </c>
      <c r="P71" s="46">
        <v>2</v>
      </c>
      <c r="Q71" s="47" t="s">
        <v>35</v>
      </c>
      <c r="R71" s="25"/>
      <c r="S71" s="60" t="s">
        <v>13</v>
      </c>
      <c r="T71" s="58" t="s">
        <v>14</v>
      </c>
      <c r="U71" s="22">
        <f t="shared" ref="U71:U72" si="7">+T71*S71</f>
        <v>80016</v>
      </c>
      <c r="V71" s="22">
        <f>+U71-U69</f>
        <v>16516</v>
      </c>
      <c r="W71" s="57"/>
    </row>
    <row r="72" spans="1:25">
      <c r="A72">
        <v>17</v>
      </c>
      <c r="B72">
        <v>2015224141</v>
      </c>
      <c r="C72" t="s">
        <v>56</v>
      </c>
      <c r="D72" s="18">
        <v>17</v>
      </c>
      <c r="E72" s="21">
        <v>12</v>
      </c>
      <c r="F72" s="18">
        <v>6</v>
      </c>
      <c r="G72" s="18">
        <v>20</v>
      </c>
      <c r="H72" s="19">
        <f t="shared" si="3"/>
        <v>10.46</v>
      </c>
      <c r="I72" s="21">
        <v>11</v>
      </c>
      <c r="J72" s="21">
        <v>13</v>
      </c>
      <c r="K72" s="22">
        <v>0</v>
      </c>
      <c r="L72" s="22">
        <v>0</v>
      </c>
      <c r="M72" s="14">
        <v>20</v>
      </c>
      <c r="N72" s="21">
        <v>7</v>
      </c>
      <c r="O72" s="33">
        <f t="shared" si="6"/>
        <v>7.7857142857142865</v>
      </c>
      <c r="Q72" s="47"/>
      <c r="R72" s="25"/>
      <c r="S72" s="60" t="s">
        <v>15</v>
      </c>
      <c r="T72" s="57">
        <v>60</v>
      </c>
      <c r="U72" s="22">
        <f t="shared" si="7"/>
        <v>84420</v>
      </c>
      <c r="V72" s="22">
        <f>+U72-U69</f>
        <v>20920</v>
      </c>
      <c r="W72" s="58"/>
    </row>
    <row r="73" spans="1:25">
      <c r="A73">
        <v>18</v>
      </c>
      <c r="B73">
        <v>2015222861</v>
      </c>
      <c r="C73" t="s">
        <v>55</v>
      </c>
      <c r="D73" s="18">
        <v>17</v>
      </c>
      <c r="E73" s="21">
        <v>12</v>
      </c>
      <c r="F73" s="18">
        <v>10</v>
      </c>
      <c r="G73" s="18">
        <v>20</v>
      </c>
      <c r="H73" s="19">
        <f t="shared" si="3"/>
        <v>12.620000000000001</v>
      </c>
      <c r="I73" s="21">
        <v>11</v>
      </c>
      <c r="J73" s="21">
        <v>17</v>
      </c>
      <c r="K73" s="21">
        <v>10</v>
      </c>
      <c r="L73" s="21">
        <v>14</v>
      </c>
      <c r="M73" s="14">
        <v>14.999999999999998</v>
      </c>
      <c r="N73" s="21">
        <v>6</v>
      </c>
      <c r="O73" s="33">
        <f t="shared" si="6"/>
        <v>10.5</v>
      </c>
      <c r="P73" s="46">
        <v>1</v>
      </c>
      <c r="Q73" s="47" t="s">
        <v>32</v>
      </c>
      <c r="R73" s="25"/>
      <c r="S73" s="58" t="s">
        <v>16</v>
      </c>
      <c r="T73" s="57"/>
      <c r="W73" s="57"/>
    </row>
    <row r="74" spans="1:25">
      <c r="A74">
        <v>19</v>
      </c>
      <c r="B74">
        <v>2015244801</v>
      </c>
      <c r="C74" t="s">
        <v>195</v>
      </c>
      <c r="D74" s="18">
        <v>14</v>
      </c>
      <c r="E74" s="21">
        <v>20</v>
      </c>
      <c r="F74" s="18">
        <v>16</v>
      </c>
      <c r="G74" s="18">
        <v>20</v>
      </c>
      <c r="H74" s="19">
        <f t="shared" si="3"/>
        <v>16.759999999999998</v>
      </c>
      <c r="I74" s="21">
        <v>15</v>
      </c>
      <c r="J74" s="21">
        <v>17</v>
      </c>
      <c r="K74" s="21">
        <v>14</v>
      </c>
      <c r="L74" s="21">
        <v>16</v>
      </c>
      <c r="M74" s="14">
        <v>20</v>
      </c>
      <c r="N74" s="21">
        <v>12</v>
      </c>
      <c r="O74" s="33">
        <f t="shared" si="6"/>
        <v>14.6</v>
      </c>
      <c r="P74" s="46">
        <v>2</v>
      </c>
      <c r="Q74" s="47" t="s">
        <v>35</v>
      </c>
      <c r="R74" s="25"/>
      <c r="S74" s="58" t="s">
        <v>17</v>
      </c>
      <c r="T74" s="57">
        <v>36</v>
      </c>
      <c r="U74" s="22">
        <f>+T74*S74</f>
        <v>84456</v>
      </c>
      <c r="V74" s="22">
        <f>+U74-U73</f>
        <v>84456</v>
      </c>
      <c r="W74" s="57">
        <v>1702</v>
      </c>
      <c r="X74" s="21">
        <f>+(W74*T74)+U69*0.4</f>
        <v>86672</v>
      </c>
      <c r="Y74" s="21">
        <f>+X74-U69</f>
        <v>23172</v>
      </c>
    </row>
    <row r="75" spans="1:25">
      <c r="A75">
        <v>20</v>
      </c>
      <c r="B75">
        <v>2015245791</v>
      </c>
      <c r="C75" t="s">
        <v>166</v>
      </c>
      <c r="D75" s="18">
        <v>17</v>
      </c>
      <c r="E75" s="22">
        <v>0</v>
      </c>
      <c r="F75" s="18">
        <v>7</v>
      </c>
      <c r="G75" s="18">
        <v>20</v>
      </c>
      <c r="H75" s="19">
        <f t="shared" si="3"/>
        <v>8.84</v>
      </c>
      <c r="I75" s="21">
        <v>10</v>
      </c>
      <c r="J75" s="22">
        <v>0</v>
      </c>
      <c r="K75" s="22">
        <v>0</v>
      </c>
      <c r="L75" s="22">
        <v>0</v>
      </c>
      <c r="M75" s="14">
        <v>12.502250225022502</v>
      </c>
      <c r="N75" s="21">
        <v>7</v>
      </c>
      <c r="O75" s="33">
        <f t="shared" si="6"/>
        <v>5.2359393082165369</v>
      </c>
      <c r="Q75" s="47"/>
      <c r="R75" s="25"/>
      <c r="S75" s="58" t="s">
        <v>18</v>
      </c>
      <c r="T75" s="58" t="s">
        <v>19</v>
      </c>
      <c r="U75" s="22">
        <f t="shared" ref="U75:U76" si="8">+T75*S75</f>
        <v>91632</v>
      </c>
      <c r="V75" s="22">
        <f>+U75-U73</f>
        <v>91632</v>
      </c>
      <c r="W75" s="58"/>
    </row>
    <row r="76" spans="1:25">
      <c r="A76">
        <v>21</v>
      </c>
      <c r="B76">
        <v>2015701371</v>
      </c>
      <c r="C76" t="s">
        <v>165</v>
      </c>
      <c r="D76" s="18">
        <v>17</v>
      </c>
      <c r="E76" s="21">
        <v>15</v>
      </c>
      <c r="F76" s="18">
        <v>13</v>
      </c>
      <c r="G76" s="18">
        <v>20</v>
      </c>
      <c r="H76" s="19">
        <f t="shared" si="3"/>
        <v>14.78</v>
      </c>
      <c r="I76" s="21">
        <v>18</v>
      </c>
      <c r="J76" s="21">
        <v>19</v>
      </c>
      <c r="K76" s="21">
        <v>12</v>
      </c>
      <c r="L76" s="21">
        <v>15</v>
      </c>
      <c r="M76" s="14">
        <v>20</v>
      </c>
      <c r="N76" s="21">
        <v>12</v>
      </c>
      <c r="O76" s="33">
        <f t="shared" si="6"/>
        <v>14.857142857142858</v>
      </c>
      <c r="P76" s="46">
        <v>3</v>
      </c>
      <c r="Q76" s="47" t="s">
        <v>33</v>
      </c>
      <c r="R76" s="25"/>
      <c r="S76" s="58" t="s">
        <v>20</v>
      </c>
      <c r="T76" s="57">
        <v>60</v>
      </c>
      <c r="U76" s="22">
        <f t="shared" si="8"/>
        <v>99000</v>
      </c>
      <c r="V76" s="22">
        <f>+U76-U73</f>
        <v>99000</v>
      </c>
      <c r="W76" s="57"/>
    </row>
    <row r="77" spans="1:25">
      <c r="A77">
        <v>22</v>
      </c>
      <c r="B77">
        <v>2015243621</v>
      </c>
      <c r="C77" t="s">
        <v>304</v>
      </c>
      <c r="D77" s="18">
        <v>17</v>
      </c>
      <c r="E77" s="21">
        <v>15</v>
      </c>
      <c r="F77" s="18">
        <v>10</v>
      </c>
      <c r="G77" s="18">
        <v>20</v>
      </c>
      <c r="H77" s="19">
        <f t="shared" si="3"/>
        <v>13.16</v>
      </c>
      <c r="I77" s="21">
        <v>18</v>
      </c>
      <c r="J77" s="21">
        <v>12</v>
      </c>
      <c r="K77" s="21">
        <v>12</v>
      </c>
      <c r="L77" s="21">
        <v>13</v>
      </c>
      <c r="M77" s="14">
        <v>20</v>
      </c>
      <c r="N77" s="21">
        <v>10</v>
      </c>
      <c r="O77" s="33">
        <f t="shared" si="6"/>
        <v>12.928571428571429</v>
      </c>
      <c r="P77" s="46">
        <v>1</v>
      </c>
      <c r="Q77" s="47" t="s">
        <v>33</v>
      </c>
      <c r="R77" s="25"/>
      <c r="S77" s="58"/>
      <c r="T77" s="57"/>
      <c r="W77" s="57"/>
    </row>
    <row r="78" spans="1:25">
      <c r="B78" t="s">
        <v>303</v>
      </c>
      <c r="C78" t="s">
        <v>302</v>
      </c>
      <c r="D78" s="18" t="s">
        <v>301</v>
      </c>
      <c r="E78" s="18" t="s">
        <v>76</v>
      </c>
      <c r="I78" s="18" t="s">
        <v>76</v>
      </c>
      <c r="J78" s="18" t="s">
        <v>76</v>
      </c>
      <c r="K78" s="18" t="s">
        <v>76</v>
      </c>
      <c r="L78" s="18" t="s">
        <v>76</v>
      </c>
      <c r="P78" s="46" t="s">
        <v>261</v>
      </c>
      <c r="Q78" s="47" t="s">
        <v>45</v>
      </c>
      <c r="R78" s="25"/>
      <c r="S78" s="58" t="s">
        <v>21</v>
      </c>
      <c r="T78" s="58"/>
      <c r="U78" s="21">
        <v>69500</v>
      </c>
    </row>
    <row r="79" spans="1:25">
      <c r="C79" t="s">
        <v>192</v>
      </c>
      <c r="E79" s="18" t="s">
        <v>76</v>
      </c>
      <c r="I79" s="18" t="s">
        <v>76</v>
      </c>
      <c r="J79" s="18" t="s">
        <v>76</v>
      </c>
      <c r="K79" s="18" t="s">
        <v>76</v>
      </c>
      <c r="L79" s="18" t="s">
        <v>76</v>
      </c>
      <c r="Q79" s="47" t="s">
        <v>46</v>
      </c>
      <c r="R79" s="25"/>
      <c r="S79" s="58" t="s">
        <v>22</v>
      </c>
      <c r="T79" s="57">
        <v>36</v>
      </c>
      <c r="U79" s="22">
        <f>+T79*S79</f>
        <v>82944</v>
      </c>
      <c r="V79" s="22">
        <f>+U79-U78</f>
        <v>13444</v>
      </c>
      <c r="W79" s="21">
        <v>1593</v>
      </c>
      <c r="X79" s="21">
        <f>+(W79*T79)+U78*0.4</f>
        <v>85148</v>
      </c>
      <c r="Y79" s="21">
        <f>+X79-U78</f>
        <v>15648</v>
      </c>
    </row>
    <row r="80" spans="1:25">
      <c r="Q80" s="47"/>
      <c r="R80" s="25"/>
      <c r="S80" s="58" t="s">
        <v>23</v>
      </c>
      <c r="T80" s="58" t="s">
        <v>19</v>
      </c>
      <c r="U80" s="22">
        <f t="shared" ref="U80:U81" si="9">+T80*S80</f>
        <v>87648</v>
      </c>
      <c r="V80" s="22">
        <f>+U80-U78</f>
        <v>18148</v>
      </c>
    </row>
    <row r="81" spans="1:25">
      <c r="B81" t="s">
        <v>280</v>
      </c>
      <c r="D81" s="18" t="s">
        <v>111</v>
      </c>
      <c r="E81" s="18" t="s">
        <v>209</v>
      </c>
      <c r="F81" s="18" t="s">
        <v>100</v>
      </c>
      <c r="G81" s="18" t="s">
        <v>101</v>
      </c>
      <c r="H81" s="19" t="s">
        <v>102</v>
      </c>
      <c r="I81" s="18" t="s">
        <v>103</v>
      </c>
      <c r="J81" s="18" t="s">
        <v>104</v>
      </c>
      <c r="K81" s="18" t="s">
        <v>105</v>
      </c>
      <c r="L81" s="18" t="s">
        <v>208</v>
      </c>
      <c r="M81" s="5" t="s">
        <v>82</v>
      </c>
      <c r="N81" s="18" t="s">
        <v>88</v>
      </c>
      <c r="O81" s="33" t="s">
        <v>83</v>
      </c>
      <c r="P81" s="47" t="s">
        <v>36</v>
      </c>
      <c r="Q81" s="47" t="s">
        <v>37</v>
      </c>
      <c r="R81" s="25"/>
      <c r="S81" s="58" t="s">
        <v>24</v>
      </c>
      <c r="T81" s="57">
        <v>60</v>
      </c>
      <c r="U81" s="22">
        <f t="shared" si="9"/>
        <v>92460</v>
      </c>
      <c r="V81" s="22">
        <f>+U81-U78</f>
        <v>22960</v>
      </c>
    </row>
    <row r="82" spans="1:25">
      <c r="A82">
        <v>1</v>
      </c>
      <c r="B82">
        <v>2015100301</v>
      </c>
      <c r="C82" t="s">
        <v>58</v>
      </c>
      <c r="D82" s="18">
        <v>17</v>
      </c>
      <c r="E82" s="18">
        <v>13</v>
      </c>
      <c r="F82" s="18">
        <v>15</v>
      </c>
      <c r="G82" s="18">
        <v>20</v>
      </c>
      <c r="H82" s="19">
        <f>+(D82+E82+F82*3)/5*0.9+G82*0.1</f>
        <v>15.5</v>
      </c>
      <c r="I82" s="21">
        <v>13</v>
      </c>
      <c r="J82" s="21">
        <v>17</v>
      </c>
      <c r="K82" s="21">
        <v>13</v>
      </c>
      <c r="L82" s="21">
        <v>12</v>
      </c>
      <c r="M82" s="14">
        <v>20</v>
      </c>
      <c r="N82" s="21">
        <v>20</v>
      </c>
      <c r="O82" s="33">
        <f t="shared" si="6"/>
        <v>16.785714285714285</v>
      </c>
      <c r="P82" s="46">
        <v>2</v>
      </c>
      <c r="Q82" s="47" t="s">
        <v>32</v>
      </c>
      <c r="R82" s="25"/>
      <c r="S82" s="58" t="s">
        <v>16</v>
      </c>
      <c r="T82" s="57"/>
      <c r="W82" s="57"/>
    </row>
    <row r="83" spans="1:25">
      <c r="A83">
        <v>2</v>
      </c>
      <c r="B83">
        <v>2015201151</v>
      </c>
      <c r="C83" t="s">
        <v>59</v>
      </c>
      <c r="D83" s="18">
        <v>17</v>
      </c>
      <c r="E83" s="18">
        <v>8</v>
      </c>
      <c r="F83" s="18">
        <v>17</v>
      </c>
      <c r="G83" s="18">
        <v>20</v>
      </c>
      <c r="H83" s="19">
        <f t="shared" ref="H83:H102" si="10">+(D83+E83+F83*3)/5*0.9+G83*0.1</f>
        <v>15.68</v>
      </c>
      <c r="I83" s="21">
        <v>8</v>
      </c>
      <c r="J83" s="21">
        <v>16</v>
      </c>
      <c r="K83" s="21">
        <v>10</v>
      </c>
      <c r="L83" s="21">
        <v>10</v>
      </c>
      <c r="M83" s="14">
        <v>20</v>
      </c>
      <c r="N83" s="21">
        <v>20</v>
      </c>
      <c r="O83" s="33">
        <f t="shared" si="6"/>
        <v>15.371428571428572</v>
      </c>
      <c r="P83" s="46">
        <v>2</v>
      </c>
      <c r="Q83" s="47" t="s">
        <v>54</v>
      </c>
      <c r="R83" s="25"/>
      <c r="S83" s="58" t="s">
        <v>25</v>
      </c>
      <c r="T83" s="57">
        <v>36</v>
      </c>
      <c r="U83" s="22">
        <f>+T83*S83</f>
        <v>92520</v>
      </c>
      <c r="V83" s="22">
        <f>+U83-U82</f>
        <v>92520</v>
      </c>
      <c r="W83" s="57">
        <v>1864</v>
      </c>
      <c r="X83" s="21">
        <f>+(W83*T83)+U78*0.4</f>
        <v>94904</v>
      </c>
      <c r="Y83" s="21">
        <f>+X83-U78</f>
        <v>25404</v>
      </c>
    </row>
    <row r="84" spans="1:25">
      <c r="A84">
        <v>3</v>
      </c>
      <c r="B84">
        <v>2015221871</v>
      </c>
      <c r="C84" t="s">
        <v>117</v>
      </c>
      <c r="D84" s="18">
        <v>14</v>
      </c>
      <c r="E84" s="18">
        <v>17</v>
      </c>
      <c r="F84" s="18">
        <v>11</v>
      </c>
      <c r="G84" s="18">
        <v>7.9985601151907844</v>
      </c>
      <c r="H84" s="19">
        <f t="shared" si="10"/>
        <v>12.31985601151908</v>
      </c>
      <c r="I84" s="21">
        <v>10</v>
      </c>
      <c r="J84" s="21">
        <v>17</v>
      </c>
      <c r="K84" s="22">
        <v>0</v>
      </c>
      <c r="L84" s="22">
        <v>0</v>
      </c>
      <c r="M84" s="14">
        <v>10</v>
      </c>
      <c r="N84" s="18">
        <v>9</v>
      </c>
      <c r="O84" s="33">
        <f t="shared" si="6"/>
        <v>7.9428571428571431</v>
      </c>
      <c r="P84" s="46">
        <v>2</v>
      </c>
      <c r="Q84" s="47" t="s">
        <v>32</v>
      </c>
      <c r="R84" s="25"/>
      <c r="S84" s="58" t="s">
        <v>26</v>
      </c>
      <c r="T84" s="58" t="s">
        <v>19</v>
      </c>
      <c r="U84" s="22">
        <f t="shared" ref="U84:U85" si="11">+T84*S84</f>
        <v>100368</v>
      </c>
      <c r="V84" s="22">
        <f>+U84-U82</f>
        <v>100368</v>
      </c>
      <c r="W84" s="58"/>
    </row>
    <row r="85" spans="1:25">
      <c r="A85">
        <v>4</v>
      </c>
      <c r="B85">
        <v>2015244231</v>
      </c>
      <c r="C85" t="s">
        <v>60</v>
      </c>
      <c r="D85" s="18">
        <v>20</v>
      </c>
      <c r="E85" s="18">
        <v>12</v>
      </c>
      <c r="F85" s="18">
        <v>14</v>
      </c>
      <c r="G85" s="18">
        <v>20</v>
      </c>
      <c r="H85" s="19">
        <f t="shared" si="10"/>
        <v>15.32</v>
      </c>
      <c r="I85" s="21">
        <v>12</v>
      </c>
      <c r="J85" s="21">
        <v>11</v>
      </c>
      <c r="K85" s="21">
        <v>8</v>
      </c>
      <c r="L85" s="22">
        <v>0</v>
      </c>
      <c r="M85" s="14">
        <v>14.999999999999998</v>
      </c>
      <c r="N85" s="21">
        <v>10</v>
      </c>
      <c r="O85" s="33">
        <f t="shared" si="6"/>
        <v>9.3428571428571416</v>
      </c>
      <c r="P85" s="46">
        <v>2</v>
      </c>
      <c r="Q85" s="47" t="s">
        <v>32</v>
      </c>
      <c r="R85" s="25"/>
      <c r="S85" s="58" t="s">
        <v>27</v>
      </c>
      <c r="T85" s="57">
        <v>60</v>
      </c>
      <c r="U85" s="22">
        <f t="shared" si="11"/>
        <v>108420</v>
      </c>
      <c r="V85" s="22">
        <f>+U85-U82</f>
        <v>108420</v>
      </c>
      <c r="W85" s="58"/>
    </row>
    <row r="86" spans="1:25">
      <c r="A86">
        <v>5</v>
      </c>
      <c r="B86">
        <v>2015247551</v>
      </c>
      <c r="C86" t="s">
        <v>118</v>
      </c>
      <c r="E86" s="18">
        <v>6</v>
      </c>
      <c r="G86" s="18">
        <v>7.9985601151907844</v>
      </c>
      <c r="H86" s="19">
        <f t="shared" si="10"/>
        <v>1.8798560115190786</v>
      </c>
      <c r="I86" s="22">
        <v>0</v>
      </c>
      <c r="J86" s="22">
        <v>0</v>
      </c>
      <c r="K86" s="22">
        <v>0</v>
      </c>
      <c r="L86" s="22">
        <v>0</v>
      </c>
      <c r="M86" s="14">
        <v>5</v>
      </c>
      <c r="N86" s="21">
        <v>0</v>
      </c>
      <c r="O86" s="33">
        <f t="shared" si="6"/>
        <v>0.5</v>
      </c>
      <c r="P86" s="46">
        <v>1</v>
      </c>
      <c r="Q86" s="47" t="s">
        <v>31</v>
      </c>
      <c r="R86" s="25"/>
      <c r="S86" s="58"/>
      <c r="T86" s="58"/>
      <c r="W86" s="58"/>
    </row>
    <row r="87" spans="1:25">
      <c r="A87">
        <v>6</v>
      </c>
      <c r="B87">
        <v>2015201181</v>
      </c>
      <c r="C87" t="s">
        <v>141</v>
      </c>
      <c r="D87" s="18">
        <v>14</v>
      </c>
      <c r="E87" s="18">
        <v>6</v>
      </c>
      <c r="F87" s="18">
        <v>9</v>
      </c>
      <c r="G87" s="18">
        <v>12.001439884809216</v>
      </c>
      <c r="H87" s="19">
        <f t="shared" si="10"/>
        <v>9.6601439884809217</v>
      </c>
      <c r="I87" s="21">
        <v>16</v>
      </c>
      <c r="J87" s="21">
        <v>16</v>
      </c>
      <c r="K87" s="21">
        <v>8</v>
      </c>
      <c r="L87" s="21">
        <v>12</v>
      </c>
      <c r="M87" s="14">
        <v>14.999999999999998</v>
      </c>
      <c r="N87" s="21">
        <v>14</v>
      </c>
      <c r="O87" s="44">
        <f>+(N87*3+L87+K87+J87+I87)/7*0.9+M87*0.1+1</f>
        <v>14.585714285714285</v>
      </c>
      <c r="P87" s="46">
        <v>2</v>
      </c>
      <c r="Q87" s="47" t="s">
        <v>32</v>
      </c>
      <c r="R87" s="25"/>
      <c r="S87" s="58"/>
      <c r="T87" s="57"/>
      <c r="W87" s="57"/>
    </row>
    <row r="88" spans="1:25">
      <c r="A88">
        <v>8</v>
      </c>
      <c r="B88">
        <v>2010222721</v>
      </c>
      <c r="C88" s="52" t="s">
        <v>143</v>
      </c>
      <c r="D88" s="18">
        <v>20</v>
      </c>
      <c r="E88" s="18">
        <v>20</v>
      </c>
      <c r="F88" s="18">
        <v>14</v>
      </c>
      <c r="G88" s="18">
        <v>15.997120230381569</v>
      </c>
      <c r="H88" s="19">
        <f t="shared" si="10"/>
        <v>16.359712023038156</v>
      </c>
      <c r="I88" s="21">
        <v>16</v>
      </c>
      <c r="J88" s="21">
        <v>15</v>
      </c>
      <c r="K88" s="21">
        <v>12</v>
      </c>
      <c r="L88" s="21">
        <v>14</v>
      </c>
      <c r="M88" s="14">
        <v>17.5022502250225</v>
      </c>
      <c r="N88" s="21">
        <v>10</v>
      </c>
      <c r="O88" s="44">
        <f>+(N88*3+L88+K88+J88+I88)/7*0.9+M88*0.1+1</f>
        <v>13.935939308216536</v>
      </c>
      <c r="P88" s="46">
        <v>3</v>
      </c>
      <c r="Q88" s="47" t="s">
        <v>35</v>
      </c>
      <c r="R88" s="25"/>
      <c r="S88" s="58"/>
      <c r="T88" s="57"/>
      <c r="W88" s="57"/>
    </row>
    <row r="89" spans="1:25">
      <c r="A89">
        <v>9</v>
      </c>
      <c r="B89">
        <v>2013223101</v>
      </c>
      <c r="C89" t="s">
        <v>120</v>
      </c>
      <c r="G89" s="18">
        <v>0</v>
      </c>
      <c r="H89" s="19">
        <f t="shared" si="10"/>
        <v>0</v>
      </c>
      <c r="I89" s="21">
        <v>0</v>
      </c>
      <c r="J89" s="21">
        <v>0</v>
      </c>
      <c r="K89" s="21">
        <v>0</v>
      </c>
      <c r="L89" s="21">
        <v>0</v>
      </c>
      <c r="M89" s="14">
        <v>0</v>
      </c>
      <c r="N89" s="21">
        <v>0</v>
      </c>
      <c r="O89" s="33">
        <f t="shared" si="6"/>
        <v>0</v>
      </c>
      <c r="Q89" s="47"/>
      <c r="R89" s="25"/>
      <c r="S89" s="58"/>
      <c r="T89" s="57"/>
    </row>
    <row r="90" spans="1:25">
      <c r="A90">
        <v>10</v>
      </c>
      <c r="B90">
        <v>2015110241</v>
      </c>
      <c r="C90" t="s">
        <v>258</v>
      </c>
      <c r="D90" s="18">
        <v>10</v>
      </c>
      <c r="E90" s="18">
        <v>18</v>
      </c>
      <c r="F90" s="18">
        <v>10</v>
      </c>
      <c r="G90" s="18">
        <v>20</v>
      </c>
      <c r="H90" s="19">
        <f t="shared" si="10"/>
        <v>12.44</v>
      </c>
      <c r="I90" s="21">
        <v>6</v>
      </c>
      <c r="J90" s="21">
        <v>16</v>
      </c>
      <c r="K90" s="22">
        <v>0</v>
      </c>
      <c r="L90" s="22">
        <v>0</v>
      </c>
      <c r="M90" s="14">
        <v>17.5022502250225</v>
      </c>
      <c r="N90" s="21">
        <v>0</v>
      </c>
      <c r="O90" s="33">
        <f t="shared" si="6"/>
        <v>4.5787964510736785</v>
      </c>
      <c r="P90" s="46">
        <v>1</v>
      </c>
      <c r="Q90" s="47" t="s">
        <v>52</v>
      </c>
      <c r="R90" s="25"/>
      <c r="S90" s="58"/>
      <c r="T90" s="57"/>
      <c r="W90" s="58"/>
    </row>
    <row r="91" spans="1:25">
      <c r="A91">
        <v>11</v>
      </c>
      <c r="B91">
        <v>2015246891</v>
      </c>
      <c r="C91" t="s">
        <v>127</v>
      </c>
      <c r="D91" s="18">
        <v>14</v>
      </c>
      <c r="E91" s="18">
        <v>6</v>
      </c>
      <c r="F91" s="18">
        <v>8</v>
      </c>
      <c r="G91" s="18">
        <v>12.001439884809216</v>
      </c>
      <c r="H91" s="19">
        <f t="shared" si="10"/>
        <v>9.1201439884809226</v>
      </c>
      <c r="I91" s="21">
        <v>11</v>
      </c>
      <c r="J91" s="22">
        <v>0</v>
      </c>
      <c r="K91" s="22">
        <v>0</v>
      </c>
      <c r="L91" s="22">
        <v>0</v>
      </c>
      <c r="M91" s="14">
        <v>12.502250225022502</v>
      </c>
      <c r="N91" s="21">
        <v>12</v>
      </c>
      <c r="O91" s="33">
        <f t="shared" si="6"/>
        <v>7.2930821653593929</v>
      </c>
      <c r="P91" s="46">
        <v>1</v>
      </c>
      <c r="Q91" s="47" t="s">
        <v>31</v>
      </c>
      <c r="R91" s="25"/>
      <c r="S91" s="58"/>
      <c r="T91" s="58"/>
      <c r="W91" s="58"/>
    </row>
    <row r="92" spans="1:25">
      <c r="A92">
        <v>12</v>
      </c>
      <c r="B92">
        <v>2015243831</v>
      </c>
      <c r="C92" t="s">
        <v>144</v>
      </c>
      <c r="D92" s="18">
        <v>14</v>
      </c>
      <c r="E92" s="18">
        <v>5</v>
      </c>
      <c r="F92" s="18">
        <v>8</v>
      </c>
      <c r="G92" s="18">
        <v>12.001439884809216</v>
      </c>
      <c r="H92" s="19">
        <f t="shared" si="10"/>
        <v>8.9401439884809228</v>
      </c>
      <c r="I92" s="21">
        <v>8</v>
      </c>
      <c r="J92" s="22">
        <v>0</v>
      </c>
      <c r="K92" s="22">
        <v>0</v>
      </c>
      <c r="L92" s="21">
        <v>9</v>
      </c>
      <c r="M92" s="14">
        <v>7.5022502250225012</v>
      </c>
      <c r="N92" s="21">
        <v>7</v>
      </c>
      <c r="O92" s="33">
        <f t="shared" si="6"/>
        <v>5.6359393082165363</v>
      </c>
      <c r="P92" s="46">
        <v>1</v>
      </c>
      <c r="Q92" s="47" t="s">
        <v>33</v>
      </c>
      <c r="R92" s="25"/>
      <c r="S92" s="58"/>
      <c r="T92" s="57"/>
      <c r="W92" s="57"/>
    </row>
    <row r="93" spans="1:25">
      <c r="A93">
        <v>13</v>
      </c>
      <c r="C93" t="s">
        <v>215</v>
      </c>
      <c r="G93" s="18">
        <v>0</v>
      </c>
      <c r="H93" s="19">
        <f t="shared" si="10"/>
        <v>0</v>
      </c>
      <c r="I93" s="21">
        <v>0</v>
      </c>
      <c r="J93" s="21">
        <v>0</v>
      </c>
      <c r="K93" s="21">
        <v>0</v>
      </c>
      <c r="L93" s="21">
        <v>0</v>
      </c>
      <c r="M93" s="14">
        <v>0</v>
      </c>
      <c r="N93" s="21">
        <v>0</v>
      </c>
      <c r="O93" s="33">
        <f t="shared" si="6"/>
        <v>0</v>
      </c>
      <c r="Q93" s="47"/>
      <c r="R93" s="25"/>
      <c r="S93" s="58"/>
      <c r="T93" s="57"/>
    </row>
    <row r="94" spans="1:25">
      <c r="A94">
        <v>15</v>
      </c>
      <c r="B94">
        <v>2011150601</v>
      </c>
      <c r="C94" t="s">
        <v>252</v>
      </c>
      <c r="E94" s="18">
        <v>9</v>
      </c>
      <c r="F94" s="18">
        <v>11</v>
      </c>
      <c r="G94" s="18">
        <v>7.9985601151907844</v>
      </c>
      <c r="H94" s="19">
        <f t="shared" si="10"/>
        <v>8.3598560115190796</v>
      </c>
      <c r="I94" s="21">
        <v>0</v>
      </c>
      <c r="J94" s="21">
        <v>0</v>
      </c>
      <c r="K94" s="21">
        <v>0</v>
      </c>
      <c r="L94" s="21">
        <v>0</v>
      </c>
      <c r="M94" s="14">
        <v>5</v>
      </c>
      <c r="N94" s="21">
        <v>9</v>
      </c>
      <c r="O94" s="33">
        <f t="shared" si="6"/>
        <v>3.9714285714285715</v>
      </c>
      <c r="Q94" s="47"/>
      <c r="R94" s="25"/>
      <c r="S94" s="58"/>
      <c r="T94" s="58"/>
    </row>
    <row r="95" spans="1:25">
      <c r="A95">
        <v>16</v>
      </c>
      <c r="B95">
        <v>2015202941</v>
      </c>
      <c r="C95" t="s">
        <v>29</v>
      </c>
      <c r="D95" s="18">
        <v>14</v>
      </c>
      <c r="E95" s="18">
        <v>20</v>
      </c>
      <c r="F95" s="18">
        <v>14</v>
      </c>
      <c r="G95" s="18">
        <v>7.9985601151907844</v>
      </c>
      <c r="H95" s="19">
        <f t="shared" si="10"/>
        <v>14.479856011519079</v>
      </c>
      <c r="I95" s="22">
        <v>0</v>
      </c>
      <c r="J95" s="22">
        <v>0</v>
      </c>
      <c r="K95" s="21">
        <v>13</v>
      </c>
      <c r="L95" s="22">
        <v>0</v>
      </c>
      <c r="M95" s="14">
        <v>10</v>
      </c>
      <c r="N95" s="21">
        <v>7</v>
      </c>
      <c r="O95" s="33">
        <f t="shared" si="6"/>
        <v>5.371428571428571</v>
      </c>
      <c r="P95" s="46">
        <v>1</v>
      </c>
      <c r="Q95" s="47" t="s">
        <v>32</v>
      </c>
      <c r="R95" s="25"/>
      <c r="S95" s="58"/>
      <c r="T95" s="58"/>
      <c r="W95" s="58"/>
    </row>
    <row r="96" spans="1:25">
      <c r="A96">
        <v>17</v>
      </c>
      <c r="B96">
        <v>2015247491</v>
      </c>
      <c r="C96" t="s">
        <v>129</v>
      </c>
      <c r="D96" s="18">
        <v>14</v>
      </c>
      <c r="E96" s="18">
        <v>20</v>
      </c>
      <c r="F96" s="18">
        <v>18</v>
      </c>
      <c r="G96" s="18">
        <v>15.997120230381569</v>
      </c>
      <c r="H96" s="19">
        <f t="shared" si="10"/>
        <v>17.439712023038158</v>
      </c>
      <c r="I96" s="21">
        <v>14</v>
      </c>
      <c r="J96" s="22">
        <v>0</v>
      </c>
      <c r="K96" s="21">
        <v>13</v>
      </c>
      <c r="L96" s="21">
        <v>11</v>
      </c>
      <c r="M96" s="14">
        <v>14.999999999999998</v>
      </c>
      <c r="N96" s="21">
        <v>10</v>
      </c>
      <c r="O96" s="33">
        <f t="shared" si="6"/>
        <v>10.242857142857142</v>
      </c>
      <c r="P96" s="46">
        <v>2</v>
      </c>
      <c r="Q96" s="47" t="s">
        <v>32</v>
      </c>
      <c r="R96" s="25"/>
      <c r="S96" s="58"/>
      <c r="T96" s="58"/>
      <c r="W96" s="57"/>
    </row>
    <row r="97" spans="1:25">
      <c r="A97">
        <v>18</v>
      </c>
      <c r="B97">
        <v>2015204401</v>
      </c>
      <c r="C97" t="s">
        <v>257</v>
      </c>
      <c r="D97" s="18">
        <v>14</v>
      </c>
      <c r="E97" s="18">
        <v>20</v>
      </c>
      <c r="F97" s="18">
        <v>18</v>
      </c>
      <c r="G97" s="18">
        <v>20</v>
      </c>
      <c r="H97" s="19">
        <f t="shared" si="10"/>
        <v>17.840000000000003</v>
      </c>
      <c r="I97" s="21">
        <v>16</v>
      </c>
      <c r="J97" s="21">
        <v>16</v>
      </c>
      <c r="K97" s="21">
        <v>13</v>
      </c>
      <c r="L97" s="21">
        <v>14</v>
      </c>
      <c r="M97" s="14">
        <v>20</v>
      </c>
      <c r="N97" s="21">
        <v>18</v>
      </c>
      <c r="O97" s="33">
        <f t="shared" si="6"/>
        <v>16.528571428571428</v>
      </c>
      <c r="P97" s="46">
        <v>2</v>
      </c>
      <c r="Q97" s="47" t="s">
        <v>53</v>
      </c>
      <c r="R97" s="25"/>
      <c r="S97" s="58"/>
      <c r="T97" s="58"/>
      <c r="W97" s="57"/>
    </row>
    <row r="98" spans="1:25">
      <c r="A98">
        <v>19</v>
      </c>
      <c r="B98">
        <v>2008601791</v>
      </c>
      <c r="C98" t="s">
        <v>132</v>
      </c>
      <c r="D98" s="18">
        <v>17</v>
      </c>
      <c r="E98" s="18">
        <v>20</v>
      </c>
      <c r="F98" s="18">
        <v>20</v>
      </c>
      <c r="G98" s="18">
        <v>20</v>
      </c>
      <c r="H98" s="19">
        <f t="shared" si="10"/>
        <v>19.46</v>
      </c>
      <c r="I98" s="21">
        <v>12</v>
      </c>
      <c r="J98" s="21">
        <v>15</v>
      </c>
      <c r="K98" s="21">
        <v>7</v>
      </c>
      <c r="L98" s="21">
        <v>10</v>
      </c>
      <c r="M98" s="14">
        <v>17.5022502250225</v>
      </c>
      <c r="N98" s="21">
        <v>20</v>
      </c>
      <c r="O98" s="33">
        <f t="shared" si="6"/>
        <v>15.121653593930823</v>
      </c>
      <c r="P98" s="46">
        <v>2</v>
      </c>
      <c r="Q98" s="47" t="s">
        <v>32</v>
      </c>
      <c r="R98" s="25"/>
      <c r="S98" s="58"/>
      <c r="T98" s="57"/>
      <c r="W98" s="57"/>
    </row>
    <row r="99" spans="1:25">
      <c r="A99">
        <v>20</v>
      </c>
      <c r="B99">
        <v>2015246481</v>
      </c>
      <c r="C99" t="s">
        <v>133</v>
      </c>
      <c r="D99" s="18">
        <v>20</v>
      </c>
      <c r="E99" s="18">
        <v>20</v>
      </c>
      <c r="F99" s="18">
        <v>18</v>
      </c>
      <c r="G99" s="18">
        <v>20</v>
      </c>
      <c r="H99" s="19">
        <f t="shared" si="10"/>
        <v>18.920000000000002</v>
      </c>
      <c r="I99" s="21">
        <v>7</v>
      </c>
      <c r="J99" s="21">
        <v>16</v>
      </c>
      <c r="K99" s="21">
        <v>7</v>
      </c>
      <c r="L99" s="21">
        <v>10</v>
      </c>
      <c r="M99" s="14">
        <v>14.999999999999998</v>
      </c>
      <c r="N99" s="21">
        <v>17</v>
      </c>
      <c r="O99" s="44">
        <f>+(N99*3+L99+K99+J99+I99)/7*0.9+M99*0.1+1</f>
        <v>14.200000000000001</v>
      </c>
      <c r="Q99" s="47" t="s">
        <v>34</v>
      </c>
      <c r="R99" s="25"/>
      <c r="S99" s="58"/>
      <c r="T99" s="58"/>
      <c r="W99" s="57"/>
    </row>
    <row r="100" spans="1:25">
      <c r="B100">
        <v>2015220011</v>
      </c>
      <c r="C100" t="s">
        <v>145</v>
      </c>
      <c r="F100" s="18">
        <v>7</v>
      </c>
      <c r="G100" s="18">
        <v>0</v>
      </c>
      <c r="H100" s="19">
        <f t="shared" si="10"/>
        <v>3.7800000000000002</v>
      </c>
      <c r="I100" s="21">
        <v>0</v>
      </c>
      <c r="J100" s="21">
        <v>0</v>
      </c>
      <c r="K100" s="21">
        <v>0</v>
      </c>
      <c r="L100" s="21">
        <v>0</v>
      </c>
      <c r="M100" s="14">
        <v>0</v>
      </c>
      <c r="N100" s="21">
        <v>0</v>
      </c>
      <c r="O100" s="33">
        <f t="shared" si="6"/>
        <v>0</v>
      </c>
      <c r="Q100" s="47"/>
      <c r="R100" s="25"/>
      <c r="S100" s="58"/>
      <c r="T100" s="57"/>
    </row>
    <row r="101" spans="1:25">
      <c r="B101">
        <v>2014222982</v>
      </c>
      <c r="C101" t="s">
        <v>131</v>
      </c>
      <c r="G101" s="18">
        <v>0</v>
      </c>
      <c r="H101" s="19">
        <f t="shared" si="10"/>
        <v>0</v>
      </c>
      <c r="I101" s="21">
        <v>0</v>
      </c>
      <c r="J101" s="21">
        <v>0</v>
      </c>
      <c r="K101" s="21">
        <v>0</v>
      </c>
      <c r="L101" s="21">
        <v>0</v>
      </c>
      <c r="M101" s="14">
        <v>0</v>
      </c>
      <c r="N101" s="21">
        <v>0</v>
      </c>
      <c r="O101" s="33">
        <f t="shared" si="6"/>
        <v>0</v>
      </c>
      <c r="Q101" s="47"/>
      <c r="R101" s="25"/>
      <c r="S101" s="58"/>
      <c r="T101" s="57"/>
    </row>
    <row r="102" spans="1:25">
      <c r="B102">
        <v>2012248101</v>
      </c>
      <c r="C102" t="s">
        <v>278</v>
      </c>
      <c r="D102" s="18">
        <v>17</v>
      </c>
      <c r="G102" s="18">
        <v>0</v>
      </c>
      <c r="H102" s="19">
        <f t="shared" si="10"/>
        <v>3.06</v>
      </c>
      <c r="I102" s="21">
        <v>0</v>
      </c>
      <c r="J102" s="21">
        <v>0</v>
      </c>
      <c r="K102" s="21">
        <v>0</v>
      </c>
      <c r="L102" s="21">
        <v>0</v>
      </c>
      <c r="M102" s="14">
        <v>0</v>
      </c>
      <c r="N102" s="21">
        <v>0</v>
      </c>
      <c r="O102" s="33">
        <f t="shared" si="6"/>
        <v>0</v>
      </c>
      <c r="Q102" s="47"/>
      <c r="R102" s="25"/>
      <c r="S102" s="58"/>
      <c r="T102" s="57"/>
    </row>
    <row r="103" spans="1:25" s="5" customFormat="1">
      <c r="H103" s="35"/>
      <c r="I103" s="36">
        <v>20</v>
      </c>
      <c r="J103" s="36">
        <v>20</v>
      </c>
      <c r="K103" s="36">
        <v>20</v>
      </c>
      <c r="L103" s="36">
        <v>20</v>
      </c>
      <c r="M103" s="37">
        <v>20</v>
      </c>
      <c r="N103" s="36">
        <v>20</v>
      </c>
      <c r="O103" s="34">
        <f>+(N103*3+L103+K103+J103+I103)/7*0.9+M103*0.1</f>
        <v>20</v>
      </c>
      <c r="P103" s="48"/>
      <c r="Q103" s="53"/>
      <c r="R103" s="38"/>
      <c r="S103" s="61"/>
      <c r="T103" s="61"/>
      <c r="U103" s="36"/>
      <c r="V103" s="36"/>
      <c r="W103" s="36"/>
      <c r="X103" s="36"/>
      <c r="Y103" s="36"/>
    </row>
    <row r="104" spans="1:25">
      <c r="O104" s="34"/>
      <c r="Q104" s="47"/>
      <c r="R104" s="25"/>
      <c r="S104" s="58"/>
      <c r="T104" s="58"/>
    </row>
    <row r="105" spans="1:25">
      <c r="Q105" s="47"/>
      <c r="R105" s="25"/>
      <c r="S105" s="58"/>
      <c r="T105" s="57"/>
    </row>
    <row r="106" spans="1:25" s="2" customFormat="1">
      <c r="C106" s="2" t="s">
        <v>238</v>
      </c>
      <c r="D106" s="20"/>
      <c r="E106" s="20"/>
      <c r="F106" s="20"/>
      <c r="G106" s="20"/>
      <c r="H106" s="19"/>
      <c r="I106" s="20"/>
      <c r="J106" s="20"/>
      <c r="K106" s="20"/>
      <c r="L106" s="20"/>
      <c r="M106" s="20"/>
      <c r="N106" s="20"/>
      <c r="O106" s="33"/>
      <c r="P106" s="54"/>
      <c r="Q106" s="47"/>
      <c r="R106" s="25"/>
      <c r="S106" s="58"/>
      <c r="T106" s="58"/>
      <c r="U106" s="21"/>
      <c r="V106" s="21"/>
      <c r="W106" s="59"/>
      <c r="X106" s="59"/>
      <c r="Y106" s="59"/>
    </row>
    <row r="107" spans="1:25">
      <c r="B107" t="s">
        <v>155</v>
      </c>
      <c r="D107" s="18" t="s">
        <v>72</v>
      </c>
      <c r="F107" s="18" t="s">
        <v>100</v>
      </c>
      <c r="H107" s="19" t="s">
        <v>102</v>
      </c>
      <c r="Q107" s="47"/>
      <c r="R107" s="25"/>
      <c r="S107" s="58"/>
      <c r="T107" s="58"/>
      <c r="W107" s="58"/>
    </row>
    <row r="108" spans="1:25">
      <c r="A108">
        <v>1</v>
      </c>
      <c r="B108">
        <v>2015242251</v>
      </c>
      <c r="C108" t="s">
        <v>194</v>
      </c>
      <c r="Q108" s="47"/>
      <c r="R108" s="25"/>
      <c r="S108" s="58"/>
      <c r="T108" s="58"/>
      <c r="W108" s="58"/>
    </row>
    <row r="109" spans="1:25">
      <c r="A109">
        <v>2</v>
      </c>
      <c r="B109">
        <v>2015200471</v>
      </c>
      <c r="C109" t="s">
        <v>279</v>
      </c>
      <c r="F109" s="18">
        <v>9</v>
      </c>
      <c r="Q109" s="47"/>
      <c r="R109" s="25"/>
      <c r="S109" s="58"/>
      <c r="T109" s="58"/>
      <c r="W109" s="57"/>
    </row>
    <row r="110" spans="1:25">
      <c r="A110">
        <v>3</v>
      </c>
      <c r="B110">
        <v>2015240381</v>
      </c>
      <c r="C110" t="s">
        <v>136</v>
      </c>
      <c r="D110" s="18">
        <v>12</v>
      </c>
      <c r="Q110" s="47"/>
      <c r="R110" s="25"/>
      <c r="S110" s="58"/>
      <c r="T110" s="58"/>
      <c r="W110" s="58"/>
    </row>
    <row r="111" spans="1:25">
      <c r="A111">
        <v>4</v>
      </c>
      <c r="B111">
        <v>2015241021</v>
      </c>
      <c r="C111" t="s">
        <v>282</v>
      </c>
      <c r="D111" s="18">
        <v>12</v>
      </c>
      <c r="Q111" s="47"/>
      <c r="R111" s="25"/>
      <c r="S111" s="58"/>
      <c r="T111" s="57"/>
      <c r="W111" s="58"/>
    </row>
    <row r="112" spans="1:25">
      <c r="A112">
        <v>5</v>
      </c>
      <c r="B112">
        <v>2015200721</v>
      </c>
      <c r="C112" t="s">
        <v>283</v>
      </c>
      <c r="Q112" s="47"/>
      <c r="R112" s="25"/>
      <c r="S112" s="58"/>
      <c r="T112" s="57"/>
    </row>
    <row r="113" spans="1:23">
      <c r="A113">
        <v>6</v>
      </c>
      <c r="B113">
        <v>2015200621</v>
      </c>
      <c r="C113" t="s">
        <v>284</v>
      </c>
      <c r="D113" s="18">
        <v>12</v>
      </c>
      <c r="Q113" s="47"/>
      <c r="R113" s="25"/>
      <c r="S113" s="58"/>
      <c r="T113" s="57"/>
      <c r="W113" s="58"/>
    </row>
    <row r="114" spans="1:23">
      <c r="A114">
        <v>7</v>
      </c>
      <c r="B114">
        <v>2015601821</v>
      </c>
      <c r="C114" t="s">
        <v>285</v>
      </c>
      <c r="D114" s="18">
        <v>16</v>
      </c>
      <c r="Q114" s="47"/>
      <c r="R114" s="25"/>
      <c r="S114" s="58"/>
      <c r="T114" s="57"/>
      <c r="W114" s="58"/>
    </row>
    <row r="115" spans="1:23">
      <c r="A115">
        <v>8</v>
      </c>
      <c r="B115">
        <v>2012204391</v>
      </c>
      <c r="C115" t="s">
        <v>156</v>
      </c>
      <c r="Q115" s="47"/>
      <c r="R115" s="25"/>
      <c r="S115" s="58"/>
      <c r="T115" s="58"/>
      <c r="W115" s="58"/>
    </row>
    <row r="116" spans="1:23">
      <c r="A116">
        <v>9</v>
      </c>
      <c r="B116">
        <v>2014230121</v>
      </c>
      <c r="C116" t="s">
        <v>286</v>
      </c>
      <c r="Q116" s="47"/>
      <c r="R116" s="25"/>
      <c r="S116" s="58"/>
      <c r="T116" s="57"/>
      <c r="W116" s="58"/>
    </row>
    <row r="117" spans="1:23">
      <c r="A117">
        <v>10</v>
      </c>
      <c r="B117">
        <v>2015243461</v>
      </c>
      <c r="C117" t="s">
        <v>287</v>
      </c>
      <c r="D117" s="18">
        <v>12</v>
      </c>
      <c r="Q117" s="47"/>
      <c r="R117" s="25"/>
      <c r="S117" s="58"/>
      <c r="T117" s="57"/>
      <c r="W117" s="58"/>
    </row>
    <row r="118" spans="1:23">
      <c r="A118">
        <v>11</v>
      </c>
      <c r="B118">
        <v>2015245391</v>
      </c>
      <c r="C118" t="s">
        <v>157</v>
      </c>
      <c r="Q118" s="47"/>
      <c r="R118" s="25"/>
      <c r="S118" s="58"/>
      <c r="T118" s="58"/>
    </row>
    <row r="119" spans="1:23">
      <c r="A119">
        <v>12</v>
      </c>
      <c r="B119">
        <v>2015100951</v>
      </c>
      <c r="C119" t="s">
        <v>288</v>
      </c>
      <c r="D119" s="18">
        <v>12</v>
      </c>
      <c r="Q119" s="47"/>
      <c r="R119" s="25"/>
      <c r="S119" s="58"/>
      <c r="T119" s="57"/>
      <c r="W119" s="58"/>
    </row>
    <row r="120" spans="1:23">
      <c r="A120">
        <v>13</v>
      </c>
      <c r="B120">
        <v>2015220961</v>
      </c>
      <c r="C120" t="s">
        <v>158</v>
      </c>
      <c r="Q120" s="47"/>
      <c r="R120" s="25"/>
      <c r="S120" s="58"/>
      <c r="T120" s="57"/>
      <c r="W120" s="58"/>
    </row>
    <row r="121" spans="1:23">
      <c r="A121">
        <v>14</v>
      </c>
      <c r="B121">
        <v>2011701451</v>
      </c>
      <c r="C121" t="s">
        <v>289</v>
      </c>
      <c r="Q121" s="47"/>
      <c r="R121" s="25"/>
      <c r="S121" s="58"/>
      <c r="T121" s="58"/>
      <c r="W121" s="58"/>
    </row>
    <row r="122" spans="1:23">
      <c r="A122">
        <v>15</v>
      </c>
      <c r="B122">
        <v>2011210151</v>
      </c>
      <c r="C122" t="s">
        <v>159</v>
      </c>
      <c r="Q122" s="47"/>
      <c r="R122" s="25"/>
      <c r="S122" s="58"/>
      <c r="T122" s="57"/>
      <c r="W122" s="58"/>
    </row>
    <row r="123" spans="1:23">
      <c r="A123">
        <v>16</v>
      </c>
      <c r="B123">
        <v>2015223271</v>
      </c>
      <c r="C123" t="s">
        <v>291</v>
      </c>
      <c r="D123" s="18">
        <v>12</v>
      </c>
      <c r="Q123" s="47"/>
      <c r="R123" s="25"/>
      <c r="S123" s="58"/>
      <c r="T123" s="58"/>
      <c r="W123" s="58"/>
    </row>
    <row r="124" spans="1:23">
      <c r="A124">
        <v>17</v>
      </c>
      <c r="B124">
        <v>2015224041</v>
      </c>
      <c r="C124" t="s">
        <v>160</v>
      </c>
      <c r="D124" s="18">
        <v>10</v>
      </c>
      <c r="Q124" s="47"/>
      <c r="R124" s="25"/>
      <c r="S124" s="58"/>
      <c r="T124" s="58"/>
    </row>
    <row r="125" spans="1:23">
      <c r="A125">
        <v>18</v>
      </c>
      <c r="B125">
        <v>2015200151</v>
      </c>
      <c r="C125" t="s">
        <v>292</v>
      </c>
      <c r="D125" s="18">
        <v>12</v>
      </c>
      <c r="Q125" s="47"/>
      <c r="R125" s="25"/>
      <c r="S125" s="58"/>
      <c r="T125" s="57"/>
    </row>
    <row r="126" spans="1:23">
      <c r="A126">
        <v>19</v>
      </c>
      <c r="B126">
        <v>2015601432</v>
      </c>
      <c r="C126" t="s">
        <v>293</v>
      </c>
      <c r="Q126" s="47"/>
      <c r="R126" s="25"/>
      <c r="S126" s="58"/>
      <c r="T126" s="57"/>
      <c r="W126" s="58"/>
    </row>
    <row r="127" spans="1:23">
      <c r="A127">
        <v>20</v>
      </c>
      <c r="B127">
        <v>2012245952</v>
      </c>
      <c r="C127" t="s">
        <v>161</v>
      </c>
      <c r="Q127" s="47"/>
      <c r="R127" s="25"/>
      <c r="S127" s="58"/>
      <c r="T127" s="57"/>
      <c r="W127" s="58"/>
    </row>
    <row r="128" spans="1:23">
      <c r="A128">
        <v>21</v>
      </c>
      <c r="B128">
        <v>2015242301</v>
      </c>
      <c r="C128" t="s">
        <v>294</v>
      </c>
      <c r="D128" s="18">
        <v>12</v>
      </c>
      <c r="Q128" s="47"/>
      <c r="R128" s="25"/>
      <c r="S128" s="58"/>
      <c r="T128" s="57"/>
      <c r="W128" s="58"/>
    </row>
    <row r="129" spans="1:23">
      <c r="A129">
        <v>23</v>
      </c>
      <c r="B129">
        <v>2015203311</v>
      </c>
      <c r="C129" t="s">
        <v>295</v>
      </c>
      <c r="D129" s="18">
        <v>18</v>
      </c>
      <c r="Q129" s="47"/>
      <c r="R129" s="25"/>
      <c r="S129" s="58"/>
      <c r="T129" s="57"/>
      <c r="W129" s="58"/>
    </row>
    <row r="130" spans="1:23">
      <c r="A130">
        <v>24</v>
      </c>
      <c r="B130">
        <v>2007701611</v>
      </c>
      <c r="C130" t="s">
        <v>162</v>
      </c>
      <c r="Q130" s="47"/>
      <c r="R130" s="25"/>
      <c r="S130" s="58"/>
      <c r="T130" s="57"/>
    </row>
    <row r="131" spans="1:23">
      <c r="A131">
        <v>25</v>
      </c>
      <c r="B131">
        <v>2014224491</v>
      </c>
      <c r="C131" t="s">
        <v>163</v>
      </c>
      <c r="Q131" s="47"/>
      <c r="R131" s="25"/>
      <c r="S131" s="58"/>
      <c r="T131" s="57"/>
      <c r="W131" s="58"/>
    </row>
    <row r="132" spans="1:23">
      <c r="A132">
        <v>26</v>
      </c>
      <c r="B132">
        <v>2014222441</v>
      </c>
      <c r="C132" t="s">
        <v>296</v>
      </c>
      <c r="Q132" s="47"/>
      <c r="R132" s="25"/>
      <c r="S132" s="58"/>
      <c r="T132" s="58"/>
    </row>
    <row r="133" spans="1:23">
      <c r="A133">
        <v>27</v>
      </c>
      <c r="B133">
        <v>2015101821</v>
      </c>
      <c r="C133" t="s">
        <v>164</v>
      </c>
      <c r="D133" s="18">
        <v>16</v>
      </c>
      <c r="Q133" s="47"/>
      <c r="R133" s="25"/>
      <c r="S133" s="58"/>
      <c r="T133" s="58"/>
      <c r="W133" s="58"/>
    </row>
    <row r="134" spans="1:23">
      <c r="A134">
        <v>28</v>
      </c>
      <c r="B134">
        <v>2014247201</v>
      </c>
      <c r="C134" t="s">
        <v>193</v>
      </c>
      <c r="D134" s="18">
        <v>12</v>
      </c>
      <c r="Q134" s="47"/>
      <c r="R134" s="25"/>
      <c r="S134" s="58"/>
      <c r="T134" s="58"/>
      <c r="W134" s="58"/>
    </row>
    <row r="135" spans="1:23">
      <c r="A135">
        <v>29</v>
      </c>
      <c r="B135">
        <v>2015223211</v>
      </c>
      <c r="C135" t="s">
        <v>297</v>
      </c>
      <c r="D135" s="18">
        <v>12</v>
      </c>
      <c r="R135" s="18"/>
      <c r="W135" s="58"/>
    </row>
    <row r="136" spans="1:23">
      <c r="A136">
        <v>31</v>
      </c>
      <c r="B136">
        <v>2015601711</v>
      </c>
      <c r="C136" t="s">
        <v>299</v>
      </c>
      <c r="R136" s="18"/>
      <c r="W136" s="58"/>
    </row>
    <row r="137" spans="1:23">
      <c r="A137">
        <v>32</v>
      </c>
      <c r="B137">
        <v>2012248951</v>
      </c>
      <c r="C137" t="s">
        <v>300</v>
      </c>
      <c r="R137" s="18"/>
    </row>
    <row r="138" spans="1:23">
      <c r="R138" s="18"/>
      <c r="W138" s="58"/>
    </row>
    <row r="139" spans="1:23">
      <c r="R139" s="18"/>
      <c r="W139" s="58"/>
    </row>
    <row r="140" spans="1:23">
      <c r="R140" s="18"/>
    </row>
    <row r="141" spans="1:23">
      <c r="R141" s="18"/>
    </row>
    <row r="142" spans="1:23">
      <c r="R142" s="18"/>
    </row>
    <row r="143" spans="1:23">
      <c r="R143" s="18"/>
      <c r="W143" s="58"/>
    </row>
    <row r="144" spans="1:23">
      <c r="R144" s="18"/>
      <c r="W144" s="58"/>
    </row>
    <row r="145" spans="17:23">
      <c r="R145" s="18"/>
      <c r="W145" s="58"/>
    </row>
    <row r="146" spans="17:23">
      <c r="R146" s="18"/>
      <c r="W146" s="58"/>
    </row>
    <row r="147" spans="17:23">
      <c r="R147" s="18"/>
    </row>
    <row r="148" spans="17:23">
      <c r="R148" s="18"/>
      <c r="W148" s="58"/>
    </row>
    <row r="149" spans="17:23">
      <c r="R149" s="18"/>
      <c r="W149" s="58"/>
    </row>
    <row r="150" spans="17:23">
      <c r="R150" s="18"/>
      <c r="W150" s="58"/>
    </row>
    <row r="151" spans="17:23">
      <c r="R151" s="18"/>
      <c r="W151" s="58"/>
    </row>
    <row r="152" spans="17:23">
      <c r="R152" s="18"/>
      <c r="W152" s="58"/>
    </row>
    <row r="153" spans="17:23">
      <c r="R153" s="18"/>
    </row>
    <row r="154" spans="17:23">
      <c r="R154" s="18"/>
    </row>
    <row r="155" spans="17:23">
      <c r="R155" s="18"/>
      <c r="W155" s="58"/>
    </row>
    <row r="156" spans="17:23">
      <c r="Q156" s="47"/>
      <c r="R156" s="15"/>
      <c r="S156" s="58"/>
      <c r="T156" s="58"/>
      <c r="U156" s="58"/>
      <c r="V156" s="58"/>
      <c r="W156" s="58"/>
    </row>
    <row r="157" spans="17:23">
      <c r="Q157" s="47"/>
      <c r="R157" s="15"/>
      <c r="S157" s="58"/>
      <c r="T157" s="58"/>
      <c r="U157" s="58"/>
      <c r="V157" s="58"/>
      <c r="W157" s="58"/>
    </row>
    <row r="158" spans="17:23">
      <c r="Q158" s="47"/>
      <c r="R158" s="15"/>
      <c r="S158" s="58"/>
      <c r="T158" s="58"/>
      <c r="U158" s="58"/>
      <c r="V158" s="58"/>
      <c r="W158" s="58"/>
    </row>
    <row r="159" spans="17:23">
      <c r="Q159" s="47"/>
      <c r="R159" s="15"/>
      <c r="S159" s="58"/>
      <c r="T159" s="58"/>
      <c r="U159" s="58"/>
      <c r="V159" s="58"/>
      <c r="W159" s="58"/>
    </row>
    <row r="160" spans="17:23">
      <c r="Q160" s="47"/>
      <c r="R160" s="15"/>
      <c r="S160" s="58"/>
      <c r="T160" s="58"/>
      <c r="U160" s="58"/>
      <c r="V160" s="58"/>
      <c r="W160" s="58"/>
    </row>
    <row r="161" spans="17:23">
      <c r="Q161" s="47"/>
      <c r="R161" s="15"/>
      <c r="S161" s="58"/>
      <c r="T161" s="58"/>
      <c r="U161" s="58"/>
      <c r="V161" s="58"/>
      <c r="W161" s="58"/>
    </row>
    <row r="162" spans="17:23">
      <c r="Q162" s="47"/>
      <c r="R162" s="15"/>
      <c r="S162" s="58"/>
      <c r="T162" s="58"/>
      <c r="U162" s="58"/>
      <c r="V162" s="58"/>
      <c r="W162" s="58"/>
    </row>
    <row r="164" spans="17:23">
      <c r="Q164" s="47"/>
      <c r="R164" s="15"/>
      <c r="S164" s="58"/>
      <c r="T164" s="58"/>
      <c r="U164" s="58"/>
      <c r="V164" s="58"/>
      <c r="W164" s="58"/>
    </row>
    <row r="167" spans="17:23">
      <c r="Q167" s="47"/>
      <c r="R167" s="15"/>
      <c r="S167" s="58"/>
      <c r="T167" s="58"/>
      <c r="U167" s="58"/>
      <c r="V167" s="58"/>
      <c r="W167" s="58"/>
    </row>
    <row r="168" spans="17:23">
      <c r="Q168" s="47"/>
      <c r="R168" s="15"/>
      <c r="S168" s="58"/>
      <c r="T168" s="58"/>
      <c r="U168" s="58"/>
      <c r="V168" s="58"/>
      <c r="W168" s="58"/>
    </row>
    <row r="169" spans="17:23">
      <c r="Q169" s="47"/>
      <c r="R169" s="15"/>
      <c r="S169" s="58"/>
      <c r="T169" s="58"/>
      <c r="U169" s="58"/>
      <c r="V169" s="58"/>
      <c r="W169" s="58"/>
    </row>
    <row r="170" spans="17:23">
      <c r="Q170" s="47"/>
      <c r="R170" s="15"/>
      <c r="S170" s="58"/>
      <c r="T170" s="58"/>
      <c r="U170" s="58"/>
      <c r="V170" s="58"/>
      <c r="W170" s="58"/>
    </row>
    <row r="171" spans="17:23">
      <c r="Q171" s="47"/>
      <c r="R171" s="15"/>
      <c r="S171" s="58"/>
      <c r="T171" s="58"/>
      <c r="U171" s="58"/>
      <c r="V171" s="58"/>
      <c r="W171" s="58"/>
    </row>
  </sheetData>
  <sortState ref="B104:D133">
    <sortCondition ref="C104:C133"/>
  </sortState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137"/>
  <sheetViews>
    <sheetView workbookViewId="0">
      <selection activeCell="Z83" sqref="Z83"/>
    </sheetView>
  </sheetViews>
  <sheetFormatPr baseColWidth="10" defaultRowHeight="15"/>
  <cols>
    <col min="1" max="1" width="2.875" bestFit="1" customWidth="1"/>
    <col min="3" max="3" width="29.75" customWidth="1"/>
    <col min="4" max="4" width="2.25" customWidth="1"/>
    <col min="5" max="8" width="3.875" customWidth="1"/>
    <col min="9" max="12" width="3.75" customWidth="1"/>
    <col min="13" max="13" width="5" customWidth="1"/>
    <col min="14" max="14" width="5.5" style="3" customWidth="1"/>
    <col min="15" max="16" width="4.25" customWidth="1"/>
    <col min="17" max="19" width="4.25" style="24" customWidth="1"/>
    <col min="20" max="20" width="4.25" customWidth="1"/>
    <col min="21" max="21" width="3.625" customWidth="1"/>
    <col min="22" max="22" width="4.5" style="32" customWidth="1"/>
    <col min="23" max="23" width="4.125" bestFit="1" customWidth="1"/>
    <col min="24" max="24" width="4.625" style="27" bestFit="1" customWidth="1"/>
    <col min="25" max="25" width="5.625" style="30" customWidth="1"/>
    <col min="26" max="26" width="7.875" style="56" bestFit="1" customWidth="1"/>
  </cols>
  <sheetData>
    <row r="1" spans="1:26" s="5" customFormat="1">
      <c r="A1" s="5" t="s">
        <v>172</v>
      </c>
      <c r="G1" s="5" t="s">
        <v>173</v>
      </c>
      <c r="I1" s="5" t="s">
        <v>174</v>
      </c>
      <c r="J1" s="5" t="s">
        <v>167</v>
      </c>
      <c r="K1" s="11">
        <v>0.3</v>
      </c>
      <c r="L1" s="11">
        <v>0.1</v>
      </c>
      <c r="M1" s="11">
        <v>0.6</v>
      </c>
      <c r="N1" s="6"/>
      <c r="O1" s="5">
        <v>2</v>
      </c>
      <c r="P1" s="5">
        <v>2</v>
      </c>
      <c r="Q1" s="23">
        <v>1.5</v>
      </c>
      <c r="R1" s="23">
        <v>1</v>
      </c>
      <c r="S1" s="23">
        <v>1</v>
      </c>
      <c r="T1" s="5">
        <v>1</v>
      </c>
      <c r="U1" s="5">
        <v>1</v>
      </c>
      <c r="V1" s="31">
        <v>0.35</v>
      </c>
      <c r="W1" s="11">
        <v>0.1</v>
      </c>
      <c r="X1" s="28" t="s">
        <v>66</v>
      </c>
      <c r="Y1" s="29"/>
      <c r="Z1" s="55"/>
    </row>
    <row r="2" spans="1:26" s="5" customFormat="1">
      <c r="B2" s="5" t="s">
        <v>113</v>
      </c>
      <c r="D2" s="5" t="s">
        <v>175</v>
      </c>
      <c r="E2" s="5" t="s">
        <v>176</v>
      </c>
      <c r="F2" s="5" t="s">
        <v>177</v>
      </c>
      <c r="G2" s="5" t="s">
        <v>178</v>
      </c>
      <c r="H2" s="5" t="s">
        <v>179</v>
      </c>
      <c r="I2" s="5" t="s">
        <v>180</v>
      </c>
      <c r="J2" s="5" t="s">
        <v>181</v>
      </c>
      <c r="K2" s="5" t="s">
        <v>182</v>
      </c>
      <c r="L2" s="5" t="s">
        <v>183</v>
      </c>
      <c r="M2" s="5" t="s">
        <v>184</v>
      </c>
      <c r="N2" s="6" t="s">
        <v>185</v>
      </c>
      <c r="O2" s="5" t="s">
        <v>122</v>
      </c>
      <c r="P2" s="5" t="s">
        <v>121</v>
      </c>
      <c r="Q2" s="23" t="s">
        <v>270</v>
      </c>
      <c r="R2" s="23" t="s">
        <v>65</v>
      </c>
      <c r="S2" s="23" t="s">
        <v>269</v>
      </c>
      <c r="T2" s="5" t="s">
        <v>268</v>
      </c>
      <c r="U2" s="5" t="s">
        <v>123</v>
      </c>
      <c r="V2" s="31" t="s">
        <v>77</v>
      </c>
      <c r="W2" s="5" t="s">
        <v>305</v>
      </c>
      <c r="X2" s="26" t="s">
        <v>306</v>
      </c>
      <c r="Y2" s="29" t="s">
        <v>307</v>
      </c>
      <c r="Z2" s="55" t="s">
        <v>265</v>
      </c>
    </row>
    <row r="3" spans="1:26">
      <c r="A3">
        <v>1</v>
      </c>
      <c r="B3">
        <v>2015222701</v>
      </c>
      <c r="C3" t="s">
        <v>126</v>
      </c>
      <c r="H3">
        <v>1</v>
      </c>
      <c r="K3">
        <f t="shared" ref="K3" si="0">SUM(E3:J3)/6*20</f>
        <v>3.333333333333333</v>
      </c>
      <c r="L3">
        <v>10</v>
      </c>
      <c r="N3" s="3">
        <f t="shared" ref="N3:N34" si="1">+M3*0.6+L3*0.1+K3*0.3</f>
        <v>2</v>
      </c>
      <c r="V3" s="32">
        <f>SUM(O3:U3)/9*20</f>
        <v>0</v>
      </c>
      <c r="W3" s="13">
        <v>5</v>
      </c>
      <c r="Y3" s="30">
        <f t="shared" ref="Y3" si="2">+X3*0.55+W3*0.1+V3*0.35</f>
        <v>0.5</v>
      </c>
    </row>
    <row r="4" spans="1:26">
      <c r="A4">
        <v>2</v>
      </c>
      <c r="B4">
        <v>2015701872</v>
      </c>
      <c r="C4" t="s">
        <v>108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SUM(E4:J4)/6*20</f>
        <v>20</v>
      </c>
      <c r="L4">
        <v>20</v>
      </c>
      <c r="M4">
        <v>11</v>
      </c>
      <c r="N4" s="3">
        <f t="shared" si="1"/>
        <v>14.6</v>
      </c>
      <c r="O4">
        <v>2</v>
      </c>
      <c r="P4">
        <v>2</v>
      </c>
      <c r="Q4" s="24">
        <v>1</v>
      </c>
      <c r="R4" s="24">
        <v>1</v>
      </c>
      <c r="S4" s="24">
        <v>1</v>
      </c>
      <c r="T4">
        <v>1</v>
      </c>
      <c r="V4" s="32">
        <f t="shared" ref="V4:V67" si="3">SUM(O4:U4)/9*20</f>
        <v>17.777777777777779</v>
      </c>
      <c r="W4" s="13">
        <v>18.753375337533754</v>
      </c>
      <c r="X4" s="27">
        <v>7.5</v>
      </c>
      <c r="Y4" s="43">
        <f>+X4*0.55+W4*0.1+V4*0.35 +1</f>
        <v>13.222559755975599</v>
      </c>
      <c r="Z4" s="56">
        <v>1</v>
      </c>
    </row>
    <row r="5" spans="1:26">
      <c r="C5" t="s">
        <v>190</v>
      </c>
      <c r="F5">
        <v>1</v>
      </c>
      <c r="I5">
        <v>1</v>
      </c>
      <c r="K5">
        <f t="shared" ref="K5" si="4">SUM(E5:J5)/6*20</f>
        <v>6.6666666666666661</v>
      </c>
      <c r="L5">
        <v>0</v>
      </c>
      <c r="N5" s="3">
        <f t="shared" si="1"/>
        <v>1.9999999999999998</v>
      </c>
      <c r="V5" s="32">
        <f t="shared" si="3"/>
        <v>0</v>
      </c>
      <c r="W5" s="13">
        <v>1.251125112511251</v>
      </c>
      <c r="X5" s="27">
        <v>3</v>
      </c>
      <c r="Y5" s="30">
        <f t="shared" ref="Y5:Y68" si="5">+X5*0.55+W5*0.1+V5*0.35</f>
        <v>1.7751125112511252</v>
      </c>
    </row>
    <row r="6" spans="1:26">
      <c r="A6">
        <v>3</v>
      </c>
      <c r="B6">
        <v>2015701121</v>
      </c>
      <c r="C6" t="s">
        <v>107</v>
      </c>
      <c r="H6">
        <v>1</v>
      </c>
      <c r="K6">
        <f t="shared" ref="K6:K68" si="6">SUM(E6:J6)/6*20</f>
        <v>3.333333333333333</v>
      </c>
      <c r="L6">
        <v>12.502250225022502</v>
      </c>
      <c r="M6">
        <v>1.5</v>
      </c>
      <c r="N6" s="3">
        <f t="shared" si="1"/>
        <v>3.1502250225022501</v>
      </c>
      <c r="O6">
        <v>1.5</v>
      </c>
      <c r="P6">
        <v>1</v>
      </c>
      <c r="V6" s="32">
        <f t="shared" si="3"/>
        <v>5.5555555555555554</v>
      </c>
      <c r="W6" s="13">
        <v>8.7488748874887481</v>
      </c>
      <c r="Y6" s="30">
        <f t="shared" si="5"/>
        <v>2.8193319331933191</v>
      </c>
    </row>
    <row r="7" spans="1:26">
      <c r="A7">
        <v>4</v>
      </c>
      <c r="B7">
        <v>2014242101</v>
      </c>
      <c r="C7" t="s">
        <v>114</v>
      </c>
      <c r="K7">
        <f t="shared" si="6"/>
        <v>0</v>
      </c>
      <c r="L7">
        <v>5.0045004500450041</v>
      </c>
      <c r="N7" s="3">
        <f t="shared" si="1"/>
        <v>0.50045004500450041</v>
      </c>
      <c r="V7" s="32">
        <f t="shared" si="3"/>
        <v>0</v>
      </c>
      <c r="W7" s="13">
        <v>2.5022502250225021</v>
      </c>
      <c r="Y7" s="30">
        <f t="shared" si="5"/>
        <v>0.25022502250225021</v>
      </c>
    </row>
    <row r="8" spans="1:26">
      <c r="A8">
        <v>5</v>
      </c>
      <c r="B8">
        <v>2015200471</v>
      </c>
      <c r="C8" t="s">
        <v>279</v>
      </c>
      <c r="F8">
        <v>0.5</v>
      </c>
      <c r="H8">
        <v>1</v>
      </c>
      <c r="J8">
        <v>1</v>
      </c>
      <c r="K8">
        <f t="shared" si="6"/>
        <v>8.3333333333333339</v>
      </c>
      <c r="L8">
        <v>10</v>
      </c>
      <c r="M8">
        <v>5.5</v>
      </c>
      <c r="N8" s="3">
        <f t="shared" si="1"/>
        <v>6.8</v>
      </c>
      <c r="S8" s="24">
        <v>1</v>
      </c>
      <c r="V8" s="32">
        <f t="shared" si="3"/>
        <v>2.2222222222222223</v>
      </c>
      <c r="W8" s="13">
        <v>6.251125112511251</v>
      </c>
      <c r="X8" s="27">
        <v>1.5</v>
      </c>
      <c r="Y8" s="30">
        <f t="shared" si="5"/>
        <v>2.227890289028903</v>
      </c>
    </row>
    <row r="9" spans="1:26">
      <c r="A9">
        <v>6</v>
      </c>
      <c r="B9">
        <v>2015224181</v>
      </c>
      <c r="C9" t="s">
        <v>225</v>
      </c>
      <c r="K9">
        <f t="shared" si="6"/>
        <v>0</v>
      </c>
      <c r="L9">
        <v>15.004500450045002</v>
      </c>
      <c r="N9" s="3">
        <f t="shared" si="1"/>
        <v>1.5004500450045004</v>
      </c>
      <c r="V9" s="32">
        <f t="shared" si="3"/>
        <v>0</v>
      </c>
      <c r="W9" s="13">
        <v>7.5022502250225012</v>
      </c>
      <c r="Y9" s="30">
        <f t="shared" si="5"/>
        <v>0.75022502250225021</v>
      </c>
    </row>
    <row r="10" spans="1:26">
      <c r="A10">
        <v>7</v>
      </c>
      <c r="B10">
        <v>2015241021</v>
      </c>
      <c r="C10" t="s">
        <v>282</v>
      </c>
      <c r="E10">
        <v>1</v>
      </c>
      <c r="H10">
        <v>1</v>
      </c>
      <c r="I10">
        <v>1</v>
      </c>
      <c r="J10">
        <v>1</v>
      </c>
      <c r="K10">
        <f t="shared" si="6"/>
        <v>13.333333333333332</v>
      </c>
      <c r="L10">
        <v>15.004500450045002</v>
      </c>
      <c r="M10">
        <v>6.5</v>
      </c>
      <c r="N10" s="3">
        <f t="shared" si="1"/>
        <v>9.4004500450045008</v>
      </c>
      <c r="O10">
        <v>1.5</v>
      </c>
      <c r="P10">
        <v>1.5</v>
      </c>
      <c r="Q10" s="24">
        <v>1</v>
      </c>
      <c r="S10" s="24">
        <v>1</v>
      </c>
      <c r="V10" s="32">
        <f t="shared" si="3"/>
        <v>11.111111111111111</v>
      </c>
      <c r="W10" s="13">
        <v>13.753375337533754</v>
      </c>
      <c r="X10" s="27">
        <v>5.5</v>
      </c>
      <c r="Y10" s="30">
        <f t="shared" si="5"/>
        <v>8.2892264226422654</v>
      </c>
    </row>
    <row r="11" spans="1:26">
      <c r="A11">
        <v>8</v>
      </c>
      <c r="B11">
        <v>2015601821</v>
      </c>
      <c r="C11" t="s">
        <v>285</v>
      </c>
      <c r="G11">
        <v>1</v>
      </c>
      <c r="H11">
        <v>1</v>
      </c>
      <c r="K11">
        <f t="shared" si="6"/>
        <v>6.6666666666666661</v>
      </c>
      <c r="L11">
        <v>15.004500450045002</v>
      </c>
      <c r="M11">
        <v>6.5</v>
      </c>
      <c r="N11" s="3">
        <f t="shared" si="1"/>
        <v>7.4004500450045008</v>
      </c>
      <c r="O11">
        <v>1.5</v>
      </c>
      <c r="P11">
        <v>1</v>
      </c>
      <c r="Q11" s="24">
        <v>0.5</v>
      </c>
      <c r="V11" s="32">
        <f t="shared" si="3"/>
        <v>6.6666666666666661</v>
      </c>
      <c r="W11" s="13">
        <v>12.502250225022502</v>
      </c>
      <c r="X11" s="27">
        <v>1</v>
      </c>
      <c r="Y11" s="30">
        <f t="shared" si="5"/>
        <v>4.1335583558355831</v>
      </c>
    </row>
    <row r="12" spans="1:26">
      <c r="A12">
        <v>9</v>
      </c>
      <c r="B12">
        <v>2012242051</v>
      </c>
      <c r="C12" t="s">
        <v>115</v>
      </c>
      <c r="K12">
        <f t="shared" si="6"/>
        <v>0</v>
      </c>
      <c r="L12">
        <v>0</v>
      </c>
      <c r="N12" s="3">
        <f t="shared" si="1"/>
        <v>0</v>
      </c>
      <c r="V12" s="32">
        <f t="shared" si="3"/>
        <v>0</v>
      </c>
      <c r="W12" s="13">
        <v>0</v>
      </c>
      <c r="Y12" s="30">
        <f t="shared" si="5"/>
        <v>0</v>
      </c>
    </row>
    <row r="13" spans="1:26">
      <c r="A13">
        <v>10</v>
      </c>
      <c r="B13">
        <v>2012204391</v>
      </c>
      <c r="C13" t="s">
        <v>156</v>
      </c>
      <c r="K13">
        <f t="shared" si="6"/>
        <v>0</v>
      </c>
      <c r="L13">
        <v>5.0045004500450041</v>
      </c>
      <c r="M13">
        <v>0</v>
      </c>
      <c r="N13" s="3">
        <f t="shared" si="1"/>
        <v>0.50045004500450041</v>
      </c>
      <c r="V13" s="32">
        <f t="shared" si="3"/>
        <v>0</v>
      </c>
      <c r="W13" s="13">
        <v>3.7488748874887485</v>
      </c>
      <c r="X13" s="27">
        <v>1</v>
      </c>
      <c r="Y13" s="30">
        <f t="shared" si="5"/>
        <v>0.92488748874887494</v>
      </c>
    </row>
    <row r="14" spans="1:26">
      <c r="A14">
        <v>11</v>
      </c>
      <c r="B14">
        <v>2015247772</v>
      </c>
      <c r="C14" t="s">
        <v>196</v>
      </c>
      <c r="H14">
        <v>1</v>
      </c>
      <c r="I14">
        <v>1</v>
      </c>
      <c r="K14">
        <f t="shared" si="6"/>
        <v>6.6666666666666661</v>
      </c>
      <c r="L14">
        <v>17.497749774977496</v>
      </c>
      <c r="M14">
        <v>1</v>
      </c>
      <c r="N14" s="3">
        <f t="shared" si="1"/>
        <v>4.3497749774977494</v>
      </c>
      <c r="O14">
        <v>2</v>
      </c>
      <c r="Q14" s="24">
        <v>1</v>
      </c>
      <c r="S14" s="24">
        <v>1</v>
      </c>
      <c r="V14" s="32">
        <f t="shared" si="3"/>
        <v>8.8888888888888893</v>
      </c>
      <c r="W14" s="13">
        <v>12.502250225022502</v>
      </c>
      <c r="X14" s="27">
        <v>0.5</v>
      </c>
      <c r="Y14" s="43">
        <f>+X14*0.55+W14*0.1+V14*0.35 +1</f>
        <v>5.6363361336133613</v>
      </c>
    </row>
    <row r="15" spans="1:26">
      <c r="A15">
        <v>12</v>
      </c>
      <c r="B15">
        <v>2013201021</v>
      </c>
      <c r="C15" t="s">
        <v>116</v>
      </c>
      <c r="K15">
        <f t="shared" si="6"/>
        <v>0</v>
      </c>
      <c r="L15">
        <v>0</v>
      </c>
      <c r="M15">
        <v>7</v>
      </c>
      <c r="N15" s="3">
        <f t="shared" si="1"/>
        <v>4.2</v>
      </c>
      <c r="V15" s="32">
        <f t="shared" si="3"/>
        <v>0</v>
      </c>
      <c r="W15" s="13">
        <v>0</v>
      </c>
      <c r="Y15" s="30">
        <f t="shared" si="5"/>
        <v>0</v>
      </c>
    </row>
    <row r="16" spans="1:26">
      <c r="A16">
        <v>13</v>
      </c>
      <c r="B16">
        <v>2014230121</v>
      </c>
      <c r="C16" t="s">
        <v>286</v>
      </c>
      <c r="K16">
        <f t="shared" si="6"/>
        <v>0</v>
      </c>
      <c r="L16">
        <v>0</v>
      </c>
      <c r="N16" s="3">
        <f t="shared" si="1"/>
        <v>0</v>
      </c>
      <c r="V16" s="32">
        <f t="shared" si="3"/>
        <v>0</v>
      </c>
      <c r="W16" s="13">
        <v>0</v>
      </c>
      <c r="Y16" s="30">
        <f t="shared" si="5"/>
        <v>0</v>
      </c>
    </row>
    <row r="17" spans="1:25">
      <c r="A17">
        <v>14</v>
      </c>
      <c r="B17">
        <v>2015240512</v>
      </c>
      <c r="C17" t="s">
        <v>253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6"/>
        <v>20</v>
      </c>
      <c r="L17">
        <v>20</v>
      </c>
      <c r="M17">
        <v>8.5</v>
      </c>
      <c r="N17" s="3">
        <f t="shared" si="1"/>
        <v>13.1</v>
      </c>
      <c r="O17">
        <v>2</v>
      </c>
      <c r="P17">
        <v>2</v>
      </c>
      <c r="Q17" s="24">
        <v>1.5</v>
      </c>
      <c r="R17" s="24">
        <v>1</v>
      </c>
      <c r="S17" s="24">
        <v>1</v>
      </c>
      <c r="T17">
        <v>1</v>
      </c>
      <c r="V17" s="32">
        <f t="shared" si="3"/>
        <v>18.888888888888889</v>
      </c>
      <c r="W17" s="13">
        <v>18.753375337533754</v>
      </c>
      <c r="X17" s="27">
        <v>5</v>
      </c>
      <c r="Y17" s="43">
        <f>+X17*0.55+W17*0.1+V17*0.35 +1</f>
        <v>12.236448644864486</v>
      </c>
    </row>
    <row r="18" spans="1:25">
      <c r="A18">
        <v>15</v>
      </c>
      <c r="B18">
        <v>2015221871</v>
      </c>
      <c r="C18" t="s">
        <v>117</v>
      </c>
      <c r="E18">
        <v>0.5</v>
      </c>
      <c r="H18">
        <v>1</v>
      </c>
      <c r="I18">
        <v>1</v>
      </c>
      <c r="J18">
        <v>1</v>
      </c>
      <c r="K18">
        <f t="shared" si="6"/>
        <v>11.666666666666668</v>
      </c>
      <c r="L18">
        <v>20</v>
      </c>
      <c r="M18">
        <v>10</v>
      </c>
      <c r="N18" s="3">
        <f t="shared" si="1"/>
        <v>11.5</v>
      </c>
      <c r="O18">
        <v>1.5</v>
      </c>
      <c r="P18">
        <v>1.5</v>
      </c>
      <c r="Q18" s="24">
        <v>0.5</v>
      </c>
      <c r="S18" s="24">
        <v>1</v>
      </c>
      <c r="V18" s="32">
        <f t="shared" si="3"/>
        <v>10</v>
      </c>
      <c r="W18" s="13">
        <v>14.999999999999998</v>
      </c>
      <c r="X18" s="27">
        <v>1.5</v>
      </c>
      <c r="Y18" s="30">
        <f t="shared" si="5"/>
        <v>5.8250000000000002</v>
      </c>
    </row>
    <row r="19" spans="1:25">
      <c r="A19">
        <v>16</v>
      </c>
      <c r="B19">
        <v>2015242571</v>
      </c>
      <c r="C19" t="s">
        <v>226</v>
      </c>
      <c r="H19">
        <v>1</v>
      </c>
      <c r="I19">
        <v>1</v>
      </c>
      <c r="J19">
        <v>1</v>
      </c>
      <c r="K19">
        <f t="shared" si="6"/>
        <v>10</v>
      </c>
      <c r="L19">
        <v>12.502250225022502</v>
      </c>
      <c r="M19">
        <v>0</v>
      </c>
      <c r="N19" s="3">
        <f t="shared" si="1"/>
        <v>4.2502250225022502</v>
      </c>
      <c r="Q19" s="24">
        <v>1</v>
      </c>
      <c r="S19" s="24">
        <v>1</v>
      </c>
      <c r="V19" s="32">
        <f t="shared" si="3"/>
        <v>4.4444444444444446</v>
      </c>
      <c r="W19" s="13">
        <v>12.502250225022502</v>
      </c>
      <c r="X19" s="27">
        <v>0.5</v>
      </c>
      <c r="Y19" s="30">
        <f t="shared" si="5"/>
        <v>3.0807805780578059</v>
      </c>
    </row>
    <row r="20" spans="1:25">
      <c r="A20">
        <v>17</v>
      </c>
      <c r="B20">
        <v>2015243461</v>
      </c>
      <c r="C20" t="s">
        <v>287</v>
      </c>
      <c r="E20">
        <v>0.5</v>
      </c>
      <c r="H20">
        <v>1</v>
      </c>
      <c r="I20">
        <v>1</v>
      </c>
      <c r="J20">
        <v>1</v>
      </c>
      <c r="K20">
        <f t="shared" si="6"/>
        <v>11.666666666666668</v>
      </c>
      <c r="L20">
        <v>15.004500450045002</v>
      </c>
      <c r="M20">
        <v>0</v>
      </c>
      <c r="N20" s="3">
        <f t="shared" si="1"/>
        <v>5.0004500450045004</v>
      </c>
      <c r="O20">
        <v>2</v>
      </c>
      <c r="P20">
        <v>1</v>
      </c>
      <c r="V20" s="32">
        <f t="shared" si="3"/>
        <v>6.6666666666666661</v>
      </c>
      <c r="W20" s="13">
        <v>16.25112511251125</v>
      </c>
      <c r="X20" s="27">
        <v>0.5</v>
      </c>
      <c r="Y20" s="30">
        <f t="shared" si="5"/>
        <v>4.2334458445844581</v>
      </c>
    </row>
    <row r="21" spans="1:25">
      <c r="A21">
        <v>18</v>
      </c>
      <c r="B21">
        <v>2015223151</v>
      </c>
      <c r="C21" t="s">
        <v>63</v>
      </c>
      <c r="G21">
        <v>1</v>
      </c>
      <c r="I21">
        <v>1</v>
      </c>
      <c r="K21">
        <f t="shared" si="6"/>
        <v>6.6666666666666661</v>
      </c>
      <c r="L21">
        <v>20</v>
      </c>
      <c r="M21">
        <v>8.5</v>
      </c>
      <c r="N21" s="3">
        <f t="shared" si="1"/>
        <v>9.1</v>
      </c>
      <c r="V21" s="32">
        <f t="shared" si="3"/>
        <v>0</v>
      </c>
      <c r="W21" s="13">
        <v>18.753375337533754</v>
      </c>
      <c r="X21" s="27">
        <v>5</v>
      </c>
      <c r="Y21" s="30">
        <f t="shared" si="5"/>
        <v>4.6253375337533758</v>
      </c>
    </row>
    <row r="22" spans="1:25">
      <c r="A22">
        <v>19</v>
      </c>
      <c r="B22">
        <v>2015200692</v>
      </c>
      <c r="C22" t="s">
        <v>61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f t="shared" si="6"/>
        <v>20</v>
      </c>
      <c r="L22">
        <v>20</v>
      </c>
      <c r="M22">
        <v>8</v>
      </c>
      <c r="N22" s="3">
        <f t="shared" si="1"/>
        <v>12.8</v>
      </c>
      <c r="O22">
        <v>2</v>
      </c>
      <c r="P22">
        <v>2</v>
      </c>
      <c r="Q22" s="24">
        <v>1</v>
      </c>
      <c r="R22" s="24">
        <v>1</v>
      </c>
      <c r="S22" s="24">
        <v>1</v>
      </c>
      <c r="T22">
        <v>1</v>
      </c>
      <c r="U22">
        <v>1</v>
      </c>
      <c r="V22" s="32">
        <f t="shared" si="3"/>
        <v>20</v>
      </c>
      <c r="W22" s="13">
        <v>18.753375337533754</v>
      </c>
      <c r="X22" s="27">
        <v>7.5</v>
      </c>
      <c r="Y22" s="43">
        <f>+X22*0.55+W22*0.1+V22*0.35 +1</f>
        <v>14.000337533753376</v>
      </c>
    </row>
    <row r="23" spans="1:25">
      <c r="A23">
        <v>20</v>
      </c>
      <c r="B23">
        <v>2015245391</v>
      </c>
      <c r="C23" t="s">
        <v>157</v>
      </c>
      <c r="I23">
        <v>1</v>
      </c>
      <c r="K23">
        <f t="shared" si="6"/>
        <v>3.333333333333333</v>
      </c>
      <c r="L23">
        <v>17.497749774977496</v>
      </c>
      <c r="M23">
        <v>2.5</v>
      </c>
      <c r="N23" s="3">
        <f t="shared" si="1"/>
        <v>4.2497749774977498</v>
      </c>
      <c r="Q23" s="24">
        <v>1</v>
      </c>
      <c r="V23" s="32">
        <f t="shared" si="3"/>
        <v>2.2222222222222223</v>
      </c>
      <c r="W23" s="13">
        <v>14.999999999999998</v>
      </c>
      <c r="X23" s="27">
        <v>0.5</v>
      </c>
      <c r="Y23" s="30">
        <f t="shared" si="5"/>
        <v>2.5527777777777776</v>
      </c>
    </row>
    <row r="24" spans="1:25">
      <c r="A24">
        <v>21</v>
      </c>
      <c r="B24">
        <v>2015220311</v>
      </c>
      <c r="C24" t="s">
        <v>201</v>
      </c>
      <c r="F24">
        <v>0.5</v>
      </c>
      <c r="G24">
        <v>1</v>
      </c>
      <c r="I24">
        <v>1</v>
      </c>
      <c r="K24">
        <f t="shared" si="6"/>
        <v>8.3333333333333339</v>
      </c>
      <c r="L24">
        <v>17.497749774977496</v>
      </c>
      <c r="N24" s="3">
        <f t="shared" si="1"/>
        <v>4.2497749774977498</v>
      </c>
      <c r="O24">
        <v>2</v>
      </c>
      <c r="P24">
        <v>2</v>
      </c>
      <c r="S24" s="24">
        <v>1</v>
      </c>
      <c r="V24" s="32">
        <f t="shared" si="3"/>
        <v>11.111111111111111</v>
      </c>
      <c r="W24" s="13">
        <v>16.25112511251125</v>
      </c>
      <c r="X24" s="27">
        <v>10.5</v>
      </c>
      <c r="Y24" s="30">
        <f t="shared" si="5"/>
        <v>11.289001400140013</v>
      </c>
    </row>
    <row r="25" spans="1:25">
      <c r="A25">
        <v>22</v>
      </c>
      <c r="B25">
        <v>2015201522</v>
      </c>
      <c r="C25" t="s">
        <v>199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6"/>
        <v>20</v>
      </c>
      <c r="L25">
        <v>20</v>
      </c>
      <c r="M25">
        <v>10</v>
      </c>
      <c r="N25" s="3">
        <f t="shared" si="1"/>
        <v>14</v>
      </c>
      <c r="O25">
        <v>2</v>
      </c>
      <c r="P25">
        <v>2</v>
      </c>
      <c r="Q25" s="24">
        <v>1.5</v>
      </c>
      <c r="R25" s="24">
        <v>1</v>
      </c>
      <c r="S25" s="24">
        <v>1</v>
      </c>
      <c r="T25">
        <v>1</v>
      </c>
      <c r="V25" s="32">
        <f t="shared" si="3"/>
        <v>18.888888888888889</v>
      </c>
      <c r="W25" s="13">
        <v>20</v>
      </c>
      <c r="X25" s="27">
        <v>6</v>
      </c>
      <c r="Y25" s="43">
        <f>+X25*0.55+W25*0.1+V25*0.35 +1</f>
        <v>12.911111111111111</v>
      </c>
    </row>
    <row r="26" spans="1:25">
      <c r="A26">
        <v>23</v>
      </c>
      <c r="B26">
        <v>2015101021</v>
      </c>
      <c r="C26" t="s">
        <v>212</v>
      </c>
      <c r="E26">
        <v>1</v>
      </c>
      <c r="H26">
        <v>1</v>
      </c>
      <c r="I26">
        <v>1</v>
      </c>
      <c r="J26">
        <v>1</v>
      </c>
      <c r="K26">
        <f t="shared" si="6"/>
        <v>13.333333333333332</v>
      </c>
      <c r="L26">
        <v>15.004500450045002</v>
      </c>
      <c r="M26">
        <v>1.5</v>
      </c>
      <c r="N26" s="3">
        <f t="shared" si="1"/>
        <v>6.4004500450044999</v>
      </c>
      <c r="O26">
        <v>1.5</v>
      </c>
      <c r="P26">
        <v>2</v>
      </c>
      <c r="Q26" s="24">
        <v>0.5</v>
      </c>
      <c r="S26" s="24">
        <v>1</v>
      </c>
      <c r="V26" s="32">
        <f t="shared" si="3"/>
        <v>11.111111111111111</v>
      </c>
      <c r="W26" s="13">
        <v>13.753375337533754</v>
      </c>
      <c r="X26" s="27">
        <v>3.5</v>
      </c>
      <c r="Y26" s="43">
        <f>+X26*0.55+W26*0.1+V26*0.35 +1</f>
        <v>8.189226422642264</v>
      </c>
    </row>
    <row r="27" spans="1:25">
      <c r="A27">
        <v>24</v>
      </c>
      <c r="B27">
        <v>2015242311</v>
      </c>
      <c r="C27" t="s">
        <v>228</v>
      </c>
      <c r="H27">
        <v>1</v>
      </c>
      <c r="I27">
        <v>1</v>
      </c>
      <c r="K27">
        <f t="shared" si="6"/>
        <v>6.6666666666666661</v>
      </c>
      <c r="L27">
        <v>15.004500450045002</v>
      </c>
      <c r="M27">
        <v>8</v>
      </c>
      <c r="N27" s="3">
        <f t="shared" si="1"/>
        <v>8.3004500450044993</v>
      </c>
      <c r="O27">
        <v>2</v>
      </c>
      <c r="P27">
        <v>2</v>
      </c>
      <c r="Q27" s="24">
        <v>1.5</v>
      </c>
      <c r="S27" s="24">
        <v>1</v>
      </c>
      <c r="U27">
        <v>1</v>
      </c>
      <c r="V27" s="32">
        <f t="shared" si="3"/>
        <v>16.666666666666668</v>
      </c>
      <c r="W27" s="13">
        <v>17.5022502250225</v>
      </c>
      <c r="X27" s="27">
        <v>6.5</v>
      </c>
      <c r="Y27" s="30">
        <f t="shared" si="5"/>
        <v>11.158558355835584</v>
      </c>
    </row>
    <row r="28" spans="1:25">
      <c r="A28">
        <v>25</v>
      </c>
      <c r="B28">
        <v>2015247551</v>
      </c>
      <c r="C28" t="s">
        <v>118</v>
      </c>
      <c r="K28">
        <f t="shared" si="6"/>
        <v>0</v>
      </c>
      <c r="L28">
        <v>12.502250225022502</v>
      </c>
      <c r="N28" s="3">
        <f t="shared" si="1"/>
        <v>1.2502250225022502</v>
      </c>
      <c r="Q28" s="24">
        <v>1</v>
      </c>
      <c r="V28" s="32">
        <f t="shared" si="3"/>
        <v>2.2222222222222223</v>
      </c>
      <c r="W28" s="13">
        <v>13.753375337533754</v>
      </c>
      <c r="X28" s="27">
        <v>0.5</v>
      </c>
      <c r="Y28" s="30">
        <f t="shared" si="5"/>
        <v>2.4281153115311533</v>
      </c>
    </row>
    <row r="29" spans="1:25">
      <c r="A29">
        <v>26</v>
      </c>
      <c r="B29">
        <v>2011243101</v>
      </c>
      <c r="C29" t="s">
        <v>124</v>
      </c>
      <c r="K29">
        <f t="shared" si="6"/>
        <v>0</v>
      </c>
      <c r="L29">
        <v>0</v>
      </c>
      <c r="M29">
        <v>5</v>
      </c>
      <c r="N29" s="3">
        <f t="shared" si="1"/>
        <v>3</v>
      </c>
      <c r="V29" s="32">
        <f t="shared" si="3"/>
        <v>0</v>
      </c>
      <c r="W29" s="13">
        <v>0</v>
      </c>
      <c r="X29" s="27">
        <v>2.5</v>
      </c>
      <c r="Y29" s="30">
        <f t="shared" si="5"/>
        <v>1.375</v>
      </c>
    </row>
    <row r="30" spans="1:25">
      <c r="A30">
        <v>27</v>
      </c>
      <c r="B30">
        <v>2015223881</v>
      </c>
      <c r="C30" t="s">
        <v>125</v>
      </c>
      <c r="E30">
        <v>1</v>
      </c>
      <c r="H30">
        <v>1</v>
      </c>
      <c r="I30">
        <v>1</v>
      </c>
      <c r="J30">
        <v>1</v>
      </c>
      <c r="K30">
        <f t="shared" si="6"/>
        <v>13.333333333333332</v>
      </c>
      <c r="L30">
        <v>17.497749774977496</v>
      </c>
      <c r="M30">
        <v>2</v>
      </c>
      <c r="N30" s="3">
        <f t="shared" si="1"/>
        <v>6.94977497749775</v>
      </c>
      <c r="O30">
        <v>2</v>
      </c>
      <c r="S30" s="24">
        <v>1</v>
      </c>
      <c r="V30" s="32">
        <f t="shared" si="3"/>
        <v>6.6666666666666661</v>
      </c>
      <c r="W30" s="13">
        <v>14.999999999999998</v>
      </c>
      <c r="X30" s="27">
        <v>1.5</v>
      </c>
      <c r="Y30" s="30">
        <f t="shared" si="5"/>
        <v>4.6583333333333332</v>
      </c>
    </row>
    <row r="31" spans="1:25">
      <c r="A31">
        <v>28</v>
      </c>
      <c r="B31">
        <v>2011701451</v>
      </c>
      <c r="C31" t="s">
        <v>289</v>
      </c>
      <c r="K31">
        <f t="shared" si="6"/>
        <v>0</v>
      </c>
      <c r="L31">
        <v>2.5022502250225021</v>
      </c>
      <c r="N31" s="3">
        <f t="shared" si="1"/>
        <v>0.25022502250225021</v>
      </c>
      <c r="V31" s="32">
        <f t="shared" si="3"/>
        <v>0</v>
      </c>
      <c r="W31" s="13">
        <v>1.251125112511251</v>
      </c>
      <c r="Y31" s="30">
        <f t="shared" si="5"/>
        <v>0.1251125112511251</v>
      </c>
    </row>
    <row r="32" spans="1:25">
      <c r="A32">
        <v>29</v>
      </c>
      <c r="B32">
        <v>2015222791</v>
      </c>
      <c r="C32" t="s">
        <v>119</v>
      </c>
      <c r="E32">
        <v>0.5</v>
      </c>
      <c r="F32">
        <v>1</v>
      </c>
      <c r="G32">
        <v>0.5</v>
      </c>
      <c r="I32">
        <v>1</v>
      </c>
      <c r="J32">
        <v>1</v>
      </c>
      <c r="K32">
        <f t="shared" si="6"/>
        <v>13.333333333333332</v>
      </c>
      <c r="L32">
        <v>20</v>
      </c>
      <c r="M32">
        <v>1.5</v>
      </c>
      <c r="N32" s="3">
        <f t="shared" si="1"/>
        <v>6.8999999999999995</v>
      </c>
      <c r="O32">
        <v>2</v>
      </c>
      <c r="P32">
        <v>1.5</v>
      </c>
      <c r="Q32" s="24">
        <v>1.5</v>
      </c>
      <c r="S32" s="24">
        <v>1</v>
      </c>
      <c r="V32" s="32">
        <f t="shared" si="3"/>
        <v>13.333333333333332</v>
      </c>
      <c r="W32" s="13">
        <v>18.753375337533754</v>
      </c>
      <c r="X32" s="27">
        <v>0</v>
      </c>
      <c r="Y32" s="30">
        <f t="shared" si="5"/>
        <v>6.5420042004200418</v>
      </c>
    </row>
    <row r="33" spans="1:26">
      <c r="A33">
        <v>30</v>
      </c>
      <c r="B33">
        <v>2011210151</v>
      </c>
      <c r="C33" t="s">
        <v>159</v>
      </c>
      <c r="K33">
        <f t="shared" si="6"/>
        <v>0</v>
      </c>
      <c r="L33">
        <v>0</v>
      </c>
      <c r="N33" s="3">
        <f t="shared" si="1"/>
        <v>0</v>
      </c>
      <c r="V33" s="32">
        <f t="shared" si="3"/>
        <v>0</v>
      </c>
      <c r="W33" s="13">
        <v>0</v>
      </c>
      <c r="Y33" s="30">
        <f t="shared" si="5"/>
        <v>0</v>
      </c>
    </row>
    <row r="34" spans="1:26">
      <c r="A34">
        <v>31</v>
      </c>
      <c r="B34">
        <v>2015101242</v>
      </c>
      <c r="C34" t="s">
        <v>290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6"/>
        <v>20</v>
      </c>
      <c r="L34">
        <v>20</v>
      </c>
      <c r="M34">
        <v>14.5</v>
      </c>
      <c r="N34" s="3">
        <f t="shared" si="1"/>
        <v>16.7</v>
      </c>
      <c r="O34">
        <v>2</v>
      </c>
      <c r="P34">
        <v>2</v>
      </c>
      <c r="Q34" s="24">
        <v>1.5</v>
      </c>
      <c r="R34" s="24">
        <v>1</v>
      </c>
      <c r="S34" s="24">
        <v>1</v>
      </c>
      <c r="T34">
        <v>1</v>
      </c>
      <c r="U34">
        <v>1</v>
      </c>
      <c r="V34" s="32">
        <f t="shared" si="3"/>
        <v>21.111111111111111</v>
      </c>
      <c r="W34" s="13">
        <v>20</v>
      </c>
      <c r="X34" s="27">
        <v>6.5</v>
      </c>
      <c r="Y34" s="30">
        <f>+X34*0.55+W34*0.1+V34*0.35</f>
        <v>12.963888888888889</v>
      </c>
      <c r="Z34" s="56">
        <v>1</v>
      </c>
    </row>
    <row r="35" spans="1:26">
      <c r="A35">
        <v>32</v>
      </c>
      <c r="B35">
        <v>2013223101</v>
      </c>
      <c r="C35" t="s">
        <v>120</v>
      </c>
      <c r="K35">
        <f t="shared" si="6"/>
        <v>0</v>
      </c>
      <c r="L35">
        <v>0</v>
      </c>
      <c r="N35" s="3">
        <f t="shared" ref="N35:N66" si="7">+M35*0.6+L35*0.1+K35*0.3</f>
        <v>0</v>
      </c>
      <c r="V35" s="32">
        <f t="shared" si="3"/>
        <v>0</v>
      </c>
      <c r="W35" s="13">
        <v>0</v>
      </c>
      <c r="Y35" s="30">
        <f t="shared" si="5"/>
        <v>0</v>
      </c>
    </row>
    <row r="36" spans="1:26">
      <c r="A36">
        <v>33</v>
      </c>
      <c r="B36">
        <v>2015110241</v>
      </c>
      <c r="C36" t="s">
        <v>258</v>
      </c>
      <c r="E36">
        <v>1</v>
      </c>
      <c r="H36">
        <v>1</v>
      </c>
      <c r="I36">
        <v>1</v>
      </c>
      <c r="J36">
        <v>1</v>
      </c>
      <c r="K36">
        <f t="shared" si="6"/>
        <v>13.333333333333332</v>
      </c>
      <c r="L36">
        <v>15.004500450045002</v>
      </c>
      <c r="M36">
        <v>1.5</v>
      </c>
      <c r="N36" s="3">
        <f t="shared" si="7"/>
        <v>6.4004500450044999</v>
      </c>
      <c r="O36">
        <v>2</v>
      </c>
      <c r="P36">
        <v>1.5</v>
      </c>
      <c r="Q36" s="24">
        <v>1</v>
      </c>
      <c r="S36" s="24">
        <v>1</v>
      </c>
      <c r="V36" s="32">
        <f t="shared" si="3"/>
        <v>12.222222222222223</v>
      </c>
      <c r="W36" s="13">
        <v>11.25112511251125</v>
      </c>
      <c r="Y36" s="30">
        <f t="shared" si="5"/>
        <v>5.4028902890289032</v>
      </c>
    </row>
    <row r="37" spans="1:26">
      <c r="A37">
        <v>34</v>
      </c>
      <c r="B37">
        <v>2015246891</v>
      </c>
      <c r="C37" t="s">
        <v>127</v>
      </c>
      <c r="I37">
        <v>1</v>
      </c>
      <c r="K37">
        <f t="shared" si="6"/>
        <v>3.333333333333333</v>
      </c>
      <c r="L37">
        <v>15.004500450045002</v>
      </c>
      <c r="M37">
        <v>2.5</v>
      </c>
      <c r="N37" s="3">
        <f t="shared" si="7"/>
        <v>4.0004500450045004</v>
      </c>
      <c r="V37" s="32">
        <f t="shared" si="3"/>
        <v>0</v>
      </c>
      <c r="W37" s="13">
        <v>11.25112511251125</v>
      </c>
      <c r="X37" s="27">
        <v>3</v>
      </c>
      <c r="Y37" s="43">
        <f>+X37*0.55+W37*0.1+V37*0.35 +1</f>
        <v>3.775112511251125</v>
      </c>
    </row>
    <row r="38" spans="1:26">
      <c r="A38">
        <v>35</v>
      </c>
      <c r="B38">
        <v>2015801341</v>
      </c>
      <c r="C38" t="s">
        <v>271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f t="shared" si="6"/>
        <v>20</v>
      </c>
      <c r="L38">
        <v>20</v>
      </c>
      <c r="M38">
        <v>5</v>
      </c>
      <c r="N38" s="3">
        <f t="shared" si="7"/>
        <v>11</v>
      </c>
      <c r="O38">
        <v>2</v>
      </c>
      <c r="P38">
        <v>2</v>
      </c>
      <c r="Q38" s="24">
        <v>1</v>
      </c>
      <c r="R38" s="24">
        <v>1</v>
      </c>
      <c r="S38" s="24">
        <v>1</v>
      </c>
      <c r="T38" s="24">
        <v>1</v>
      </c>
      <c r="U38">
        <v>1</v>
      </c>
      <c r="V38" s="32">
        <f t="shared" si="3"/>
        <v>20</v>
      </c>
      <c r="W38" s="13">
        <v>18.753375337533754</v>
      </c>
      <c r="X38" s="27">
        <v>6.5</v>
      </c>
      <c r="Y38" s="30">
        <f t="shared" si="5"/>
        <v>12.450337533753377</v>
      </c>
    </row>
    <row r="39" spans="1:26">
      <c r="A39">
        <v>36</v>
      </c>
      <c r="B39">
        <v>2012245952</v>
      </c>
      <c r="C39" t="s">
        <v>161</v>
      </c>
      <c r="F39">
        <v>1</v>
      </c>
      <c r="G39">
        <v>1</v>
      </c>
      <c r="H39">
        <v>1</v>
      </c>
      <c r="I39">
        <v>1</v>
      </c>
      <c r="K39">
        <f t="shared" si="6"/>
        <v>13.333333333333332</v>
      </c>
      <c r="L39">
        <v>15.004500450045002</v>
      </c>
      <c r="M39">
        <v>3.5</v>
      </c>
      <c r="N39" s="3">
        <f t="shared" si="7"/>
        <v>7.6004500450045001</v>
      </c>
      <c r="O39">
        <v>2</v>
      </c>
      <c r="Q39" s="24">
        <v>1.5</v>
      </c>
      <c r="S39" s="24">
        <v>1</v>
      </c>
      <c r="U39">
        <v>1</v>
      </c>
      <c r="V39" s="32">
        <f t="shared" si="3"/>
        <v>12.222222222222223</v>
      </c>
      <c r="W39" s="13">
        <v>13.753375337533754</v>
      </c>
      <c r="X39" s="27">
        <v>9.5</v>
      </c>
      <c r="Y39" s="30">
        <f t="shared" si="5"/>
        <v>10.878115311531154</v>
      </c>
    </row>
    <row r="40" spans="1:26">
      <c r="A40">
        <v>37</v>
      </c>
      <c r="B40">
        <v>2015224141</v>
      </c>
      <c r="C40" t="s">
        <v>56</v>
      </c>
      <c r="H40">
        <v>1</v>
      </c>
      <c r="I40">
        <v>1</v>
      </c>
      <c r="K40">
        <f t="shared" si="6"/>
        <v>6.6666666666666661</v>
      </c>
      <c r="L40">
        <v>17.497749774977496</v>
      </c>
      <c r="M40">
        <v>3</v>
      </c>
      <c r="N40" s="3">
        <f t="shared" si="7"/>
        <v>5.5497749774977496</v>
      </c>
      <c r="O40">
        <v>2</v>
      </c>
      <c r="P40">
        <v>2</v>
      </c>
      <c r="V40" s="32">
        <f t="shared" si="3"/>
        <v>8.8888888888888893</v>
      </c>
      <c r="W40" s="13">
        <v>16.25112511251125</v>
      </c>
      <c r="Y40" s="30">
        <f t="shared" si="5"/>
        <v>4.7362236223622363</v>
      </c>
    </row>
    <row r="41" spans="1:26">
      <c r="A41">
        <v>38</v>
      </c>
      <c r="B41">
        <v>2015246971</v>
      </c>
      <c r="C41" t="s">
        <v>147</v>
      </c>
      <c r="E41">
        <v>1</v>
      </c>
      <c r="F41">
        <v>0.5</v>
      </c>
      <c r="H41">
        <v>1</v>
      </c>
      <c r="I41">
        <v>1</v>
      </c>
      <c r="J41">
        <v>1</v>
      </c>
      <c r="K41">
        <f t="shared" si="6"/>
        <v>15</v>
      </c>
      <c r="L41">
        <v>17.497749774977496</v>
      </c>
      <c r="M41">
        <v>5</v>
      </c>
      <c r="N41" s="3">
        <f t="shared" si="7"/>
        <v>9.2497749774977507</v>
      </c>
      <c r="O41">
        <v>2</v>
      </c>
      <c r="P41">
        <v>2</v>
      </c>
      <c r="S41" s="24">
        <v>1</v>
      </c>
      <c r="V41" s="32">
        <f t="shared" si="3"/>
        <v>11.111111111111111</v>
      </c>
      <c r="W41" s="13">
        <v>16.25112511251125</v>
      </c>
      <c r="X41" s="27">
        <v>1</v>
      </c>
      <c r="Y41" s="30">
        <f t="shared" si="5"/>
        <v>6.0640014001400138</v>
      </c>
    </row>
    <row r="42" spans="1:26">
      <c r="A42">
        <v>39</v>
      </c>
      <c r="B42">
        <v>2015241091</v>
      </c>
      <c r="C42" t="s">
        <v>213</v>
      </c>
      <c r="E42">
        <v>0.5</v>
      </c>
      <c r="H42">
        <v>1</v>
      </c>
      <c r="I42">
        <v>1</v>
      </c>
      <c r="J42">
        <v>1</v>
      </c>
      <c r="K42">
        <f t="shared" si="6"/>
        <v>11.666666666666668</v>
      </c>
      <c r="L42">
        <v>17.497749774977496</v>
      </c>
      <c r="M42">
        <v>2</v>
      </c>
      <c r="N42" s="3">
        <f t="shared" si="7"/>
        <v>6.44977497749775</v>
      </c>
      <c r="O42">
        <v>1.5</v>
      </c>
      <c r="Q42" s="24">
        <v>1</v>
      </c>
      <c r="S42" s="24">
        <v>1</v>
      </c>
      <c r="V42" s="32">
        <f t="shared" si="3"/>
        <v>7.7777777777777777</v>
      </c>
      <c r="W42" s="13">
        <v>17.5022502250225</v>
      </c>
      <c r="X42" s="27">
        <v>3</v>
      </c>
      <c r="Y42" s="30">
        <f t="shared" si="5"/>
        <v>6.1224472447244729</v>
      </c>
    </row>
    <row r="43" spans="1:26">
      <c r="A43">
        <v>40</v>
      </c>
      <c r="B43">
        <v>2015222861</v>
      </c>
      <c r="C43" t="s">
        <v>55</v>
      </c>
      <c r="F43">
        <v>1</v>
      </c>
      <c r="G43">
        <v>1</v>
      </c>
      <c r="H43">
        <v>1</v>
      </c>
      <c r="I43">
        <v>1</v>
      </c>
      <c r="K43">
        <f t="shared" si="6"/>
        <v>13.333333333333332</v>
      </c>
      <c r="L43">
        <v>20</v>
      </c>
      <c r="M43">
        <v>7</v>
      </c>
      <c r="N43" s="3">
        <f t="shared" si="7"/>
        <v>10.199999999999999</v>
      </c>
      <c r="O43">
        <v>2</v>
      </c>
      <c r="P43">
        <v>2</v>
      </c>
      <c r="Q43" s="24">
        <v>1</v>
      </c>
      <c r="V43" s="32">
        <f t="shared" si="3"/>
        <v>11.111111111111111</v>
      </c>
      <c r="W43" s="13">
        <v>18.753375337533754</v>
      </c>
      <c r="X43" s="27">
        <v>4</v>
      </c>
      <c r="Y43" s="30">
        <f t="shared" si="5"/>
        <v>7.9642264226422643</v>
      </c>
    </row>
    <row r="44" spans="1:26">
      <c r="A44">
        <v>41</v>
      </c>
      <c r="B44">
        <v>2013100611</v>
      </c>
      <c r="C44" t="s">
        <v>148</v>
      </c>
      <c r="K44">
        <f t="shared" si="6"/>
        <v>0</v>
      </c>
      <c r="L44">
        <v>7.4977497749774971</v>
      </c>
      <c r="M44">
        <v>5.5</v>
      </c>
      <c r="N44" s="3">
        <f t="shared" si="7"/>
        <v>4.0497749774977496</v>
      </c>
      <c r="V44" s="32">
        <f t="shared" si="3"/>
        <v>0</v>
      </c>
      <c r="W44" s="13">
        <v>5</v>
      </c>
      <c r="Y44" s="30">
        <f t="shared" si="5"/>
        <v>0.5</v>
      </c>
    </row>
    <row r="45" spans="1:26">
      <c r="A45">
        <v>42</v>
      </c>
      <c r="B45">
        <v>2012223801</v>
      </c>
      <c r="C45" t="s">
        <v>215</v>
      </c>
      <c r="K45">
        <f t="shared" si="6"/>
        <v>0</v>
      </c>
      <c r="L45">
        <v>0</v>
      </c>
      <c r="N45" s="3">
        <f t="shared" si="7"/>
        <v>0</v>
      </c>
      <c r="V45" s="32">
        <f t="shared" si="3"/>
        <v>0</v>
      </c>
      <c r="W45" s="13">
        <v>0</v>
      </c>
      <c r="Y45" s="30">
        <f t="shared" si="5"/>
        <v>0</v>
      </c>
    </row>
    <row r="46" spans="1:26">
      <c r="A46">
        <v>43</v>
      </c>
      <c r="B46">
        <v>2015240782</v>
      </c>
      <c r="C46" t="s">
        <v>128</v>
      </c>
      <c r="I46">
        <v>1</v>
      </c>
      <c r="K46">
        <f t="shared" si="6"/>
        <v>3.333333333333333</v>
      </c>
      <c r="L46">
        <v>15.004500450045002</v>
      </c>
      <c r="M46">
        <v>2</v>
      </c>
      <c r="N46" s="3">
        <f t="shared" si="7"/>
        <v>3.7004500450045006</v>
      </c>
      <c r="O46">
        <v>2</v>
      </c>
      <c r="Q46" s="24">
        <v>1</v>
      </c>
      <c r="T46">
        <v>1</v>
      </c>
      <c r="V46" s="32">
        <f t="shared" si="3"/>
        <v>8.8888888888888893</v>
      </c>
      <c r="W46" s="13">
        <v>11.25112511251125</v>
      </c>
      <c r="X46" s="27">
        <v>1</v>
      </c>
      <c r="Y46" s="43">
        <f>+X46*0.55+W46*0.1+V46*0.35 +1</f>
        <v>5.7862236223622361</v>
      </c>
    </row>
    <row r="47" spans="1:26">
      <c r="A47">
        <v>44</v>
      </c>
      <c r="B47">
        <v>2015242301</v>
      </c>
      <c r="C47" t="s">
        <v>294</v>
      </c>
      <c r="K47">
        <f t="shared" si="6"/>
        <v>0</v>
      </c>
      <c r="L47">
        <v>15.004500450045002</v>
      </c>
      <c r="M47">
        <v>0</v>
      </c>
      <c r="N47" s="3">
        <f t="shared" si="7"/>
        <v>1.5004500450045004</v>
      </c>
      <c r="O47">
        <v>1.5</v>
      </c>
      <c r="P47">
        <v>1</v>
      </c>
      <c r="S47" s="24">
        <v>1</v>
      </c>
      <c r="V47" s="32">
        <f t="shared" si="3"/>
        <v>7.7777777777777777</v>
      </c>
      <c r="W47" s="13">
        <v>11.25112511251125</v>
      </c>
      <c r="X47" s="27">
        <v>1</v>
      </c>
      <c r="Y47" s="43">
        <f>+X47*0.55+W47*0.1+V47*0.35 +1</f>
        <v>5.3973347334733468</v>
      </c>
    </row>
    <row r="48" spans="1:26">
      <c r="A48">
        <v>45</v>
      </c>
      <c r="B48">
        <v>2014221921</v>
      </c>
      <c r="C48" t="s">
        <v>28</v>
      </c>
      <c r="E48">
        <v>1</v>
      </c>
      <c r="F48">
        <v>1</v>
      </c>
      <c r="K48">
        <f t="shared" si="6"/>
        <v>6.6666666666666661</v>
      </c>
      <c r="L48">
        <v>20</v>
      </c>
      <c r="M48">
        <v>1.5</v>
      </c>
      <c r="N48" s="3">
        <f t="shared" si="7"/>
        <v>4.8999999999999995</v>
      </c>
      <c r="V48" s="32">
        <f t="shared" si="3"/>
        <v>0</v>
      </c>
      <c r="W48" s="13">
        <v>14.999999999999998</v>
      </c>
      <c r="X48" s="27">
        <v>0.5</v>
      </c>
      <c r="Y48" s="30">
        <f t="shared" si="5"/>
        <v>1.7749999999999999</v>
      </c>
    </row>
    <row r="49" spans="1:25">
      <c r="A49">
        <v>46</v>
      </c>
      <c r="B49">
        <v>2015244331</v>
      </c>
      <c r="C49" t="s">
        <v>216</v>
      </c>
      <c r="D49">
        <v>1</v>
      </c>
      <c r="E49">
        <v>1</v>
      </c>
      <c r="F49">
        <v>1</v>
      </c>
      <c r="I49">
        <v>1</v>
      </c>
      <c r="K49">
        <f t="shared" si="6"/>
        <v>10</v>
      </c>
      <c r="L49">
        <v>17.497749774977496</v>
      </c>
      <c r="M49">
        <v>2.5</v>
      </c>
      <c r="N49" s="3">
        <f t="shared" si="7"/>
        <v>6.2497749774977498</v>
      </c>
      <c r="O49">
        <v>2</v>
      </c>
      <c r="P49">
        <v>2</v>
      </c>
      <c r="Q49" s="24">
        <v>1</v>
      </c>
      <c r="S49" s="24">
        <v>1</v>
      </c>
      <c r="V49" s="32">
        <f t="shared" si="3"/>
        <v>13.333333333333332</v>
      </c>
      <c r="W49" s="13">
        <v>13.753375337533754</v>
      </c>
      <c r="X49" s="27">
        <v>2</v>
      </c>
      <c r="Y49" s="30">
        <f t="shared" si="5"/>
        <v>7.1420042004200415</v>
      </c>
    </row>
    <row r="50" spans="1:25">
      <c r="A50">
        <v>47</v>
      </c>
      <c r="B50">
        <v>2015202941</v>
      </c>
      <c r="C50" t="s">
        <v>29</v>
      </c>
      <c r="E50">
        <v>1</v>
      </c>
      <c r="H50">
        <v>1</v>
      </c>
      <c r="I50">
        <v>1</v>
      </c>
      <c r="J50">
        <v>1</v>
      </c>
      <c r="K50">
        <f t="shared" si="6"/>
        <v>13.333333333333332</v>
      </c>
      <c r="L50">
        <v>17.497749774977496</v>
      </c>
      <c r="M50">
        <v>6</v>
      </c>
      <c r="N50" s="3">
        <f t="shared" si="7"/>
        <v>9.3497749774977486</v>
      </c>
      <c r="O50">
        <v>1.5</v>
      </c>
      <c r="P50">
        <v>2</v>
      </c>
      <c r="Q50" s="24">
        <v>0.5</v>
      </c>
      <c r="T50">
        <v>1.5</v>
      </c>
      <c r="V50" s="32">
        <f t="shared" si="3"/>
        <v>12.222222222222223</v>
      </c>
      <c r="W50" s="13">
        <v>12.502250225022502</v>
      </c>
      <c r="X50" s="27">
        <v>4.5</v>
      </c>
      <c r="Y50" s="30">
        <f t="shared" si="5"/>
        <v>8.0030028002800275</v>
      </c>
    </row>
    <row r="51" spans="1:25">
      <c r="A51">
        <v>48</v>
      </c>
      <c r="B51">
        <v>2007701611</v>
      </c>
      <c r="C51" t="s">
        <v>162</v>
      </c>
      <c r="K51">
        <f t="shared" si="6"/>
        <v>0</v>
      </c>
      <c r="L51">
        <v>0</v>
      </c>
      <c r="N51" s="3">
        <f t="shared" si="7"/>
        <v>0</v>
      </c>
      <c r="V51" s="32">
        <f t="shared" si="3"/>
        <v>0</v>
      </c>
      <c r="W51" s="13">
        <v>0</v>
      </c>
      <c r="Y51" s="30">
        <f t="shared" si="5"/>
        <v>0</v>
      </c>
    </row>
    <row r="52" spans="1:25">
      <c r="A52">
        <v>49</v>
      </c>
      <c r="B52">
        <v>2014224491</v>
      </c>
      <c r="C52" t="s">
        <v>163</v>
      </c>
      <c r="K52">
        <f t="shared" si="6"/>
        <v>0</v>
      </c>
      <c r="L52">
        <v>0</v>
      </c>
      <c r="M52">
        <v>0</v>
      </c>
      <c r="N52" s="3">
        <f t="shared" si="7"/>
        <v>0</v>
      </c>
      <c r="V52" s="32">
        <f t="shared" si="3"/>
        <v>0</v>
      </c>
      <c r="W52" s="13">
        <v>1.251125112511251</v>
      </c>
      <c r="Y52" s="30">
        <f t="shared" si="5"/>
        <v>0.1251125112511251</v>
      </c>
    </row>
    <row r="53" spans="1:25">
      <c r="A53">
        <v>50</v>
      </c>
      <c r="B53">
        <v>2014222441</v>
      </c>
      <c r="C53" t="s">
        <v>296</v>
      </c>
      <c r="K53">
        <f t="shared" si="6"/>
        <v>0</v>
      </c>
      <c r="L53">
        <v>5.0045004500450041</v>
      </c>
      <c r="N53" s="3">
        <f t="shared" si="7"/>
        <v>0.50045004500450041</v>
      </c>
      <c r="V53" s="32">
        <f t="shared" si="3"/>
        <v>0</v>
      </c>
      <c r="W53" s="13">
        <v>5</v>
      </c>
      <c r="Y53" s="30">
        <f t="shared" si="5"/>
        <v>0.5</v>
      </c>
    </row>
    <row r="54" spans="1:25">
      <c r="A54">
        <v>51</v>
      </c>
      <c r="B54">
        <v>2015101821</v>
      </c>
      <c r="C54" t="s">
        <v>164</v>
      </c>
      <c r="E54">
        <v>1</v>
      </c>
      <c r="H54">
        <v>1</v>
      </c>
      <c r="I54">
        <v>1</v>
      </c>
      <c r="J54">
        <v>1</v>
      </c>
      <c r="K54">
        <f t="shared" si="6"/>
        <v>13.333333333333332</v>
      </c>
      <c r="L54">
        <v>20</v>
      </c>
      <c r="M54">
        <v>16</v>
      </c>
      <c r="N54" s="3">
        <f t="shared" si="7"/>
        <v>15.6</v>
      </c>
      <c r="O54">
        <v>1.5</v>
      </c>
      <c r="P54">
        <v>2</v>
      </c>
      <c r="Q54" s="24">
        <v>1</v>
      </c>
      <c r="S54" s="24">
        <v>1</v>
      </c>
      <c r="T54">
        <v>1.5</v>
      </c>
      <c r="V54" s="32">
        <f t="shared" si="3"/>
        <v>15.555555555555555</v>
      </c>
      <c r="W54" s="13">
        <v>18.753375337533754</v>
      </c>
      <c r="X54" s="27">
        <v>11</v>
      </c>
      <c r="Y54" s="30">
        <f t="shared" si="5"/>
        <v>13.369781978197821</v>
      </c>
    </row>
    <row r="55" spans="1:25">
      <c r="A55">
        <v>52</v>
      </c>
      <c r="B55">
        <v>2011203741</v>
      </c>
      <c r="C55" t="s">
        <v>30</v>
      </c>
      <c r="K55">
        <f t="shared" si="6"/>
        <v>0</v>
      </c>
      <c r="L55">
        <v>0</v>
      </c>
      <c r="N55" s="3">
        <f t="shared" si="7"/>
        <v>0</v>
      </c>
      <c r="V55" s="32">
        <f t="shared" si="3"/>
        <v>0</v>
      </c>
      <c r="W55" s="13">
        <v>0</v>
      </c>
      <c r="Y55" s="30">
        <f t="shared" si="5"/>
        <v>0</v>
      </c>
    </row>
    <row r="56" spans="1:25">
      <c r="A56">
        <v>53</v>
      </c>
      <c r="B56">
        <v>2015221321</v>
      </c>
      <c r="C56" t="s">
        <v>149</v>
      </c>
      <c r="K56">
        <f t="shared" si="6"/>
        <v>0</v>
      </c>
      <c r="L56">
        <v>0</v>
      </c>
      <c r="M56">
        <v>0</v>
      </c>
      <c r="N56" s="3">
        <f t="shared" si="7"/>
        <v>0</v>
      </c>
      <c r="V56" s="32">
        <f t="shared" si="3"/>
        <v>0</v>
      </c>
      <c r="W56" s="13">
        <v>0</v>
      </c>
      <c r="X56" s="27">
        <v>0.5</v>
      </c>
      <c r="Y56" s="30">
        <f t="shared" si="5"/>
        <v>0.27500000000000002</v>
      </c>
    </row>
    <row r="57" spans="1:25">
      <c r="A57">
        <v>54</v>
      </c>
      <c r="B57">
        <v>2013242291</v>
      </c>
      <c r="C57" t="s">
        <v>150</v>
      </c>
      <c r="K57">
        <f t="shared" si="6"/>
        <v>0</v>
      </c>
      <c r="L57">
        <v>2.5022502250225021</v>
      </c>
      <c r="M57">
        <v>7.5</v>
      </c>
      <c r="N57" s="3">
        <f t="shared" si="7"/>
        <v>4.7502250225022502</v>
      </c>
      <c r="V57" s="32">
        <f t="shared" si="3"/>
        <v>0</v>
      </c>
      <c r="W57" s="13">
        <v>1.251125112511251</v>
      </c>
      <c r="X57" s="27">
        <v>2.5</v>
      </c>
      <c r="Y57" s="30">
        <f t="shared" si="5"/>
        <v>1.5001125112511251</v>
      </c>
    </row>
    <row r="58" spans="1:25">
      <c r="A58">
        <v>55</v>
      </c>
      <c r="B58">
        <v>2014247201</v>
      </c>
      <c r="C58" t="s">
        <v>193</v>
      </c>
      <c r="K58">
        <f t="shared" si="6"/>
        <v>0</v>
      </c>
      <c r="L58">
        <v>7.4977497749774971</v>
      </c>
      <c r="N58" s="3">
        <f t="shared" si="7"/>
        <v>0.74977497749774979</v>
      </c>
      <c r="V58" s="32">
        <f t="shared" si="3"/>
        <v>0</v>
      </c>
      <c r="W58" s="13">
        <v>3.7488748874887485</v>
      </c>
      <c r="Y58" s="30">
        <f t="shared" si="5"/>
        <v>0.3748874887488749</v>
      </c>
    </row>
    <row r="59" spans="1:25">
      <c r="A59">
        <v>56</v>
      </c>
      <c r="B59">
        <v>2008601791</v>
      </c>
      <c r="C59" t="s">
        <v>132</v>
      </c>
      <c r="E59">
        <v>1</v>
      </c>
      <c r="H59">
        <v>1</v>
      </c>
      <c r="I59">
        <v>1</v>
      </c>
      <c r="J59">
        <v>1</v>
      </c>
      <c r="K59">
        <f t="shared" si="6"/>
        <v>13.333333333333332</v>
      </c>
      <c r="L59">
        <v>20</v>
      </c>
      <c r="M59">
        <v>5.5</v>
      </c>
      <c r="N59" s="3">
        <f t="shared" si="7"/>
        <v>9.2999999999999989</v>
      </c>
      <c r="O59">
        <v>2</v>
      </c>
      <c r="P59">
        <v>2</v>
      </c>
      <c r="Q59" s="24">
        <v>1.5</v>
      </c>
      <c r="R59" s="24">
        <v>1</v>
      </c>
      <c r="S59" s="24">
        <v>1</v>
      </c>
      <c r="T59">
        <v>1.5</v>
      </c>
      <c r="V59" s="32">
        <f t="shared" si="3"/>
        <v>20</v>
      </c>
      <c r="W59" s="13">
        <v>20</v>
      </c>
      <c r="X59" s="27">
        <v>3</v>
      </c>
      <c r="Y59" s="43">
        <f>+X59*0.55+W59*0.1+V59*0.35 +1</f>
        <v>11.65</v>
      </c>
    </row>
    <row r="60" spans="1:25">
      <c r="A60">
        <v>57</v>
      </c>
      <c r="B60">
        <v>2015246481</v>
      </c>
      <c r="C60" t="s">
        <v>133</v>
      </c>
      <c r="E60">
        <v>1</v>
      </c>
      <c r="H60">
        <v>1</v>
      </c>
      <c r="I60">
        <v>1</v>
      </c>
      <c r="J60">
        <v>1</v>
      </c>
      <c r="K60">
        <f t="shared" si="6"/>
        <v>13.333333333333332</v>
      </c>
      <c r="L60">
        <v>17.497749774977496</v>
      </c>
      <c r="M60">
        <v>17</v>
      </c>
      <c r="N60" s="3">
        <f t="shared" si="7"/>
        <v>15.94977497749775</v>
      </c>
      <c r="O60">
        <v>2</v>
      </c>
      <c r="P60">
        <v>2</v>
      </c>
      <c r="Q60" s="24">
        <v>1.5</v>
      </c>
      <c r="R60" s="24">
        <v>1</v>
      </c>
      <c r="T60">
        <v>1.5</v>
      </c>
      <c r="V60" s="32">
        <f t="shared" si="3"/>
        <v>17.777777777777779</v>
      </c>
      <c r="W60" s="13">
        <v>13.753375337533754</v>
      </c>
      <c r="X60" s="27">
        <v>5</v>
      </c>
      <c r="Y60" s="43">
        <f>+X60*0.55+W60*0.1+V60*0.35 +1</f>
        <v>11.347559755975599</v>
      </c>
    </row>
    <row r="61" spans="1:25">
      <c r="A61">
        <v>58</v>
      </c>
      <c r="B61">
        <v>2015222052</v>
      </c>
      <c r="C61" t="s">
        <v>219</v>
      </c>
      <c r="I61">
        <v>1</v>
      </c>
      <c r="K61">
        <f t="shared" si="6"/>
        <v>3.333333333333333</v>
      </c>
      <c r="L61">
        <v>17.497749774977496</v>
      </c>
      <c r="M61">
        <v>1</v>
      </c>
      <c r="N61" s="3">
        <f t="shared" si="7"/>
        <v>3.3497749774977499</v>
      </c>
      <c r="O61">
        <v>2</v>
      </c>
      <c r="Q61" s="24">
        <v>1</v>
      </c>
      <c r="S61" s="24">
        <v>1</v>
      </c>
      <c r="V61" s="32">
        <f t="shared" si="3"/>
        <v>8.8888888888888893</v>
      </c>
      <c r="W61" s="13">
        <v>13.753375337533754</v>
      </c>
      <c r="X61" s="27">
        <v>2.5</v>
      </c>
      <c r="Y61" s="43">
        <f>+X61*0.55+W61*0.1+V61*0.35 +1</f>
        <v>6.8614486448644865</v>
      </c>
    </row>
    <row r="62" spans="1:25">
      <c r="A62">
        <v>59</v>
      </c>
      <c r="B62">
        <v>2012203621</v>
      </c>
      <c r="C62" t="s">
        <v>152</v>
      </c>
      <c r="K62">
        <f t="shared" si="6"/>
        <v>0</v>
      </c>
      <c r="L62">
        <v>0</v>
      </c>
      <c r="N62" s="3">
        <f t="shared" si="7"/>
        <v>0</v>
      </c>
      <c r="V62" s="32">
        <f t="shared" si="3"/>
        <v>0</v>
      </c>
      <c r="W62" s="13">
        <v>0</v>
      </c>
      <c r="Y62" s="30">
        <f t="shared" si="5"/>
        <v>0</v>
      </c>
    </row>
    <row r="63" spans="1:25">
      <c r="A63">
        <v>60</v>
      </c>
      <c r="B63">
        <v>2015223211</v>
      </c>
      <c r="C63" t="s">
        <v>297</v>
      </c>
      <c r="K63">
        <f t="shared" si="6"/>
        <v>0</v>
      </c>
      <c r="L63">
        <v>12.502250225022502</v>
      </c>
      <c r="M63">
        <v>1.5</v>
      </c>
      <c r="N63" s="3">
        <f t="shared" si="7"/>
        <v>2.1502250225022501</v>
      </c>
      <c r="O63">
        <v>2</v>
      </c>
      <c r="P63">
        <v>1</v>
      </c>
      <c r="V63" s="32">
        <f t="shared" si="3"/>
        <v>6.6666666666666661</v>
      </c>
      <c r="W63" s="13">
        <v>8.7488748874887481</v>
      </c>
      <c r="X63" s="27">
        <v>5</v>
      </c>
      <c r="Y63" s="30">
        <f t="shared" si="5"/>
        <v>5.9582208220822075</v>
      </c>
    </row>
    <row r="64" spans="1:25">
      <c r="A64">
        <v>61</v>
      </c>
      <c r="B64">
        <v>2015246522</v>
      </c>
      <c r="C64" t="s">
        <v>221</v>
      </c>
      <c r="I64">
        <v>1</v>
      </c>
      <c r="K64">
        <f t="shared" si="6"/>
        <v>3.333333333333333</v>
      </c>
      <c r="L64">
        <v>15.004500450045002</v>
      </c>
      <c r="M64">
        <v>2</v>
      </c>
      <c r="N64" s="3">
        <f t="shared" si="7"/>
        <v>3.7004500450045006</v>
      </c>
      <c r="O64">
        <v>2</v>
      </c>
      <c r="Q64" s="24">
        <v>1</v>
      </c>
      <c r="S64" s="24">
        <v>1</v>
      </c>
      <c r="V64" s="32">
        <f t="shared" si="3"/>
        <v>8.8888888888888893</v>
      </c>
      <c r="W64" s="13">
        <v>12.502250225022502</v>
      </c>
      <c r="X64" s="27">
        <v>5</v>
      </c>
      <c r="Y64" s="43">
        <f>+X64*0.55+W64*0.1+V64*0.35 +1</f>
        <v>8.1113361336133618</v>
      </c>
    </row>
    <row r="65" spans="1:26">
      <c r="A65">
        <v>62</v>
      </c>
      <c r="B65">
        <v>2015245491</v>
      </c>
      <c r="C65" t="s">
        <v>298</v>
      </c>
      <c r="E65">
        <v>1</v>
      </c>
      <c r="F65">
        <v>1</v>
      </c>
      <c r="G65">
        <v>1</v>
      </c>
      <c r="H65">
        <v>1</v>
      </c>
      <c r="I65">
        <v>1</v>
      </c>
      <c r="K65">
        <f t="shared" si="6"/>
        <v>16.666666666666668</v>
      </c>
      <c r="L65">
        <v>15.004500450045002</v>
      </c>
      <c r="M65">
        <v>15</v>
      </c>
      <c r="N65" s="3">
        <f t="shared" si="7"/>
        <v>15.5004500450045</v>
      </c>
      <c r="O65">
        <v>2</v>
      </c>
      <c r="P65">
        <v>2</v>
      </c>
      <c r="Q65" s="24">
        <v>1</v>
      </c>
      <c r="R65" s="24">
        <v>1</v>
      </c>
      <c r="S65" s="24">
        <v>1</v>
      </c>
      <c r="T65">
        <v>1</v>
      </c>
      <c r="U65">
        <v>1</v>
      </c>
      <c r="V65" s="32">
        <f t="shared" si="3"/>
        <v>20</v>
      </c>
      <c r="W65" s="13">
        <v>12.502250225022502</v>
      </c>
      <c r="X65" s="27">
        <v>12.5</v>
      </c>
      <c r="Y65" s="30">
        <f t="shared" si="5"/>
        <v>15.125225022502251</v>
      </c>
    </row>
    <row r="66" spans="1:26">
      <c r="A66">
        <v>63</v>
      </c>
      <c r="B66">
        <v>2013247471</v>
      </c>
      <c r="C66" t="s">
        <v>134</v>
      </c>
      <c r="G66">
        <v>1</v>
      </c>
      <c r="H66">
        <v>1</v>
      </c>
      <c r="I66">
        <v>1</v>
      </c>
      <c r="K66">
        <f t="shared" si="6"/>
        <v>10</v>
      </c>
      <c r="L66">
        <v>10</v>
      </c>
      <c r="M66">
        <v>7.5</v>
      </c>
      <c r="N66" s="3">
        <f t="shared" si="7"/>
        <v>8.5</v>
      </c>
      <c r="O66">
        <v>2</v>
      </c>
      <c r="Q66" s="24">
        <v>1.5</v>
      </c>
      <c r="V66" s="32">
        <f t="shared" si="3"/>
        <v>7.7777777777777777</v>
      </c>
      <c r="W66" s="13">
        <v>11.25112511251125</v>
      </c>
      <c r="X66" s="27">
        <v>4.5</v>
      </c>
      <c r="Y66" s="30">
        <f t="shared" si="5"/>
        <v>6.3223347334733475</v>
      </c>
    </row>
    <row r="67" spans="1:26">
      <c r="A67">
        <v>64</v>
      </c>
      <c r="B67">
        <v>2015601711</v>
      </c>
      <c r="C67" t="s">
        <v>299</v>
      </c>
      <c r="K67">
        <f t="shared" si="6"/>
        <v>0</v>
      </c>
      <c r="L67">
        <v>5.0045004500450041</v>
      </c>
      <c r="M67">
        <v>0</v>
      </c>
      <c r="N67" s="3">
        <f t="shared" ref="N67:N68" si="8">+M67*0.6+L67*0.1+K67*0.3</f>
        <v>0.50045004500450041</v>
      </c>
      <c r="V67" s="32">
        <f t="shared" si="3"/>
        <v>0</v>
      </c>
      <c r="W67" s="13">
        <v>3.7488748874887485</v>
      </c>
      <c r="X67" s="27">
        <v>2</v>
      </c>
      <c r="Y67" s="43">
        <f>+X67*0.55+W67*0.1+V67*0.35 +1</f>
        <v>2.474887488748875</v>
      </c>
    </row>
    <row r="68" spans="1:26">
      <c r="A68">
        <v>65</v>
      </c>
      <c r="B68">
        <v>2012248951</v>
      </c>
      <c r="C68" t="s">
        <v>300</v>
      </c>
      <c r="K68">
        <f t="shared" si="6"/>
        <v>0</v>
      </c>
      <c r="L68">
        <v>0</v>
      </c>
      <c r="M68">
        <v>0.5</v>
      </c>
      <c r="N68" s="3">
        <f t="shared" si="8"/>
        <v>0.3</v>
      </c>
      <c r="V68" s="32">
        <f t="shared" ref="V68:V131" si="9">SUM(O68:U68)/9*20</f>
        <v>0</v>
      </c>
      <c r="W68" s="13">
        <v>0</v>
      </c>
      <c r="Y68" s="30">
        <f t="shared" si="5"/>
        <v>0</v>
      </c>
    </row>
    <row r="69" spans="1:26" s="5" customFormat="1">
      <c r="N69" s="6">
        <f>AVERAGE(N3:N68)</f>
        <v>5.3856981152660737</v>
      </c>
      <c r="Q69" s="23"/>
      <c r="R69" s="23"/>
      <c r="S69" s="23"/>
      <c r="V69" s="32"/>
      <c r="X69" s="26"/>
      <c r="Y69" s="30"/>
      <c r="Z69" s="55"/>
    </row>
    <row r="70" spans="1:26" s="5" customFormat="1">
      <c r="B70" s="5" t="s">
        <v>135</v>
      </c>
      <c r="H70" s="5" t="s">
        <v>186</v>
      </c>
      <c r="N70" s="6"/>
      <c r="Q70" s="23"/>
      <c r="R70" s="23"/>
      <c r="S70" s="23"/>
      <c r="V70" s="32"/>
      <c r="X70" s="26"/>
      <c r="Y70" s="30"/>
      <c r="Z70" s="55"/>
    </row>
    <row r="71" spans="1:26">
      <c r="A71">
        <v>1</v>
      </c>
      <c r="B71">
        <v>2015220681</v>
      </c>
      <c r="C71" t="s">
        <v>277</v>
      </c>
      <c r="K71">
        <f t="shared" ref="K71" si="10">SUM(E71:J71)/5*20</f>
        <v>0</v>
      </c>
      <c r="L71">
        <v>5.0045004500450041</v>
      </c>
      <c r="N71" s="3">
        <f t="shared" ref="N71:N86" si="11">+M71*0.6+L71*0.1+K71*0.3</f>
        <v>0.50045004500450041</v>
      </c>
      <c r="V71" s="32">
        <f t="shared" si="9"/>
        <v>0</v>
      </c>
      <c r="W71" s="13">
        <v>2.5022502250225021</v>
      </c>
      <c r="Y71" s="30">
        <f t="shared" ref="Y71:Y132" si="12">+X71*0.55+W71*0.1+V71*0.35</f>
        <v>0.25022502250225021</v>
      </c>
    </row>
    <row r="72" spans="1:26">
      <c r="A72">
        <v>2</v>
      </c>
      <c r="B72">
        <v>2015201841</v>
      </c>
      <c r="C72" t="s">
        <v>110</v>
      </c>
      <c r="E72">
        <v>1</v>
      </c>
      <c r="F72">
        <v>1</v>
      </c>
      <c r="G72">
        <v>1</v>
      </c>
      <c r="I72">
        <v>1</v>
      </c>
      <c r="J72">
        <v>1</v>
      </c>
      <c r="K72">
        <f>SUM(E72:J72)/5*20</f>
        <v>20</v>
      </c>
      <c r="L72">
        <v>20</v>
      </c>
      <c r="M72">
        <v>18</v>
      </c>
      <c r="N72" s="3">
        <f t="shared" si="11"/>
        <v>18.799999999999997</v>
      </c>
      <c r="O72">
        <v>2</v>
      </c>
      <c r="Q72" s="24">
        <v>1</v>
      </c>
      <c r="R72" s="24">
        <v>1</v>
      </c>
      <c r="S72" s="24">
        <v>1</v>
      </c>
      <c r="T72">
        <v>1</v>
      </c>
      <c r="V72" s="32">
        <f t="shared" si="9"/>
        <v>13.333333333333332</v>
      </c>
      <c r="W72" s="13">
        <v>20</v>
      </c>
      <c r="X72" s="27">
        <v>14</v>
      </c>
      <c r="Y72" s="43">
        <f>+X72*0.55+W72*0.1+V72*0.35 +1</f>
        <v>15.366666666666667</v>
      </c>
      <c r="Z72" s="56">
        <v>1</v>
      </c>
    </row>
    <row r="73" spans="1:26">
      <c r="A73">
        <v>3</v>
      </c>
      <c r="B73">
        <v>2015800271</v>
      </c>
      <c r="C73" t="s">
        <v>109</v>
      </c>
      <c r="F73">
        <v>1</v>
      </c>
      <c r="G73">
        <v>1</v>
      </c>
      <c r="I73">
        <v>1</v>
      </c>
      <c r="K73">
        <f t="shared" ref="K73:K135" si="13">SUM(E73:J73)/5*20</f>
        <v>12</v>
      </c>
      <c r="L73">
        <v>17.497749774977496</v>
      </c>
      <c r="M73">
        <v>6.5</v>
      </c>
      <c r="N73" s="3">
        <f t="shared" si="11"/>
        <v>9.2497749774977489</v>
      </c>
      <c r="O73">
        <v>2</v>
      </c>
      <c r="P73">
        <v>1.5</v>
      </c>
      <c r="R73" s="24">
        <v>1</v>
      </c>
      <c r="S73" s="24">
        <v>1</v>
      </c>
      <c r="T73">
        <v>1</v>
      </c>
      <c r="V73" s="32">
        <f t="shared" si="9"/>
        <v>14.444444444444445</v>
      </c>
      <c r="W73" s="13">
        <v>17.5022502250225</v>
      </c>
      <c r="X73" s="27">
        <v>2.5</v>
      </c>
      <c r="Y73" s="30">
        <f t="shared" si="12"/>
        <v>8.1807805780578065</v>
      </c>
    </row>
    <row r="74" spans="1:26">
      <c r="A74">
        <v>4</v>
      </c>
      <c r="B74">
        <v>2015242251</v>
      </c>
      <c r="C74" t="s">
        <v>194</v>
      </c>
      <c r="K74">
        <f t="shared" si="13"/>
        <v>0</v>
      </c>
      <c r="L74">
        <v>7.4977497749774971</v>
      </c>
      <c r="M74">
        <v>1.5</v>
      </c>
      <c r="N74" s="3">
        <f t="shared" si="11"/>
        <v>1.6497749774977497</v>
      </c>
      <c r="V74" s="32">
        <f t="shared" si="9"/>
        <v>0</v>
      </c>
      <c r="W74" s="13">
        <v>7.5022502250225012</v>
      </c>
      <c r="X74" s="27">
        <v>0.5</v>
      </c>
      <c r="Y74" s="30">
        <f t="shared" si="12"/>
        <v>1.0252250225022501</v>
      </c>
    </row>
    <row r="75" spans="1:26">
      <c r="A75">
        <v>5</v>
      </c>
      <c r="B75">
        <v>2015241361</v>
      </c>
      <c r="C75" t="s">
        <v>317</v>
      </c>
      <c r="E75">
        <v>1</v>
      </c>
      <c r="F75">
        <v>1</v>
      </c>
      <c r="G75">
        <v>1</v>
      </c>
      <c r="I75">
        <v>1</v>
      </c>
      <c r="J75">
        <v>1</v>
      </c>
      <c r="K75">
        <f t="shared" si="13"/>
        <v>20</v>
      </c>
      <c r="L75">
        <v>20</v>
      </c>
      <c r="M75">
        <v>8.5</v>
      </c>
      <c r="N75" s="3">
        <f t="shared" si="11"/>
        <v>13.1</v>
      </c>
      <c r="O75">
        <v>2</v>
      </c>
      <c r="P75">
        <v>2</v>
      </c>
      <c r="Q75" s="24">
        <v>1</v>
      </c>
      <c r="R75" s="24">
        <v>1</v>
      </c>
      <c r="S75" s="24">
        <v>1</v>
      </c>
      <c r="T75">
        <v>1</v>
      </c>
      <c r="V75" s="32">
        <f t="shared" si="9"/>
        <v>17.777777777777779</v>
      </c>
      <c r="W75" s="13">
        <v>18.753375337533754</v>
      </c>
      <c r="X75" s="27">
        <v>1</v>
      </c>
      <c r="Y75" s="43">
        <f>+X75*0.55+W75*0.1+V75*0.35 +1</f>
        <v>9.6475597559755979</v>
      </c>
    </row>
    <row r="76" spans="1:26">
      <c r="A76">
        <v>6</v>
      </c>
      <c r="B76">
        <v>2015200361</v>
      </c>
      <c r="C76" t="s">
        <v>106</v>
      </c>
      <c r="E76">
        <v>1</v>
      </c>
      <c r="F76">
        <v>1</v>
      </c>
      <c r="G76">
        <v>0.5</v>
      </c>
      <c r="I76">
        <v>1</v>
      </c>
      <c r="J76">
        <v>1</v>
      </c>
      <c r="K76">
        <f t="shared" si="13"/>
        <v>18</v>
      </c>
      <c r="L76">
        <v>20</v>
      </c>
      <c r="M76">
        <v>12</v>
      </c>
      <c r="N76" s="3">
        <f t="shared" si="11"/>
        <v>14.599999999999998</v>
      </c>
      <c r="O76">
        <v>2</v>
      </c>
      <c r="P76">
        <v>2</v>
      </c>
      <c r="Q76" s="24">
        <v>1</v>
      </c>
      <c r="R76" s="24">
        <v>1</v>
      </c>
      <c r="S76" s="24">
        <v>1</v>
      </c>
      <c r="T76">
        <v>1</v>
      </c>
      <c r="U76">
        <v>2</v>
      </c>
      <c r="V76" s="32">
        <f t="shared" si="9"/>
        <v>22.222222222222221</v>
      </c>
      <c r="W76" s="13">
        <v>18.753375337533754</v>
      </c>
      <c r="X76" s="27">
        <v>2.5</v>
      </c>
      <c r="Y76" s="43">
        <f>+X76*0.55+W76*0.1+V76*0.35 +1</f>
        <v>12.028115311531153</v>
      </c>
    </row>
    <row r="77" spans="1:26">
      <c r="A77">
        <v>7</v>
      </c>
      <c r="B77">
        <v>2015247671</v>
      </c>
      <c r="C77" t="s">
        <v>211</v>
      </c>
      <c r="E77">
        <v>1</v>
      </c>
      <c r="F77">
        <v>1</v>
      </c>
      <c r="G77">
        <v>1</v>
      </c>
      <c r="H77" t="s">
        <v>170</v>
      </c>
      <c r="I77">
        <v>1</v>
      </c>
      <c r="J77">
        <v>1</v>
      </c>
      <c r="K77">
        <f t="shared" si="13"/>
        <v>20</v>
      </c>
      <c r="L77">
        <v>20</v>
      </c>
      <c r="M77">
        <v>5</v>
      </c>
      <c r="N77" s="3">
        <f t="shared" si="11"/>
        <v>11</v>
      </c>
      <c r="O77">
        <v>2</v>
      </c>
      <c r="P77">
        <v>2</v>
      </c>
      <c r="S77" s="24">
        <v>1</v>
      </c>
      <c r="T77">
        <v>1</v>
      </c>
      <c r="V77" s="32">
        <f t="shared" si="9"/>
        <v>13.333333333333332</v>
      </c>
      <c r="W77" s="13">
        <v>20</v>
      </c>
      <c r="X77" s="27">
        <v>0.5</v>
      </c>
      <c r="Y77" s="43">
        <f>+X77*0.55+W77*0.1+V77*0.35 +1</f>
        <v>7.9416666666666664</v>
      </c>
    </row>
    <row r="78" spans="1:26">
      <c r="A78">
        <v>8</v>
      </c>
      <c r="B78">
        <v>2015100301</v>
      </c>
      <c r="C78" t="s">
        <v>58</v>
      </c>
      <c r="E78">
        <v>1</v>
      </c>
      <c r="F78">
        <v>1</v>
      </c>
      <c r="G78">
        <v>1</v>
      </c>
      <c r="I78">
        <v>1</v>
      </c>
      <c r="J78">
        <v>1</v>
      </c>
      <c r="K78">
        <f t="shared" si="13"/>
        <v>20</v>
      </c>
      <c r="L78">
        <v>20</v>
      </c>
      <c r="M78">
        <v>14.5</v>
      </c>
      <c r="N78" s="3">
        <f t="shared" si="11"/>
        <v>16.7</v>
      </c>
      <c r="O78">
        <v>2</v>
      </c>
      <c r="P78">
        <v>1</v>
      </c>
      <c r="Q78" s="24">
        <v>1</v>
      </c>
      <c r="S78" s="24">
        <v>1</v>
      </c>
      <c r="T78">
        <v>1</v>
      </c>
      <c r="V78" s="32">
        <f t="shared" si="9"/>
        <v>13.333333333333332</v>
      </c>
      <c r="W78" s="13">
        <v>20</v>
      </c>
      <c r="X78" s="27">
        <v>7.5</v>
      </c>
      <c r="Y78" s="30">
        <f t="shared" si="12"/>
        <v>10.791666666666666</v>
      </c>
    </row>
    <row r="79" spans="1:26">
      <c r="A79">
        <v>9</v>
      </c>
      <c r="B79">
        <v>2015240381</v>
      </c>
      <c r="C79" t="s">
        <v>136</v>
      </c>
      <c r="K79">
        <f t="shared" si="13"/>
        <v>0</v>
      </c>
      <c r="L79">
        <v>12.502250225022502</v>
      </c>
      <c r="M79">
        <v>3</v>
      </c>
      <c r="N79" s="3">
        <f t="shared" si="11"/>
        <v>3.05022502250225</v>
      </c>
      <c r="V79" s="32">
        <f t="shared" si="9"/>
        <v>0</v>
      </c>
      <c r="W79" s="13">
        <v>13.753375337533754</v>
      </c>
      <c r="X79" s="27">
        <v>0.5</v>
      </c>
      <c r="Y79" s="30">
        <f t="shared" si="12"/>
        <v>1.6503375337533757</v>
      </c>
    </row>
    <row r="80" spans="1:26">
      <c r="A80">
        <v>10</v>
      </c>
      <c r="B80">
        <v>2015132011</v>
      </c>
      <c r="C80" t="s">
        <v>224</v>
      </c>
      <c r="D80">
        <v>1</v>
      </c>
      <c r="E80">
        <v>0.5</v>
      </c>
      <c r="F80">
        <v>1</v>
      </c>
      <c r="G80">
        <v>0.5</v>
      </c>
      <c r="I80">
        <v>1</v>
      </c>
      <c r="J80">
        <v>1</v>
      </c>
      <c r="K80">
        <f t="shared" si="13"/>
        <v>16</v>
      </c>
      <c r="L80">
        <v>12.502250225022502</v>
      </c>
      <c r="M80">
        <v>7.5</v>
      </c>
      <c r="N80" s="3">
        <f t="shared" si="11"/>
        <v>10.55022502250225</v>
      </c>
      <c r="O80">
        <v>2</v>
      </c>
      <c r="P80">
        <v>2</v>
      </c>
      <c r="Q80" s="24">
        <v>1</v>
      </c>
      <c r="R80" s="24">
        <v>1</v>
      </c>
      <c r="S80" s="24">
        <v>1</v>
      </c>
      <c r="T80">
        <v>1</v>
      </c>
      <c r="V80" s="32">
        <f t="shared" si="9"/>
        <v>17.777777777777779</v>
      </c>
      <c r="W80" s="13">
        <v>13.753375337533754</v>
      </c>
      <c r="X80" s="27">
        <v>1</v>
      </c>
      <c r="Y80" s="51">
        <f>+X80*0.55+W80*0.1+V80*0.35 +1</f>
        <v>9.1475597559755979</v>
      </c>
    </row>
    <row r="81" spans="1:25">
      <c r="A81">
        <v>11</v>
      </c>
      <c r="B81">
        <v>2015200721</v>
      </c>
      <c r="C81" t="s">
        <v>283</v>
      </c>
      <c r="E81">
        <v>1</v>
      </c>
      <c r="G81">
        <v>1</v>
      </c>
      <c r="I81">
        <v>1</v>
      </c>
      <c r="J81">
        <v>1</v>
      </c>
      <c r="K81">
        <f t="shared" si="13"/>
        <v>16</v>
      </c>
      <c r="L81">
        <v>20</v>
      </c>
      <c r="M81">
        <v>11.5</v>
      </c>
      <c r="N81" s="3">
        <f t="shared" si="11"/>
        <v>13.7</v>
      </c>
      <c r="O81">
        <v>2</v>
      </c>
      <c r="P81">
        <v>1</v>
      </c>
      <c r="Q81" s="24">
        <v>1</v>
      </c>
      <c r="R81" s="24">
        <v>1</v>
      </c>
      <c r="S81" s="24">
        <v>1</v>
      </c>
      <c r="T81">
        <v>1</v>
      </c>
      <c r="U81">
        <v>1</v>
      </c>
      <c r="V81" s="32">
        <f t="shared" si="9"/>
        <v>17.777777777777779</v>
      </c>
      <c r="W81" s="13">
        <v>20</v>
      </c>
      <c r="X81" s="27">
        <v>4.5</v>
      </c>
      <c r="Y81" s="43">
        <f>+X81*0.55+W81*0.1+V81*0.35 +1</f>
        <v>11.697222222222223</v>
      </c>
    </row>
    <row r="82" spans="1:25">
      <c r="A82">
        <v>12</v>
      </c>
      <c r="B82">
        <v>2015200621</v>
      </c>
      <c r="C82" t="s">
        <v>284</v>
      </c>
      <c r="K82">
        <f t="shared" si="13"/>
        <v>0</v>
      </c>
      <c r="L82">
        <v>15.004500450045002</v>
      </c>
      <c r="M82">
        <v>5.5</v>
      </c>
      <c r="N82" s="3">
        <f t="shared" si="11"/>
        <v>4.8004500450045002</v>
      </c>
      <c r="O82">
        <v>2</v>
      </c>
      <c r="V82" s="32">
        <f t="shared" si="9"/>
        <v>4.4444444444444446</v>
      </c>
      <c r="W82" s="13">
        <v>13.753375337533754</v>
      </c>
      <c r="X82" s="27">
        <v>0.5</v>
      </c>
      <c r="Y82" s="30">
        <f t="shared" si="12"/>
        <v>3.2058930893089315</v>
      </c>
    </row>
    <row r="83" spans="1:25">
      <c r="A83">
        <v>13</v>
      </c>
      <c r="B83">
        <v>2015245801</v>
      </c>
      <c r="C83" t="s">
        <v>210</v>
      </c>
      <c r="E83">
        <v>1</v>
      </c>
      <c r="F83">
        <v>1</v>
      </c>
      <c r="G83">
        <v>1</v>
      </c>
      <c r="I83">
        <v>0.5</v>
      </c>
      <c r="J83">
        <v>1</v>
      </c>
      <c r="K83">
        <f t="shared" si="13"/>
        <v>18</v>
      </c>
      <c r="L83">
        <v>15.004500450045002</v>
      </c>
      <c r="M83">
        <v>7</v>
      </c>
      <c r="N83" s="3">
        <f t="shared" si="11"/>
        <v>11.1004500450045</v>
      </c>
      <c r="O83">
        <v>1.5</v>
      </c>
      <c r="Q83" s="24">
        <v>1</v>
      </c>
      <c r="R83" s="24">
        <v>1</v>
      </c>
      <c r="S83" s="24">
        <v>1</v>
      </c>
      <c r="T83">
        <v>1</v>
      </c>
      <c r="V83" s="32">
        <f t="shared" si="9"/>
        <v>12.222222222222223</v>
      </c>
      <c r="W83" s="13">
        <v>10</v>
      </c>
      <c r="X83" s="27">
        <v>1</v>
      </c>
      <c r="Y83" s="43">
        <f>+X83*0.55+W83*0.1+V83*0.35 +1</f>
        <v>6.8277777777777775</v>
      </c>
    </row>
    <row r="84" spans="1:25">
      <c r="A84">
        <v>14</v>
      </c>
      <c r="B84">
        <v>2015201151</v>
      </c>
      <c r="C84" t="s">
        <v>59</v>
      </c>
      <c r="E84">
        <v>1</v>
      </c>
      <c r="F84">
        <v>1</v>
      </c>
      <c r="G84">
        <v>1</v>
      </c>
      <c r="I84">
        <v>1</v>
      </c>
      <c r="J84">
        <v>1</v>
      </c>
      <c r="K84">
        <f t="shared" si="13"/>
        <v>20</v>
      </c>
      <c r="L84">
        <v>20</v>
      </c>
      <c r="M84">
        <v>8.5</v>
      </c>
      <c r="N84" s="3">
        <f t="shared" si="11"/>
        <v>13.1</v>
      </c>
      <c r="O84">
        <v>1.5</v>
      </c>
      <c r="P84">
        <v>1</v>
      </c>
      <c r="Q84" s="24">
        <v>1</v>
      </c>
      <c r="S84" s="24">
        <v>1</v>
      </c>
      <c r="T84">
        <v>1</v>
      </c>
      <c r="V84" s="32">
        <f t="shared" si="9"/>
        <v>12.222222222222223</v>
      </c>
      <c r="W84" s="13">
        <v>20</v>
      </c>
      <c r="X84" s="27">
        <v>12.5</v>
      </c>
      <c r="Y84" s="30">
        <f t="shared" si="12"/>
        <v>13.152777777777779</v>
      </c>
    </row>
    <row r="85" spans="1:25">
      <c r="A85">
        <v>15</v>
      </c>
      <c r="B85">
        <v>2013221201</v>
      </c>
      <c r="C85" t="s">
        <v>207</v>
      </c>
      <c r="E85">
        <v>1</v>
      </c>
      <c r="J85">
        <v>1</v>
      </c>
      <c r="K85">
        <f t="shared" si="13"/>
        <v>8</v>
      </c>
      <c r="L85">
        <v>10</v>
      </c>
      <c r="M85">
        <v>0.5</v>
      </c>
      <c r="N85" s="3">
        <f t="shared" si="11"/>
        <v>3.7</v>
      </c>
      <c r="V85" s="32">
        <f t="shared" si="9"/>
        <v>0</v>
      </c>
      <c r="W85" s="13">
        <v>5</v>
      </c>
      <c r="Y85" s="30">
        <f t="shared" si="12"/>
        <v>0.5</v>
      </c>
    </row>
    <row r="86" spans="1:25">
      <c r="A86">
        <v>16</v>
      </c>
      <c r="B86">
        <v>2015247121</v>
      </c>
      <c r="C86" t="s">
        <v>197</v>
      </c>
      <c r="K86">
        <f t="shared" si="13"/>
        <v>0</v>
      </c>
      <c r="L86">
        <v>7.4977497749774971</v>
      </c>
      <c r="N86" s="3">
        <f t="shared" si="11"/>
        <v>0.74977497749774979</v>
      </c>
      <c r="V86" s="32">
        <f t="shared" si="9"/>
        <v>0</v>
      </c>
      <c r="W86" s="13">
        <v>7.5022502250225012</v>
      </c>
      <c r="Y86" s="30">
        <f t="shared" si="12"/>
        <v>0.75022502250225021</v>
      </c>
    </row>
    <row r="87" spans="1:25">
      <c r="C87" t="s">
        <v>191</v>
      </c>
      <c r="L87">
        <v>0</v>
      </c>
      <c r="V87" s="32">
        <f t="shared" si="9"/>
        <v>0</v>
      </c>
      <c r="W87" s="13">
        <v>1.251125112511251</v>
      </c>
      <c r="X87" s="27">
        <v>6.5</v>
      </c>
      <c r="Y87" s="30">
        <f t="shared" si="12"/>
        <v>3.7001125112511253</v>
      </c>
    </row>
    <row r="88" spans="1:25">
      <c r="A88">
        <v>17</v>
      </c>
      <c r="B88">
        <v>2015244231</v>
      </c>
      <c r="C88" t="s">
        <v>60</v>
      </c>
      <c r="E88">
        <v>1</v>
      </c>
      <c r="G88">
        <v>1</v>
      </c>
      <c r="I88">
        <v>1</v>
      </c>
      <c r="K88">
        <f t="shared" si="13"/>
        <v>12</v>
      </c>
      <c r="L88">
        <v>20</v>
      </c>
      <c r="M88">
        <v>2.5</v>
      </c>
      <c r="N88" s="3">
        <f t="shared" ref="N88:N118" si="14">+M88*0.6+L88*0.1+K88*0.3</f>
        <v>7.1</v>
      </c>
      <c r="O88">
        <v>1.5</v>
      </c>
      <c r="P88">
        <v>1</v>
      </c>
      <c r="Q88" s="24">
        <v>1</v>
      </c>
      <c r="R88" s="24">
        <v>1</v>
      </c>
      <c r="S88" s="24">
        <v>1</v>
      </c>
      <c r="U88">
        <v>1</v>
      </c>
      <c r="V88" s="32">
        <f t="shared" si="9"/>
        <v>14.444444444444445</v>
      </c>
      <c r="W88" s="13">
        <v>18.753375337533754</v>
      </c>
      <c r="X88" s="27">
        <v>3.5</v>
      </c>
      <c r="Y88" s="43">
        <f>+X88*0.55+W88*0.1+V88*0.35 +1</f>
        <v>9.8558930893089318</v>
      </c>
    </row>
    <row r="89" spans="1:25">
      <c r="A89">
        <v>18</v>
      </c>
      <c r="B89">
        <v>2015220671</v>
      </c>
      <c r="C89" t="s">
        <v>254</v>
      </c>
      <c r="E89">
        <v>1</v>
      </c>
      <c r="F89">
        <v>1</v>
      </c>
      <c r="G89">
        <v>1</v>
      </c>
      <c r="I89">
        <v>1</v>
      </c>
      <c r="J89">
        <v>1</v>
      </c>
      <c r="K89">
        <f t="shared" si="13"/>
        <v>20</v>
      </c>
      <c r="L89">
        <v>20</v>
      </c>
      <c r="M89">
        <v>10</v>
      </c>
      <c r="N89" s="3">
        <f t="shared" si="14"/>
        <v>14</v>
      </c>
      <c r="O89">
        <v>2</v>
      </c>
      <c r="P89">
        <v>1</v>
      </c>
      <c r="Q89" s="24">
        <v>1</v>
      </c>
      <c r="R89" s="24">
        <v>1</v>
      </c>
      <c r="S89" s="24">
        <v>1</v>
      </c>
      <c r="V89" s="32">
        <f t="shared" si="9"/>
        <v>13.333333333333332</v>
      </c>
      <c r="W89" s="13">
        <v>20</v>
      </c>
      <c r="Y89" s="30">
        <f t="shared" si="12"/>
        <v>6.6666666666666661</v>
      </c>
    </row>
    <row r="90" spans="1:25">
      <c r="A90">
        <v>19</v>
      </c>
      <c r="B90">
        <v>2015800802</v>
      </c>
      <c r="C90" t="s">
        <v>62</v>
      </c>
      <c r="E90">
        <v>1</v>
      </c>
      <c r="F90">
        <v>0.5</v>
      </c>
      <c r="G90">
        <v>1</v>
      </c>
      <c r="I90">
        <v>1</v>
      </c>
      <c r="J90">
        <v>1</v>
      </c>
      <c r="K90">
        <f t="shared" si="13"/>
        <v>18</v>
      </c>
      <c r="L90">
        <v>17.497749774977496</v>
      </c>
      <c r="M90">
        <v>15.5</v>
      </c>
      <c r="N90" s="3">
        <f t="shared" si="14"/>
        <v>16.449774977497746</v>
      </c>
      <c r="O90">
        <v>2</v>
      </c>
      <c r="P90">
        <v>2</v>
      </c>
      <c r="Q90" s="24">
        <v>1</v>
      </c>
      <c r="R90" s="24">
        <v>1</v>
      </c>
      <c r="S90" s="24">
        <v>1</v>
      </c>
      <c r="T90">
        <v>1</v>
      </c>
      <c r="U90">
        <v>1</v>
      </c>
      <c r="V90" s="32">
        <f t="shared" si="9"/>
        <v>20</v>
      </c>
      <c r="W90" s="13">
        <v>18.753375337533754</v>
      </c>
      <c r="X90" s="27">
        <v>5.5</v>
      </c>
      <c r="Y90" s="43">
        <f>+X90*0.55+W90*0.1+V90*0.35 +1</f>
        <v>12.900337533753376</v>
      </c>
    </row>
    <row r="91" spans="1:25">
      <c r="A91">
        <v>20</v>
      </c>
      <c r="B91">
        <v>2015245871</v>
      </c>
      <c r="C91" t="s">
        <v>227</v>
      </c>
      <c r="D91">
        <v>1</v>
      </c>
      <c r="E91">
        <v>0.5</v>
      </c>
      <c r="K91">
        <f t="shared" si="13"/>
        <v>2</v>
      </c>
      <c r="L91">
        <v>7.4977497749774971</v>
      </c>
      <c r="N91" s="3">
        <f t="shared" si="14"/>
        <v>1.3497749774977499</v>
      </c>
      <c r="S91" s="24">
        <v>1</v>
      </c>
      <c r="T91">
        <v>1</v>
      </c>
      <c r="V91" s="32">
        <f t="shared" si="9"/>
        <v>4.4444444444444446</v>
      </c>
      <c r="W91" s="13">
        <v>7.5022502250225012</v>
      </c>
      <c r="X91" s="27">
        <v>0.5</v>
      </c>
      <c r="Y91" s="43">
        <f>+X91*0.55+W91*0.1+V91*0.35 +1</f>
        <v>3.5807805780578059</v>
      </c>
    </row>
    <row r="92" spans="1:25">
      <c r="A92">
        <v>21</v>
      </c>
      <c r="B92">
        <v>2015241201</v>
      </c>
      <c r="C92" t="s">
        <v>255</v>
      </c>
      <c r="D92">
        <v>1</v>
      </c>
      <c r="E92">
        <v>0.5</v>
      </c>
      <c r="F92">
        <v>1</v>
      </c>
      <c r="G92">
        <v>1</v>
      </c>
      <c r="I92">
        <v>1</v>
      </c>
      <c r="J92">
        <v>1</v>
      </c>
      <c r="K92">
        <f t="shared" si="13"/>
        <v>18</v>
      </c>
      <c r="L92">
        <v>20</v>
      </c>
      <c r="M92">
        <v>9</v>
      </c>
      <c r="N92" s="3">
        <f t="shared" si="14"/>
        <v>12.799999999999999</v>
      </c>
      <c r="O92">
        <v>2</v>
      </c>
      <c r="P92">
        <v>1</v>
      </c>
      <c r="Q92" s="24">
        <v>1</v>
      </c>
      <c r="R92" s="24">
        <v>1</v>
      </c>
      <c r="S92" s="24">
        <v>1</v>
      </c>
      <c r="T92">
        <v>1</v>
      </c>
      <c r="V92" s="32">
        <f t="shared" si="9"/>
        <v>15.555555555555555</v>
      </c>
      <c r="W92" s="13">
        <v>20</v>
      </c>
      <c r="X92" s="27">
        <v>5</v>
      </c>
      <c r="Y92" s="30">
        <f t="shared" si="12"/>
        <v>10.194444444444443</v>
      </c>
    </row>
    <row r="93" spans="1:25">
      <c r="A93">
        <v>23</v>
      </c>
      <c r="B93">
        <v>2015100951</v>
      </c>
      <c r="C93" t="s">
        <v>288</v>
      </c>
      <c r="E93">
        <v>1</v>
      </c>
      <c r="F93">
        <v>1</v>
      </c>
      <c r="G93">
        <v>1</v>
      </c>
      <c r="I93">
        <v>1</v>
      </c>
      <c r="J93">
        <v>1</v>
      </c>
      <c r="K93">
        <f t="shared" si="13"/>
        <v>20</v>
      </c>
      <c r="L93">
        <v>20</v>
      </c>
      <c r="M93">
        <v>11.5</v>
      </c>
      <c r="N93" s="3">
        <f t="shared" si="14"/>
        <v>14.899999999999999</v>
      </c>
      <c r="O93">
        <v>2</v>
      </c>
      <c r="P93">
        <v>1</v>
      </c>
      <c r="Q93" s="24">
        <v>1</v>
      </c>
      <c r="S93" s="24">
        <v>1</v>
      </c>
      <c r="T93">
        <v>1</v>
      </c>
      <c r="V93" s="32">
        <f t="shared" si="9"/>
        <v>13.333333333333332</v>
      </c>
      <c r="W93" s="13">
        <v>20</v>
      </c>
      <c r="X93" s="27">
        <v>8.5</v>
      </c>
      <c r="Y93" s="43">
        <f>+X93*0.55+W93*0.1+V93*0.35 +1</f>
        <v>12.341666666666667</v>
      </c>
    </row>
    <row r="94" spans="1:25">
      <c r="A94">
        <v>24</v>
      </c>
      <c r="B94">
        <v>2013244801</v>
      </c>
      <c r="C94" t="s">
        <v>200</v>
      </c>
      <c r="E94">
        <v>0.5</v>
      </c>
      <c r="F94">
        <v>1</v>
      </c>
      <c r="J94">
        <v>1</v>
      </c>
      <c r="K94">
        <f t="shared" si="13"/>
        <v>10</v>
      </c>
      <c r="L94">
        <v>10</v>
      </c>
      <c r="M94">
        <v>14</v>
      </c>
      <c r="N94" s="3">
        <f t="shared" si="14"/>
        <v>12.4</v>
      </c>
      <c r="V94" s="32">
        <f t="shared" si="9"/>
        <v>0</v>
      </c>
      <c r="W94" s="13">
        <v>6.251125112511251</v>
      </c>
      <c r="Y94" s="30">
        <f t="shared" si="12"/>
        <v>0.6251125112511251</v>
      </c>
    </row>
    <row r="95" spans="1:25">
      <c r="A95">
        <v>25</v>
      </c>
      <c r="B95">
        <v>2015100992</v>
      </c>
      <c r="C95" t="s">
        <v>202</v>
      </c>
      <c r="E95">
        <v>1</v>
      </c>
      <c r="G95">
        <v>1</v>
      </c>
      <c r="I95">
        <v>1</v>
      </c>
      <c r="J95">
        <v>1</v>
      </c>
      <c r="K95">
        <f t="shared" si="13"/>
        <v>16</v>
      </c>
      <c r="L95">
        <v>17.497749774977496</v>
      </c>
      <c r="M95">
        <v>3.5</v>
      </c>
      <c r="N95" s="3">
        <f t="shared" si="14"/>
        <v>8.6497749774977493</v>
      </c>
      <c r="O95">
        <v>2</v>
      </c>
      <c r="P95">
        <v>1</v>
      </c>
      <c r="Q95" s="24">
        <v>1</v>
      </c>
      <c r="R95" s="24">
        <v>1</v>
      </c>
      <c r="S95" s="24">
        <v>1</v>
      </c>
      <c r="T95">
        <v>1</v>
      </c>
      <c r="V95" s="32">
        <f t="shared" si="9"/>
        <v>15.555555555555555</v>
      </c>
      <c r="W95" s="13">
        <v>18.753375337533754</v>
      </c>
      <c r="X95" s="27">
        <v>0.5</v>
      </c>
      <c r="Y95" s="43">
        <f>+X95*0.55+W95*0.1+V95*0.35 +1</f>
        <v>8.594781978197819</v>
      </c>
    </row>
    <row r="96" spans="1:25">
      <c r="A96">
        <v>26</v>
      </c>
      <c r="B96">
        <v>2015220961</v>
      </c>
      <c r="C96" t="s">
        <v>158</v>
      </c>
      <c r="K96">
        <f t="shared" si="13"/>
        <v>0</v>
      </c>
      <c r="L96">
        <v>15.004500450045002</v>
      </c>
      <c r="M96">
        <v>2.5</v>
      </c>
      <c r="N96" s="3">
        <f t="shared" si="14"/>
        <v>3.0004500450045004</v>
      </c>
      <c r="V96" s="32">
        <f t="shared" si="9"/>
        <v>0</v>
      </c>
      <c r="W96" s="13">
        <v>14.999999999999998</v>
      </c>
      <c r="X96" s="27">
        <v>1.5</v>
      </c>
      <c r="Y96" s="30">
        <f t="shared" si="12"/>
        <v>2.3250000000000002</v>
      </c>
    </row>
    <row r="97" spans="1:26">
      <c r="A97">
        <v>27</v>
      </c>
      <c r="B97">
        <v>2015201181</v>
      </c>
      <c r="C97" t="s">
        <v>141</v>
      </c>
      <c r="E97">
        <v>1</v>
      </c>
      <c r="F97">
        <v>1</v>
      </c>
      <c r="G97">
        <v>1</v>
      </c>
      <c r="I97">
        <v>0.5</v>
      </c>
      <c r="K97">
        <f t="shared" si="13"/>
        <v>14</v>
      </c>
      <c r="L97">
        <v>15.004500450045002</v>
      </c>
      <c r="M97">
        <v>2</v>
      </c>
      <c r="N97" s="3">
        <f t="shared" si="14"/>
        <v>6.9004500450045008</v>
      </c>
      <c r="O97">
        <v>2</v>
      </c>
      <c r="P97">
        <v>2</v>
      </c>
      <c r="Q97" s="24">
        <v>1</v>
      </c>
      <c r="R97" s="24">
        <v>1</v>
      </c>
      <c r="S97" s="24">
        <v>1</v>
      </c>
      <c r="T97">
        <v>1</v>
      </c>
      <c r="V97" s="32">
        <f t="shared" si="9"/>
        <v>17.777777777777779</v>
      </c>
      <c r="W97" s="13">
        <v>17.5022502250225</v>
      </c>
      <c r="X97" s="27">
        <v>2.5</v>
      </c>
      <c r="Y97" s="43">
        <f>+X97*0.55+W97*0.1+V97*0.35 +1</f>
        <v>10.347447244724473</v>
      </c>
    </row>
    <row r="98" spans="1:26">
      <c r="A98">
        <v>28</v>
      </c>
      <c r="B98">
        <v>2015701231</v>
      </c>
      <c r="C98" t="s">
        <v>137</v>
      </c>
      <c r="E98">
        <v>1</v>
      </c>
      <c r="F98">
        <v>1</v>
      </c>
      <c r="G98">
        <v>1</v>
      </c>
      <c r="I98">
        <v>1</v>
      </c>
      <c r="J98">
        <v>1</v>
      </c>
      <c r="K98">
        <f t="shared" si="13"/>
        <v>20</v>
      </c>
      <c r="L98">
        <v>15.004500450045002</v>
      </c>
      <c r="M98">
        <v>12</v>
      </c>
      <c r="N98" s="3">
        <f t="shared" si="14"/>
        <v>14.7004500450045</v>
      </c>
      <c r="O98">
        <v>2</v>
      </c>
      <c r="P98">
        <v>2</v>
      </c>
      <c r="Q98" s="24">
        <v>1.5</v>
      </c>
      <c r="S98" s="24">
        <v>1</v>
      </c>
      <c r="T98">
        <v>1</v>
      </c>
      <c r="V98" s="32">
        <f t="shared" si="9"/>
        <v>16.666666666666668</v>
      </c>
      <c r="W98" s="13">
        <v>14.999999999999998</v>
      </c>
      <c r="X98" s="27">
        <v>1</v>
      </c>
      <c r="Y98" s="43">
        <f>+X98*0.55+W98*0.1+V98*0.35 +1</f>
        <v>8.8833333333333329</v>
      </c>
    </row>
    <row r="99" spans="1:26">
      <c r="A99">
        <v>29</v>
      </c>
      <c r="B99">
        <v>2015247501</v>
      </c>
      <c r="C99" t="s">
        <v>198</v>
      </c>
      <c r="E99">
        <v>1</v>
      </c>
      <c r="F99">
        <v>1</v>
      </c>
      <c r="G99">
        <v>1</v>
      </c>
      <c r="I99">
        <v>1</v>
      </c>
      <c r="J99">
        <v>1</v>
      </c>
      <c r="K99">
        <f t="shared" si="13"/>
        <v>20</v>
      </c>
      <c r="L99">
        <v>17.497749774977496</v>
      </c>
      <c r="M99">
        <v>10</v>
      </c>
      <c r="N99" s="3">
        <f t="shared" si="14"/>
        <v>13.749774977497751</v>
      </c>
      <c r="O99">
        <v>2</v>
      </c>
      <c r="P99">
        <v>2</v>
      </c>
      <c r="Q99" s="24">
        <v>1</v>
      </c>
      <c r="R99" s="24">
        <v>1</v>
      </c>
      <c r="S99" s="24">
        <v>1</v>
      </c>
      <c r="T99">
        <v>1</v>
      </c>
      <c r="V99" s="32">
        <f t="shared" si="9"/>
        <v>17.777777777777779</v>
      </c>
      <c r="W99" s="13">
        <v>17.5022502250225</v>
      </c>
      <c r="X99" s="27">
        <v>2.5</v>
      </c>
      <c r="Y99" s="30">
        <f t="shared" si="12"/>
        <v>9.3474472447244725</v>
      </c>
    </row>
    <row r="100" spans="1:26">
      <c r="A100">
        <v>30</v>
      </c>
      <c r="B100">
        <v>2014222821</v>
      </c>
      <c r="C100" t="s">
        <v>142</v>
      </c>
      <c r="G100">
        <v>0.5</v>
      </c>
      <c r="K100">
        <f t="shared" si="13"/>
        <v>2</v>
      </c>
      <c r="L100">
        <v>17.497749774977496</v>
      </c>
      <c r="M100">
        <v>4.5</v>
      </c>
      <c r="N100" s="3">
        <f t="shared" si="14"/>
        <v>5.0497749774977496</v>
      </c>
      <c r="V100" s="32">
        <f t="shared" si="9"/>
        <v>0</v>
      </c>
      <c r="W100" s="13">
        <v>12.502250225022502</v>
      </c>
      <c r="X100" s="27">
        <v>0.5</v>
      </c>
      <c r="Y100" s="30">
        <f t="shared" si="12"/>
        <v>1.5252250225022501</v>
      </c>
    </row>
    <row r="101" spans="1:26">
      <c r="A101">
        <v>31</v>
      </c>
      <c r="B101">
        <v>2015222231</v>
      </c>
      <c r="C101" t="s">
        <v>57</v>
      </c>
      <c r="E101">
        <v>1</v>
      </c>
      <c r="F101">
        <v>1</v>
      </c>
      <c r="G101">
        <v>1</v>
      </c>
      <c r="I101">
        <v>1</v>
      </c>
      <c r="K101">
        <f t="shared" si="13"/>
        <v>16</v>
      </c>
      <c r="L101">
        <v>20</v>
      </c>
      <c r="M101">
        <v>14.5</v>
      </c>
      <c r="N101" s="3">
        <f t="shared" si="14"/>
        <v>15.5</v>
      </c>
      <c r="O101">
        <v>2</v>
      </c>
      <c r="P101">
        <v>1.5</v>
      </c>
      <c r="Q101" s="24">
        <v>1</v>
      </c>
      <c r="R101" s="24">
        <v>1</v>
      </c>
      <c r="S101" s="24">
        <v>1</v>
      </c>
      <c r="T101">
        <v>1</v>
      </c>
      <c r="V101" s="32">
        <f t="shared" si="9"/>
        <v>16.666666666666668</v>
      </c>
      <c r="W101" s="13">
        <v>20</v>
      </c>
      <c r="X101" s="27">
        <v>7.5</v>
      </c>
      <c r="Y101" s="43">
        <f>+X101*0.55+W101*0.1+V101*0.35 +1</f>
        <v>12.958333333333332</v>
      </c>
    </row>
    <row r="102" spans="1:26">
      <c r="A102">
        <v>32</v>
      </c>
      <c r="B102">
        <v>2014223961</v>
      </c>
      <c r="C102" t="s">
        <v>138</v>
      </c>
      <c r="K102">
        <f t="shared" si="13"/>
        <v>0</v>
      </c>
      <c r="L102">
        <v>2.5022502250225021</v>
      </c>
      <c r="N102" s="3">
        <f t="shared" si="14"/>
        <v>0.25022502250225021</v>
      </c>
      <c r="V102" s="32">
        <f t="shared" si="9"/>
        <v>0</v>
      </c>
      <c r="W102" s="13">
        <v>1.251125112511251</v>
      </c>
      <c r="Y102" s="30">
        <f t="shared" si="12"/>
        <v>0.1251125112511251</v>
      </c>
    </row>
    <row r="103" spans="1:26">
      <c r="A103">
        <v>33</v>
      </c>
      <c r="B103">
        <v>2015700361</v>
      </c>
      <c r="C103" t="s">
        <v>139</v>
      </c>
      <c r="E103">
        <v>1</v>
      </c>
      <c r="F103">
        <v>1</v>
      </c>
      <c r="G103">
        <v>1</v>
      </c>
      <c r="I103">
        <v>1</v>
      </c>
      <c r="J103">
        <v>1</v>
      </c>
      <c r="K103">
        <f t="shared" si="13"/>
        <v>20</v>
      </c>
      <c r="L103">
        <v>20</v>
      </c>
      <c r="M103">
        <v>6</v>
      </c>
      <c r="N103" s="3">
        <f t="shared" si="14"/>
        <v>11.6</v>
      </c>
      <c r="O103">
        <v>2</v>
      </c>
      <c r="Q103" s="24">
        <v>1</v>
      </c>
      <c r="R103" s="24">
        <v>1</v>
      </c>
      <c r="S103" s="24">
        <v>1</v>
      </c>
      <c r="T103">
        <v>1</v>
      </c>
      <c r="V103" s="32">
        <f t="shared" si="9"/>
        <v>13.333333333333332</v>
      </c>
      <c r="W103" s="13">
        <v>20</v>
      </c>
      <c r="X103" s="27">
        <v>4</v>
      </c>
      <c r="Y103" s="30">
        <f t="shared" si="12"/>
        <v>8.8666666666666671</v>
      </c>
    </row>
    <row r="104" spans="1:26">
      <c r="A104">
        <v>34</v>
      </c>
      <c r="B104">
        <v>2015223271</v>
      </c>
      <c r="C104" t="s">
        <v>291</v>
      </c>
      <c r="F104">
        <v>1</v>
      </c>
      <c r="K104">
        <f t="shared" si="13"/>
        <v>4</v>
      </c>
      <c r="L104">
        <v>17.497749774977496</v>
      </c>
      <c r="M104">
        <v>2.5</v>
      </c>
      <c r="N104" s="3">
        <f t="shared" si="14"/>
        <v>4.44977497749775</v>
      </c>
      <c r="V104" s="32">
        <f t="shared" si="9"/>
        <v>0</v>
      </c>
      <c r="W104" s="13">
        <v>14.999999999999998</v>
      </c>
      <c r="X104" s="27">
        <v>0</v>
      </c>
      <c r="Y104" s="30">
        <f t="shared" si="12"/>
        <v>1.5</v>
      </c>
    </row>
    <row r="105" spans="1:26">
      <c r="A105">
        <v>35</v>
      </c>
      <c r="B105">
        <v>2010222721</v>
      </c>
      <c r="C105" s="39" t="s">
        <v>143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f t="shared" si="13"/>
        <v>20</v>
      </c>
      <c r="L105">
        <v>20</v>
      </c>
      <c r="M105">
        <v>16</v>
      </c>
      <c r="N105" s="3">
        <f t="shared" si="14"/>
        <v>17.600000000000001</v>
      </c>
      <c r="O105">
        <v>2</v>
      </c>
      <c r="P105">
        <v>1</v>
      </c>
      <c r="Q105" s="24">
        <v>1.5</v>
      </c>
      <c r="R105" s="24">
        <v>1</v>
      </c>
      <c r="S105" s="24">
        <v>1.5</v>
      </c>
      <c r="T105">
        <v>1</v>
      </c>
      <c r="U105">
        <v>1</v>
      </c>
      <c r="V105" s="32">
        <f t="shared" si="9"/>
        <v>20</v>
      </c>
      <c r="W105" s="13">
        <v>20</v>
      </c>
      <c r="X105" s="27">
        <v>13.5</v>
      </c>
      <c r="Y105" s="43">
        <f>+X105*0.55+W105*0.1+V105*0.35 +1</f>
        <v>17.425000000000001</v>
      </c>
      <c r="Z105" s="56">
        <v>1</v>
      </c>
    </row>
    <row r="106" spans="1:26">
      <c r="A106">
        <v>36</v>
      </c>
      <c r="B106">
        <v>2015224041</v>
      </c>
      <c r="C106" t="s">
        <v>160</v>
      </c>
      <c r="F106">
        <v>1</v>
      </c>
      <c r="G106">
        <v>1</v>
      </c>
      <c r="I106">
        <v>1</v>
      </c>
      <c r="K106">
        <f t="shared" si="13"/>
        <v>12</v>
      </c>
      <c r="L106">
        <v>17.497749774977496</v>
      </c>
      <c r="M106">
        <v>5</v>
      </c>
      <c r="N106" s="3">
        <f t="shared" si="14"/>
        <v>8.3497749774977486</v>
      </c>
      <c r="V106" s="32">
        <f t="shared" si="9"/>
        <v>0</v>
      </c>
      <c r="W106" s="13">
        <v>14.999999999999998</v>
      </c>
      <c r="X106" s="27">
        <v>1.5</v>
      </c>
      <c r="Y106" s="30">
        <f t="shared" si="12"/>
        <v>2.3250000000000002</v>
      </c>
    </row>
    <row r="107" spans="1:26">
      <c r="A107">
        <v>37</v>
      </c>
      <c r="B107">
        <v>2015241701</v>
      </c>
      <c r="C107" t="s">
        <v>266</v>
      </c>
      <c r="E107">
        <v>1</v>
      </c>
      <c r="I107">
        <v>1</v>
      </c>
      <c r="J107">
        <v>1</v>
      </c>
      <c r="K107">
        <f t="shared" si="13"/>
        <v>12</v>
      </c>
      <c r="L107">
        <v>12.502250225022502</v>
      </c>
      <c r="M107">
        <v>6</v>
      </c>
      <c r="N107" s="3">
        <f t="shared" si="14"/>
        <v>8.4502250225022486</v>
      </c>
      <c r="O107">
        <v>1.5</v>
      </c>
      <c r="Q107" s="24">
        <v>1</v>
      </c>
      <c r="S107" s="24">
        <v>1</v>
      </c>
      <c r="T107">
        <v>1</v>
      </c>
      <c r="V107" s="32">
        <f t="shared" si="9"/>
        <v>10</v>
      </c>
      <c r="W107" s="13">
        <v>12.502250225022502</v>
      </c>
      <c r="X107" s="27">
        <v>0.5</v>
      </c>
      <c r="Y107" s="30">
        <f t="shared" si="12"/>
        <v>5.0252250225022497</v>
      </c>
    </row>
    <row r="108" spans="1:26">
      <c r="A108">
        <v>38</v>
      </c>
      <c r="B108">
        <v>2015200562</v>
      </c>
      <c r="C108" t="s">
        <v>267</v>
      </c>
      <c r="E108">
        <v>1</v>
      </c>
      <c r="F108">
        <v>1</v>
      </c>
      <c r="G108">
        <v>1</v>
      </c>
      <c r="I108">
        <v>1</v>
      </c>
      <c r="J108">
        <v>1</v>
      </c>
      <c r="K108">
        <f t="shared" si="13"/>
        <v>20</v>
      </c>
      <c r="L108">
        <v>20</v>
      </c>
      <c r="M108">
        <v>9.5</v>
      </c>
      <c r="N108" s="3">
        <f t="shared" si="14"/>
        <v>13.7</v>
      </c>
      <c r="O108">
        <v>2</v>
      </c>
      <c r="P108">
        <v>1</v>
      </c>
      <c r="Q108" s="24">
        <v>1</v>
      </c>
      <c r="R108" s="24">
        <v>1</v>
      </c>
      <c r="S108" s="24">
        <v>1</v>
      </c>
      <c r="T108">
        <v>1</v>
      </c>
      <c r="V108" s="32">
        <f t="shared" si="9"/>
        <v>15.555555555555555</v>
      </c>
      <c r="W108" s="13">
        <v>20</v>
      </c>
      <c r="X108" s="27">
        <v>1</v>
      </c>
      <c r="Y108" s="43">
        <f>+X108*0.55+W108*0.1+V108*0.35 +1</f>
        <v>8.9944444444444436</v>
      </c>
    </row>
    <row r="109" spans="1:26">
      <c r="A109">
        <v>39</v>
      </c>
      <c r="B109">
        <v>2015243831</v>
      </c>
      <c r="C109" t="s">
        <v>144</v>
      </c>
      <c r="F109">
        <v>1</v>
      </c>
      <c r="K109">
        <f t="shared" si="13"/>
        <v>4</v>
      </c>
      <c r="L109">
        <v>10</v>
      </c>
      <c r="M109">
        <v>0</v>
      </c>
      <c r="N109" s="3">
        <f t="shared" si="14"/>
        <v>2.2000000000000002</v>
      </c>
      <c r="O109">
        <v>2</v>
      </c>
      <c r="P109">
        <v>2</v>
      </c>
      <c r="V109" s="32">
        <f t="shared" si="9"/>
        <v>8.8888888888888893</v>
      </c>
      <c r="W109" s="13">
        <v>8.7488748874887481</v>
      </c>
      <c r="X109" s="27">
        <v>0.5</v>
      </c>
      <c r="Y109" s="43">
        <f>+X109*0.55+W109*0.1+V109*0.35 +1</f>
        <v>5.2609985998599864</v>
      </c>
    </row>
    <row r="110" spans="1:26">
      <c r="A110">
        <v>40</v>
      </c>
      <c r="B110">
        <v>2015600801</v>
      </c>
      <c r="C110" t="s">
        <v>281</v>
      </c>
      <c r="E110">
        <v>1</v>
      </c>
      <c r="F110">
        <v>1</v>
      </c>
      <c r="G110">
        <v>1</v>
      </c>
      <c r="I110">
        <v>1</v>
      </c>
      <c r="J110">
        <v>1</v>
      </c>
      <c r="K110">
        <f t="shared" si="13"/>
        <v>20</v>
      </c>
      <c r="L110">
        <v>20</v>
      </c>
      <c r="M110">
        <v>17</v>
      </c>
      <c r="N110" s="3">
        <f t="shared" si="14"/>
        <v>18.2</v>
      </c>
      <c r="O110">
        <v>2</v>
      </c>
      <c r="P110">
        <v>2</v>
      </c>
      <c r="Q110" s="24">
        <v>1.5</v>
      </c>
      <c r="S110" s="24">
        <v>1</v>
      </c>
      <c r="T110">
        <v>1</v>
      </c>
      <c r="U110">
        <v>1</v>
      </c>
      <c r="V110" s="32">
        <f t="shared" si="9"/>
        <v>18.888888888888889</v>
      </c>
      <c r="W110" s="13">
        <v>20</v>
      </c>
      <c r="X110" s="27">
        <v>13</v>
      </c>
      <c r="Y110" s="30">
        <f t="shared" si="12"/>
        <v>15.761111111111111</v>
      </c>
    </row>
    <row r="111" spans="1:26">
      <c r="A111">
        <v>41</v>
      </c>
      <c r="B111">
        <v>2015200151</v>
      </c>
      <c r="C111" t="s">
        <v>292</v>
      </c>
      <c r="E111">
        <v>1</v>
      </c>
      <c r="F111">
        <v>1</v>
      </c>
      <c r="G111">
        <v>1</v>
      </c>
      <c r="I111">
        <v>1</v>
      </c>
      <c r="J111">
        <v>1</v>
      </c>
      <c r="K111">
        <f t="shared" si="13"/>
        <v>20</v>
      </c>
      <c r="L111">
        <v>20</v>
      </c>
      <c r="M111">
        <v>17.5</v>
      </c>
      <c r="N111" s="3">
        <f t="shared" si="14"/>
        <v>18.5</v>
      </c>
      <c r="O111">
        <v>2</v>
      </c>
      <c r="P111">
        <v>1</v>
      </c>
      <c r="Q111" s="24">
        <v>1</v>
      </c>
      <c r="S111" s="24">
        <v>1</v>
      </c>
      <c r="T111">
        <v>1</v>
      </c>
      <c r="U111">
        <v>1</v>
      </c>
      <c r="V111" s="32">
        <f t="shared" si="9"/>
        <v>15.555555555555555</v>
      </c>
      <c r="W111" s="13">
        <v>20</v>
      </c>
      <c r="X111" s="27">
        <v>15</v>
      </c>
      <c r="Y111" s="43">
        <f>+X111*0.55+W111*0.1+V111*0.35 +1</f>
        <v>16.694444444444443</v>
      </c>
    </row>
    <row r="112" spans="1:26">
      <c r="A112">
        <v>42</v>
      </c>
      <c r="B112">
        <v>2015601432</v>
      </c>
      <c r="C112" t="s">
        <v>293</v>
      </c>
      <c r="E112">
        <v>1</v>
      </c>
      <c r="G112">
        <v>1</v>
      </c>
      <c r="I112">
        <v>1</v>
      </c>
      <c r="J112">
        <v>1</v>
      </c>
      <c r="K112">
        <f t="shared" si="13"/>
        <v>16</v>
      </c>
      <c r="L112">
        <v>20</v>
      </c>
      <c r="M112">
        <v>11.5</v>
      </c>
      <c r="N112" s="3">
        <f t="shared" si="14"/>
        <v>13.7</v>
      </c>
      <c r="O112">
        <v>2</v>
      </c>
      <c r="P112">
        <v>1</v>
      </c>
      <c r="Q112" s="24">
        <v>1</v>
      </c>
      <c r="R112" s="24">
        <v>1</v>
      </c>
      <c r="S112" s="24">
        <v>1</v>
      </c>
      <c r="T112">
        <v>1</v>
      </c>
      <c r="V112" s="32">
        <f t="shared" si="9"/>
        <v>15.555555555555555</v>
      </c>
      <c r="W112" s="13">
        <v>20</v>
      </c>
      <c r="X112" s="27">
        <v>4.5</v>
      </c>
      <c r="Y112" s="43">
        <f>+X112*0.55+W112*0.1+V112*0.35 +1</f>
        <v>10.919444444444444</v>
      </c>
    </row>
    <row r="113" spans="1:25">
      <c r="A113">
        <v>43</v>
      </c>
      <c r="B113">
        <v>2015201931</v>
      </c>
      <c r="C113" t="s">
        <v>146</v>
      </c>
      <c r="E113">
        <v>1</v>
      </c>
      <c r="F113">
        <v>1</v>
      </c>
      <c r="G113">
        <v>1</v>
      </c>
      <c r="I113">
        <v>1</v>
      </c>
      <c r="J113">
        <v>1</v>
      </c>
      <c r="K113">
        <f t="shared" si="13"/>
        <v>20</v>
      </c>
      <c r="L113">
        <v>20</v>
      </c>
      <c r="M113">
        <v>12.5</v>
      </c>
      <c r="N113" s="3">
        <f t="shared" si="14"/>
        <v>15.5</v>
      </c>
      <c r="O113">
        <v>2</v>
      </c>
      <c r="Q113" s="24">
        <v>1</v>
      </c>
      <c r="R113" s="24">
        <v>1</v>
      </c>
      <c r="S113" s="24">
        <v>1</v>
      </c>
      <c r="T113">
        <v>1</v>
      </c>
      <c r="V113" s="32">
        <f t="shared" si="9"/>
        <v>13.333333333333332</v>
      </c>
      <c r="W113" s="13">
        <v>20</v>
      </c>
      <c r="X113" s="27">
        <v>8</v>
      </c>
      <c r="Y113" s="30">
        <f t="shared" si="12"/>
        <v>11.066666666666666</v>
      </c>
    </row>
    <row r="114" spans="1:25">
      <c r="A114">
        <v>44</v>
      </c>
      <c r="B114">
        <v>2015220011</v>
      </c>
      <c r="C114" t="s">
        <v>145</v>
      </c>
      <c r="E114">
        <v>1</v>
      </c>
      <c r="J114">
        <v>1</v>
      </c>
      <c r="K114">
        <f t="shared" si="13"/>
        <v>8</v>
      </c>
      <c r="L114">
        <v>7.4977497749774971</v>
      </c>
      <c r="M114">
        <v>2.5</v>
      </c>
      <c r="N114" s="3">
        <f t="shared" si="14"/>
        <v>4.6497749774977493</v>
      </c>
      <c r="P114">
        <v>2</v>
      </c>
      <c r="V114" s="32">
        <f t="shared" si="9"/>
        <v>4.4444444444444446</v>
      </c>
      <c r="W114" s="13">
        <v>5</v>
      </c>
      <c r="X114" s="27">
        <v>0.5</v>
      </c>
      <c r="Y114" s="30">
        <f t="shared" si="12"/>
        <v>2.3305555555555557</v>
      </c>
    </row>
    <row r="115" spans="1:25">
      <c r="A115">
        <v>45</v>
      </c>
      <c r="B115">
        <v>2015701661</v>
      </c>
      <c r="C115" t="s">
        <v>214</v>
      </c>
      <c r="E115">
        <v>1</v>
      </c>
      <c r="F115">
        <v>1</v>
      </c>
      <c r="G115">
        <v>1</v>
      </c>
      <c r="I115">
        <v>1</v>
      </c>
      <c r="J115">
        <v>1</v>
      </c>
      <c r="K115">
        <f t="shared" si="13"/>
        <v>20</v>
      </c>
      <c r="L115">
        <v>20</v>
      </c>
      <c r="M115">
        <v>9.5</v>
      </c>
      <c r="N115" s="3">
        <f t="shared" si="14"/>
        <v>13.7</v>
      </c>
      <c r="O115">
        <v>2</v>
      </c>
      <c r="P115">
        <v>1</v>
      </c>
      <c r="Q115" s="24">
        <v>1</v>
      </c>
      <c r="R115" s="24">
        <v>1</v>
      </c>
      <c r="S115" s="24">
        <v>1</v>
      </c>
      <c r="T115">
        <v>1</v>
      </c>
      <c r="V115" s="32">
        <f t="shared" si="9"/>
        <v>15.555555555555555</v>
      </c>
      <c r="W115" s="13">
        <v>20</v>
      </c>
      <c r="X115" s="27">
        <v>7</v>
      </c>
      <c r="Y115" s="30">
        <f t="shared" si="12"/>
        <v>11.294444444444444</v>
      </c>
    </row>
    <row r="116" spans="1:25">
      <c r="A116">
        <v>46</v>
      </c>
      <c r="B116">
        <v>2015244801</v>
      </c>
      <c r="C116" t="s">
        <v>195</v>
      </c>
      <c r="E116">
        <v>1</v>
      </c>
      <c r="F116">
        <v>1</v>
      </c>
      <c r="G116">
        <v>1</v>
      </c>
      <c r="I116">
        <v>1</v>
      </c>
      <c r="J116">
        <v>1</v>
      </c>
      <c r="K116">
        <f t="shared" si="13"/>
        <v>20</v>
      </c>
      <c r="L116">
        <v>20</v>
      </c>
      <c r="M116">
        <v>15.5</v>
      </c>
      <c r="N116" s="3">
        <f t="shared" si="14"/>
        <v>17.299999999999997</v>
      </c>
      <c r="O116">
        <v>2</v>
      </c>
      <c r="P116">
        <v>2</v>
      </c>
      <c r="Q116" s="24">
        <v>1</v>
      </c>
      <c r="R116" s="24">
        <v>1</v>
      </c>
      <c r="S116" s="24">
        <v>1</v>
      </c>
      <c r="T116">
        <v>1</v>
      </c>
      <c r="V116" s="32">
        <f t="shared" si="9"/>
        <v>17.777777777777779</v>
      </c>
      <c r="W116" s="13">
        <v>20</v>
      </c>
      <c r="X116" s="27">
        <v>8</v>
      </c>
      <c r="Y116" s="30">
        <f t="shared" si="12"/>
        <v>12.622222222222224</v>
      </c>
    </row>
    <row r="117" spans="1:25">
      <c r="A117">
        <v>47</v>
      </c>
      <c r="B117">
        <v>2007251071</v>
      </c>
      <c r="C117" t="s">
        <v>250</v>
      </c>
      <c r="D117">
        <v>1</v>
      </c>
      <c r="E117">
        <v>1</v>
      </c>
      <c r="F117">
        <v>1</v>
      </c>
      <c r="G117">
        <v>1</v>
      </c>
      <c r="J117">
        <v>1</v>
      </c>
      <c r="K117">
        <f t="shared" si="13"/>
        <v>16</v>
      </c>
      <c r="L117">
        <v>15.004500450045002</v>
      </c>
      <c r="M117">
        <v>15.5</v>
      </c>
      <c r="N117" s="3">
        <f t="shared" si="14"/>
        <v>15.6004500450045</v>
      </c>
      <c r="O117">
        <v>2</v>
      </c>
      <c r="P117">
        <v>2</v>
      </c>
      <c r="Q117" s="24">
        <v>1</v>
      </c>
      <c r="S117" s="24">
        <v>1</v>
      </c>
      <c r="T117">
        <v>1.5</v>
      </c>
      <c r="V117" s="32">
        <f t="shared" si="9"/>
        <v>16.666666666666668</v>
      </c>
      <c r="W117" s="13">
        <v>14.999999999999998</v>
      </c>
      <c r="X117" s="27">
        <v>8</v>
      </c>
      <c r="Y117" s="30">
        <f t="shared" si="12"/>
        <v>11.733333333333334</v>
      </c>
    </row>
    <row r="118" spans="1:25">
      <c r="A118">
        <v>48</v>
      </c>
      <c r="B118">
        <v>2014241091</v>
      </c>
      <c r="C118" t="s">
        <v>251</v>
      </c>
      <c r="F118">
        <v>1</v>
      </c>
      <c r="K118">
        <f t="shared" si="13"/>
        <v>4</v>
      </c>
      <c r="L118">
        <v>2.5022502250225021</v>
      </c>
      <c r="N118" s="3">
        <f t="shared" si="14"/>
        <v>1.4502250225022502</v>
      </c>
      <c r="V118" s="32">
        <f t="shared" si="9"/>
        <v>0</v>
      </c>
      <c r="W118" s="13">
        <v>1.251125112511251</v>
      </c>
      <c r="Y118" s="30">
        <f t="shared" si="12"/>
        <v>0.1251125112511251</v>
      </c>
    </row>
    <row r="119" spans="1:25">
      <c r="A119">
        <v>49</v>
      </c>
      <c r="B119">
        <v>2015203311</v>
      </c>
      <c r="C119" t="s">
        <v>295</v>
      </c>
      <c r="K119">
        <f t="shared" si="13"/>
        <v>0</v>
      </c>
      <c r="L119">
        <v>7.4977497749774971</v>
      </c>
      <c r="N119" s="3">
        <f t="shared" ref="N119:N135" si="15">+M119*0.6+L119*0.1+K119*0.3</f>
        <v>0.74977497749774979</v>
      </c>
      <c r="V119" s="32">
        <f t="shared" si="9"/>
        <v>0</v>
      </c>
      <c r="W119" s="13">
        <v>8.7488748874887481</v>
      </c>
      <c r="X119" s="27">
        <v>6.5</v>
      </c>
      <c r="Y119" s="30">
        <f t="shared" si="12"/>
        <v>4.4498874887488746</v>
      </c>
    </row>
    <row r="120" spans="1:25">
      <c r="A120">
        <v>50</v>
      </c>
      <c r="B120">
        <v>2011150601</v>
      </c>
      <c r="C120" t="s">
        <v>252</v>
      </c>
      <c r="I120">
        <v>0.5</v>
      </c>
      <c r="K120">
        <f t="shared" si="13"/>
        <v>2</v>
      </c>
      <c r="L120">
        <v>7.4977497749774971</v>
      </c>
      <c r="M120">
        <v>16</v>
      </c>
      <c r="N120" s="3">
        <f t="shared" si="15"/>
        <v>10.949774977497748</v>
      </c>
      <c r="V120" s="32">
        <f t="shared" si="9"/>
        <v>0</v>
      </c>
      <c r="W120" s="13">
        <v>5</v>
      </c>
      <c r="X120" s="27">
        <v>0.5</v>
      </c>
      <c r="Y120" s="30">
        <f t="shared" si="12"/>
        <v>0.77500000000000002</v>
      </c>
    </row>
    <row r="121" spans="1:25">
      <c r="A121">
        <v>51</v>
      </c>
      <c r="B121">
        <v>2015247491</v>
      </c>
      <c r="C121" t="s">
        <v>129</v>
      </c>
      <c r="D121">
        <v>1</v>
      </c>
      <c r="E121">
        <v>1</v>
      </c>
      <c r="F121">
        <v>0.5</v>
      </c>
      <c r="I121">
        <v>0.5</v>
      </c>
      <c r="K121">
        <f t="shared" si="13"/>
        <v>8</v>
      </c>
      <c r="L121">
        <v>10</v>
      </c>
      <c r="M121">
        <v>4</v>
      </c>
      <c r="N121" s="3">
        <f t="shared" si="15"/>
        <v>5.8</v>
      </c>
      <c r="O121">
        <v>1.5</v>
      </c>
      <c r="Q121" s="24">
        <v>1</v>
      </c>
      <c r="R121" s="24">
        <v>1</v>
      </c>
      <c r="S121" s="24">
        <v>1</v>
      </c>
      <c r="T121">
        <v>1</v>
      </c>
      <c r="V121" s="32">
        <f t="shared" si="9"/>
        <v>12.222222222222223</v>
      </c>
      <c r="W121" s="13">
        <v>12.502250225022502</v>
      </c>
      <c r="X121" s="27">
        <v>1</v>
      </c>
      <c r="Y121" s="43">
        <f>+X121*0.55+W121*0.1+V121*0.35 +1</f>
        <v>7.0780028002800277</v>
      </c>
    </row>
    <row r="122" spans="1:25">
      <c r="A122">
        <v>52</v>
      </c>
      <c r="B122">
        <v>2011223622</v>
      </c>
      <c r="C122" t="s">
        <v>130</v>
      </c>
      <c r="K122">
        <f t="shared" si="13"/>
        <v>0</v>
      </c>
      <c r="L122">
        <v>2.5022502250225021</v>
      </c>
      <c r="N122" s="3">
        <f t="shared" si="15"/>
        <v>0.25022502250225021</v>
      </c>
      <c r="V122" s="32">
        <f t="shared" si="9"/>
        <v>0</v>
      </c>
      <c r="W122" s="13">
        <v>1.251125112511251</v>
      </c>
      <c r="Y122" s="30">
        <f t="shared" si="12"/>
        <v>0.1251125112511251</v>
      </c>
    </row>
    <row r="123" spans="1:25">
      <c r="A123">
        <v>53</v>
      </c>
      <c r="B123">
        <v>2015203581</v>
      </c>
      <c r="C123" t="s">
        <v>217</v>
      </c>
      <c r="E123">
        <v>1</v>
      </c>
      <c r="F123">
        <v>1</v>
      </c>
      <c r="G123">
        <v>1</v>
      </c>
      <c r="I123">
        <v>1</v>
      </c>
      <c r="J123">
        <v>1</v>
      </c>
      <c r="K123">
        <f t="shared" si="13"/>
        <v>20</v>
      </c>
      <c r="L123">
        <v>15.004500450045002</v>
      </c>
      <c r="M123">
        <v>10.5</v>
      </c>
      <c r="N123" s="3">
        <f t="shared" si="15"/>
        <v>13.800450045004499</v>
      </c>
      <c r="O123">
        <v>2</v>
      </c>
      <c r="P123">
        <v>2</v>
      </c>
      <c r="Q123" s="24">
        <v>1</v>
      </c>
      <c r="S123" s="24">
        <v>1</v>
      </c>
      <c r="T123">
        <v>1</v>
      </c>
      <c r="V123" s="32">
        <f t="shared" si="9"/>
        <v>15.555555555555555</v>
      </c>
      <c r="W123" s="13">
        <v>11.25112511251125</v>
      </c>
      <c r="X123" s="27">
        <v>1</v>
      </c>
      <c r="Y123" s="30">
        <f t="shared" si="12"/>
        <v>7.1195569556955691</v>
      </c>
    </row>
    <row r="124" spans="1:25">
      <c r="A124">
        <v>55</v>
      </c>
      <c r="B124">
        <v>2015245791</v>
      </c>
      <c r="C124" t="s">
        <v>166</v>
      </c>
      <c r="E124">
        <v>1</v>
      </c>
      <c r="F124">
        <v>1</v>
      </c>
      <c r="G124">
        <v>1</v>
      </c>
      <c r="I124">
        <v>1</v>
      </c>
      <c r="K124">
        <f t="shared" si="13"/>
        <v>16</v>
      </c>
      <c r="L124">
        <v>15.004500450045002</v>
      </c>
      <c r="M124">
        <v>13</v>
      </c>
      <c r="N124" s="3">
        <f t="shared" si="15"/>
        <v>14.1004500450045</v>
      </c>
      <c r="V124" s="32">
        <f t="shared" si="9"/>
        <v>0</v>
      </c>
      <c r="W124" s="13">
        <v>10</v>
      </c>
      <c r="X124" s="27">
        <v>3</v>
      </c>
      <c r="Y124" s="30">
        <f t="shared" si="12"/>
        <v>2.6500000000000004</v>
      </c>
    </row>
    <row r="125" spans="1:25">
      <c r="A125">
        <v>56</v>
      </c>
      <c r="B125">
        <v>2015245722</v>
      </c>
      <c r="C125" t="s">
        <v>218</v>
      </c>
      <c r="E125">
        <v>1</v>
      </c>
      <c r="F125">
        <v>1</v>
      </c>
      <c r="G125">
        <v>1</v>
      </c>
      <c r="I125">
        <v>1</v>
      </c>
      <c r="J125">
        <v>1</v>
      </c>
      <c r="K125">
        <f t="shared" si="13"/>
        <v>20</v>
      </c>
      <c r="L125">
        <v>17.497749774977496</v>
      </c>
      <c r="M125">
        <v>5.5</v>
      </c>
      <c r="N125" s="3">
        <f t="shared" si="15"/>
        <v>11.04977497749775</v>
      </c>
      <c r="O125">
        <v>2</v>
      </c>
      <c r="P125">
        <v>1</v>
      </c>
      <c r="Q125" s="24">
        <v>1</v>
      </c>
      <c r="R125" s="24">
        <v>1</v>
      </c>
      <c r="S125" s="24">
        <v>1</v>
      </c>
      <c r="T125">
        <v>1</v>
      </c>
      <c r="V125" s="32">
        <f t="shared" si="9"/>
        <v>15.555555555555555</v>
      </c>
      <c r="W125" s="13">
        <v>18.753375337533754</v>
      </c>
      <c r="X125" s="27">
        <v>0.5</v>
      </c>
      <c r="Y125" s="30">
        <f t="shared" si="12"/>
        <v>7.594781978197819</v>
      </c>
    </row>
    <row r="126" spans="1:25">
      <c r="A126">
        <v>57</v>
      </c>
      <c r="B126">
        <v>2014246971</v>
      </c>
      <c r="C126" t="s">
        <v>256</v>
      </c>
      <c r="K126">
        <f t="shared" si="13"/>
        <v>0</v>
      </c>
      <c r="L126">
        <v>7.4977497749774971</v>
      </c>
      <c r="M126">
        <v>1.5</v>
      </c>
      <c r="N126" s="3">
        <f t="shared" si="15"/>
        <v>1.6497749774977497</v>
      </c>
      <c r="V126" s="32">
        <f t="shared" si="9"/>
        <v>0</v>
      </c>
      <c r="W126" s="13">
        <v>3.7488748874887485</v>
      </c>
      <c r="Y126" s="30">
        <f t="shared" si="12"/>
        <v>0.3748874887488749</v>
      </c>
    </row>
    <row r="127" spans="1:25">
      <c r="A127">
        <v>58</v>
      </c>
      <c r="B127">
        <v>2015243141</v>
      </c>
      <c r="C127" t="s">
        <v>151</v>
      </c>
      <c r="F127">
        <v>1</v>
      </c>
      <c r="G127">
        <v>1</v>
      </c>
      <c r="I127">
        <v>1</v>
      </c>
      <c r="J127">
        <v>1</v>
      </c>
      <c r="K127">
        <f t="shared" si="13"/>
        <v>16</v>
      </c>
      <c r="L127">
        <v>20</v>
      </c>
      <c r="M127">
        <v>1</v>
      </c>
      <c r="N127" s="3">
        <f t="shared" si="15"/>
        <v>7.4</v>
      </c>
      <c r="O127">
        <v>2</v>
      </c>
      <c r="P127">
        <v>2</v>
      </c>
      <c r="Q127" s="24">
        <v>1</v>
      </c>
      <c r="T127">
        <v>1</v>
      </c>
      <c r="V127" s="32">
        <f t="shared" si="9"/>
        <v>13.333333333333332</v>
      </c>
      <c r="W127" s="13">
        <v>18.753375337533754</v>
      </c>
      <c r="X127" s="27">
        <v>0.5</v>
      </c>
      <c r="Y127" s="30">
        <f t="shared" si="12"/>
        <v>6.8170042004200422</v>
      </c>
    </row>
    <row r="128" spans="1:25">
      <c r="A128">
        <v>59</v>
      </c>
      <c r="B128">
        <v>2015204401</v>
      </c>
      <c r="C128" t="s">
        <v>257</v>
      </c>
      <c r="E128">
        <v>1</v>
      </c>
      <c r="F128">
        <v>1</v>
      </c>
      <c r="G128">
        <v>1</v>
      </c>
      <c r="I128">
        <v>1</v>
      </c>
      <c r="J128">
        <v>1</v>
      </c>
      <c r="K128">
        <f t="shared" si="13"/>
        <v>20</v>
      </c>
      <c r="L128">
        <v>20</v>
      </c>
      <c r="M128">
        <v>5.5</v>
      </c>
      <c r="N128" s="3">
        <f t="shared" si="15"/>
        <v>11.3</v>
      </c>
      <c r="O128">
        <v>2</v>
      </c>
      <c r="P128">
        <v>2</v>
      </c>
      <c r="Q128" s="24">
        <v>1</v>
      </c>
      <c r="S128" s="24">
        <v>1</v>
      </c>
      <c r="T128">
        <v>1</v>
      </c>
      <c r="V128" s="32">
        <f t="shared" si="9"/>
        <v>15.555555555555555</v>
      </c>
      <c r="W128" s="13">
        <v>20</v>
      </c>
      <c r="X128" s="27">
        <v>0.5</v>
      </c>
      <c r="Y128" s="43">
        <f>+X128*0.55+W128*0.1+V128*0.35 +1</f>
        <v>8.7194444444444432</v>
      </c>
    </row>
    <row r="129" spans="1:26">
      <c r="A129">
        <v>60</v>
      </c>
      <c r="B129">
        <v>2012248101</v>
      </c>
      <c r="C129" t="s">
        <v>278</v>
      </c>
      <c r="E129">
        <v>1</v>
      </c>
      <c r="F129">
        <v>1</v>
      </c>
      <c r="K129">
        <f t="shared" si="13"/>
        <v>8</v>
      </c>
      <c r="L129">
        <v>7.4977497749774971</v>
      </c>
      <c r="N129" s="3">
        <f t="shared" si="15"/>
        <v>3.1497749774977497</v>
      </c>
      <c r="Q129" s="24">
        <v>1</v>
      </c>
      <c r="V129" s="32">
        <f t="shared" si="9"/>
        <v>2.2222222222222223</v>
      </c>
      <c r="W129" s="13">
        <v>7.5022502250225012</v>
      </c>
      <c r="X129" s="27">
        <v>1.5</v>
      </c>
      <c r="Y129" s="30">
        <f t="shared" si="12"/>
        <v>2.3530028002800281</v>
      </c>
    </row>
    <row r="130" spans="1:26">
      <c r="A130">
        <v>61</v>
      </c>
      <c r="B130">
        <v>2013204461</v>
      </c>
      <c r="C130" t="s">
        <v>220</v>
      </c>
      <c r="E130">
        <v>0.5</v>
      </c>
      <c r="F130">
        <v>1</v>
      </c>
      <c r="G130">
        <v>1</v>
      </c>
      <c r="I130">
        <v>1</v>
      </c>
      <c r="J130">
        <v>1</v>
      </c>
      <c r="K130">
        <f t="shared" si="13"/>
        <v>18</v>
      </c>
      <c r="L130">
        <v>10</v>
      </c>
      <c r="M130">
        <v>16.5</v>
      </c>
      <c r="N130" s="3">
        <f t="shared" si="15"/>
        <v>16.3</v>
      </c>
      <c r="O130">
        <v>2</v>
      </c>
      <c r="Q130" s="24">
        <v>1</v>
      </c>
      <c r="V130" s="32">
        <f t="shared" si="9"/>
        <v>6.6666666666666661</v>
      </c>
      <c r="W130" s="13">
        <v>7.5022502250225012</v>
      </c>
      <c r="X130" s="27">
        <v>6</v>
      </c>
      <c r="Y130" s="30">
        <f t="shared" si="12"/>
        <v>6.3835583558355831</v>
      </c>
    </row>
    <row r="131" spans="1:26">
      <c r="A131">
        <v>62</v>
      </c>
      <c r="B131">
        <v>2015701371</v>
      </c>
      <c r="C131" t="s">
        <v>165</v>
      </c>
      <c r="E131">
        <v>1</v>
      </c>
      <c r="G131">
        <v>1</v>
      </c>
      <c r="I131">
        <v>1</v>
      </c>
      <c r="J131">
        <v>1</v>
      </c>
      <c r="K131">
        <f t="shared" si="13"/>
        <v>16</v>
      </c>
      <c r="L131">
        <v>15.004500450045002</v>
      </c>
      <c r="M131">
        <v>8.5</v>
      </c>
      <c r="N131" s="3">
        <f t="shared" si="15"/>
        <v>11.400450045004501</v>
      </c>
      <c r="O131">
        <v>2</v>
      </c>
      <c r="P131">
        <v>2</v>
      </c>
      <c r="Q131" s="24">
        <v>1</v>
      </c>
      <c r="R131" s="24">
        <v>1</v>
      </c>
      <c r="S131" s="24">
        <v>1</v>
      </c>
      <c r="T131">
        <v>1</v>
      </c>
      <c r="V131" s="32">
        <f t="shared" si="9"/>
        <v>17.777777777777779</v>
      </c>
      <c r="W131" s="13">
        <v>17.5022502250225</v>
      </c>
      <c r="X131" s="27">
        <v>2.5</v>
      </c>
      <c r="Y131" s="43">
        <f>+X131*0.55+W131*0.1+V131*0.35 +1</f>
        <v>10.347447244724473</v>
      </c>
    </row>
    <row r="132" spans="1:26">
      <c r="A132">
        <v>63</v>
      </c>
      <c r="B132">
        <v>2015242091</v>
      </c>
      <c r="C132" t="s">
        <v>153</v>
      </c>
      <c r="E132">
        <v>1</v>
      </c>
      <c r="F132">
        <v>1</v>
      </c>
      <c r="G132">
        <v>1</v>
      </c>
      <c r="I132">
        <v>1</v>
      </c>
      <c r="K132">
        <f t="shared" si="13"/>
        <v>16</v>
      </c>
      <c r="L132">
        <v>20</v>
      </c>
      <c r="M132">
        <v>9.5</v>
      </c>
      <c r="N132" s="3">
        <f t="shared" si="15"/>
        <v>12.5</v>
      </c>
      <c r="O132">
        <v>2</v>
      </c>
      <c r="P132">
        <v>2</v>
      </c>
      <c r="Q132" s="24">
        <v>1.5</v>
      </c>
      <c r="S132" s="24">
        <v>1</v>
      </c>
      <c r="T132">
        <v>1</v>
      </c>
      <c r="V132" s="32">
        <f t="shared" ref="V132:V137" si="16">SUM(O132:U132)/9*20</f>
        <v>16.666666666666668</v>
      </c>
      <c r="W132" s="13">
        <v>20</v>
      </c>
      <c r="X132" s="27">
        <v>1.5</v>
      </c>
      <c r="Y132" s="30">
        <f t="shared" si="12"/>
        <v>8.6583333333333332</v>
      </c>
    </row>
    <row r="133" spans="1:26">
      <c r="A133">
        <v>64</v>
      </c>
      <c r="B133">
        <v>2015801251</v>
      </c>
      <c r="C133" t="s">
        <v>154</v>
      </c>
      <c r="E133">
        <v>1</v>
      </c>
      <c r="F133">
        <v>1</v>
      </c>
      <c r="G133">
        <v>1</v>
      </c>
      <c r="I133">
        <v>1</v>
      </c>
      <c r="J133">
        <v>1</v>
      </c>
      <c r="K133">
        <f t="shared" si="13"/>
        <v>20</v>
      </c>
      <c r="L133">
        <v>20</v>
      </c>
      <c r="M133">
        <v>6</v>
      </c>
      <c r="N133" s="3">
        <f t="shared" si="15"/>
        <v>11.6</v>
      </c>
      <c r="O133">
        <v>2</v>
      </c>
      <c r="P133">
        <v>1</v>
      </c>
      <c r="Q133" s="24">
        <v>1</v>
      </c>
      <c r="R133" s="24">
        <v>1</v>
      </c>
      <c r="S133" s="24">
        <v>1</v>
      </c>
      <c r="T133">
        <v>1</v>
      </c>
      <c r="V133" s="32">
        <f t="shared" si="16"/>
        <v>15.555555555555555</v>
      </c>
      <c r="W133" s="13">
        <v>20</v>
      </c>
      <c r="X133" s="27">
        <v>7</v>
      </c>
      <c r="Y133" s="43">
        <f>+X133*0.55+W133*0.1+V133*0.35 +1</f>
        <v>12.294444444444444</v>
      </c>
    </row>
    <row r="134" spans="1:26">
      <c r="A134">
        <v>65</v>
      </c>
      <c r="B134">
        <v>2015243621</v>
      </c>
      <c r="C134" t="s">
        <v>304</v>
      </c>
      <c r="E134">
        <v>1</v>
      </c>
      <c r="F134">
        <v>0.5</v>
      </c>
      <c r="I134">
        <v>0.5</v>
      </c>
      <c r="K134">
        <f t="shared" si="13"/>
        <v>8</v>
      </c>
      <c r="L134">
        <v>7.4977497749774971</v>
      </c>
      <c r="M134">
        <v>0.5</v>
      </c>
      <c r="N134" s="3">
        <f t="shared" si="15"/>
        <v>3.44977497749775</v>
      </c>
      <c r="O134">
        <v>1.5</v>
      </c>
      <c r="Q134" s="24">
        <v>1</v>
      </c>
      <c r="S134" s="24">
        <v>1</v>
      </c>
      <c r="T134">
        <v>1</v>
      </c>
      <c r="V134" s="32">
        <f t="shared" si="16"/>
        <v>10</v>
      </c>
      <c r="W134" s="13">
        <v>7.5022502250225012</v>
      </c>
      <c r="X134" s="27">
        <v>0.5</v>
      </c>
      <c r="Y134" s="30">
        <f t="shared" ref="Y134:Y137" si="17">+X134*0.55+W134*0.1+V134*0.35</f>
        <v>4.5252250225022497</v>
      </c>
    </row>
    <row r="135" spans="1:26" s="5" customFormat="1">
      <c r="E135" s="5">
        <v>1</v>
      </c>
      <c r="F135" s="5">
        <v>1</v>
      </c>
      <c r="G135" s="5">
        <v>1</v>
      </c>
      <c r="I135" s="5">
        <v>1</v>
      </c>
      <c r="J135" s="5">
        <v>1</v>
      </c>
      <c r="K135" s="5">
        <f t="shared" si="13"/>
        <v>20</v>
      </c>
      <c r="L135" s="5">
        <v>20</v>
      </c>
      <c r="M135" s="5">
        <v>20</v>
      </c>
      <c r="N135" s="6">
        <f t="shared" si="15"/>
        <v>20</v>
      </c>
      <c r="O135" s="5">
        <v>2</v>
      </c>
      <c r="P135" s="5">
        <v>2</v>
      </c>
      <c r="Q135" s="23">
        <v>1.5</v>
      </c>
      <c r="R135" s="23">
        <v>1</v>
      </c>
      <c r="S135" s="23">
        <v>1</v>
      </c>
      <c r="T135" s="5">
        <v>1</v>
      </c>
      <c r="U135" s="5">
        <v>1</v>
      </c>
      <c r="V135" s="31">
        <f t="shared" si="16"/>
        <v>21.111111111111111</v>
      </c>
      <c r="W135" s="5">
        <v>20</v>
      </c>
      <c r="X135" s="26">
        <v>20</v>
      </c>
      <c r="Y135" s="29">
        <f t="shared" si="17"/>
        <v>20.388888888888889</v>
      </c>
      <c r="Z135" s="55"/>
    </row>
    <row r="136" spans="1:26">
      <c r="N136" s="3">
        <f>AVERAGE(N71:N134)</f>
        <v>9.7389210349606365</v>
      </c>
    </row>
    <row r="137" spans="1:26">
      <c r="A137">
        <v>22</v>
      </c>
      <c r="B137">
        <v>2013222001</v>
      </c>
      <c r="C137" t="s">
        <v>140</v>
      </c>
      <c r="K137">
        <f>SUM(E137:J137)/5*20</f>
        <v>0</v>
      </c>
      <c r="L137">
        <v>7.4977497749774971</v>
      </c>
      <c r="M137">
        <v>2</v>
      </c>
      <c r="N137" s="3">
        <f>+M137*0.6+L137*0.1+K137*0.3</f>
        <v>1.9497749774977498</v>
      </c>
      <c r="V137" s="32">
        <f t="shared" si="16"/>
        <v>0</v>
      </c>
      <c r="W137" s="13">
        <v>7.5022502250225012</v>
      </c>
      <c r="Y137" s="30">
        <f t="shared" si="17"/>
        <v>0.75022502250225021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1"/>
  <sheetViews>
    <sheetView workbookViewId="0">
      <selection activeCell="M21" sqref="M21"/>
    </sheetView>
  </sheetViews>
  <sheetFormatPr baseColWidth="10" defaultRowHeight="16"/>
  <cols>
    <col min="1" max="1" width="4.75" customWidth="1"/>
    <col min="2" max="2" width="30.375" style="1" customWidth="1"/>
    <col min="3" max="4" width="3.75" style="1" customWidth="1"/>
    <col min="5" max="6" width="4.5" customWidth="1"/>
    <col min="7" max="7" width="4.5" style="12" customWidth="1"/>
    <col min="8" max="10" width="4.5" customWidth="1"/>
    <col min="11" max="11" width="4.5" style="45" customWidth="1"/>
    <col min="12" max="12" width="4.5" customWidth="1"/>
    <col min="13" max="13" width="5.125" style="41" customWidth="1"/>
    <col min="14" max="40" width="4.125" customWidth="1"/>
  </cols>
  <sheetData>
    <row r="1" spans="1:14">
      <c r="C1" s="1" t="s">
        <v>259</v>
      </c>
      <c r="D1" s="1" t="s">
        <v>260</v>
      </c>
      <c r="E1" t="s">
        <v>237</v>
      </c>
      <c r="F1" t="s">
        <v>310</v>
      </c>
      <c r="G1" s="12" t="s">
        <v>311</v>
      </c>
      <c r="H1" t="s">
        <v>204</v>
      </c>
      <c r="I1" t="s">
        <v>205</v>
      </c>
      <c r="J1" t="s">
        <v>206</v>
      </c>
      <c r="K1" s="45" t="s">
        <v>67</v>
      </c>
      <c r="L1" t="s">
        <v>272</v>
      </c>
      <c r="M1" s="41" t="s">
        <v>273</v>
      </c>
    </row>
    <row r="2" spans="1:14" ht="19" customHeight="1">
      <c r="A2">
        <v>1</v>
      </c>
      <c r="B2" t="s">
        <v>274</v>
      </c>
      <c r="C2">
        <v>13</v>
      </c>
      <c r="D2"/>
      <c r="E2">
        <v>5</v>
      </c>
      <c r="F2">
        <v>15.004500450045002</v>
      </c>
      <c r="G2" s="12">
        <f>+(E2*2+D2+C2)/4*0.9+F2*0.1</f>
        <v>6.6754500450045002</v>
      </c>
      <c r="H2" s="17">
        <v>17</v>
      </c>
      <c r="I2" s="17">
        <v>12</v>
      </c>
      <c r="J2" s="17">
        <v>13</v>
      </c>
      <c r="K2" s="46">
        <v>10</v>
      </c>
      <c r="L2" s="13">
        <v>14.999999999999998</v>
      </c>
      <c r="M2" s="41">
        <f t="shared" ref="M2" si="0">(K2*3+J2+I2+H2)/6*0.9+L2*0.1</f>
        <v>12.3</v>
      </c>
      <c r="N2" s="13"/>
    </row>
    <row r="3" spans="1:14" ht="19" customHeight="1">
      <c r="A3">
        <v>2</v>
      </c>
      <c r="B3" t="s">
        <v>244</v>
      </c>
      <c r="C3">
        <v>14</v>
      </c>
      <c r="D3">
        <v>16</v>
      </c>
      <c r="E3">
        <v>11</v>
      </c>
      <c r="F3">
        <v>15.004500450045002</v>
      </c>
      <c r="G3" s="12">
        <f t="shared" ref="G3:G23" si="1">+(E3*2+D3+C3)/4*0.9+F3*0.1</f>
        <v>13.200450045004501</v>
      </c>
      <c r="H3" s="17">
        <v>13</v>
      </c>
      <c r="I3" s="17">
        <v>17</v>
      </c>
      <c r="J3" s="17">
        <v>13</v>
      </c>
      <c r="K3" s="46">
        <v>18</v>
      </c>
      <c r="L3" s="13">
        <v>12.502250225022502</v>
      </c>
      <c r="M3" s="41">
        <f>(K3*3+J3+I3+H3)/6*0.9+L3*0.1</f>
        <v>15.80022502250225</v>
      </c>
      <c r="N3" s="13"/>
    </row>
    <row r="4" spans="1:14" ht="19" customHeight="1">
      <c r="A4">
        <v>3</v>
      </c>
      <c r="B4" t="s">
        <v>276</v>
      </c>
      <c r="C4">
        <v>16</v>
      </c>
      <c r="D4">
        <v>16</v>
      </c>
      <c r="E4">
        <v>12</v>
      </c>
      <c r="F4">
        <v>20</v>
      </c>
      <c r="G4" s="12">
        <f t="shared" si="1"/>
        <v>14.6</v>
      </c>
      <c r="H4" s="17">
        <v>13</v>
      </c>
      <c r="I4" s="17">
        <v>14</v>
      </c>
      <c r="J4" s="17">
        <v>12</v>
      </c>
      <c r="K4" s="46">
        <v>18</v>
      </c>
      <c r="L4" s="13">
        <v>20</v>
      </c>
      <c r="M4" s="51">
        <f t="shared" ref="M4:M5" si="2">(K4*3+J4+I4+H4)/6*0.9+L4*0.1 + 1</f>
        <v>16.950000000000003</v>
      </c>
      <c r="N4" s="13"/>
    </row>
    <row r="5" spans="1:14" ht="19" customHeight="1">
      <c r="A5">
        <v>4</v>
      </c>
      <c r="B5" t="s">
        <v>245</v>
      </c>
      <c r="C5">
        <v>16</v>
      </c>
      <c r="D5">
        <v>16</v>
      </c>
      <c r="E5">
        <v>11</v>
      </c>
      <c r="F5">
        <v>15.004500450045002</v>
      </c>
      <c r="G5" s="12">
        <f t="shared" si="1"/>
        <v>13.650450045004501</v>
      </c>
      <c r="H5" s="17">
        <v>13</v>
      </c>
      <c r="I5" s="17">
        <v>14</v>
      </c>
      <c r="J5" s="17">
        <v>12</v>
      </c>
      <c r="K5" s="46">
        <v>11</v>
      </c>
      <c r="L5" s="13">
        <v>17.5022502250225</v>
      </c>
      <c r="M5" s="51">
        <f t="shared" si="2"/>
        <v>13.55022502250225</v>
      </c>
      <c r="N5" s="13"/>
    </row>
    <row r="6" spans="1:14" ht="19" customHeight="1">
      <c r="A6">
        <v>5</v>
      </c>
      <c r="B6" t="s">
        <v>246</v>
      </c>
      <c r="C6">
        <v>14</v>
      </c>
      <c r="D6">
        <v>15</v>
      </c>
      <c r="E6">
        <v>11</v>
      </c>
      <c r="F6">
        <v>20</v>
      </c>
      <c r="G6" s="12">
        <f t="shared" si="1"/>
        <v>13.475</v>
      </c>
      <c r="H6" s="17">
        <v>16</v>
      </c>
      <c r="I6" s="17">
        <v>14</v>
      </c>
      <c r="J6" s="17">
        <v>11</v>
      </c>
      <c r="K6" s="46">
        <v>12</v>
      </c>
      <c r="L6" s="13">
        <v>20</v>
      </c>
      <c r="M6" s="41">
        <f t="shared" ref="M4:M24" si="3">(K6*3+J6+I6+H6)/6*0.9+L6*0.1</f>
        <v>13.55</v>
      </c>
      <c r="N6" s="13"/>
    </row>
    <row r="7" spans="1:14" ht="19" customHeight="1">
      <c r="A7">
        <v>6</v>
      </c>
      <c r="B7" t="s">
        <v>248</v>
      </c>
      <c r="C7">
        <v>14</v>
      </c>
      <c r="D7">
        <v>17</v>
      </c>
      <c r="E7">
        <v>11</v>
      </c>
      <c r="F7">
        <v>20</v>
      </c>
      <c r="G7" s="12">
        <f t="shared" si="1"/>
        <v>13.925000000000001</v>
      </c>
      <c r="H7" s="17">
        <v>16</v>
      </c>
      <c r="I7" s="17">
        <v>11</v>
      </c>
      <c r="J7" s="17">
        <v>10</v>
      </c>
      <c r="K7" s="46">
        <v>18</v>
      </c>
      <c r="L7" s="13">
        <v>17.5022502250225</v>
      </c>
      <c r="M7" s="43">
        <f>(K7*3+J7+I7+H7)/6*0.9+L7*0.1 + 1</f>
        <v>16.400225022502251</v>
      </c>
      <c r="N7" s="13"/>
    </row>
    <row r="8" spans="1:14" ht="19" customHeight="1">
      <c r="A8">
        <v>7</v>
      </c>
      <c r="B8" t="s">
        <v>275</v>
      </c>
      <c r="C8">
        <v>14</v>
      </c>
      <c r="D8">
        <v>16</v>
      </c>
      <c r="E8">
        <v>14</v>
      </c>
      <c r="F8">
        <v>15.004500450045002</v>
      </c>
      <c r="G8" s="12">
        <f t="shared" si="1"/>
        <v>14.550450045004501</v>
      </c>
      <c r="H8" s="17">
        <v>13</v>
      </c>
      <c r="I8" s="17">
        <v>17</v>
      </c>
      <c r="J8" s="17">
        <v>16</v>
      </c>
      <c r="K8" s="46">
        <v>14</v>
      </c>
      <c r="L8" s="13">
        <v>10</v>
      </c>
      <c r="M8" s="51">
        <f>(K8*3+J8+I8+H8)/6*0.9+L8*0.1 + 1</f>
        <v>15.2</v>
      </c>
      <c r="N8" s="13"/>
    </row>
    <row r="9" spans="1:14" ht="19" customHeight="1">
      <c r="A9">
        <v>8</v>
      </c>
      <c r="B9" t="s">
        <v>247</v>
      </c>
      <c r="C9">
        <v>12</v>
      </c>
      <c r="D9">
        <v>17</v>
      </c>
      <c r="E9">
        <v>12</v>
      </c>
      <c r="F9">
        <v>20</v>
      </c>
      <c r="G9" s="12">
        <f t="shared" si="1"/>
        <v>13.925000000000001</v>
      </c>
      <c r="H9" s="17">
        <v>17</v>
      </c>
      <c r="I9" s="17">
        <v>18</v>
      </c>
      <c r="J9" s="17">
        <v>15</v>
      </c>
      <c r="K9" s="46">
        <v>14</v>
      </c>
      <c r="L9" s="13">
        <v>20</v>
      </c>
      <c r="M9" s="41">
        <f t="shared" si="3"/>
        <v>15.8</v>
      </c>
      <c r="N9" s="13"/>
    </row>
    <row r="10" spans="1:14" ht="19" customHeight="1">
      <c r="A10">
        <v>9</v>
      </c>
      <c r="B10" t="s">
        <v>235</v>
      </c>
      <c r="C10"/>
      <c r="D10"/>
      <c r="F10">
        <v>0</v>
      </c>
      <c r="G10" s="12">
        <f t="shared" si="1"/>
        <v>0</v>
      </c>
      <c r="H10" s="16" t="s">
        <v>68</v>
      </c>
      <c r="I10" s="16" t="s">
        <v>69</v>
      </c>
      <c r="J10" s="16" t="s">
        <v>70</v>
      </c>
      <c r="K10" s="47"/>
      <c r="L10" s="13">
        <v>0</v>
      </c>
      <c r="M10" s="41">
        <f t="shared" si="3"/>
        <v>0</v>
      </c>
      <c r="N10" s="13"/>
    </row>
    <row r="11" spans="1:14" ht="19" customHeight="1">
      <c r="A11">
        <v>10</v>
      </c>
      <c r="B11" t="s">
        <v>229</v>
      </c>
      <c r="C11">
        <v>13</v>
      </c>
      <c r="D11">
        <v>15</v>
      </c>
      <c r="E11">
        <v>6</v>
      </c>
      <c r="F11">
        <v>15.004500450045002</v>
      </c>
      <c r="G11" s="12">
        <f t="shared" si="1"/>
        <v>10.5004500450045</v>
      </c>
      <c r="H11" s="17">
        <v>16</v>
      </c>
      <c r="I11" s="17">
        <v>14</v>
      </c>
      <c r="J11" s="17">
        <v>15</v>
      </c>
      <c r="K11" s="46">
        <v>12</v>
      </c>
      <c r="L11" s="13">
        <v>14.999999999999998</v>
      </c>
      <c r="M11" s="41">
        <f t="shared" si="3"/>
        <v>13.65</v>
      </c>
      <c r="N11" s="13"/>
    </row>
    <row r="12" spans="1:14" ht="19" customHeight="1">
      <c r="A12">
        <v>11</v>
      </c>
      <c r="B12" t="s">
        <v>249</v>
      </c>
      <c r="C12">
        <v>15</v>
      </c>
      <c r="D12">
        <v>16</v>
      </c>
      <c r="E12">
        <v>11</v>
      </c>
      <c r="F12">
        <v>10</v>
      </c>
      <c r="G12" s="12">
        <f t="shared" si="1"/>
        <v>12.925000000000001</v>
      </c>
      <c r="H12" s="17">
        <v>12</v>
      </c>
      <c r="I12" s="17">
        <v>17</v>
      </c>
      <c r="J12" s="17">
        <v>13</v>
      </c>
      <c r="K12" s="46">
        <v>11</v>
      </c>
      <c r="L12" s="13">
        <v>7.5022502250225012</v>
      </c>
      <c r="M12" s="41">
        <f t="shared" si="3"/>
        <v>12.000225022502249</v>
      </c>
      <c r="N12" s="13"/>
    </row>
    <row r="13" spans="1:14" ht="19" customHeight="1">
      <c r="A13">
        <v>12</v>
      </c>
      <c r="B13" t="s">
        <v>315</v>
      </c>
      <c r="C13">
        <v>11</v>
      </c>
      <c r="D13"/>
      <c r="E13">
        <v>8</v>
      </c>
      <c r="F13">
        <v>15.004500450045002</v>
      </c>
      <c r="G13" s="12">
        <f t="shared" si="1"/>
        <v>7.5754500450045006</v>
      </c>
      <c r="H13" s="17">
        <v>16</v>
      </c>
      <c r="I13" s="16" t="s">
        <v>69</v>
      </c>
      <c r="J13" s="16" t="s">
        <v>70</v>
      </c>
      <c r="K13" s="47"/>
      <c r="L13" s="13">
        <v>12.502250225022502</v>
      </c>
      <c r="M13" s="41">
        <f t="shared" si="3"/>
        <v>3.6502250225022501</v>
      </c>
      <c r="N13" s="13"/>
    </row>
    <row r="14" spans="1:14" ht="19" customHeight="1">
      <c r="A14">
        <v>13</v>
      </c>
      <c r="B14" t="s">
        <v>236</v>
      </c>
      <c r="C14">
        <v>11</v>
      </c>
      <c r="D14"/>
      <c r="E14">
        <v>12</v>
      </c>
      <c r="F14">
        <v>15.004500450045002</v>
      </c>
      <c r="G14" s="12">
        <f t="shared" si="1"/>
        <v>9.3754500450045004</v>
      </c>
      <c r="H14" s="16" t="s">
        <v>69</v>
      </c>
      <c r="I14" s="16" t="s">
        <v>69</v>
      </c>
      <c r="J14" s="16" t="s">
        <v>71</v>
      </c>
      <c r="K14" s="47"/>
      <c r="L14" s="13">
        <v>10</v>
      </c>
      <c r="M14" s="41">
        <f t="shared" si="3"/>
        <v>1</v>
      </c>
      <c r="N14" s="13"/>
    </row>
    <row r="15" spans="1:14" ht="19" customHeight="1">
      <c r="A15">
        <v>14</v>
      </c>
      <c r="B15" t="s">
        <v>312</v>
      </c>
      <c r="C15">
        <v>15</v>
      </c>
      <c r="D15">
        <v>16</v>
      </c>
      <c r="E15">
        <v>11</v>
      </c>
      <c r="F15">
        <v>15.004500450045002</v>
      </c>
      <c r="G15" s="12">
        <f t="shared" si="1"/>
        <v>13.425450045004501</v>
      </c>
      <c r="H15" s="17">
        <v>13</v>
      </c>
      <c r="I15" s="17">
        <v>17</v>
      </c>
      <c r="J15" s="17">
        <v>16</v>
      </c>
      <c r="K15" s="46">
        <v>10</v>
      </c>
      <c r="L15" s="13">
        <v>10</v>
      </c>
      <c r="M15" s="51">
        <f>(K15*3+J15+I15+H15)/6*0.9+L15*0.1 + 1</f>
        <v>13.4</v>
      </c>
      <c r="N15" s="13"/>
    </row>
    <row r="16" spans="1:14" ht="19" customHeight="1">
      <c r="A16">
        <v>15</v>
      </c>
      <c r="B16" t="s">
        <v>231</v>
      </c>
      <c r="C16"/>
      <c r="D16"/>
      <c r="E16">
        <v>10</v>
      </c>
      <c r="F16">
        <v>20</v>
      </c>
      <c r="G16" s="12">
        <f t="shared" si="1"/>
        <v>6.5</v>
      </c>
      <c r="H16" s="16" t="s">
        <v>70</v>
      </c>
      <c r="I16" s="16" t="s">
        <v>69</v>
      </c>
      <c r="J16" s="16" t="s">
        <v>70</v>
      </c>
      <c r="K16" s="47" t="s">
        <v>262</v>
      </c>
      <c r="L16" s="13">
        <v>17.5022502250225</v>
      </c>
      <c r="M16" s="41">
        <f t="shared" si="3"/>
        <v>5.3502250225022507</v>
      </c>
      <c r="N16" s="13"/>
    </row>
    <row r="17" spans="1:14" ht="19" customHeight="1">
      <c r="A17">
        <v>16</v>
      </c>
      <c r="B17" t="s">
        <v>314</v>
      </c>
      <c r="C17">
        <v>15</v>
      </c>
      <c r="D17">
        <v>12</v>
      </c>
      <c r="E17">
        <v>11</v>
      </c>
      <c r="F17">
        <v>20</v>
      </c>
      <c r="G17" s="12">
        <f t="shared" si="1"/>
        <v>13.025</v>
      </c>
      <c r="H17" s="17">
        <v>13</v>
      </c>
      <c r="I17" s="17">
        <v>14</v>
      </c>
      <c r="J17" s="17">
        <v>16</v>
      </c>
      <c r="K17" s="46">
        <v>18</v>
      </c>
      <c r="L17" s="13">
        <v>20</v>
      </c>
      <c r="M17" s="41">
        <f>(K17*3+J17+I17+H17)/6*0.9+L17*0.1</f>
        <v>16.55</v>
      </c>
      <c r="N17" s="13"/>
    </row>
    <row r="18" spans="1:14" ht="19" customHeight="1">
      <c r="A18">
        <v>17</v>
      </c>
      <c r="B18" t="s">
        <v>233</v>
      </c>
      <c r="C18">
        <v>14</v>
      </c>
      <c r="D18">
        <v>17</v>
      </c>
      <c r="E18">
        <v>11</v>
      </c>
      <c r="F18">
        <v>20</v>
      </c>
      <c r="G18" s="12">
        <f t="shared" si="1"/>
        <v>13.925000000000001</v>
      </c>
      <c r="H18" s="17">
        <v>16</v>
      </c>
      <c r="I18" s="17">
        <v>11</v>
      </c>
      <c r="J18" s="17">
        <v>10</v>
      </c>
      <c r="K18" s="46">
        <v>11</v>
      </c>
      <c r="L18" s="13">
        <v>20</v>
      </c>
      <c r="M18" s="41">
        <f t="shared" si="3"/>
        <v>12.5</v>
      </c>
      <c r="N18" s="13"/>
    </row>
    <row r="19" spans="1:14" ht="19" customHeight="1">
      <c r="A19">
        <v>18</v>
      </c>
      <c r="B19" t="s">
        <v>316</v>
      </c>
      <c r="C19">
        <v>15</v>
      </c>
      <c r="D19">
        <v>12</v>
      </c>
      <c r="E19">
        <v>11</v>
      </c>
      <c r="F19">
        <v>20</v>
      </c>
      <c r="G19" s="12">
        <f t="shared" si="1"/>
        <v>13.025</v>
      </c>
      <c r="H19" s="17">
        <v>13</v>
      </c>
      <c r="I19" s="17">
        <v>14</v>
      </c>
      <c r="J19" s="17">
        <v>16</v>
      </c>
      <c r="K19" s="46">
        <v>12</v>
      </c>
      <c r="L19" s="13">
        <v>20</v>
      </c>
      <c r="M19" s="41">
        <f t="shared" si="3"/>
        <v>13.85</v>
      </c>
      <c r="N19" s="13"/>
    </row>
    <row r="20" spans="1:14" ht="19" customHeight="1">
      <c r="A20">
        <v>19</v>
      </c>
      <c r="B20" t="s">
        <v>232</v>
      </c>
      <c r="C20">
        <v>13</v>
      </c>
      <c r="D20"/>
      <c r="E20">
        <v>10</v>
      </c>
      <c r="F20">
        <v>10</v>
      </c>
      <c r="G20" s="12">
        <f t="shared" si="1"/>
        <v>8.4250000000000007</v>
      </c>
      <c r="H20" s="17">
        <v>17</v>
      </c>
      <c r="I20" s="17">
        <v>12</v>
      </c>
      <c r="J20" s="17">
        <v>13</v>
      </c>
      <c r="K20" s="46">
        <v>16</v>
      </c>
      <c r="L20" s="13">
        <v>12.502250225022502</v>
      </c>
      <c r="M20" s="41">
        <f t="shared" si="3"/>
        <v>14.750225022502249</v>
      </c>
      <c r="N20" s="13"/>
    </row>
    <row r="21" spans="1:14" ht="19" customHeight="1">
      <c r="A21">
        <v>20</v>
      </c>
      <c r="B21" t="s">
        <v>313</v>
      </c>
      <c r="C21">
        <v>13</v>
      </c>
      <c r="D21">
        <v>15</v>
      </c>
      <c r="E21">
        <v>11</v>
      </c>
      <c r="F21">
        <v>15.004500450045002</v>
      </c>
      <c r="G21" s="12">
        <f t="shared" si="1"/>
        <v>12.7504500450045</v>
      </c>
      <c r="H21" s="17">
        <v>11</v>
      </c>
      <c r="I21" s="17">
        <v>14</v>
      </c>
      <c r="J21" s="17">
        <v>15</v>
      </c>
      <c r="K21" s="46">
        <v>11</v>
      </c>
      <c r="L21" s="13">
        <v>12.502250225022502</v>
      </c>
      <c r="M21" s="41">
        <f t="shared" si="3"/>
        <v>12.200225022502249</v>
      </c>
      <c r="N21" s="13"/>
    </row>
    <row r="22" spans="1:14" ht="19" customHeight="1">
      <c r="A22">
        <v>21</v>
      </c>
      <c r="B22" t="s">
        <v>230</v>
      </c>
      <c r="C22">
        <v>12</v>
      </c>
      <c r="D22">
        <v>17</v>
      </c>
      <c r="E22">
        <v>6</v>
      </c>
      <c r="F22">
        <v>10</v>
      </c>
      <c r="G22" s="12">
        <f t="shared" si="1"/>
        <v>10.225</v>
      </c>
      <c r="H22" s="17">
        <v>17</v>
      </c>
      <c r="I22" s="17">
        <v>18</v>
      </c>
      <c r="J22" s="17">
        <v>15</v>
      </c>
      <c r="K22" s="46">
        <v>10</v>
      </c>
      <c r="L22" s="13">
        <v>12.502250225022502</v>
      </c>
      <c r="M22" s="41">
        <f t="shared" si="3"/>
        <v>13.250225022502249</v>
      </c>
      <c r="N22" s="13"/>
    </row>
    <row r="23" spans="1:14" ht="19" customHeight="1">
      <c r="A23">
        <v>22</v>
      </c>
      <c r="B23" t="s">
        <v>234</v>
      </c>
      <c r="C23">
        <v>14</v>
      </c>
      <c r="D23">
        <v>15</v>
      </c>
      <c r="E23">
        <v>10</v>
      </c>
      <c r="F23">
        <v>15.004500450045002</v>
      </c>
      <c r="G23" s="12">
        <f t="shared" si="1"/>
        <v>12.525450045004501</v>
      </c>
      <c r="H23" s="17">
        <v>16</v>
      </c>
      <c r="I23" s="17">
        <v>14</v>
      </c>
      <c r="J23" s="17">
        <v>11</v>
      </c>
      <c r="K23" s="46">
        <v>14</v>
      </c>
      <c r="L23" s="13">
        <v>17.5022502250225</v>
      </c>
      <c r="M23" s="51">
        <f>(K23*3+J23+I23+H23)/6*0.9+L23*0.1 + 1</f>
        <v>15.200225022502252</v>
      </c>
      <c r="N23" s="13"/>
    </row>
    <row r="24" spans="1:14" s="5" customFormat="1" ht="19" customHeight="1">
      <c r="B24" s="9"/>
      <c r="C24" s="9"/>
      <c r="D24" s="9"/>
      <c r="G24" s="10"/>
      <c r="H24" s="40">
        <v>20</v>
      </c>
      <c r="I24" s="40">
        <v>20</v>
      </c>
      <c r="J24" s="40">
        <v>20</v>
      </c>
      <c r="K24" s="48">
        <v>20</v>
      </c>
      <c r="L24" s="37">
        <v>20</v>
      </c>
      <c r="M24" s="42">
        <f t="shared" si="3"/>
        <v>20</v>
      </c>
    </row>
    <row r="25" spans="1:14" ht="19" customHeight="1"/>
    <row r="26" spans="1:14" ht="19" customHeight="1"/>
    <row r="27" spans="1:14" ht="19" customHeight="1"/>
    <row r="28" spans="1:14" ht="19" customHeight="1"/>
    <row r="29" spans="1:14" ht="19" customHeight="1"/>
    <row r="30" spans="1:14" ht="19" customHeight="1"/>
    <row r="32" spans="1:14" ht="19" customHeight="1"/>
    <row r="35" ht="30" customHeight="1"/>
    <row r="37" ht="67" customHeight="1"/>
    <row r="39" ht="17" customHeight="1"/>
    <row r="41" ht="17" customHeight="1"/>
    <row r="43" ht="67" customHeight="1"/>
    <row r="45" ht="30" customHeight="1"/>
    <row r="47" ht="50" customHeight="1"/>
    <row r="49" ht="17" customHeight="1"/>
    <row r="50" ht="45" customHeight="1"/>
    <row r="51" ht="67" customHeight="1"/>
  </sheetData>
  <sortState ref="B2:B23">
    <sortCondition ref="B2:B23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5"/>
  <sheetViews>
    <sheetView workbookViewId="0">
      <selection activeCell="M24" sqref="M24"/>
    </sheetView>
  </sheetViews>
  <sheetFormatPr baseColWidth="10" defaultColWidth="29.5" defaultRowHeight="15"/>
  <cols>
    <col min="1" max="1" width="4.75" customWidth="1"/>
    <col min="2" max="2" width="30.375" style="1" bestFit="1" customWidth="1"/>
    <col min="3" max="6" width="4.875" style="1" customWidth="1"/>
    <col min="7" max="7" width="4.875" bestFit="1" customWidth="1"/>
    <col min="8" max="8" width="4.5" style="8" customWidth="1"/>
    <col min="9" max="9" width="4.5" customWidth="1"/>
    <col min="10" max="11" width="5" customWidth="1"/>
    <col min="12" max="12" width="5.625" style="50" customWidth="1"/>
    <col min="13" max="13" width="4.5" customWidth="1"/>
    <col min="14" max="36" width="5.875" customWidth="1"/>
    <col min="16379" max="16384" width="10.625" customWidth="1"/>
  </cols>
  <sheetData>
    <row r="1" spans="1:13">
      <c r="C1" s="1" t="s">
        <v>242</v>
      </c>
      <c r="D1" s="1" t="s">
        <v>243</v>
      </c>
      <c r="E1" s="7">
        <v>0.3</v>
      </c>
      <c r="F1" s="7">
        <v>0.1</v>
      </c>
      <c r="G1" s="4">
        <v>0.6</v>
      </c>
      <c r="I1" s="4">
        <v>0.25</v>
      </c>
      <c r="J1" s="4">
        <v>0.1</v>
      </c>
      <c r="K1" s="49" t="s">
        <v>264</v>
      </c>
    </row>
    <row r="2" spans="1:13">
      <c r="C2" s="1" t="s">
        <v>240</v>
      </c>
      <c r="D2" s="1" t="s">
        <v>241</v>
      </c>
      <c r="E2" s="1" t="s">
        <v>171</v>
      </c>
      <c r="F2" s="1" t="s">
        <v>169</v>
      </c>
      <c r="G2" t="s">
        <v>239</v>
      </c>
      <c r="H2" s="8" t="s">
        <v>168</v>
      </c>
      <c r="I2" t="s">
        <v>203</v>
      </c>
      <c r="J2" t="s">
        <v>308</v>
      </c>
      <c r="K2" t="s">
        <v>263</v>
      </c>
      <c r="L2" s="50" t="s">
        <v>309</v>
      </c>
      <c r="M2" t="s">
        <v>51</v>
      </c>
    </row>
    <row r="3" spans="1:13">
      <c r="A3">
        <v>1</v>
      </c>
      <c r="B3" t="s">
        <v>274</v>
      </c>
      <c r="C3"/>
      <c r="D3"/>
      <c r="E3">
        <f>+(D3+C3)*10</f>
        <v>0</v>
      </c>
      <c r="F3">
        <v>20</v>
      </c>
      <c r="G3">
        <v>1.5</v>
      </c>
      <c r="H3" s="8">
        <f t="shared" ref="H3:H25" si="0">+G3*0.6+F3*0.1+E3*0.3</f>
        <v>2.9</v>
      </c>
      <c r="I3">
        <v>2</v>
      </c>
      <c r="J3" s="14">
        <v>15</v>
      </c>
      <c r="K3" s="14">
        <v>12.5</v>
      </c>
      <c r="L3" s="50">
        <f>+K3*0.65+J3*0.1+I3/2*20*0.25</f>
        <v>14.625</v>
      </c>
      <c r="M3" t="s">
        <v>49</v>
      </c>
    </row>
    <row r="4" spans="1:13">
      <c r="A4">
        <v>2</v>
      </c>
      <c r="B4" t="s">
        <v>244</v>
      </c>
      <c r="C4">
        <v>0.5</v>
      </c>
      <c r="D4">
        <v>0.5</v>
      </c>
      <c r="E4">
        <f t="shared" ref="E4:E25" si="1">+(D4+C4)*10</f>
        <v>10</v>
      </c>
      <c r="F4">
        <v>20</v>
      </c>
      <c r="G4">
        <v>2</v>
      </c>
      <c r="H4" s="8">
        <f t="shared" si="0"/>
        <v>6.2</v>
      </c>
      <c r="I4">
        <v>2</v>
      </c>
      <c r="J4" s="14">
        <v>12.5022502250225</v>
      </c>
      <c r="K4" s="14">
        <v>10</v>
      </c>
      <c r="L4" s="51">
        <f>+K4*0.65+J4*0.1+I4/2*20*0.25 + 1</f>
        <v>13.750225022502249</v>
      </c>
    </row>
    <row r="5" spans="1:13">
      <c r="A5">
        <v>3</v>
      </c>
      <c r="B5" t="s">
        <v>276</v>
      </c>
      <c r="C5">
        <v>1</v>
      </c>
      <c r="D5"/>
      <c r="E5">
        <f t="shared" si="1"/>
        <v>10</v>
      </c>
      <c r="F5">
        <v>20</v>
      </c>
      <c r="G5">
        <v>7.5</v>
      </c>
      <c r="H5" s="8">
        <f t="shared" si="0"/>
        <v>9.5</v>
      </c>
      <c r="I5">
        <v>2</v>
      </c>
      <c r="J5" s="14">
        <v>20</v>
      </c>
      <c r="K5" s="14">
        <v>12.5</v>
      </c>
      <c r="L5" s="51">
        <f>+K5*0.65+J5*0.1+I5/2*20*0.25 + 1</f>
        <v>16.125</v>
      </c>
    </row>
    <row r="6" spans="1:13">
      <c r="A6">
        <v>4</v>
      </c>
      <c r="B6" t="s">
        <v>245</v>
      </c>
      <c r="C6">
        <v>1</v>
      </c>
      <c r="D6"/>
      <c r="E6">
        <f t="shared" si="1"/>
        <v>10</v>
      </c>
      <c r="F6">
        <v>20</v>
      </c>
      <c r="G6">
        <v>2.5</v>
      </c>
      <c r="H6" s="8">
        <f t="shared" si="0"/>
        <v>6.5</v>
      </c>
      <c r="I6">
        <v>2</v>
      </c>
      <c r="J6" s="14">
        <v>17.5022502250225</v>
      </c>
      <c r="K6" s="14">
        <v>6.5</v>
      </c>
      <c r="L6" s="51">
        <f>+K6*0.65+J6*0.1+I6/2*20*0.25 + 1</f>
        <v>11.975225022502251</v>
      </c>
    </row>
    <row r="7" spans="1:13">
      <c r="A7">
        <v>5</v>
      </c>
      <c r="B7" t="s">
        <v>246</v>
      </c>
      <c r="C7">
        <v>0.5</v>
      </c>
      <c r="D7">
        <v>1</v>
      </c>
      <c r="E7">
        <f t="shared" si="1"/>
        <v>15</v>
      </c>
      <c r="F7">
        <v>20</v>
      </c>
      <c r="G7">
        <v>8.5</v>
      </c>
      <c r="H7" s="8">
        <f t="shared" si="0"/>
        <v>11.6</v>
      </c>
      <c r="I7">
        <v>2</v>
      </c>
      <c r="J7" s="14">
        <v>20</v>
      </c>
      <c r="K7" s="14">
        <v>8</v>
      </c>
      <c r="L7" s="50">
        <f t="shared" ref="L7:L25" si="2">+K7*0.65+J7*0.1+I7/2*20*0.25</f>
        <v>12.2</v>
      </c>
    </row>
    <row r="8" spans="1:13">
      <c r="A8">
        <v>6</v>
      </c>
      <c r="B8" t="s">
        <v>248</v>
      </c>
      <c r="C8">
        <v>0.5</v>
      </c>
      <c r="D8">
        <v>1</v>
      </c>
      <c r="E8">
        <f t="shared" si="1"/>
        <v>15</v>
      </c>
      <c r="F8">
        <v>20</v>
      </c>
      <c r="G8">
        <v>7.5</v>
      </c>
      <c r="H8" s="8">
        <f t="shared" si="0"/>
        <v>11</v>
      </c>
      <c r="I8">
        <v>2</v>
      </c>
      <c r="J8" s="14">
        <v>17.5022502250225</v>
      </c>
      <c r="K8" s="14">
        <v>4.5</v>
      </c>
      <c r="L8" s="51">
        <f>+K8*0.65+J8*0.1+I8/2*20*0.25 + 1</f>
        <v>10.67522502250225</v>
      </c>
    </row>
    <row r="9" spans="1:13">
      <c r="A9">
        <v>7</v>
      </c>
      <c r="B9" t="s">
        <v>275</v>
      </c>
      <c r="C9"/>
      <c r="D9"/>
      <c r="E9">
        <f t="shared" si="1"/>
        <v>0</v>
      </c>
      <c r="F9">
        <v>15.004500450045002</v>
      </c>
      <c r="G9">
        <v>5.5</v>
      </c>
      <c r="H9" s="8">
        <f t="shared" si="0"/>
        <v>4.8004500450045002</v>
      </c>
      <c r="I9">
        <v>2</v>
      </c>
      <c r="J9" s="14">
        <v>10</v>
      </c>
      <c r="K9" s="14">
        <v>8</v>
      </c>
      <c r="L9" s="50">
        <f t="shared" si="2"/>
        <v>11.2</v>
      </c>
    </row>
    <row r="10" spans="1:13">
      <c r="A10">
        <v>8</v>
      </c>
      <c r="B10" t="s">
        <v>247</v>
      </c>
      <c r="C10">
        <v>1</v>
      </c>
      <c r="D10"/>
      <c r="E10">
        <f t="shared" si="1"/>
        <v>10</v>
      </c>
      <c r="F10">
        <v>15.004500450045002</v>
      </c>
      <c r="G10">
        <v>13.5</v>
      </c>
      <c r="H10" s="8">
        <f t="shared" si="0"/>
        <v>12.6004500450045</v>
      </c>
      <c r="I10">
        <v>2</v>
      </c>
      <c r="J10" s="14">
        <v>20</v>
      </c>
      <c r="K10" s="14">
        <v>7</v>
      </c>
      <c r="L10" s="50">
        <f t="shared" si="2"/>
        <v>11.55</v>
      </c>
    </row>
    <row r="11" spans="1:13">
      <c r="A11">
        <v>9</v>
      </c>
      <c r="B11" t="s">
        <v>235</v>
      </c>
      <c r="C11"/>
      <c r="D11">
        <v>1</v>
      </c>
      <c r="E11">
        <f t="shared" si="1"/>
        <v>10</v>
      </c>
      <c r="F11">
        <v>0</v>
      </c>
      <c r="H11" s="8">
        <f t="shared" si="0"/>
        <v>3</v>
      </c>
      <c r="J11" s="14">
        <v>0</v>
      </c>
      <c r="K11" s="14"/>
      <c r="L11" s="50">
        <f t="shared" si="2"/>
        <v>0</v>
      </c>
    </row>
    <row r="12" spans="1:13">
      <c r="A12">
        <v>10</v>
      </c>
      <c r="B12" t="s">
        <v>229</v>
      </c>
      <c r="C12"/>
      <c r="D12"/>
      <c r="E12">
        <f t="shared" si="1"/>
        <v>0</v>
      </c>
      <c r="F12">
        <v>20</v>
      </c>
      <c r="G12">
        <v>4.5</v>
      </c>
      <c r="H12" s="8">
        <f t="shared" si="0"/>
        <v>4.6999999999999993</v>
      </c>
      <c r="I12">
        <v>2</v>
      </c>
      <c r="J12" s="14">
        <v>15</v>
      </c>
      <c r="K12" s="14">
        <v>11</v>
      </c>
      <c r="L12" s="50">
        <f t="shared" si="2"/>
        <v>13.65</v>
      </c>
      <c r="M12" t="s">
        <v>47</v>
      </c>
    </row>
    <row r="13" spans="1:13">
      <c r="A13">
        <v>11</v>
      </c>
      <c r="B13" t="s">
        <v>249</v>
      </c>
      <c r="C13">
        <v>1</v>
      </c>
      <c r="D13"/>
      <c r="E13">
        <f t="shared" si="1"/>
        <v>10</v>
      </c>
      <c r="F13">
        <v>15.004500450045002</v>
      </c>
      <c r="G13">
        <v>6.5</v>
      </c>
      <c r="H13" s="8">
        <f t="shared" si="0"/>
        <v>8.4004500450045008</v>
      </c>
      <c r="I13">
        <v>1</v>
      </c>
      <c r="J13" s="14">
        <v>7.5022502250225012</v>
      </c>
      <c r="K13" s="14">
        <v>2</v>
      </c>
      <c r="L13" s="50">
        <f t="shared" si="2"/>
        <v>4.55022502250225</v>
      </c>
    </row>
    <row r="14" spans="1:13">
      <c r="A14">
        <v>12</v>
      </c>
      <c r="B14" t="s">
        <v>315</v>
      </c>
      <c r="C14"/>
      <c r="D14">
        <v>0.5</v>
      </c>
      <c r="E14">
        <f t="shared" si="1"/>
        <v>5</v>
      </c>
      <c r="F14">
        <v>15.004500450045002</v>
      </c>
      <c r="G14">
        <v>1.5</v>
      </c>
      <c r="H14" s="8">
        <f t="shared" si="0"/>
        <v>3.9004500450045003</v>
      </c>
      <c r="J14" s="14">
        <v>12.5022502250225</v>
      </c>
      <c r="K14" s="14">
        <v>1.5</v>
      </c>
      <c r="L14" s="50">
        <f t="shared" si="2"/>
        <v>2.2252250225022503</v>
      </c>
    </row>
    <row r="15" spans="1:13">
      <c r="A15">
        <v>13</v>
      </c>
      <c r="B15" t="s">
        <v>236</v>
      </c>
      <c r="C15"/>
      <c r="D15"/>
      <c r="E15">
        <f t="shared" si="1"/>
        <v>0</v>
      </c>
      <c r="F15">
        <v>15.004500450045002</v>
      </c>
      <c r="G15">
        <v>6.5</v>
      </c>
      <c r="H15" s="8">
        <f t="shared" si="0"/>
        <v>5.4004500450045008</v>
      </c>
      <c r="J15" s="14">
        <v>10</v>
      </c>
      <c r="K15" s="14"/>
      <c r="L15" s="51">
        <f>+K15*0.65+J15*0.1+I15/2*20*0.25 + 1</f>
        <v>2</v>
      </c>
    </row>
    <row r="16" spans="1:13">
      <c r="A16">
        <v>14</v>
      </c>
      <c r="B16" t="s">
        <v>312</v>
      </c>
      <c r="C16">
        <v>1</v>
      </c>
      <c r="D16"/>
      <c r="E16">
        <f t="shared" si="1"/>
        <v>10</v>
      </c>
      <c r="F16">
        <v>20</v>
      </c>
      <c r="G16">
        <v>7</v>
      </c>
      <c r="H16" s="8">
        <f t="shared" si="0"/>
        <v>9.1999999999999993</v>
      </c>
      <c r="I16">
        <v>2</v>
      </c>
      <c r="J16" s="14">
        <v>10</v>
      </c>
      <c r="K16" s="14">
        <v>5</v>
      </c>
      <c r="L16" s="50">
        <f t="shared" si="2"/>
        <v>9.25</v>
      </c>
    </row>
    <row r="17" spans="1:13">
      <c r="A17">
        <v>15</v>
      </c>
      <c r="B17" t="s">
        <v>231</v>
      </c>
      <c r="C17"/>
      <c r="D17"/>
      <c r="E17">
        <f t="shared" si="1"/>
        <v>0</v>
      </c>
      <c r="F17">
        <v>20</v>
      </c>
      <c r="G17">
        <v>2.5</v>
      </c>
      <c r="H17" s="8">
        <f t="shared" si="0"/>
        <v>3.5</v>
      </c>
      <c r="J17" s="14">
        <v>17.5022502250225</v>
      </c>
      <c r="K17" s="14">
        <v>5</v>
      </c>
      <c r="L17" s="50">
        <f t="shared" si="2"/>
        <v>5.0002250225022502</v>
      </c>
    </row>
    <row r="18" spans="1:13">
      <c r="A18">
        <v>16</v>
      </c>
      <c r="B18" t="s">
        <v>314</v>
      </c>
      <c r="C18">
        <v>1</v>
      </c>
      <c r="D18"/>
      <c r="E18">
        <f t="shared" si="1"/>
        <v>10</v>
      </c>
      <c r="F18">
        <v>20</v>
      </c>
      <c r="G18">
        <v>5.5</v>
      </c>
      <c r="H18" s="8">
        <f t="shared" si="0"/>
        <v>8.3000000000000007</v>
      </c>
      <c r="I18">
        <v>2</v>
      </c>
      <c r="J18" s="14">
        <v>20</v>
      </c>
      <c r="K18" s="14">
        <v>11</v>
      </c>
      <c r="L18" s="51">
        <f>+K18*0.65+J18*0.1+I18/2*20*0.25 + 1</f>
        <v>15.15</v>
      </c>
    </row>
    <row r="19" spans="1:13">
      <c r="A19">
        <v>17</v>
      </c>
      <c r="B19" t="s">
        <v>233</v>
      </c>
      <c r="C19">
        <v>0.5</v>
      </c>
      <c r="D19">
        <v>1</v>
      </c>
      <c r="E19">
        <f t="shared" si="1"/>
        <v>15</v>
      </c>
      <c r="F19">
        <v>15.004500450045002</v>
      </c>
      <c r="G19">
        <v>5.5</v>
      </c>
      <c r="H19" s="8">
        <f t="shared" si="0"/>
        <v>9.3004500450044993</v>
      </c>
      <c r="I19">
        <v>2</v>
      </c>
      <c r="J19" s="14">
        <v>20</v>
      </c>
      <c r="K19" s="14">
        <v>4</v>
      </c>
      <c r="L19" s="51">
        <f>+K19*0.65+J19*0.1+I19/2*20*0.25 + 1</f>
        <v>10.6</v>
      </c>
    </row>
    <row r="20" spans="1:13">
      <c r="A20">
        <v>18</v>
      </c>
      <c r="B20" t="s">
        <v>316</v>
      </c>
      <c r="C20">
        <v>1</v>
      </c>
      <c r="D20">
        <v>1</v>
      </c>
      <c r="E20">
        <f t="shared" si="1"/>
        <v>20</v>
      </c>
      <c r="F20">
        <v>20</v>
      </c>
      <c r="G20">
        <v>8</v>
      </c>
      <c r="H20" s="8">
        <f t="shared" si="0"/>
        <v>12.8</v>
      </c>
      <c r="I20">
        <v>2</v>
      </c>
      <c r="J20" s="14">
        <v>20</v>
      </c>
      <c r="K20" s="14">
        <v>14</v>
      </c>
      <c r="L20" s="51">
        <f>+K20*0.65+J20*0.1+I20/2*20*0.25 + 1</f>
        <v>17.100000000000001</v>
      </c>
    </row>
    <row r="21" spans="1:13">
      <c r="A21">
        <v>19</v>
      </c>
      <c r="B21" t="s">
        <v>232</v>
      </c>
      <c r="C21"/>
      <c r="D21">
        <v>0.5</v>
      </c>
      <c r="E21">
        <f t="shared" si="1"/>
        <v>5</v>
      </c>
      <c r="F21">
        <v>15.004500450045002</v>
      </c>
      <c r="G21">
        <v>2.5</v>
      </c>
      <c r="H21" s="8">
        <f t="shared" si="0"/>
        <v>4.5004500450045004</v>
      </c>
      <c r="I21">
        <v>2</v>
      </c>
      <c r="J21" s="14">
        <v>12.5022502250225</v>
      </c>
      <c r="K21" s="14">
        <v>11</v>
      </c>
      <c r="L21" s="50">
        <f t="shared" si="2"/>
        <v>13.400225022502251</v>
      </c>
      <c r="M21" t="s">
        <v>48</v>
      </c>
    </row>
    <row r="22" spans="1:13">
      <c r="A22">
        <v>20</v>
      </c>
      <c r="B22" t="s">
        <v>313</v>
      </c>
      <c r="C22"/>
      <c r="D22"/>
      <c r="E22">
        <f t="shared" si="1"/>
        <v>0</v>
      </c>
      <c r="F22">
        <v>20</v>
      </c>
      <c r="G22">
        <v>1.5</v>
      </c>
      <c r="H22" s="8">
        <f t="shared" si="0"/>
        <v>2.9</v>
      </c>
      <c r="I22">
        <v>2</v>
      </c>
      <c r="J22" s="14">
        <v>12.5022502250225</v>
      </c>
      <c r="K22" s="14">
        <v>10.5</v>
      </c>
      <c r="L22" s="50">
        <f t="shared" si="2"/>
        <v>13.07522502250225</v>
      </c>
      <c r="M22" t="s">
        <v>50</v>
      </c>
    </row>
    <row r="23" spans="1:13">
      <c r="A23">
        <v>21</v>
      </c>
      <c r="B23" t="s">
        <v>230</v>
      </c>
      <c r="C23">
        <v>1</v>
      </c>
      <c r="D23"/>
      <c r="E23">
        <f t="shared" si="1"/>
        <v>10</v>
      </c>
      <c r="F23">
        <v>20</v>
      </c>
      <c r="G23">
        <v>15.5</v>
      </c>
      <c r="H23" s="8">
        <f t="shared" si="0"/>
        <v>14.299999999999999</v>
      </c>
      <c r="I23">
        <v>2</v>
      </c>
      <c r="J23" s="14">
        <v>12.5022502250225</v>
      </c>
      <c r="K23" s="14">
        <v>11</v>
      </c>
      <c r="L23" s="50">
        <f t="shared" si="2"/>
        <v>13.400225022502251</v>
      </c>
    </row>
    <row r="24" spans="1:13">
      <c r="A24">
        <v>22</v>
      </c>
      <c r="B24" t="s">
        <v>234</v>
      </c>
      <c r="C24">
        <v>0.5</v>
      </c>
      <c r="D24">
        <v>1</v>
      </c>
      <c r="E24">
        <f t="shared" si="1"/>
        <v>15</v>
      </c>
      <c r="F24">
        <v>10</v>
      </c>
      <c r="G24">
        <v>2</v>
      </c>
      <c r="H24" s="8">
        <f t="shared" si="0"/>
        <v>6.7</v>
      </c>
      <c r="I24">
        <v>2</v>
      </c>
      <c r="J24" s="14">
        <v>17.5022502250225</v>
      </c>
      <c r="K24" s="14">
        <v>3</v>
      </c>
      <c r="L24" s="51">
        <f>+K24*0.65+J24*0.1+I24/2*20*0.25 + 1</f>
        <v>9.7002250225022504</v>
      </c>
    </row>
    <row r="25" spans="1:13" s="5" customFormat="1">
      <c r="B25" s="9"/>
      <c r="C25" s="9">
        <v>1</v>
      </c>
      <c r="D25" s="9">
        <v>1</v>
      </c>
      <c r="E25" s="5">
        <f t="shared" si="1"/>
        <v>20</v>
      </c>
      <c r="F25" s="9">
        <v>20</v>
      </c>
      <c r="G25" s="5">
        <v>20</v>
      </c>
      <c r="H25" s="10">
        <f t="shared" si="0"/>
        <v>20</v>
      </c>
      <c r="L25" s="50">
        <f t="shared" si="2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EDL</vt:lpstr>
      <vt:lpstr>ED</vt:lpstr>
      <vt:lpstr>IAL</vt:lpstr>
      <vt:lpstr>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205</dc:creator>
  <cp:lastModifiedBy>Carlo Corrales</cp:lastModifiedBy>
  <dcterms:created xsi:type="dcterms:W3CDTF">2015-08-24T20:02:51Z</dcterms:created>
  <dcterms:modified xsi:type="dcterms:W3CDTF">2015-11-15T00:17:00Z</dcterms:modified>
</cp:coreProperties>
</file>