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0" yWindow="0" windowWidth="23680" windowHeight="13220" tabRatio="500" activeTab="2"/>
  </bookViews>
  <sheets>
    <sheet name="IALabA" sheetId="1" r:id="rId1"/>
    <sheet name="IALabB" sheetId="2" r:id="rId2"/>
    <sheet name="IA" sheetId="3" r:id="rId3"/>
    <sheet name="PWebLabC" sheetId="4" r:id="rId4"/>
    <sheet name="PWeb" sheetId="6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2" i="3"/>
  <c r="V2"/>
  <c r="Y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V24"/>
  <c r="Y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X2"/>
  <c r="X24"/>
  <c r="W2"/>
  <c r="W24"/>
  <c r="S61"/>
  <c r="S60"/>
  <c r="S59"/>
  <c r="V59"/>
  <c r="Y59"/>
  <c r="X59"/>
  <c r="S58"/>
  <c r="V58"/>
  <c r="Y58"/>
  <c r="X58"/>
  <c r="W59"/>
  <c r="W58"/>
  <c r="S57"/>
  <c r="V57"/>
  <c r="U5"/>
  <c r="V5"/>
  <c r="Y5"/>
  <c r="U7"/>
  <c r="V7"/>
  <c r="Y7"/>
  <c r="U11"/>
  <c r="V11"/>
  <c r="Y11"/>
  <c r="U13"/>
  <c r="V13"/>
  <c r="Y13"/>
  <c r="U17"/>
  <c r="V17"/>
  <c r="Y17"/>
  <c r="U18"/>
  <c r="V18"/>
  <c r="Y18"/>
  <c r="U21"/>
  <c r="V21"/>
  <c r="Y21"/>
  <c r="U22"/>
  <c r="V22"/>
  <c r="Y22"/>
  <c r="U26"/>
  <c r="V26"/>
  <c r="Y26"/>
  <c r="U28"/>
  <c r="V28"/>
  <c r="Y28"/>
  <c r="U29"/>
  <c r="V29"/>
  <c r="Y29"/>
  <c r="U34"/>
  <c r="V34"/>
  <c r="Y34"/>
  <c r="U35"/>
  <c r="V35"/>
  <c r="Y35"/>
  <c r="U36"/>
  <c r="V36"/>
  <c r="Y36"/>
  <c r="U37"/>
  <c r="V37"/>
  <c r="Y37"/>
  <c r="U38"/>
  <c r="V38"/>
  <c r="Y38"/>
  <c r="U39"/>
  <c r="V39"/>
  <c r="Y39"/>
  <c r="U40"/>
  <c r="V40"/>
  <c r="Y40"/>
  <c r="U42"/>
  <c r="V42"/>
  <c r="Y42"/>
  <c r="U47"/>
  <c r="V47"/>
  <c r="Y47"/>
  <c r="U50"/>
  <c r="V50"/>
  <c r="Y50"/>
  <c r="U52"/>
  <c r="V52"/>
  <c r="Y52"/>
  <c r="U53"/>
  <c r="V53"/>
  <c r="Y53"/>
  <c r="U55"/>
  <c r="V55"/>
  <c r="Y55"/>
  <c r="X5"/>
  <c r="X7"/>
  <c r="X11"/>
  <c r="X13"/>
  <c r="X17"/>
  <c r="X18"/>
  <c r="X21"/>
  <c r="X22"/>
  <c r="X26"/>
  <c r="X28"/>
  <c r="X29"/>
  <c r="X34"/>
  <c r="X35"/>
  <c r="X36"/>
  <c r="X37"/>
  <c r="X38"/>
  <c r="X39"/>
  <c r="X40"/>
  <c r="X42"/>
  <c r="X47"/>
  <c r="X50"/>
  <c r="X52"/>
  <c r="X53"/>
  <c r="X55"/>
  <c r="W5"/>
  <c r="W7"/>
  <c r="W11"/>
  <c r="W13"/>
  <c r="W17"/>
  <c r="W18"/>
  <c r="W21"/>
  <c r="W22"/>
  <c r="W26"/>
  <c r="W28"/>
  <c r="W29"/>
  <c r="W34"/>
  <c r="W35"/>
  <c r="W36"/>
  <c r="W37"/>
  <c r="W38"/>
  <c r="W39"/>
  <c r="W40"/>
  <c r="W42"/>
  <c r="W47"/>
  <c r="W50"/>
  <c r="W52"/>
  <c r="W53"/>
  <c r="W55"/>
  <c r="U61"/>
  <c r="V61"/>
  <c r="Y61"/>
  <c r="X61"/>
  <c r="U60"/>
  <c r="V60"/>
  <c r="Y60"/>
  <c r="X60"/>
  <c r="W61"/>
  <c r="W60"/>
  <c r="U20"/>
  <c r="V20"/>
  <c r="Y20"/>
  <c r="X20"/>
  <c r="W20"/>
  <c r="U49"/>
  <c r="V49"/>
  <c r="W49"/>
  <c r="X49"/>
  <c r="Y49"/>
  <c r="U46"/>
  <c r="V46"/>
  <c r="Y46"/>
  <c r="X46"/>
  <c r="W46"/>
  <c r="U31"/>
  <c r="V31"/>
  <c r="W31"/>
  <c r="X31"/>
  <c r="Y31"/>
  <c r="U56"/>
  <c r="V56"/>
  <c r="Y56"/>
  <c r="X56"/>
  <c r="W56"/>
  <c r="U19"/>
  <c r="V19"/>
  <c r="W19"/>
  <c r="X19"/>
  <c r="Y19"/>
  <c r="U54"/>
  <c r="V54"/>
  <c r="Y54"/>
  <c r="X54"/>
  <c r="W54"/>
  <c r="U9"/>
  <c r="V9"/>
  <c r="W9"/>
  <c r="X9"/>
  <c r="Y9"/>
  <c r="U10"/>
  <c r="V10"/>
  <c r="Y10"/>
  <c r="X10"/>
  <c r="W10"/>
  <c r="U33"/>
  <c r="V33"/>
  <c r="Y33"/>
  <c r="X33"/>
  <c r="W33"/>
  <c r="U48"/>
  <c r="V48"/>
  <c r="W48"/>
  <c r="X48"/>
  <c r="Y48"/>
  <c r="U32"/>
  <c r="V32"/>
  <c r="Y32"/>
  <c r="X32"/>
  <c r="W32"/>
  <c r="U23"/>
  <c r="V23"/>
  <c r="Y23"/>
  <c r="X23"/>
  <c r="W23"/>
  <c r="U8"/>
  <c r="V8"/>
  <c r="W8"/>
  <c r="X8"/>
  <c r="Y8"/>
  <c r="U25"/>
  <c r="V25"/>
  <c r="Y25"/>
  <c r="X25"/>
  <c r="W25"/>
  <c r="U44"/>
  <c r="V44"/>
  <c r="W44"/>
  <c r="X44"/>
  <c r="Y44"/>
  <c r="U51"/>
  <c r="V51"/>
  <c r="Y51"/>
  <c r="X51"/>
  <c r="W51"/>
  <c r="U6"/>
  <c r="V6"/>
  <c r="W6"/>
  <c r="X6"/>
  <c r="Y6"/>
  <c r="U4"/>
  <c r="V4"/>
  <c r="Y4"/>
  <c r="X4"/>
  <c r="W4"/>
  <c r="U15"/>
  <c r="V15"/>
  <c r="W15"/>
  <c r="X15"/>
  <c r="Y15"/>
  <c r="U16"/>
  <c r="V16"/>
  <c r="Y16"/>
  <c r="X16"/>
  <c r="W16"/>
  <c r="U12"/>
  <c r="V12"/>
  <c r="W12"/>
  <c r="X12"/>
  <c r="Y12"/>
  <c r="U30"/>
  <c r="V30"/>
  <c r="Y30"/>
  <c r="X30"/>
  <c r="W30"/>
  <c r="U41"/>
  <c r="V41"/>
  <c r="W41"/>
  <c r="X41"/>
  <c r="Y41"/>
  <c r="U27"/>
  <c r="V27"/>
  <c r="Y27"/>
  <c r="X27"/>
  <c r="W27"/>
  <c r="U43"/>
  <c r="V43"/>
  <c r="W43"/>
  <c r="X43"/>
  <c r="Y43"/>
  <c r="U45"/>
  <c r="V45"/>
  <c r="Y45"/>
  <c r="X45"/>
  <c r="W45"/>
  <c r="U14"/>
  <c r="V14"/>
  <c r="W14"/>
  <c r="U3"/>
  <c r="V3"/>
  <c r="W3"/>
  <c r="W57"/>
  <c r="X14"/>
  <c r="X3"/>
  <c r="X57"/>
  <c r="Y14"/>
  <c r="Y3"/>
  <c r="Y57"/>
  <c r="AE10" i="1"/>
  <c r="AF10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9"/>
  <c r="AE8"/>
  <c r="AE7"/>
  <c r="AE6"/>
  <c r="AE5"/>
  <c r="AE4"/>
  <c r="AE3"/>
  <c r="AF30"/>
  <c r="AF29"/>
  <c r="AF17"/>
  <c r="AF28"/>
  <c r="AF27"/>
  <c r="AF26"/>
  <c r="AF25"/>
  <c r="AF24"/>
  <c r="AF23"/>
  <c r="AF22"/>
  <c r="AF21"/>
  <c r="AF20"/>
  <c r="AF19"/>
  <c r="AF18"/>
  <c r="AF16"/>
  <c r="AF15"/>
  <c r="AF14"/>
  <c r="AF13"/>
  <c r="AF12"/>
  <c r="AF11"/>
  <c r="AF9"/>
  <c r="AF8"/>
  <c r="AF7"/>
  <c r="AF6"/>
  <c r="AF5"/>
  <c r="AF4"/>
  <c r="AF3"/>
  <c r="AF31"/>
  <c r="AE9" i="2"/>
  <c r="AF9"/>
  <c r="AE27"/>
  <c r="AF27"/>
  <c r="AE25"/>
  <c r="AF25"/>
  <c r="AE17"/>
  <c r="AF17"/>
  <c r="AE24"/>
  <c r="AF24"/>
  <c r="AE18"/>
  <c r="AF18"/>
  <c r="AE8"/>
  <c r="AF8"/>
  <c r="AE11"/>
  <c r="AF11"/>
  <c r="AE10"/>
  <c r="AF10"/>
  <c r="AE3"/>
  <c r="AF3"/>
  <c r="AE4"/>
  <c r="AF4"/>
  <c r="AE30"/>
  <c r="AF30"/>
  <c r="AE26"/>
  <c r="AF26"/>
  <c r="AE16"/>
  <c r="AF16"/>
  <c r="AE6"/>
  <c r="AF6"/>
  <c r="AE35"/>
  <c r="AE34"/>
  <c r="AE33"/>
  <c r="AE32"/>
  <c r="AE31"/>
  <c r="AE29"/>
  <c r="AE28"/>
  <c r="AE23"/>
  <c r="AE22"/>
  <c r="AE21"/>
  <c r="AE20"/>
  <c r="AE19"/>
  <c r="AE15"/>
  <c r="AE14"/>
  <c r="AE13"/>
  <c r="AE12"/>
  <c r="AE7"/>
  <c r="AE5"/>
  <c r="AF35"/>
  <c r="AF34"/>
  <c r="AF33"/>
  <c r="AF32"/>
  <c r="AF31"/>
  <c r="AF29"/>
  <c r="AF28"/>
  <c r="AF23"/>
  <c r="AF22"/>
  <c r="AF21"/>
  <c r="AF20"/>
  <c r="AF19"/>
  <c r="AF15"/>
  <c r="AF14"/>
  <c r="AF13"/>
  <c r="AF12"/>
  <c r="AF7"/>
  <c r="AF5"/>
  <c r="G2" i="6"/>
  <c r="J2"/>
  <c r="I2"/>
  <c r="H2"/>
  <c r="G73"/>
  <c r="J73"/>
  <c r="I73"/>
  <c r="H73"/>
  <c r="G70"/>
  <c r="J70"/>
  <c r="I70"/>
  <c r="H70"/>
  <c r="G68"/>
  <c r="J68"/>
  <c r="I68"/>
  <c r="H68"/>
  <c r="G67"/>
  <c r="J67"/>
  <c r="I67"/>
  <c r="H67"/>
  <c r="G66"/>
  <c r="J66"/>
  <c r="I66"/>
  <c r="H66"/>
  <c r="G65"/>
  <c r="J65"/>
  <c r="I65"/>
  <c r="H65"/>
  <c r="G64"/>
  <c r="J64"/>
  <c r="I64"/>
  <c r="H64"/>
  <c r="G63"/>
  <c r="J63"/>
  <c r="I63"/>
  <c r="H63"/>
  <c r="G60"/>
  <c r="J60"/>
  <c r="I60"/>
  <c r="H60"/>
  <c r="G58"/>
  <c r="J58"/>
  <c r="I58"/>
  <c r="H58"/>
  <c r="G55"/>
  <c r="J55"/>
  <c r="I55"/>
  <c r="H55"/>
  <c r="G54"/>
  <c r="J54"/>
  <c r="I54"/>
  <c r="H54"/>
  <c r="G51"/>
  <c r="J51"/>
  <c r="I51"/>
  <c r="H51"/>
  <c r="G50"/>
  <c r="J50"/>
  <c r="I50"/>
  <c r="H50"/>
  <c r="G48"/>
  <c r="J48"/>
  <c r="I48"/>
  <c r="H48"/>
  <c r="G45"/>
  <c r="J45"/>
  <c r="I45"/>
  <c r="H45"/>
  <c r="G42"/>
  <c r="J42"/>
  <c r="I42"/>
  <c r="H42"/>
  <c r="G40"/>
  <c r="J40"/>
  <c r="I40"/>
  <c r="H40"/>
  <c r="G39"/>
  <c r="J39"/>
  <c r="I39"/>
  <c r="H39"/>
  <c r="G38"/>
  <c r="J38"/>
  <c r="I38"/>
  <c r="H38"/>
  <c r="G34"/>
  <c r="J34"/>
  <c r="I34"/>
  <c r="H34"/>
  <c r="G33"/>
  <c r="J33"/>
  <c r="I33"/>
  <c r="H33"/>
  <c r="G31"/>
  <c r="J31"/>
  <c r="I31"/>
  <c r="H31"/>
  <c r="G29"/>
  <c r="J29"/>
  <c r="I29"/>
  <c r="H29"/>
  <c r="G28"/>
  <c r="J28"/>
  <c r="I28"/>
  <c r="H28"/>
  <c r="G26"/>
  <c r="J26"/>
  <c r="I26"/>
  <c r="H26"/>
  <c r="G25"/>
  <c r="J25"/>
  <c r="I25"/>
  <c r="H25"/>
  <c r="G24"/>
  <c r="J24"/>
  <c r="I24"/>
  <c r="H24"/>
  <c r="G23"/>
  <c r="J23"/>
  <c r="I23"/>
  <c r="H23"/>
  <c r="G17"/>
  <c r="J17"/>
  <c r="I17"/>
  <c r="H17"/>
  <c r="G16"/>
  <c r="J16"/>
  <c r="I16"/>
  <c r="H16"/>
  <c r="G15"/>
  <c r="J15"/>
  <c r="I15"/>
  <c r="H15"/>
  <c r="G14"/>
  <c r="J14"/>
  <c r="I14"/>
  <c r="H14"/>
  <c r="G13"/>
  <c r="J13"/>
  <c r="I13"/>
  <c r="H13"/>
  <c r="G11"/>
  <c r="J11"/>
  <c r="I11"/>
  <c r="H11"/>
  <c r="G9"/>
  <c r="J9"/>
  <c r="I9"/>
  <c r="H9"/>
  <c r="G8"/>
  <c r="J8"/>
  <c r="I8"/>
  <c r="H8"/>
  <c r="G4"/>
  <c r="J4"/>
  <c r="I4"/>
  <c r="H4"/>
  <c r="G3"/>
  <c r="J3"/>
  <c r="I3"/>
  <c r="H3"/>
  <c r="G72"/>
  <c r="F6"/>
  <c r="G6"/>
  <c r="H6"/>
  <c r="F7"/>
  <c r="G7"/>
  <c r="H7"/>
  <c r="F10"/>
  <c r="G10"/>
  <c r="H10"/>
  <c r="F12"/>
  <c r="G12"/>
  <c r="H12"/>
  <c r="F18"/>
  <c r="G18"/>
  <c r="H18"/>
  <c r="F19"/>
  <c r="G19"/>
  <c r="H19"/>
  <c r="F20"/>
  <c r="G20"/>
  <c r="H20"/>
  <c r="F21"/>
  <c r="G21"/>
  <c r="H21"/>
  <c r="F22"/>
  <c r="G22"/>
  <c r="H22"/>
  <c r="F27"/>
  <c r="G27"/>
  <c r="H27"/>
  <c r="F30"/>
  <c r="G30"/>
  <c r="H30"/>
  <c r="F32"/>
  <c r="G32"/>
  <c r="H32"/>
  <c r="F35"/>
  <c r="G35"/>
  <c r="H35"/>
  <c r="F36"/>
  <c r="G36"/>
  <c r="H36"/>
  <c r="F37"/>
  <c r="G37"/>
  <c r="H37"/>
  <c r="F41"/>
  <c r="G41"/>
  <c r="H41"/>
  <c r="F43"/>
  <c r="G43"/>
  <c r="H43"/>
  <c r="F44"/>
  <c r="G44"/>
  <c r="H44"/>
  <c r="F46"/>
  <c r="G46"/>
  <c r="H46"/>
  <c r="F47"/>
  <c r="G47"/>
  <c r="H47"/>
  <c r="F49"/>
  <c r="G49"/>
  <c r="H49"/>
  <c r="F52"/>
  <c r="G52"/>
  <c r="H52"/>
  <c r="F53"/>
  <c r="G53"/>
  <c r="H53"/>
  <c r="F56"/>
  <c r="G56"/>
  <c r="H56"/>
  <c r="F57"/>
  <c r="G57"/>
  <c r="H57"/>
  <c r="F59"/>
  <c r="G59"/>
  <c r="H59"/>
  <c r="F61"/>
  <c r="G61"/>
  <c r="H61"/>
  <c r="F62"/>
  <c r="G62"/>
  <c r="H62"/>
  <c r="F69"/>
  <c r="G69"/>
  <c r="H69"/>
  <c r="F71"/>
  <c r="G71"/>
  <c r="H71"/>
  <c r="F5"/>
  <c r="G5"/>
  <c r="H5"/>
  <c r="H72"/>
  <c r="I6"/>
  <c r="I7"/>
  <c r="I10"/>
  <c r="I12"/>
  <c r="I18"/>
  <c r="I19"/>
  <c r="I20"/>
  <c r="I21"/>
  <c r="I22"/>
  <c r="I27"/>
  <c r="I30"/>
  <c r="I32"/>
  <c r="I35"/>
  <c r="I36"/>
  <c r="I37"/>
  <c r="I41"/>
  <c r="I43"/>
  <c r="I44"/>
  <c r="I46"/>
  <c r="I47"/>
  <c r="I49"/>
  <c r="I52"/>
  <c r="I53"/>
  <c r="I56"/>
  <c r="I57"/>
  <c r="I59"/>
  <c r="I61"/>
  <c r="I62"/>
  <c r="I69"/>
  <c r="I71"/>
  <c r="I5"/>
  <c r="I72"/>
  <c r="J6"/>
  <c r="J7"/>
  <c r="J10"/>
  <c r="J12"/>
  <c r="J18"/>
  <c r="J19"/>
  <c r="J20"/>
  <c r="J21"/>
  <c r="J22"/>
  <c r="J27"/>
  <c r="J30"/>
  <c r="J32"/>
  <c r="J35"/>
  <c r="J36"/>
  <c r="J37"/>
  <c r="J41"/>
  <c r="J43"/>
  <c r="J44"/>
  <c r="J46"/>
  <c r="J47"/>
  <c r="J49"/>
  <c r="J52"/>
  <c r="J53"/>
  <c r="J56"/>
  <c r="J57"/>
  <c r="J59"/>
  <c r="J61"/>
  <c r="J62"/>
  <c r="J69"/>
  <c r="J71"/>
  <c r="J5"/>
  <c r="J72"/>
  <c r="AH38" i="4"/>
  <c r="AI38"/>
  <c r="AH37"/>
  <c r="AI37"/>
  <c r="AH36"/>
  <c r="AI36"/>
  <c r="AH35"/>
  <c r="AI35"/>
  <c r="AH34"/>
  <c r="AI34"/>
  <c r="AH33"/>
  <c r="AI33"/>
  <c r="AH32"/>
  <c r="AI32"/>
  <c r="AH31"/>
  <c r="AI31"/>
  <c r="AH30"/>
  <c r="AI30"/>
  <c r="AH29"/>
  <c r="AI29"/>
  <c r="AH28"/>
  <c r="AI28"/>
  <c r="AH27"/>
  <c r="AI27"/>
  <c r="AH26"/>
  <c r="AI26"/>
  <c r="AH25"/>
  <c r="AI25"/>
  <c r="AH24"/>
  <c r="AI24"/>
  <c r="AH23"/>
  <c r="AI23"/>
  <c r="AH22"/>
  <c r="AI22"/>
  <c r="AH21"/>
  <c r="AI21"/>
  <c r="AH20"/>
  <c r="AI20"/>
  <c r="AH19"/>
  <c r="AI19"/>
  <c r="AH18"/>
  <c r="AI18"/>
  <c r="AH17"/>
  <c r="AI17"/>
  <c r="AH16"/>
  <c r="AI16"/>
  <c r="AH15"/>
  <c r="AI15"/>
  <c r="AH14"/>
  <c r="AI14"/>
  <c r="AH13"/>
  <c r="AI13"/>
  <c r="AH12"/>
  <c r="AI12"/>
  <c r="AH11"/>
  <c r="AI11"/>
  <c r="AH10"/>
  <c r="AI10"/>
  <c r="AH9"/>
  <c r="AI9"/>
  <c r="AH8"/>
  <c r="AI8"/>
  <c r="AH7"/>
  <c r="AI7"/>
  <c r="AH6"/>
  <c r="AI6"/>
  <c r="AH5"/>
  <c r="AI5"/>
  <c r="AH4"/>
  <c r="AI4"/>
  <c r="AH3"/>
  <c r="AI3"/>
</calcChain>
</file>

<file path=xl/sharedStrings.xml><?xml version="1.0" encoding="utf-8"?>
<sst xmlns="http://schemas.openxmlformats.org/spreadsheetml/2006/main" count="1179" uniqueCount="469">
  <si>
    <t>IMATA/SUMIRE, ADE LUZ</t>
  </si>
  <si>
    <t>JARA/HUAMANI, JOYER ANTONIO</t>
  </si>
  <si>
    <t>LAYME/FERNANDEZ, CHRISTIAN GONZALO</t>
  </si>
  <si>
    <t>RUIZ/ASTUNAGUE, MARCOS RENE</t>
  </si>
  <si>
    <t>SAGUA/CRUZ, SANDRO</t>
  </si>
  <si>
    <t>SILVA/BARREDA, SONALI</t>
  </si>
  <si>
    <t>SILVA/PINO, JESUS FRANCISCO</t>
  </si>
  <si>
    <t>SORIA/QUISPE, DAYSI JHIADIRA</t>
  </si>
  <si>
    <t>CALDERON VALENZUELA, JOHAN</t>
    <phoneticPr fontId="7" type="noConversion"/>
  </si>
  <si>
    <t>Lunes 7 a 9am</t>
    <phoneticPr fontId="7" type="noConversion"/>
  </si>
  <si>
    <t>APLAZ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</si>
  <si>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</si>
  <si>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</si>
  <si>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</si>
  <si>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</si>
  <si>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s</t>
    <phoneticPr fontId="7" type="noConversion"/>
  </si>
  <si>
    <t>MACEDO/VALENCIA, JUAN JONATHAN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</si>
  <si>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</si>
  <si>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</si>
  <si>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</si>
  <si>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</si>
  <si>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</si>
  <si>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LLACHO/CORNELIO, HECTOR DAVID</t>
  </si>
  <si>
    <t>MAMANI/ROJAS, YEHONELL JOSUE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</si>
  <si>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</si>
  <si>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</si>
  <si>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</si>
  <si>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</si>
  <si>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</si>
  <si>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</si>
  <si>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-8 a los tarde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</si>
  <si>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</si>
  <si>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</si>
  <si>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</si>
  <si>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</si>
  <si>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</si>
  <si>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</si>
  <si>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L7</t>
    <phoneticPr fontId="7" type="noConversion"/>
  </si>
  <si>
    <t>P</t>
    <phoneticPr fontId="7" type="noConversion"/>
  </si>
  <si>
    <t>L8</t>
    <phoneticPr fontId="7" type="noConversion"/>
  </si>
  <si>
    <t>P</t>
    <phoneticPr fontId="7" type="noConversion"/>
  </si>
  <si>
    <t>L8</t>
    <phoneticPr fontId="7" type="noConversion"/>
  </si>
  <si>
    <t>Clustering</t>
    <phoneticPr fontId="7" type="noConversion"/>
  </si>
  <si>
    <t>SVM</t>
    <phoneticPr fontId="7" type="noConversion"/>
  </si>
  <si>
    <t>Reduccion Dim</t>
    <phoneticPr fontId="7" type="noConversion"/>
  </si>
  <si>
    <t>CHOQUE LLERENA, PIERRE</t>
    <phoneticPr fontId="7" type="noConversion"/>
  </si>
  <si>
    <t>AYUNTA CHANE, HECTOR RENE</t>
    <phoneticPr fontId="7" type="noConversion"/>
  </si>
  <si>
    <t>QUILLA GUTIERREZ, KEVIN FRANCO</t>
    <phoneticPr fontId="7" type="noConversion"/>
  </si>
  <si>
    <t>QUISPE/HUANCA, GONZALO EMILIANO</t>
  </si>
  <si>
    <t>MOSCOSO/CARPIO, VALERIA DEL ROSARIO</t>
  </si>
  <si>
    <t>CHAMBI ROSALES, EDDU JUNIOR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</si>
  <si>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</si>
  <si>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</si>
  <si>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</si>
  <si>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</si>
  <si>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Total</t>
    <phoneticPr fontId="7" type="noConversion"/>
  </si>
  <si>
    <t>P</t>
    <phoneticPr fontId="7" type="noConversion"/>
  </si>
  <si>
    <t>KARI/NINACANSAYA, DIEGO JUNIOR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</si>
  <si>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</si>
  <si>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</si>
  <si>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</si>
  <si>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</si>
  <si>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</si>
  <si>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</si>
  <si>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CALLO/AGUILAR, ALEJANDRA CRISTINA</t>
  </si>
  <si>
    <t>CHOQUELUQUE/ROMAN, DAVID GABRIEL</t>
  </si>
  <si>
    <t>CHOQUENAIRA/FLOREZ, ALEXANDER YLNNER</t>
  </si>
  <si>
    <t>CHURA/SULLCACCORI, DYSAN KCLEYN</t>
  </si>
  <si>
    <t>FERNANDEZ/NIETO, KEVIN MIGUEL</t>
  </si>
  <si>
    <t>GUTIERREZ/QUISPE, BERNABE JOSUE</t>
  </si>
  <si>
    <t>INCALLA/NINA, CHRISTIAN MANUEL</t>
  </si>
  <si>
    <t>JAVIER/QUISPE, DIEGO ALONSO</t>
  </si>
  <si>
    <t>MEDINA/COAQUIRA, MIGUEL ANGEL</t>
  </si>
  <si>
    <t>NEIRA/ALVAREZ, JAVIER ALBERTO</t>
  </si>
  <si>
    <t>MINAYA/CARPIO, ALEJANDRO MARCIAL</t>
  </si>
  <si>
    <t>MIRANDA/COSI, JESUS MIGUEL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</si>
  <si>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</si>
  <si>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</si>
  <si>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</si>
  <si>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</si>
  <si>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</si>
  <si>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</si>
  <si>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</si>
  <si>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</si>
  <si>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</si>
  <si>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</si>
  <si>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RONDAN/HUAPAYA, CRISTIAN DANIEL</t>
  </si>
  <si>
    <t>HUAMAN/MOLINA, IVAN</t>
  </si>
  <si>
    <t>SANCHEZ/MACHICAO, PEDRO ROLY</t>
  </si>
  <si>
    <t>P</t>
    <phoneticPr fontId="7" type="noConversion"/>
  </si>
  <si>
    <t>NINATAYPE/NINATAYPE, JUAN ALBERTO</t>
  </si>
  <si>
    <t>PAREDES/CAYLLAHUA, ELOISA LIZETH</t>
  </si>
  <si>
    <t>PARI/CHARREZ, DEAN DIEGO</t>
  </si>
  <si>
    <t>HUARCAYA/ZAPANA, GERSON ITALO</t>
  </si>
  <si>
    <t>HUAYPUNA/CJUNO, MARIO ALEJANDRO</t>
  </si>
  <si>
    <t>CHOQUENAIRA FLOREZ, ALEXANDER</t>
    <phoneticPr fontId="7" type="noConversion"/>
  </si>
  <si>
    <t>PWebLabC</t>
    <phoneticPr fontId="7" type="noConversion"/>
  </si>
  <si>
    <t>KARI NINACANSAYA, DIEGO JUNIOR</t>
    <phoneticPr fontId="7" type="noConversion"/>
  </si>
  <si>
    <t>PARI CHARREZ, DEAN DIEGO</t>
    <phoneticPr fontId="7" type="noConversion"/>
  </si>
  <si>
    <t>RUIZ ASTUNAGUE, MARCOS RENE</t>
    <phoneticPr fontId="7" type="noConversion"/>
  </si>
  <si>
    <t>MAYTA CONDORI, MOISES ENRIQUE</t>
    <phoneticPr fontId="7" type="noConversion"/>
  </si>
  <si>
    <t>AYUNTA/CHANE, HECTOR RENE</t>
  </si>
  <si>
    <t>ILLACHO CORNELIO, HECTOR</t>
    <phoneticPr fontId="7" type="noConversion"/>
  </si>
  <si>
    <t>SALAS/FELICIANO, VANESA DIANA</t>
  </si>
  <si>
    <t>P</t>
    <phoneticPr fontId="7" type="noConversion"/>
  </si>
  <si>
    <t>P</t>
    <phoneticPr fontId="7" type="noConversion"/>
  </si>
  <si>
    <t>P</t>
    <phoneticPr fontId="7" type="noConversion"/>
  </si>
  <si>
    <t>IQUIAPAZA CCAMA, YHONATAN</t>
    <phoneticPr fontId="7" type="noConversion"/>
  </si>
  <si>
    <t>QUISPE/QUISPE, GABRIELA MALENA</t>
  </si>
  <si>
    <t>ROMERO/CHIPANA, OMAR CRISTHIAN</t>
  </si>
  <si>
    <t>P</t>
    <phoneticPr fontId="7" type="noConversion"/>
  </si>
  <si>
    <t>P</t>
    <phoneticPr fontId="7" type="noConversion"/>
  </si>
  <si>
    <t>P</t>
    <phoneticPr fontId="7" type="noConversion"/>
  </si>
  <si>
    <t>-5 a los tarde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</si>
  <si>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</si>
  <si>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</si>
  <si>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</si>
  <si>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</si>
  <si>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</si>
  <si>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L7</t>
    <phoneticPr fontId="7" type="noConversion"/>
  </si>
  <si>
    <t>Exam1</t>
    <phoneticPr fontId="7" type="noConversion"/>
  </si>
  <si>
    <t>EjClase9</t>
    <phoneticPr fontId="7" type="noConversion"/>
  </si>
  <si>
    <t>EjClase8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</si>
  <si>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</si>
  <si>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</si>
  <si>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</si>
  <si>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Ejemplo Unif</t>
    <phoneticPr fontId="7" type="noConversion"/>
  </si>
  <si>
    <t>HUAYNACHO PENALOZA, YONY DANIEL</t>
    <phoneticPr fontId="7" type="noConversion"/>
  </si>
  <si>
    <t>Deteccion Anomalias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</si>
  <si>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</si>
  <si>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</si>
  <si>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</si>
  <si>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</si>
  <si>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</si>
  <si>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-5 a los tarde</t>
    <phoneticPr fontId="7" type="noConversion"/>
  </si>
  <si>
    <t>P</t>
    <phoneticPr fontId="7" type="noConversion"/>
  </si>
  <si>
    <t>SONCCO/QUISPE, DENNIS YOVANI</t>
  </si>
  <si>
    <t>BENIQUE SUPO, ALBERT MANOLO</t>
    <phoneticPr fontId="7" type="noConversion"/>
  </si>
  <si>
    <t>P</t>
    <phoneticPr fontId="7" type="noConversion"/>
  </si>
  <si>
    <t>CCOA/HUAHUACONDORI, JESUS ALEJANDRO</t>
  </si>
  <si>
    <t>CORDOVA/CARTAGENA, ROYCER ISRAEL</t>
  </si>
  <si>
    <t>HUAYLLANI/CHAVEZ, ROLANDO</t>
  </si>
  <si>
    <t>HUILLCACURI/ENRIQUEZ, MATHEUSS ISAIAS</t>
  </si>
  <si>
    <t>MENDOZA/CHOQUEHUANCA, ELMER JESUS</t>
  </si>
  <si>
    <t>SALAS/ZEGARRA, RAHIT LUIS ERNESTO</t>
  </si>
  <si>
    <t>TUMAILLA/SANCHEZ, RICHARD ALONSO</t>
  </si>
  <si>
    <t>L1</t>
    <phoneticPr fontId="7" type="noConversion"/>
  </si>
  <si>
    <t>P</t>
    <phoneticPr fontId="7" type="noConversion"/>
  </si>
  <si>
    <t>L2</t>
    <phoneticPr fontId="7" type="noConversion"/>
  </si>
  <si>
    <t>TALAVERA/DIAZ, HENRY ABRAHAM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</si>
  <si>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</si>
  <si>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</si>
  <si>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</si>
  <si>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</si>
  <si>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PALO/SOTO, DARLINNE HUBERT</t>
  </si>
  <si>
    <t>MENDOZA PALOMINO, JOEL</t>
    <phoneticPr fontId="7" type="noConversion"/>
  </si>
  <si>
    <t>VALDEZ YANA, GERALDINE THAIS</t>
    <phoneticPr fontId="7" type="noConversion"/>
  </si>
  <si>
    <t>INCALLA NINA, CHRISTIAN MANUEL</t>
    <phoneticPr fontId="7" type="noConversion"/>
  </si>
  <si>
    <t>VARGAS MOLINA, LUIS ALONSO</t>
    <phoneticPr fontId="7" type="noConversion"/>
  </si>
  <si>
    <t>CHURA SULLCACCORI, DYSAN</t>
    <phoneticPr fontId="7" type="noConversion"/>
  </si>
  <si>
    <t>ZEGARRA RODRIGUEZ, TEOFILO</t>
    <phoneticPr fontId="7" type="noConversion"/>
  </si>
  <si>
    <t>GUTIERREZ QUISPE, BERNABE</t>
    <phoneticPr fontId="7" type="noConversion"/>
  </si>
  <si>
    <t>VARGAS HUAMAN, JOSE MIGUEL</t>
    <phoneticPr fontId="7" type="noConversion"/>
  </si>
  <si>
    <t>P</t>
    <phoneticPr fontId="7" type="noConversion"/>
  </si>
  <si>
    <t>GARAY YUCRA, MICHAEL ANTONY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</si>
  <si>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</si>
  <si>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</si>
  <si>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</si>
  <si>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</si>
  <si>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</si>
  <si>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</si>
  <si>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</si>
  <si>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IA</t>
  </si>
  <si>
    <t>Prolog</t>
  </si>
  <si>
    <t>Busq</t>
  </si>
  <si>
    <t>L1</t>
  </si>
  <si>
    <t>PAREDES CAYLLAHUA, ELOISA LIZETH</t>
    <phoneticPr fontId="7" type="noConversion"/>
  </si>
  <si>
    <t>HUAYNACHO PENALOZA, YONY DANIEL</t>
    <phoneticPr fontId="7" type="noConversion"/>
  </si>
  <si>
    <t>QUISPE CHOQUE, MARLON</t>
    <phoneticPr fontId="7" type="noConversion"/>
  </si>
  <si>
    <t>P</t>
    <phoneticPr fontId="7" type="noConversion"/>
  </si>
  <si>
    <t>P</t>
    <phoneticPr fontId="7" type="noConversion"/>
  </si>
  <si>
    <t>TUMAILLA SANCHEZ, RICHARD ALONSO</t>
    <phoneticPr fontId="7" type="noConversion"/>
  </si>
  <si>
    <t>QUIJANO/CHAVEZ, CARLOS VICTOR</t>
  </si>
  <si>
    <t>QUISPE/AROCUTIPA, ANGEL DINO</t>
  </si>
  <si>
    <t>CHAVEZ CASTILLO, DONNY GUILLERMO</t>
    <phoneticPr fontId="7" type="noConversion"/>
  </si>
  <si>
    <t>P</t>
    <phoneticPr fontId="7" type="noConversion"/>
  </si>
  <si>
    <t>L5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</si>
  <si>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</si>
  <si>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</si>
  <si>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</si>
  <si>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</si>
  <si>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PERL</t>
    <phoneticPr fontId="7" type="noConversion"/>
  </si>
  <si>
    <t>-6 a los tarde</t>
    <phoneticPr fontId="7" type="noConversion"/>
  </si>
  <si>
    <t>QUIJANO CHAVEZ, CARLOS VICTOR</t>
    <phoneticPr fontId="7" type="noConversion"/>
  </si>
  <si>
    <t>RODRIGUEZ SAICO, FRANK</t>
    <phoneticPr fontId="7" type="noConversion"/>
  </si>
  <si>
    <t>MOSCOSO CARPIO, VALERIA</t>
    <phoneticPr fontId="7" type="noConversion"/>
  </si>
  <si>
    <t>HUAYLLANI CHAVEZ, ROLANDO</t>
    <phoneticPr fontId="7" type="noConversion"/>
  </si>
  <si>
    <t>APAZA CONDORI, JEFFERSON</t>
    <phoneticPr fontId="7" type="noConversion"/>
  </si>
  <si>
    <t>ILACHOQUE UMASI, JULIO CESAR</t>
    <phoneticPr fontId="7" type="noConversion"/>
  </si>
  <si>
    <t>MENDOZA CHOQUEHUANCA, ELMER</t>
    <phoneticPr fontId="7" type="noConversion"/>
  </si>
  <si>
    <t>PANIBRA/CAYO, RAUL OLIVER</t>
  </si>
  <si>
    <t>ASTO/MACHACA, PAULA CAROLINA</t>
  </si>
  <si>
    <t>CALLE/CONDORI, GLADYS ELIANA</t>
  </si>
  <si>
    <t>P</t>
    <phoneticPr fontId="7" type="noConversion"/>
  </si>
  <si>
    <t>P</t>
    <phoneticPr fontId="7" type="noConversion"/>
  </si>
  <si>
    <t>GUTIERREZ/LINARES, EDWIN ALONSO</t>
  </si>
  <si>
    <t>CALLA/BENDITA, ALBERTO CARLOS</t>
  </si>
  <si>
    <t>LLANOS/HUANCA, EDWIN DIONY</t>
  </si>
  <si>
    <t>CUAYLA/ZAPATA, MIGUEL ANGEL</t>
  </si>
  <si>
    <t>OPPE/BOLIVAR, HENRRYK PHILIP</t>
  </si>
  <si>
    <t>PACOMPIA/MACHACA, MILA YOSELYN</t>
  </si>
  <si>
    <t>PATA/ROQUE, JOSE ARMIN</t>
  </si>
  <si>
    <t>Fj</t>
    <phoneticPr fontId="7" type="noConversion"/>
  </si>
  <si>
    <t>P</t>
    <phoneticPr fontId="7" type="noConversion"/>
  </si>
  <si>
    <t>LIPA/TOLEDO, ENRIQUE ZENON</t>
  </si>
  <si>
    <t>L3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</si>
  <si>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</si>
  <si>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</si>
  <si>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</si>
  <si>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</si>
  <si>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</si>
  <si>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</si>
  <si>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</si>
  <si>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LUNA/LUZA, GONZALO RODRIGO</t>
  </si>
  <si>
    <t>MENDOZA/CHOQUEHUANCA, ELMER JESUS (pendiente)</t>
  </si>
  <si>
    <t>P</t>
    <phoneticPr fontId="7" type="noConversion"/>
  </si>
  <si>
    <t>P</t>
    <phoneticPr fontId="7" type="noConversion"/>
  </si>
  <si>
    <t>P</t>
    <phoneticPr fontId="7" type="noConversion"/>
  </si>
  <si>
    <t>-8 a los tarde</t>
    <phoneticPr fontId="7" type="noConversion"/>
  </si>
  <si>
    <t>CGI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</si>
  <si>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</si>
  <si>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</si>
  <si>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</si>
  <si>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</si>
  <si>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L6</t>
    <phoneticPr fontId="7" type="noConversion"/>
  </si>
  <si>
    <t>P</t>
    <phoneticPr fontId="7" type="noConversion"/>
  </si>
  <si>
    <t>GALINDO ZUNIGA, LUIS ALONSO</t>
    <phoneticPr fontId="7" type="noConversion"/>
  </si>
  <si>
    <t>P</t>
    <phoneticPr fontId="7" type="noConversion"/>
  </si>
  <si>
    <t>P</t>
    <phoneticPr fontId="7" type="noConversion"/>
  </si>
  <si>
    <t>CONCHA TAYA, HECTOR</t>
    <phoneticPr fontId="7" type="noConversion"/>
  </si>
  <si>
    <t>APAZA APAZA, JUNIOR</t>
    <phoneticPr fontId="7" type="noConversion"/>
  </si>
  <si>
    <t>IALabB</t>
    <phoneticPr fontId="7" type="noConversion"/>
  </si>
  <si>
    <t>MINAYA CARPIO, ALEJANDRO</t>
    <phoneticPr fontId="7" type="noConversion"/>
  </si>
  <si>
    <t>PANIBRA CAYO, RAUL</t>
    <phoneticPr fontId="7" type="noConversion"/>
  </si>
  <si>
    <t>QUISPE HUAMAN, KEVIN</t>
    <phoneticPr fontId="7" type="noConversion"/>
  </si>
  <si>
    <t>ANCO HUAMAN, ERIKA</t>
    <phoneticPr fontId="7" type="noConversion"/>
  </si>
  <si>
    <t>GUERRA VIDAL, MARIA ALEXANDRA</t>
    <phoneticPr fontId="7" type="noConversion"/>
  </si>
  <si>
    <t>SILVA BARREDA, SONALI</t>
    <phoneticPr fontId="7" type="noConversion"/>
  </si>
  <si>
    <t>PUMACALLAHUE MAMANI, ANA LIZBETH</t>
    <phoneticPr fontId="7" type="noConversion"/>
  </si>
  <si>
    <t>BALDARRAGO/SALAS, KLEBER ERNESTO</t>
  </si>
  <si>
    <t>CAYRO/MAMANI, ALEXANDER REY</t>
  </si>
  <si>
    <t>CCAMERCCOA/PEREZ, JHON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</si>
  <si>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</si>
  <si>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</si>
  <si>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</si>
  <si>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</si>
  <si>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</si>
  <si>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</si>
  <si>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L5</t>
    <phoneticPr fontId="7" type="noConversion"/>
  </si>
  <si>
    <t>AMBROSIO/NAYRA, JHON CESAR</t>
  </si>
  <si>
    <t>SAGUA CRUZ, SANDRO</t>
    <phoneticPr fontId="7" type="noConversion"/>
  </si>
  <si>
    <t>Expresiones Reg</t>
    <phoneticPr fontId="7" type="noConversion"/>
  </si>
  <si>
    <t>Fj</t>
    <phoneticPr fontId="7" type="noConversion"/>
  </si>
  <si>
    <t>ALVARADO FIGUEROA, KENNY</t>
    <phoneticPr fontId="7" type="noConversion"/>
  </si>
  <si>
    <t>BROUSSET LOPEZ, WENDY</t>
    <phoneticPr fontId="7" type="noConversion"/>
  </si>
  <si>
    <t>LUNA LUZA, GONZALO</t>
    <phoneticPr fontId="7" type="noConversion"/>
  </si>
  <si>
    <t>CHAMBI/PACOMPIA, XIMENA KATHERINE</t>
  </si>
  <si>
    <t>CHOQUE/LLERENA, PIERRE BRYAN</t>
  </si>
  <si>
    <t>COAQUIRA/RAFAEL, HUGO</t>
  </si>
  <si>
    <t>CONCHA/TAYA, HECTOR FERNANDO</t>
  </si>
  <si>
    <t>CORDOVA/PACHECO, ANDRE GERARDO</t>
  </si>
  <si>
    <t>Labs</t>
    <phoneticPr fontId="7" type="noConversion"/>
  </si>
  <si>
    <t>Total</t>
    <phoneticPr fontId="7" type="noConversion"/>
  </si>
  <si>
    <t>P</t>
    <phoneticPr fontId="7" type="noConversion"/>
  </si>
  <si>
    <t>GUERRA/TACCA, JOHAN YERZINIO</t>
  </si>
  <si>
    <t>HUILLCACURI/ENRIQUEZ, MATHEUSS ISAIAS (pendiente)</t>
  </si>
  <si>
    <t>ILACHOQUE/UMASI, JULIO CESAR</t>
  </si>
  <si>
    <t>IQUIAPAZA/CCAMA, YHONATAN JESUS</t>
  </si>
  <si>
    <t>PUMACALLAHUE/MAMANI, ANA LIZBETH</t>
  </si>
  <si>
    <t>QUISPE/CHOQUE, MARLON</t>
  </si>
  <si>
    <t>MIRANDA COSI, JESUS MIGUEL</t>
    <phoneticPr fontId="7" type="noConversion"/>
  </si>
  <si>
    <t>CONDORI CASTRO, ABEL</t>
    <phoneticPr fontId="7" type="noConversion"/>
  </si>
  <si>
    <t>APAZA APAZA, JUNIOR</t>
    <phoneticPr fontId="7" type="noConversion"/>
  </si>
  <si>
    <t>P</t>
    <phoneticPr fontId="7" type="noConversion"/>
  </si>
  <si>
    <t>RODRIGUEZ MERCADO, JOSE</t>
    <phoneticPr fontId="7" type="noConversion"/>
  </si>
  <si>
    <t>SUTTA/GONZALES, EDUARDO ARMANDO</t>
  </si>
  <si>
    <t>ZUÑIGA/COAYLA, JERSON</t>
  </si>
  <si>
    <t>VENTURA ACERO, JESUS PAUL</t>
    <phoneticPr fontId="7" type="noConversion"/>
  </si>
  <si>
    <t>FERNANDEZ NIETO, KEVIN MIGUEL</t>
    <phoneticPr fontId="7" type="noConversion"/>
  </si>
  <si>
    <t>P</t>
    <phoneticPr fontId="7" type="noConversion"/>
  </si>
  <si>
    <t>L3</t>
    <phoneticPr fontId="7" type="noConversion"/>
  </si>
  <si>
    <t>BALDARRAGO SALAS, KLEBER</t>
    <phoneticPr fontId="7" type="noConversion"/>
  </si>
  <si>
    <t>INGA HANAMPA, LUIS ANGEL</t>
    <phoneticPr fontId="7" type="noConversion"/>
  </si>
  <si>
    <t>VARGAS/MARQUEZ, BRAGEAN LUIS</t>
  </si>
  <si>
    <t>ZEGARRA/HERRERA, JESUS MIGUEL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</si>
  <si>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</si>
  <si>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</si>
  <si>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</si>
  <si>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</si>
  <si>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Alva Sanchez, Royzyy</t>
    <phoneticPr fontId="7" type="noConversion"/>
  </si>
  <si>
    <t>CALDERON VALENZUELA, JOHAN</t>
    <phoneticPr fontId="7" type="noConversion"/>
  </si>
  <si>
    <t>EjClase1</t>
    <phoneticPr fontId="7" type="noConversion"/>
  </si>
  <si>
    <t>EjClase2</t>
    <phoneticPr fontId="7" type="noConversion"/>
  </si>
  <si>
    <t>EjClase3</t>
    <phoneticPr fontId="7" type="noConversion"/>
  </si>
  <si>
    <t>EjClase4</t>
    <phoneticPr fontId="7" type="noConversion"/>
  </si>
  <si>
    <t>EjClase5</t>
    <phoneticPr fontId="7" type="noConversion"/>
  </si>
  <si>
    <t>EjClase6</t>
    <phoneticPr fontId="7" type="noConversion"/>
  </si>
  <si>
    <t>EjClase7</t>
    <phoneticPr fontId="7" type="noConversion"/>
  </si>
  <si>
    <t>EXAM1</t>
    <phoneticPr fontId="7" type="noConversion"/>
  </si>
  <si>
    <t>Exposicion</t>
    <phoneticPr fontId="7" type="noConversion"/>
  </si>
  <si>
    <t>TICONA/LAURA, KEVIN RONALD</t>
  </si>
  <si>
    <t>VILLAGOMEZ/MANZANO, ANDREA SOLEDAD</t>
  </si>
  <si>
    <t>P</t>
    <phoneticPr fontId="7" type="noConversion"/>
  </si>
  <si>
    <t>F</t>
    <phoneticPr fontId="7" type="noConversion"/>
  </si>
  <si>
    <t>P</t>
    <phoneticPr fontId="7" type="noConversion"/>
  </si>
  <si>
    <t>ALVARADO/FIGUEROA, KENNY ENRIQUE</t>
  </si>
  <si>
    <t>VARGAS/BELIZARIO, JEAN FRANCO</t>
  </si>
  <si>
    <t>P</t>
    <phoneticPr fontId="7" type="noConversion"/>
  </si>
  <si>
    <t>P</t>
    <phoneticPr fontId="7" type="noConversion"/>
  </si>
  <si>
    <t>P</t>
    <phoneticPr fontId="7" type="noConversion"/>
  </si>
  <si>
    <t>Formulario</t>
    <phoneticPr fontId="7" type="noConversion"/>
  </si>
  <si>
    <t>CGI&amp;Form</t>
    <phoneticPr fontId="7" type="noConversion"/>
  </si>
  <si>
    <t>L2</t>
    <phoneticPr fontId="7" type="noConversion"/>
  </si>
  <si>
    <t>L3</t>
    <phoneticPr fontId="7" type="noConversion"/>
  </si>
  <si>
    <t>L4</t>
    <phoneticPr fontId="7" type="noConversion"/>
  </si>
  <si>
    <t>L5</t>
    <phoneticPr fontId="7" type="noConversion"/>
  </si>
  <si>
    <t>L6</t>
    <phoneticPr fontId="7" type="noConversion"/>
  </si>
  <si>
    <t>L7</t>
    <phoneticPr fontId="7" type="noConversion"/>
  </si>
  <si>
    <t>L8</t>
    <phoneticPr fontId="7" type="noConversion"/>
  </si>
  <si>
    <t>L9</t>
    <phoneticPr fontId="7" type="noConversion"/>
  </si>
  <si>
    <t>L9</t>
    <phoneticPr fontId="7" type="noConversion"/>
  </si>
  <si>
    <t>Kmeans</t>
    <phoneticPr fontId="7" type="noConversion"/>
  </si>
  <si>
    <t>ASIST</t>
    <phoneticPr fontId="7" type="noConversion"/>
  </si>
  <si>
    <t>ProbabilidadCondic</t>
    <phoneticPr fontId="7" type="noConversion"/>
  </si>
  <si>
    <t>Regresion</t>
    <phoneticPr fontId="7" type="noConversion"/>
  </si>
  <si>
    <t>CCOA HUAHUACONDORI, JESUS</t>
    <phoneticPr fontId="7" type="noConversion"/>
  </si>
  <si>
    <t>MENDOZA/PALOMINO, JOEL ANGEL</t>
  </si>
  <si>
    <t>P</t>
    <phoneticPr fontId="7" type="noConversion"/>
  </si>
  <si>
    <t>P</t>
    <phoneticPr fontId="7" type="noConversion"/>
  </si>
  <si>
    <t>P</t>
    <phoneticPr fontId="7" type="noConversion"/>
  </si>
  <si>
    <t>SAPACAYO/GARCIA, FELIPE</t>
  </si>
  <si>
    <t>VALERIANO/VALDEZ, KID YONATAN</t>
  </si>
  <si>
    <t>P</t>
    <phoneticPr fontId="7" type="noConversion"/>
  </si>
  <si>
    <t>ANCO/HUAMAN, ERIKA</t>
  </si>
  <si>
    <t>APAZA/YLLACHURA, YULIANA GUADALUPE</t>
  </si>
  <si>
    <t>FLORES SUCAPUCA, ERVIN</t>
    <phoneticPr fontId="7" type="noConversion"/>
  </si>
  <si>
    <t>Miercoles 9 a 11am</t>
    <phoneticPr fontId="7" type="noConversion"/>
  </si>
  <si>
    <t>LABS</t>
    <phoneticPr fontId="7" type="noConversion"/>
  </si>
  <si>
    <t>PROM</t>
    <phoneticPr fontId="7" type="noConversion"/>
  </si>
  <si>
    <t>P</t>
    <phoneticPr fontId="7" type="noConversion"/>
  </si>
  <si>
    <t>P</t>
    <phoneticPr fontId="7" type="noConversion"/>
  </si>
  <si>
    <t>TOTAL</t>
    <phoneticPr fontId="7" type="noConversion"/>
  </si>
  <si>
    <t>CHAVEZ/CASTILLO, DONY GUILLERMO</t>
  </si>
  <si>
    <t>CHAVEZ/PONCE, DEWITT SCOTT</t>
  </si>
  <si>
    <t>CHURA/SANO, ALVARO GONZALO</t>
  </si>
  <si>
    <t>CONDORI/COLQUE, MAYKOL ELVIS</t>
  </si>
  <si>
    <t>CORDOVA/PUMA, STEVEN AARON</t>
  </si>
  <si>
    <t>COZCO/MAURI, YOSET</t>
  </si>
  <si>
    <t>GALINDO/ZUÑIGA, LUIS ALONSO</t>
  </si>
  <si>
    <t>CAYRA PEREZ, JORDY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</si>
  <si>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</si>
  <si>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</si>
  <si>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</si>
  <si>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L4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</si>
  <si>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</si>
  <si>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</si>
  <si>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</si>
  <si>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MAYTA/CONDORI, MOISES ENRIQUE</t>
  </si>
  <si>
    <t>CRUZ/BARRIALES, JOSE CARLOS</t>
  </si>
  <si>
    <t>P</t>
    <phoneticPr fontId="7" type="noConversion"/>
  </si>
  <si>
    <t>INGA/HANAMPA, LUIS ANGEL</t>
  </si>
  <si>
    <t>VARGAS/MOLINA, LUIS ALONSO</t>
  </si>
  <si>
    <t>VENTURA/ACERO, JESUS PAUL</t>
  </si>
  <si>
    <t>ZEGARRA/RODRIGUEZ, TEOFILO WILBERT</t>
  </si>
  <si>
    <t>MAYTA/ROSAS, MILAGROS LIZET</t>
  </si>
  <si>
    <t>P</t>
    <phoneticPr fontId="7" type="noConversion"/>
  </si>
  <si>
    <t>P</t>
    <phoneticPr fontId="7" type="noConversion"/>
  </si>
  <si>
    <t>CALLA BENDITA, ALBERTO CARLOS</t>
    <phoneticPr fontId="7" type="noConversion"/>
  </si>
  <si>
    <t>MAYTA ROSAS, MILAGROS LIZET</t>
    <phoneticPr fontId="7" type="noConversion"/>
  </si>
  <si>
    <t>L2</t>
  </si>
  <si>
    <t>QUISPE/GUILLEN, YEMI</t>
  </si>
  <si>
    <t>QUISPE/HUAMAN, KEVIN PERCY</t>
  </si>
  <si>
    <t>RODRIGUEZ/SAICO, FRANK RAYMONDI</t>
  </si>
  <si>
    <t>VALDEZ/YANA, GERALDINE THAIS</t>
  </si>
  <si>
    <t>VARGAS/HUAMAN, JOSE MIGUEL</t>
  </si>
  <si>
    <t>APAZA YLLACHURA, YULIANA GUADALUPE</t>
    <phoneticPr fontId="7" type="noConversion"/>
  </si>
  <si>
    <t>CALLE CONDORI, GLADYS ELIANA</t>
    <phoneticPr fontId="7" type="noConversion"/>
  </si>
  <si>
    <t>CORDOVA CARTAGENA, ROYCER ISRAEL</t>
    <phoneticPr fontId="7" type="noConversion"/>
  </si>
  <si>
    <t>QUISPE GUILLEN, YEMI</t>
    <phoneticPr fontId="7" type="noConversion"/>
  </si>
  <si>
    <t>ASTO MACHACA, PAULA CAROLINA</t>
    <phoneticPr fontId="7" type="noConversion"/>
  </si>
  <si>
    <t>JAVIER QUISPE, DIEGO ALONSO</t>
    <phoneticPr fontId="7" type="noConversion"/>
  </si>
  <si>
    <t>Multiclase y RN</t>
    <phoneticPr fontId="7" type="noConversion"/>
  </si>
  <si>
    <t>Aprendizaje de RN</t>
    <phoneticPr fontId="7" type="noConversion"/>
  </si>
  <si>
    <t>PROM</t>
    <phoneticPr fontId="7" type="noConversion"/>
  </si>
  <si>
    <t>IA</t>
    <phoneticPr fontId="7" type="noConversion"/>
  </si>
  <si>
    <t>Prolog</t>
    <phoneticPr fontId="7" type="noConversion"/>
  </si>
  <si>
    <t>Busq</t>
    <phoneticPr fontId="7" type="noConversion"/>
  </si>
  <si>
    <t>ProbabilidadCondic</t>
    <phoneticPr fontId="7" type="noConversion"/>
  </si>
  <si>
    <t>Regresion Lin y Log</t>
    <phoneticPr fontId="7" type="noConversion"/>
  </si>
  <si>
    <t>Multiclase y RN</t>
    <phoneticPr fontId="7" type="noConversion"/>
  </si>
  <si>
    <t>RN y backprop</t>
    <phoneticPr fontId="7" type="noConversion"/>
  </si>
  <si>
    <t>SVM</t>
    <phoneticPr fontId="7" type="noConversion"/>
  </si>
  <si>
    <t>Kmeans</t>
    <phoneticPr fontId="7" type="noConversion"/>
  </si>
  <si>
    <t>ASIST</t>
    <phoneticPr fontId="7" type="noConversion"/>
  </si>
  <si>
    <t>PROM</t>
    <phoneticPr fontId="7" type="noConversion"/>
  </si>
  <si>
    <t>EXAM2</t>
    <phoneticPr fontId="7" type="noConversion"/>
  </si>
  <si>
    <t>APLAZ</t>
    <phoneticPr fontId="7" type="noConversion"/>
  </si>
  <si>
    <t>APLAZ</t>
    <phoneticPr fontId="7" type="noConversion"/>
  </si>
  <si>
    <t>TALAVERA DIAZ, HENRY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</si>
  <si>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</si>
  <si>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</si>
  <si>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</si>
  <si>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SVM</t>
    <phoneticPr fontId="7" type="noConversion"/>
  </si>
  <si>
    <t>P</t>
    <phoneticPr fontId="7" type="noConversion"/>
  </si>
  <si>
    <t>MAMANI ROJAS, YEONEL JOSUE</t>
    <phoneticPr fontId="7" type="noConversion"/>
  </si>
  <si>
    <t>Trabs</t>
    <phoneticPr fontId="7" type="noConversion"/>
  </si>
  <si>
    <t>Total</t>
    <phoneticPr fontId="7" type="noConversion"/>
  </si>
  <si>
    <t>Ptos mas</t>
    <phoneticPr fontId="7" type="noConversion"/>
  </si>
  <si>
    <t>MySq</t>
    <phoneticPr fontId="7" type="noConversion"/>
  </si>
  <si>
    <t>JavaScript</t>
    <phoneticPr fontId="7" type="noConversion"/>
  </si>
  <si>
    <t>Ajax</t>
    <phoneticPr fontId="7" type="noConversion"/>
  </si>
  <si>
    <t>PROM</t>
    <phoneticPr fontId="7" type="noConversion"/>
  </si>
  <si>
    <t>ASIST</t>
    <phoneticPr fontId="7" type="noConversion"/>
  </si>
  <si>
    <t>EXAMFIN</t>
    <phoneticPr fontId="7" type="noConversion"/>
  </si>
  <si>
    <t>GARAY/YUCRA, MICHAEL ANTONY</t>
  </si>
  <si>
    <t>P</t>
    <phoneticPr fontId="7" type="noConversion"/>
  </si>
  <si>
    <t>P</t>
    <phoneticPr fontId="7" type="noConversion"/>
  </si>
  <si>
    <t>QUISPE HUANCA, GONZALO</t>
    <phoneticPr fontId="7" type="noConversion"/>
  </si>
  <si>
    <t>SUTTA, EDUARDO</t>
    <phoneticPr fontId="7" type="noConversion"/>
  </si>
  <si>
    <t>Alva Sanchez, Royzyy</t>
    <phoneticPr fontId="7" type="noConversion"/>
  </si>
  <si>
    <t>P</t>
    <phoneticPr fontId="7" type="noConversion"/>
  </si>
  <si>
    <t>P</t>
    <phoneticPr fontId="7" type="noConversion"/>
  </si>
  <si>
    <t>APLAZ</t>
    <phoneticPr fontId="7" type="noConversion"/>
  </si>
  <si>
    <t>Figueroa Kenny Alvaro</t>
    <phoneticPr fontId="7" type="noConversion"/>
  </si>
  <si>
    <t>Illacutipa Huachani, Roy Paul</t>
    <phoneticPr fontId="7" type="noConversion"/>
  </si>
  <si>
    <t>APROB</t>
    <phoneticPr fontId="7" type="noConversion"/>
  </si>
  <si>
    <t>DESAP</t>
    <phoneticPr fontId="7" type="noConversion"/>
  </si>
  <si>
    <t>RODRIGUEZ/MERCADO, JOSE</t>
  </si>
  <si>
    <t>P</t>
    <phoneticPr fontId="7" type="noConversion"/>
  </si>
  <si>
    <t>P</t>
    <phoneticPr fontId="7" type="noConversion"/>
  </si>
  <si>
    <t>P</t>
    <phoneticPr fontId="7" type="noConversion"/>
  </si>
  <si>
    <t>CHOQUEHUANCA/ARACA, JULIO CESAR</t>
  </si>
  <si>
    <t>TICONA/PINTO, ARTURO ANGEL</t>
  </si>
  <si>
    <t>APAZA/APAZA, JUNIOR</t>
  </si>
  <si>
    <t>APAZA/CONDORI, JEFERSON JOEL</t>
  </si>
  <si>
    <t>BROUSSET/LOPEZ, WENDY AVELINA</t>
  </si>
  <si>
    <t>CAYRA/PEREZ, JORDY LUCAS</t>
  </si>
  <si>
    <t>HUAMANI/PACO, RONALD JHON</t>
  </si>
  <si>
    <t>FLORES/SUCAPUCA, ERVIN ELEAZAR</t>
  </si>
  <si>
    <t>GARCIA/RENGIFO, BRAYAN EMILIO</t>
  </si>
  <si>
    <t>PagWeb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</si>
  <si>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</si>
  <si>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</si>
  <si>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</si>
  <si>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CSS Exam</t>
    <phoneticPr fontId="7" type="noConversion"/>
  </si>
  <si>
    <t>HTML Exam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</si>
  <si>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</si>
  <si>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</si>
  <si>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</si>
  <si>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Mie 7 a 9am y Vie 5 a 7pm</t>
    <phoneticPr fontId="7" type="noConversion"/>
  </si>
  <si>
    <t>SILVA PINO, JESUS FRANCISCO</t>
    <phoneticPr fontId="7" type="noConversion"/>
  </si>
  <si>
    <t>SORIA QUISPE, DAYSI JHIADIRA</t>
    <phoneticPr fontId="7" type="noConversion"/>
  </si>
  <si>
    <t>TICONA LAURA, KEVIN RONALD</t>
    <phoneticPr fontId="7" type="noConversion"/>
  </si>
  <si>
    <t>GARCIA RENGIFO, BRAYAN EMILIO</t>
    <phoneticPr fontId="7" type="noConversion"/>
  </si>
  <si>
    <t>CRUZ BARRIALES, JOSE CARLOS</t>
    <phoneticPr fontId="7" type="noConversion"/>
  </si>
  <si>
    <t>ZUNIGA COAYLA, JERSON</t>
    <phoneticPr fontId="7" type="noConversion"/>
  </si>
  <si>
    <t>TITO/CARRASCO, JESSICA ROSARIO</t>
  </si>
  <si>
    <t>URACCAHUA/BARRIOS, HEBER SIXTO</t>
  </si>
  <si>
    <t>VALDIVIA/BERRIOS, JUAN CARLOS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</si>
</sst>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"/>
    <numFmt numFmtId="166" formatCode="0.0"/>
  </numFmts>
  <fonts count="16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2"/>
      <name val="Arial"/>
    </font>
    <font>
      <sz val="13"/>
      <name val="Arial"/>
    </font>
    <font>
      <sz val="12"/>
      <name val="Verdana"/>
    </font>
    <font>
      <b/>
      <sz val="12"/>
      <name val="Verdana"/>
    </font>
    <font>
      <sz val="13"/>
      <name val="Verdana"/>
    </font>
    <font>
      <b/>
      <sz val="13"/>
      <name val="Verdana"/>
    </font>
    <font>
      <b/>
      <sz val="10"/>
      <color indexed="9"/>
      <name val="Verdana"/>
    </font>
    <font>
      <sz val="10"/>
      <color indexed="9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9" fillId="0" borderId="1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164" fontId="0" fillId="2" borderId="0" xfId="0" applyNumberFormat="1" applyFill="1"/>
    <xf numFmtId="0" fontId="6" fillId="0" borderId="0" xfId="0" applyFont="1"/>
    <xf numFmtId="0" fontId="6" fillId="0" borderId="0" xfId="0" applyFont="1" applyFill="1"/>
    <xf numFmtId="164" fontId="6" fillId="2" borderId="0" xfId="0" applyNumberFormat="1" applyFont="1" applyFill="1"/>
    <xf numFmtId="0" fontId="0" fillId="0" borderId="0" xfId="0"/>
    <xf numFmtId="0" fontId="9" fillId="0" borderId="0" xfId="0" applyFont="1" applyAlignment="1">
      <alignment wrapText="1"/>
    </xf>
    <xf numFmtId="0" fontId="12" fillId="0" borderId="1" xfId="0" applyFont="1" applyBorder="1"/>
    <xf numFmtId="0" fontId="9" fillId="0" borderId="0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/>
    <xf numFmtId="2" fontId="6" fillId="3" borderId="0" xfId="0" applyNumberFormat="1" applyFont="1" applyFill="1"/>
    <xf numFmtId="2" fontId="0" fillId="3" borderId="0" xfId="0" applyNumberFormat="1" applyFill="1"/>
    <xf numFmtId="2" fontId="5" fillId="2" borderId="0" xfId="0" applyNumberFormat="1" applyFont="1" applyFill="1"/>
    <xf numFmtId="2" fontId="0" fillId="2" borderId="0" xfId="0" applyNumberFormat="1" applyFill="1"/>
    <xf numFmtId="164" fontId="6" fillId="0" borderId="0" xfId="0" applyNumberFormat="1" applyFont="1"/>
    <xf numFmtId="164" fontId="0" fillId="0" borderId="0" xfId="0" applyNumberFormat="1"/>
    <xf numFmtId="0" fontId="5" fillId="0" borderId="0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0" xfId="0" applyFont="1" applyFill="1"/>
    <xf numFmtId="164" fontId="5" fillId="2" borderId="0" xfId="0" applyNumberFormat="1" applyFont="1" applyFill="1"/>
    <xf numFmtId="164" fontId="5" fillId="0" borderId="0" xfId="0" applyNumberFormat="1" applyFont="1"/>
    <xf numFmtId="164" fontId="6" fillId="2" borderId="0" xfId="0" applyNumberFormat="1" applyFont="1" applyFill="1"/>
    <xf numFmtId="164" fontId="0" fillId="2" borderId="0" xfId="0" applyNumberFormat="1" applyFill="1"/>
    <xf numFmtId="164" fontId="0" fillId="0" borderId="0" xfId="0" applyNumberFormat="1" applyFill="1"/>
    <xf numFmtId="164" fontId="0" fillId="2" borderId="0" xfId="0" applyNumberFormat="1" applyFill="1"/>
    <xf numFmtId="0" fontId="13" fillId="0" borderId="0" xfId="0" applyFont="1" applyAlignment="1">
      <alignment horizontal="right"/>
    </xf>
    <xf numFmtId="164" fontId="5" fillId="0" borderId="0" xfId="0" applyNumberFormat="1" applyFont="1" applyFill="1"/>
    <xf numFmtId="164" fontId="5" fillId="2" borderId="0" xfId="0" applyNumberFormat="1" applyFont="1" applyFill="1"/>
    <xf numFmtId="164" fontId="0" fillId="0" borderId="0" xfId="0" applyNumberFormat="1"/>
    <xf numFmtId="164" fontId="0" fillId="2" borderId="0" xfId="0" applyNumberFormat="1" applyFill="1"/>
    <xf numFmtId="0" fontId="5" fillId="0" borderId="0" xfId="0" applyFont="1"/>
    <xf numFmtId="0" fontId="11" fillId="0" borderId="0" xfId="0" applyFont="1" applyAlignment="1"/>
    <xf numFmtId="0" fontId="8" fillId="0" borderId="1" xfId="0" applyFont="1" applyBorder="1" applyAlignment="1"/>
    <xf numFmtId="0" fontId="10" fillId="0" borderId="0" xfId="0" applyFont="1" applyAlignment="1"/>
    <xf numFmtId="0" fontId="8" fillId="0" borderId="0" xfId="0" applyFont="1" applyAlignme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0" xfId="0" applyFont="1" applyFill="1" applyBorder="1"/>
    <xf numFmtId="0" fontId="3" fillId="0" borderId="1" xfId="0" applyFont="1" applyBorder="1"/>
    <xf numFmtId="0" fontId="3" fillId="0" borderId="1" xfId="0" applyFont="1" applyBorder="1" applyAlignment="1"/>
    <xf numFmtId="164" fontId="5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2" fontId="2" fillId="3" borderId="0" xfId="0" applyNumberFormat="1" applyFont="1" applyFill="1"/>
    <xf numFmtId="0" fontId="2" fillId="0" borderId="0" xfId="0" applyFont="1"/>
    <xf numFmtId="0" fontId="0" fillId="4" borderId="0" xfId="0" applyFill="1"/>
    <xf numFmtId="0" fontId="14" fillId="4" borderId="0" xfId="0" applyFont="1" applyFill="1"/>
    <xf numFmtId="0" fontId="15" fillId="4" borderId="0" xfId="0" applyFont="1" applyFill="1"/>
    <xf numFmtId="0" fontId="14" fillId="5" borderId="0" xfId="0" applyFont="1" applyFill="1"/>
    <xf numFmtId="0" fontId="15" fillId="5" borderId="0" xfId="0" applyFont="1" applyFill="1"/>
    <xf numFmtId="164" fontId="2" fillId="2" borderId="0" xfId="0" applyNumberFormat="1" applyFont="1" applyFill="1"/>
    <xf numFmtId="0" fontId="8" fillId="6" borderId="1" xfId="0" applyFont="1" applyFill="1" applyBorder="1" applyAlignment="1"/>
    <xf numFmtId="164" fontId="6" fillId="2" borderId="0" xfId="0" applyNumberFormat="1" applyFont="1" applyFill="1"/>
    <xf numFmtId="164" fontId="0" fillId="2" borderId="0" xfId="0" applyNumberFormat="1" applyFill="1"/>
    <xf numFmtId="164" fontId="5" fillId="2" borderId="0" xfId="0" applyNumberFormat="1" applyFont="1" applyFill="1"/>
    <xf numFmtId="0" fontId="5" fillId="0" borderId="0" xfId="0" applyFont="1"/>
    <xf numFmtId="165" fontId="1" fillId="2" borderId="0" xfId="0" applyNumberFormat="1" applyFont="1" applyFill="1"/>
    <xf numFmtId="165" fontId="0" fillId="2" borderId="0" xfId="0" applyNumberFormat="1" applyFill="1"/>
    <xf numFmtId="165" fontId="5" fillId="2" borderId="0" xfId="0" applyNumberFormat="1" applyFont="1" applyFill="1"/>
    <xf numFmtId="166" fontId="0" fillId="3" borderId="0" xfId="0" applyNumberFormat="1" applyFill="1"/>
    <xf numFmtId="166" fontId="6" fillId="3" borderId="0" xfId="0" applyNumberFormat="1" applyFont="1" applyFill="1"/>
    <xf numFmtId="166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31"/>
  <sheetViews>
    <sheetView zoomScale="125" workbookViewId="0">
      <selection activeCell="AF10" sqref="AF10"/>
    </sheetView>
  </sheetViews>
  <sheetFormatPr baseColWidth="10" defaultRowHeight="13"/>
  <cols>
    <col min="1" max="1" width="3.140625" bestFit="1" customWidth="1"/>
    <col min="2" max="2" width="29.5703125" customWidth="1"/>
    <col min="3" max="3" width="1.85546875" bestFit="1" customWidth="1"/>
    <col min="4" max="4" width="4.140625" customWidth="1"/>
    <col min="5" max="5" width="1.85546875" bestFit="1" customWidth="1"/>
    <col min="6" max="6" width="1.85546875" style="28" customWidth="1"/>
    <col min="7" max="7" width="4.140625" customWidth="1"/>
    <col min="8" max="8" width="2.42578125" bestFit="1" customWidth="1"/>
    <col min="9" max="9" width="1.85546875" customWidth="1"/>
    <col min="10" max="10" width="2.42578125" style="28" customWidth="1"/>
    <col min="11" max="11" width="4.140625" customWidth="1"/>
    <col min="12" max="13" width="1.85546875" bestFit="1" customWidth="1"/>
    <col min="14" max="14" width="2.140625" style="28" customWidth="1"/>
    <col min="15" max="15" width="4.140625" customWidth="1"/>
    <col min="16" max="17" width="1.85546875" bestFit="1" customWidth="1"/>
    <col min="18" max="18" width="1.85546875" style="28" customWidth="1"/>
    <col min="19" max="19" width="4.140625" customWidth="1"/>
    <col min="20" max="20" width="1.85546875" bestFit="1" customWidth="1"/>
    <col min="21" max="21" width="1.85546875" style="28" customWidth="1"/>
    <col min="22" max="22" width="4.140625" customWidth="1"/>
    <col min="23" max="23" width="1.85546875" bestFit="1" customWidth="1"/>
    <col min="24" max="24" width="1.85546875" style="28" customWidth="1"/>
    <col min="25" max="25" width="4" customWidth="1"/>
    <col min="26" max="26" width="2.5703125" style="28" customWidth="1"/>
    <col min="27" max="27" width="4.28515625" customWidth="1"/>
    <col min="28" max="28" width="2.28515625" customWidth="1"/>
    <col min="29" max="29" width="2.28515625" style="28" customWidth="1"/>
    <col min="30" max="30" width="3.85546875" customWidth="1"/>
    <col min="31" max="31" width="6" style="66" customWidth="1"/>
    <col min="32" max="32" width="6.28515625" style="34" customWidth="1"/>
    <col min="33" max="48" width="3.28515625" customWidth="1"/>
  </cols>
  <sheetData>
    <row r="1" spans="1:33" s="29" customFormat="1">
      <c r="D1" s="29" t="s">
        <v>394</v>
      </c>
      <c r="F1" s="29">
        <v>1</v>
      </c>
      <c r="G1" s="29" t="s">
        <v>395</v>
      </c>
      <c r="K1" s="29" t="s">
        <v>396</v>
      </c>
      <c r="O1" s="29" t="s">
        <v>397</v>
      </c>
      <c r="S1" s="29" t="s">
        <v>398</v>
      </c>
      <c r="V1" s="29" t="s">
        <v>399</v>
      </c>
      <c r="Y1" s="29" t="s">
        <v>400</v>
      </c>
      <c r="AA1" s="29" t="s">
        <v>401</v>
      </c>
      <c r="AC1" s="51"/>
      <c r="AD1" s="29" t="s">
        <v>402</v>
      </c>
      <c r="AE1" s="65" t="s">
        <v>403</v>
      </c>
      <c r="AF1" s="33" t="s">
        <v>404</v>
      </c>
    </row>
    <row r="2" spans="1:33">
      <c r="B2" t="s">
        <v>9</v>
      </c>
      <c r="D2" t="s">
        <v>146</v>
      </c>
      <c r="F2" s="28" t="s">
        <v>322</v>
      </c>
      <c r="G2" t="s">
        <v>148</v>
      </c>
      <c r="J2" s="28" t="s">
        <v>323</v>
      </c>
      <c r="K2" t="s">
        <v>290</v>
      </c>
      <c r="N2" s="28" t="s">
        <v>324</v>
      </c>
      <c r="O2" s="8" t="s">
        <v>363</v>
      </c>
      <c r="R2" s="28" t="s">
        <v>325</v>
      </c>
      <c r="S2" s="13" t="s">
        <v>186</v>
      </c>
      <c r="U2" s="28" t="s">
        <v>326</v>
      </c>
      <c r="V2" s="15" t="s">
        <v>234</v>
      </c>
      <c r="X2" s="28" t="s">
        <v>327</v>
      </c>
      <c r="Y2" s="18" t="s">
        <v>37</v>
      </c>
      <c r="Z2" s="28" t="s">
        <v>328</v>
      </c>
      <c r="AA2" s="18" t="s">
        <v>39</v>
      </c>
      <c r="AB2" s="28" t="s">
        <v>330</v>
      </c>
      <c r="AD2" s="28" t="s">
        <v>330</v>
      </c>
    </row>
    <row r="3" spans="1:33">
      <c r="A3">
        <v>1</v>
      </c>
      <c r="B3" t="s">
        <v>263</v>
      </c>
      <c r="C3" t="s">
        <v>342</v>
      </c>
      <c r="E3" t="s">
        <v>314</v>
      </c>
      <c r="F3" s="28">
        <v>1</v>
      </c>
      <c r="G3">
        <v>0</v>
      </c>
      <c r="H3" s="2" t="s">
        <v>369</v>
      </c>
      <c r="I3" s="3" t="s">
        <v>375</v>
      </c>
      <c r="J3" s="28">
        <v>1</v>
      </c>
      <c r="K3">
        <v>0</v>
      </c>
      <c r="L3" s="6" t="s">
        <v>413</v>
      </c>
      <c r="O3">
        <v>0</v>
      </c>
      <c r="S3">
        <v>9</v>
      </c>
      <c r="V3">
        <v>0</v>
      </c>
      <c r="Y3">
        <v>10</v>
      </c>
      <c r="AA3">
        <v>0</v>
      </c>
      <c r="AD3">
        <v>0</v>
      </c>
      <c r="AE3" s="66">
        <f>COUNTIF(C3:AC3,"P")/11*20</f>
        <v>9.0909090909090899</v>
      </c>
      <c r="AF3" s="34">
        <f t="shared" ref="AF3:AF30" si="0">+AE3*0.2+(D3+AD3+AA3+Y3+V3+S3+O3+K3+G3)/9*0.6+(AB3+Z3+X3+U3+R3+N3+J3+F3)/8*20*0.2</f>
        <v>4.084848484848485</v>
      </c>
    </row>
    <row r="4" spans="1:33">
      <c r="A4">
        <v>2</v>
      </c>
      <c r="B4" t="s">
        <v>240</v>
      </c>
      <c r="C4" t="s">
        <v>342</v>
      </c>
      <c r="E4" t="s">
        <v>312</v>
      </c>
      <c r="F4" s="28">
        <v>1</v>
      </c>
      <c r="G4">
        <v>0</v>
      </c>
      <c r="K4">
        <v>0</v>
      </c>
      <c r="N4" s="28">
        <v>1</v>
      </c>
      <c r="O4">
        <v>0</v>
      </c>
      <c r="R4" s="28">
        <v>1</v>
      </c>
      <c r="S4">
        <v>0</v>
      </c>
      <c r="V4">
        <v>0</v>
      </c>
      <c r="X4" s="28">
        <v>1</v>
      </c>
      <c r="Y4">
        <v>0</v>
      </c>
      <c r="AA4">
        <v>0</v>
      </c>
      <c r="AD4">
        <v>0</v>
      </c>
      <c r="AE4" s="66">
        <f t="shared" ref="AE4:AE31" si="1">COUNTIF(C4:AC4,"P")/11*20</f>
        <v>3.6363636363636367</v>
      </c>
      <c r="AF4" s="34">
        <f t="shared" si="0"/>
        <v>2.7272727272727275</v>
      </c>
    </row>
    <row r="5" spans="1:33">
      <c r="A5" s="28">
        <v>3</v>
      </c>
      <c r="B5" t="s">
        <v>264</v>
      </c>
      <c r="C5" t="s">
        <v>342</v>
      </c>
      <c r="D5">
        <v>11</v>
      </c>
      <c r="E5" t="s">
        <v>314</v>
      </c>
      <c r="F5" s="28">
        <v>1</v>
      </c>
      <c r="G5">
        <v>0</v>
      </c>
      <c r="J5" s="28">
        <v>1</v>
      </c>
      <c r="K5">
        <v>0</v>
      </c>
      <c r="L5" s="6" t="s">
        <v>273</v>
      </c>
      <c r="M5" t="s">
        <v>360</v>
      </c>
      <c r="N5" s="28">
        <v>1</v>
      </c>
      <c r="O5">
        <v>0</v>
      </c>
      <c r="Q5" s="13" t="s">
        <v>337</v>
      </c>
      <c r="S5">
        <v>12</v>
      </c>
      <c r="U5" s="28">
        <v>1</v>
      </c>
      <c r="V5">
        <v>10</v>
      </c>
      <c r="Y5">
        <v>11</v>
      </c>
      <c r="AA5">
        <v>0</v>
      </c>
      <c r="AD5">
        <v>8</v>
      </c>
      <c r="AE5" s="66">
        <f t="shared" si="1"/>
        <v>9.0909090909090899</v>
      </c>
      <c r="AF5" s="34">
        <f t="shared" si="0"/>
        <v>7.2848484848484842</v>
      </c>
    </row>
    <row r="6" spans="1:33">
      <c r="A6" s="28">
        <v>4</v>
      </c>
      <c r="B6" t="s">
        <v>8</v>
      </c>
      <c r="C6" t="s">
        <v>342</v>
      </c>
      <c r="D6">
        <v>13</v>
      </c>
      <c r="E6" t="s">
        <v>314</v>
      </c>
      <c r="F6" s="28">
        <v>1</v>
      </c>
      <c r="G6">
        <v>0</v>
      </c>
      <c r="I6" s="3"/>
      <c r="J6" s="28">
        <v>1</v>
      </c>
      <c r="K6">
        <v>0</v>
      </c>
      <c r="L6" s="6" t="s">
        <v>438</v>
      </c>
      <c r="M6" s="8" t="s">
        <v>360</v>
      </c>
      <c r="N6" s="28">
        <v>1</v>
      </c>
      <c r="O6">
        <v>0</v>
      </c>
      <c r="Q6" s="13" t="s">
        <v>337</v>
      </c>
      <c r="S6">
        <v>12</v>
      </c>
      <c r="U6" s="28">
        <v>1</v>
      </c>
      <c r="V6">
        <v>10</v>
      </c>
      <c r="Y6">
        <v>11</v>
      </c>
      <c r="AA6">
        <v>0</v>
      </c>
      <c r="AD6">
        <v>8</v>
      </c>
      <c r="AE6" s="66">
        <f t="shared" si="1"/>
        <v>9.0909090909090899</v>
      </c>
      <c r="AF6" s="34">
        <f t="shared" si="0"/>
        <v>7.418181818181818</v>
      </c>
    </row>
    <row r="7" spans="1:33">
      <c r="A7" s="28">
        <v>5</v>
      </c>
      <c r="B7" t="s">
        <v>359</v>
      </c>
      <c r="C7" t="s">
        <v>342</v>
      </c>
      <c r="D7">
        <v>15</v>
      </c>
      <c r="E7" t="s">
        <v>314</v>
      </c>
      <c r="F7" s="28">
        <v>1</v>
      </c>
      <c r="G7">
        <v>14</v>
      </c>
      <c r="H7" s="2"/>
      <c r="I7" s="3" t="s">
        <v>375</v>
      </c>
      <c r="J7" s="28">
        <v>1</v>
      </c>
      <c r="K7">
        <v>8</v>
      </c>
      <c r="L7" s="6" t="s">
        <v>413</v>
      </c>
      <c r="M7" t="s">
        <v>360</v>
      </c>
      <c r="N7" s="28">
        <v>1</v>
      </c>
      <c r="O7">
        <v>12</v>
      </c>
      <c r="P7" s="12" t="s">
        <v>180</v>
      </c>
      <c r="Q7" s="13" t="s">
        <v>337</v>
      </c>
      <c r="R7" s="28">
        <v>0.5</v>
      </c>
      <c r="S7">
        <v>9</v>
      </c>
      <c r="T7" s="17" t="s">
        <v>295</v>
      </c>
      <c r="U7" s="28">
        <v>1</v>
      </c>
      <c r="V7">
        <v>8</v>
      </c>
      <c r="W7" s="18" t="s">
        <v>36</v>
      </c>
      <c r="X7" s="28">
        <v>1</v>
      </c>
      <c r="Y7">
        <v>10</v>
      </c>
      <c r="Z7" s="28">
        <v>1</v>
      </c>
      <c r="AA7">
        <v>0</v>
      </c>
      <c r="AB7">
        <v>1</v>
      </c>
      <c r="AD7">
        <v>0</v>
      </c>
      <c r="AE7" s="66">
        <f t="shared" si="1"/>
        <v>16.363636363636363</v>
      </c>
      <c r="AF7" s="34">
        <f t="shared" si="0"/>
        <v>12.08939393939394</v>
      </c>
    </row>
    <row r="8" spans="1:33">
      <c r="A8" s="28">
        <v>6</v>
      </c>
      <c r="B8" t="s">
        <v>268</v>
      </c>
      <c r="C8" t="s">
        <v>313</v>
      </c>
      <c r="G8">
        <v>0</v>
      </c>
      <c r="H8" s="2"/>
      <c r="K8">
        <v>0</v>
      </c>
      <c r="O8">
        <v>14</v>
      </c>
      <c r="P8" s="12" t="s">
        <v>179</v>
      </c>
      <c r="S8">
        <v>8</v>
      </c>
      <c r="U8" s="28">
        <v>1</v>
      </c>
      <c r="V8">
        <v>0.5</v>
      </c>
      <c r="W8" s="18" t="s">
        <v>38</v>
      </c>
      <c r="X8" s="28">
        <v>1</v>
      </c>
      <c r="Y8">
        <v>0.5</v>
      </c>
      <c r="Z8" s="28">
        <v>1</v>
      </c>
      <c r="AA8">
        <v>10</v>
      </c>
      <c r="AB8">
        <v>1</v>
      </c>
      <c r="AC8" s="28" t="s">
        <v>425</v>
      </c>
      <c r="AD8">
        <v>10</v>
      </c>
      <c r="AE8" s="66">
        <f t="shared" si="1"/>
        <v>5.4545454545454541</v>
      </c>
      <c r="AF8" s="34">
        <f t="shared" si="0"/>
        <v>5.9575757575757571</v>
      </c>
      <c r="AG8" s="28"/>
    </row>
    <row r="9" spans="1:33">
      <c r="A9" s="28">
        <v>7</v>
      </c>
      <c r="B9" t="s">
        <v>239</v>
      </c>
      <c r="C9" t="s">
        <v>342</v>
      </c>
      <c r="D9">
        <v>11</v>
      </c>
      <c r="F9" s="28">
        <v>1</v>
      </c>
      <c r="G9">
        <v>7</v>
      </c>
      <c r="H9" s="2" t="s">
        <v>203</v>
      </c>
      <c r="I9" t="s">
        <v>375</v>
      </c>
      <c r="K9">
        <v>0</v>
      </c>
      <c r="L9" t="s">
        <v>439</v>
      </c>
      <c r="N9" s="28">
        <v>1</v>
      </c>
      <c r="O9">
        <v>0</v>
      </c>
      <c r="Q9" s="13" t="s">
        <v>337</v>
      </c>
      <c r="R9" s="28">
        <v>1</v>
      </c>
      <c r="S9">
        <v>0</v>
      </c>
      <c r="V9">
        <v>0</v>
      </c>
      <c r="X9" s="28">
        <v>1</v>
      </c>
      <c r="Y9">
        <v>0</v>
      </c>
      <c r="Z9" s="28">
        <v>1</v>
      </c>
      <c r="AA9">
        <v>0</v>
      </c>
      <c r="AD9">
        <v>0</v>
      </c>
      <c r="AE9" s="66">
        <f t="shared" si="1"/>
        <v>9.0909090909090899</v>
      </c>
      <c r="AF9" s="34">
        <f t="shared" si="0"/>
        <v>5.5181818181818176</v>
      </c>
    </row>
    <row r="10" spans="1:33">
      <c r="A10" s="28">
        <v>8</v>
      </c>
      <c r="B10" t="s">
        <v>270</v>
      </c>
      <c r="C10" t="s">
        <v>313</v>
      </c>
      <c r="D10">
        <v>11</v>
      </c>
      <c r="E10" t="s">
        <v>312</v>
      </c>
      <c r="F10" s="28">
        <v>1</v>
      </c>
      <c r="G10">
        <v>9</v>
      </c>
      <c r="H10" s="2" t="s">
        <v>204</v>
      </c>
      <c r="I10" s="3" t="s">
        <v>375</v>
      </c>
      <c r="J10" s="28">
        <v>1</v>
      </c>
      <c r="K10">
        <v>14</v>
      </c>
      <c r="L10" s="6" t="s">
        <v>413</v>
      </c>
      <c r="M10" s="8" t="s">
        <v>360</v>
      </c>
      <c r="N10" s="28">
        <v>1</v>
      </c>
      <c r="O10">
        <v>16</v>
      </c>
      <c r="S10">
        <v>12</v>
      </c>
      <c r="T10" s="17" t="s">
        <v>295</v>
      </c>
      <c r="V10">
        <v>12</v>
      </c>
      <c r="W10" s="18" t="s">
        <v>118</v>
      </c>
      <c r="Y10">
        <v>15</v>
      </c>
      <c r="AA10">
        <v>12</v>
      </c>
      <c r="AC10" s="28" t="s">
        <v>426</v>
      </c>
      <c r="AE10" s="66">
        <f t="shared" si="1"/>
        <v>14.545454545454547</v>
      </c>
      <c r="AF10" s="34">
        <f>+AE10*0.2+(D10+AD10+AA10+Y10+V10+S10+O10+K10+G10)/8*0.6+(AB10+Z10+X10+U10+R10+N10+J10+F10)/8*20*0.2</f>
        <v>11.984090909090909</v>
      </c>
    </row>
    <row r="11" spans="1:33">
      <c r="A11" s="28">
        <v>9</v>
      </c>
      <c r="B11" t="s">
        <v>274</v>
      </c>
      <c r="C11" t="s">
        <v>313</v>
      </c>
      <c r="D11">
        <v>13</v>
      </c>
      <c r="E11" t="s">
        <v>168</v>
      </c>
      <c r="F11" s="28">
        <v>1</v>
      </c>
      <c r="G11">
        <v>7</v>
      </c>
      <c r="H11" s="3"/>
      <c r="I11" s="3"/>
      <c r="J11" s="28">
        <v>1</v>
      </c>
      <c r="K11" s="3">
        <v>0</v>
      </c>
      <c r="L11" s="6" t="s">
        <v>413</v>
      </c>
      <c r="M11" t="s">
        <v>360</v>
      </c>
      <c r="N11" s="28">
        <v>1</v>
      </c>
      <c r="O11">
        <v>14</v>
      </c>
      <c r="Q11" s="13" t="s">
        <v>337</v>
      </c>
      <c r="R11" s="28">
        <v>1</v>
      </c>
      <c r="S11">
        <v>12</v>
      </c>
      <c r="U11" s="28">
        <v>1</v>
      </c>
      <c r="V11">
        <v>11</v>
      </c>
      <c r="W11" s="18" t="s">
        <v>40</v>
      </c>
      <c r="X11" s="28">
        <v>1</v>
      </c>
      <c r="Y11">
        <v>11</v>
      </c>
      <c r="Z11" s="28">
        <v>1</v>
      </c>
      <c r="AA11">
        <v>0</v>
      </c>
      <c r="AB11">
        <v>1</v>
      </c>
      <c r="AC11" s="28" t="s">
        <v>365</v>
      </c>
      <c r="AD11">
        <v>0</v>
      </c>
      <c r="AE11" s="66">
        <f t="shared" si="1"/>
        <v>10.909090909090908</v>
      </c>
      <c r="AF11" s="34">
        <f t="shared" si="0"/>
        <v>10.715151515151515</v>
      </c>
      <c r="AG11" s="28"/>
    </row>
    <row r="12" spans="1:33">
      <c r="A12" s="28">
        <v>10</v>
      </c>
      <c r="B12" t="s">
        <v>196</v>
      </c>
      <c r="C12" t="s">
        <v>342</v>
      </c>
      <c r="D12">
        <v>15</v>
      </c>
      <c r="F12" s="28">
        <v>1</v>
      </c>
      <c r="G12">
        <v>0</v>
      </c>
      <c r="H12" s="2"/>
      <c r="I12" s="3" t="s">
        <v>375</v>
      </c>
      <c r="K12">
        <v>5</v>
      </c>
      <c r="L12" s="6"/>
      <c r="M12" s="8" t="s">
        <v>361</v>
      </c>
      <c r="O12">
        <v>0</v>
      </c>
      <c r="P12" s="12" t="s">
        <v>180</v>
      </c>
      <c r="Q12" s="13" t="s">
        <v>337</v>
      </c>
      <c r="R12" s="28">
        <v>1</v>
      </c>
      <c r="S12">
        <v>0</v>
      </c>
      <c r="U12" s="28">
        <v>1</v>
      </c>
      <c r="V12">
        <v>0</v>
      </c>
      <c r="Y12">
        <v>0</v>
      </c>
      <c r="AA12">
        <v>0</v>
      </c>
      <c r="AD12">
        <v>0</v>
      </c>
      <c r="AE12" s="66">
        <f t="shared" si="1"/>
        <v>9.0909090909090899</v>
      </c>
      <c r="AF12" s="34">
        <f t="shared" si="0"/>
        <v>4.6515151515151514</v>
      </c>
    </row>
    <row r="13" spans="1:33">
      <c r="A13" s="28">
        <v>11</v>
      </c>
      <c r="B13" t="s">
        <v>275</v>
      </c>
      <c r="C13" t="s">
        <v>313</v>
      </c>
      <c r="E13" t="s">
        <v>314</v>
      </c>
      <c r="G13">
        <v>0</v>
      </c>
      <c r="I13" t="s">
        <v>213</v>
      </c>
      <c r="K13">
        <v>0</v>
      </c>
      <c r="O13">
        <v>0</v>
      </c>
      <c r="S13">
        <v>0</v>
      </c>
      <c r="V13">
        <v>0</v>
      </c>
      <c r="X13" s="28">
        <v>1</v>
      </c>
      <c r="Y13">
        <v>0</v>
      </c>
      <c r="Z13" s="28">
        <v>1</v>
      </c>
      <c r="AA13">
        <v>0</v>
      </c>
      <c r="AD13">
        <v>0</v>
      </c>
      <c r="AE13" s="66">
        <f t="shared" si="1"/>
        <v>3.6363636363636367</v>
      </c>
      <c r="AF13" s="34">
        <f t="shared" si="0"/>
        <v>1.7272727272727275</v>
      </c>
    </row>
    <row r="14" spans="1:33">
      <c r="A14" s="28">
        <v>12</v>
      </c>
      <c r="B14" t="s">
        <v>102</v>
      </c>
      <c r="C14" t="s">
        <v>342</v>
      </c>
      <c r="E14" t="s">
        <v>147</v>
      </c>
      <c r="G14">
        <v>0</v>
      </c>
      <c r="H14" s="2" t="s">
        <v>204</v>
      </c>
      <c r="I14" s="3"/>
      <c r="K14" s="7">
        <v>0</v>
      </c>
      <c r="O14">
        <v>0</v>
      </c>
      <c r="S14">
        <v>0</v>
      </c>
      <c r="V14">
        <v>0</v>
      </c>
      <c r="Y14">
        <v>0</v>
      </c>
      <c r="AA14">
        <v>0</v>
      </c>
      <c r="AD14">
        <v>0</v>
      </c>
      <c r="AE14" s="66">
        <f t="shared" si="1"/>
        <v>5.4545454545454541</v>
      </c>
      <c r="AF14" s="34">
        <f t="shared" si="0"/>
        <v>1.0909090909090908</v>
      </c>
    </row>
    <row r="15" spans="1:33">
      <c r="A15" s="28">
        <v>13</v>
      </c>
      <c r="B15" t="s">
        <v>107</v>
      </c>
      <c r="C15" t="s">
        <v>342</v>
      </c>
      <c r="D15">
        <v>18</v>
      </c>
      <c r="E15" t="s">
        <v>314</v>
      </c>
      <c r="F15" s="28">
        <v>0.5</v>
      </c>
      <c r="G15">
        <v>11</v>
      </c>
      <c r="H15" t="s">
        <v>203</v>
      </c>
      <c r="K15">
        <v>6</v>
      </c>
      <c r="O15">
        <v>11</v>
      </c>
      <c r="S15">
        <v>0</v>
      </c>
      <c r="V15">
        <v>0</v>
      </c>
      <c r="Y15">
        <v>11</v>
      </c>
      <c r="AA15">
        <v>0</v>
      </c>
      <c r="AD15">
        <v>7</v>
      </c>
      <c r="AE15" s="66">
        <f t="shared" si="1"/>
        <v>5.4545454545454541</v>
      </c>
      <c r="AF15" s="34">
        <f t="shared" si="0"/>
        <v>5.6075757575757574</v>
      </c>
    </row>
    <row r="16" spans="1:33">
      <c r="A16" s="28">
        <v>14</v>
      </c>
      <c r="B16" t="s">
        <v>265</v>
      </c>
      <c r="C16" t="s">
        <v>342</v>
      </c>
      <c r="D16">
        <v>20</v>
      </c>
      <c r="E16" t="s">
        <v>314</v>
      </c>
      <c r="F16" s="28">
        <v>1</v>
      </c>
      <c r="G16">
        <v>14</v>
      </c>
      <c r="H16" t="s">
        <v>204</v>
      </c>
      <c r="I16" t="s">
        <v>375</v>
      </c>
      <c r="J16" s="28">
        <v>1</v>
      </c>
      <c r="K16">
        <v>13</v>
      </c>
      <c r="L16" t="s">
        <v>413</v>
      </c>
      <c r="M16" t="s">
        <v>360</v>
      </c>
      <c r="N16" s="28">
        <v>1</v>
      </c>
      <c r="O16">
        <v>16</v>
      </c>
      <c r="P16" s="12" t="s">
        <v>179</v>
      </c>
      <c r="Q16" s="13" t="s">
        <v>337</v>
      </c>
      <c r="R16" s="28">
        <v>1</v>
      </c>
      <c r="S16">
        <v>20</v>
      </c>
      <c r="T16" s="17" t="s">
        <v>298</v>
      </c>
      <c r="U16" s="28">
        <v>1</v>
      </c>
      <c r="V16">
        <v>15</v>
      </c>
      <c r="W16" s="18" t="s">
        <v>116</v>
      </c>
      <c r="X16" s="28">
        <v>1</v>
      </c>
      <c r="Y16">
        <v>15</v>
      </c>
      <c r="Z16" s="28">
        <v>1</v>
      </c>
      <c r="AA16">
        <v>15</v>
      </c>
      <c r="AB16">
        <v>1</v>
      </c>
      <c r="AC16" s="28" t="s">
        <v>365</v>
      </c>
      <c r="AD16">
        <v>15</v>
      </c>
      <c r="AE16" s="66">
        <f t="shared" si="1"/>
        <v>20</v>
      </c>
      <c r="AF16" s="34">
        <f t="shared" si="0"/>
        <v>17.533333333333331</v>
      </c>
    </row>
    <row r="17" spans="1:32">
      <c r="A17" s="28">
        <v>15</v>
      </c>
      <c r="B17" t="s">
        <v>414</v>
      </c>
      <c r="C17" t="s">
        <v>342</v>
      </c>
      <c r="D17">
        <v>16</v>
      </c>
      <c r="F17" s="28">
        <v>1</v>
      </c>
      <c r="G17">
        <v>0</v>
      </c>
      <c r="H17" s="28" t="s">
        <v>350</v>
      </c>
      <c r="I17" s="28" t="s">
        <v>350</v>
      </c>
      <c r="K17" s="28">
        <v>0</v>
      </c>
      <c r="L17" t="s">
        <v>440</v>
      </c>
      <c r="M17" s="8" t="s">
        <v>360</v>
      </c>
      <c r="O17">
        <v>0</v>
      </c>
      <c r="S17">
        <v>0</v>
      </c>
      <c r="V17">
        <v>0</v>
      </c>
      <c r="Y17">
        <v>0</v>
      </c>
      <c r="AA17">
        <v>0</v>
      </c>
      <c r="AD17">
        <v>0</v>
      </c>
      <c r="AE17" s="66">
        <f t="shared" si="1"/>
        <v>9.0909090909090899</v>
      </c>
      <c r="AF17" s="34">
        <f t="shared" si="0"/>
        <v>3.3848484848484848</v>
      </c>
    </row>
    <row r="18" spans="1:32">
      <c r="A18" s="28">
        <v>16</v>
      </c>
      <c r="B18" t="s">
        <v>224</v>
      </c>
      <c r="C18" t="s">
        <v>313</v>
      </c>
      <c r="E18" t="s">
        <v>314</v>
      </c>
      <c r="G18">
        <v>0</v>
      </c>
      <c r="K18">
        <v>0</v>
      </c>
      <c r="M18" t="s">
        <v>362</v>
      </c>
      <c r="O18">
        <v>0</v>
      </c>
      <c r="S18">
        <v>0</v>
      </c>
      <c r="U18" s="28">
        <v>1</v>
      </c>
      <c r="V18">
        <v>0</v>
      </c>
      <c r="Y18">
        <v>0</v>
      </c>
      <c r="AA18">
        <v>0</v>
      </c>
      <c r="AB18">
        <v>1</v>
      </c>
      <c r="AD18">
        <v>0</v>
      </c>
      <c r="AE18" s="66">
        <f t="shared" si="1"/>
        <v>3.6363636363636367</v>
      </c>
      <c r="AF18" s="34">
        <f t="shared" si="0"/>
        <v>1.7272727272727275</v>
      </c>
    </row>
    <row r="19" spans="1:32">
      <c r="A19" s="28">
        <v>17</v>
      </c>
      <c r="B19" t="s">
        <v>242</v>
      </c>
      <c r="C19" t="s">
        <v>342</v>
      </c>
      <c r="D19">
        <v>16</v>
      </c>
      <c r="E19" t="s">
        <v>314</v>
      </c>
      <c r="F19" s="28">
        <v>1</v>
      </c>
      <c r="G19" s="28">
        <v>5</v>
      </c>
      <c r="H19" s="2" t="s">
        <v>204</v>
      </c>
      <c r="I19" s="3" t="s">
        <v>376</v>
      </c>
      <c r="J19" s="28">
        <v>0.5</v>
      </c>
      <c r="K19" s="28">
        <v>6</v>
      </c>
      <c r="L19" s="6" t="s">
        <v>413</v>
      </c>
      <c r="M19" s="8" t="s">
        <v>360</v>
      </c>
      <c r="N19" s="28">
        <v>1</v>
      </c>
      <c r="O19" s="28">
        <v>11</v>
      </c>
      <c r="P19" s="12" t="s">
        <v>180</v>
      </c>
      <c r="Q19" s="13" t="s">
        <v>337</v>
      </c>
      <c r="R19" s="28">
        <v>1</v>
      </c>
      <c r="S19" s="28">
        <v>10</v>
      </c>
      <c r="T19" s="17" t="s">
        <v>295</v>
      </c>
      <c r="U19" s="28">
        <v>1</v>
      </c>
      <c r="V19" s="28">
        <v>7</v>
      </c>
      <c r="W19" s="18" t="s">
        <v>116</v>
      </c>
      <c r="X19" s="28">
        <v>0.5</v>
      </c>
      <c r="Y19" s="28">
        <v>0</v>
      </c>
      <c r="Z19" s="28">
        <v>1</v>
      </c>
      <c r="AA19" s="28">
        <v>7</v>
      </c>
      <c r="AC19" s="28" t="s">
        <v>365</v>
      </c>
      <c r="AD19" s="28">
        <v>0</v>
      </c>
      <c r="AE19" s="66">
        <f t="shared" si="1"/>
        <v>20</v>
      </c>
      <c r="AF19" s="34">
        <f t="shared" si="0"/>
        <v>11.133333333333333</v>
      </c>
    </row>
    <row r="20" spans="1:32">
      <c r="A20" s="28">
        <v>18</v>
      </c>
      <c r="B20" t="s">
        <v>75</v>
      </c>
      <c r="C20" t="s">
        <v>313</v>
      </c>
      <c r="D20">
        <v>20</v>
      </c>
      <c r="E20" t="s">
        <v>314</v>
      </c>
      <c r="F20" s="28">
        <v>1</v>
      </c>
      <c r="G20">
        <v>0</v>
      </c>
      <c r="H20" t="s">
        <v>89</v>
      </c>
      <c r="J20" s="28">
        <v>1</v>
      </c>
      <c r="K20">
        <v>0</v>
      </c>
      <c r="L20" s="6" t="s">
        <v>413</v>
      </c>
      <c r="M20" s="8"/>
      <c r="N20" s="28">
        <v>1</v>
      </c>
      <c r="O20">
        <v>0</v>
      </c>
      <c r="Q20" s="13" t="s">
        <v>338</v>
      </c>
      <c r="R20" s="28">
        <v>1</v>
      </c>
      <c r="S20">
        <v>0</v>
      </c>
      <c r="U20" s="28">
        <v>1</v>
      </c>
      <c r="V20">
        <v>0</v>
      </c>
      <c r="X20" s="28">
        <v>1</v>
      </c>
      <c r="Y20">
        <v>0</v>
      </c>
      <c r="Z20" s="28">
        <v>1</v>
      </c>
      <c r="AA20">
        <v>0</v>
      </c>
      <c r="AD20">
        <v>0</v>
      </c>
      <c r="AE20" s="66">
        <f t="shared" si="1"/>
        <v>7.2727272727272734</v>
      </c>
      <c r="AF20" s="34">
        <f t="shared" si="0"/>
        <v>6.2878787878787881</v>
      </c>
    </row>
    <row r="21" spans="1:32">
      <c r="A21" s="28">
        <v>19</v>
      </c>
      <c r="B21" t="s">
        <v>195</v>
      </c>
      <c r="C21" t="s">
        <v>342</v>
      </c>
      <c r="D21">
        <v>11</v>
      </c>
      <c r="E21" t="s">
        <v>314</v>
      </c>
      <c r="G21">
        <v>0</v>
      </c>
      <c r="I21" s="3"/>
      <c r="K21">
        <v>0</v>
      </c>
      <c r="O21">
        <v>0</v>
      </c>
      <c r="S21">
        <v>0</v>
      </c>
      <c r="V21">
        <v>0</v>
      </c>
      <c r="Y21">
        <v>0</v>
      </c>
      <c r="AA21">
        <v>0</v>
      </c>
      <c r="AD21">
        <v>0</v>
      </c>
      <c r="AE21" s="66">
        <f t="shared" si="1"/>
        <v>3.6363636363636367</v>
      </c>
      <c r="AF21" s="34">
        <f t="shared" si="0"/>
        <v>1.4606060606060609</v>
      </c>
    </row>
    <row r="22" spans="1:32">
      <c r="A22" s="28">
        <v>20</v>
      </c>
      <c r="B22" t="s">
        <v>243</v>
      </c>
      <c r="C22" t="s">
        <v>342</v>
      </c>
      <c r="D22">
        <v>13</v>
      </c>
      <c r="E22" t="s">
        <v>314</v>
      </c>
      <c r="F22" s="28">
        <v>1</v>
      </c>
      <c r="G22" s="28">
        <v>7</v>
      </c>
      <c r="J22" s="28">
        <v>1</v>
      </c>
      <c r="K22">
        <v>0</v>
      </c>
      <c r="L22" t="s">
        <v>439</v>
      </c>
      <c r="N22" s="28">
        <v>1</v>
      </c>
      <c r="O22">
        <v>7</v>
      </c>
      <c r="Q22" s="13" t="s">
        <v>185</v>
      </c>
      <c r="S22">
        <v>5</v>
      </c>
      <c r="T22" s="17" t="s">
        <v>295</v>
      </c>
      <c r="U22" s="28">
        <v>1</v>
      </c>
      <c r="V22" s="28">
        <v>7</v>
      </c>
      <c r="W22" s="18" t="s">
        <v>116</v>
      </c>
      <c r="X22" s="28">
        <v>1</v>
      </c>
      <c r="Y22" s="28">
        <v>0</v>
      </c>
      <c r="Z22" s="28">
        <v>1</v>
      </c>
      <c r="AA22" s="28">
        <v>10</v>
      </c>
      <c r="AB22">
        <v>1</v>
      </c>
      <c r="AC22" s="28" t="s">
        <v>365</v>
      </c>
      <c r="AD22" s="28">
        <v>0</v>
      </c>
      <c r="AE22" s="66">
        <f t="shared" si="1"/>
        <v>12.727272727272727</v>
      </c>
      <c r="AF22" s="34">
        <f t="shared" si="0"/>
        <v>9.3121212121212125</v>
      </c>
    </row>
    <row r="23" spans="1:32">
      <c r="A23" s="28">
        <v>21</v>
      </c>
      <c r="B23" s="60" t="s">
        <v>427</v>
      </c>
      <c r="C23" t="s">
        <v>342</v>
      </c>
      <c r="D23">
        <v>16</v>
      </c>
      <c r="E23" t="s">
        <v>289</v>
      </c>
      <c r="F23" s="28">
        <v>1</v>
      </c>
      <c r="G23">
        <v>15</v>
      </c>
      <c r="H23" t="s">
        <v>203</v>
      </c>
      <c r="I23" t="s">
        <v>375</v>
      </c>
      <c r="J23" s="28">
        <v>1</v>
      </c>
      <c r="K23">
        <v>14</v>
      </c>
      <c r="M23" s="8" t="s">
        <v>360</v>
      </c>
      <c r="N23" s="28">
        <v>1</v>
      </c>
      <c r="O23" s="28">
        <v>11</v>
      </c>
      <c r="R23" s="28">
        <v>1</v>
      </c>
      <c r="S23" s="28">
        <v>12</v>
      </c>
      <c r="U23" s="28">
        <v>1</v>
      </c>
      <c r="V23" s="28">
        <v>13</v>
      </c>
      <c r="X23" s="28">
        <v>1</v>
      </c>
      <c r="Y23">
        <v>0</v>
      </c>
      <c r="Z23" s="28">
        <v>1</v>
      </c>
      <c r="AA23">
        <v>11</v>
      </c>
      <c r="AB23">
        <v>1</v>
      </c>
      <c r="AC23" s="28" t="s">
        <v>365</v>
      </c>
      <c r="AD23" s="28">
        <v>11</v>
      </c>
      <c r="AE23" s="66">
        <f t="shared" si="1"/>
        <v>10.909090909090908</v>
      </c>
      <c r="AF23" s="34">
        <f t="shared" si="0"/>
        <v>13.048484848484847</v>
      </c>
    </row>
    <row r="24" spans="1:32">
      <c r="A24" s="28">
        <v>22</v>
      </c>
      <c r="B24" s="60" t="s">
        <v>340</v>
      </c>
      <c r="C24" t="s">
        <v>313</v>
      </c>
      <c r="D24">
        <v>12</v>
      </c>
      <c r="E24" t="s">
        <v>289</v>
      </c>
      <c r="F24" s="28">
        <v>1</v>
      </c>
      <c r="G24">
        <v>9</v>
      </c>
      <c r="H24" s="2"/>
      <c r="J24" s="28">
        <v>1</v>
      </c>
      <c r="K24">
        <v>0</v>
      </c>
      <c r="L24" s="6"/>
      <c r="M24" s="8" t="s">
        <v>360</v>
      </c>
      <c r="N24" s="28">
        <v>1</v>
      </c>
      <c r="O24">
        <v>0</v>
      </c>
      <c r="R24" s="28">
        <v>1</v>
      </c>
      <c r="S24">
        <v>12</v>
      </c>
      <c r="U24" s="28">
        <v>1</v>
      </c>
      <c r="V24">
        <v>0</v>
      </c>
      <c r="X24" s="28">
        <v>1</v>
      </c>
      <c r="Y24">
        <v>0</v>
      </c>
      <c r="Z24" s="28">
        <v>1</v>
      </c>
      <c r="AA24">
        <v>0</v>
      </c>
      <c r="AB24">
        <v>1</v>
      </c>
      <c r="AD24">
        <v>11</v>
      </c>
      <c r="AE24" s="66">
        <f t="shared" si="1"/>
        <v>3.6363636363636367</v>
      </c>
      <c r="AF24" s="34">
        <f t="shared" si="0"/>
        <v>7.6606060606060611</v>
      </c>
    </row>
    <row r="25" spans="1:32">
      <c r="A25" s="28">
        <v>23</v>
      </c>
      <c r="B25" s="60" t="s">
        <v>181</v>
      </c>
      <c r="D25">
        <v>15</v>
      </c>
      <c r="F25" s="28">
        <v>1</v>
      </c>
      <c r="G25">
        <v>0</v>
      </c>
      <c r="J25" s="28">
        <v>1</v>
      </c>
      <c r="K25">
        <v>0</v>
      </c>
      <c r="M25" s="8"/>
      <c r="N25" s="28">
        <v>1</v>
      </c>
      <c r="O25">
        <v>0</v>
      </c>
      <c r="P25" t="s">
        <v>179</v>
      </c>
      <c r="S25">
        <v>0</v>
      </c>
      <c r="V25">
        <v>0</v>
      </c>
      <c r="Y25">
        <v>0</v>
      </c>
      <c r="AA25">
        <v>0</v>
      </c>
      <c r="AB25">
        <v>1</v>
      </c>
      <c r="AD25">
        <v>0</v>
      </c>
      <c r="AE25" s="66">
        <f t="shared" si="1"/>
        <v>1.8181818181818183</v>
      </c>
      <c r="AF25" s="34">
        <f t="shared" si="0"/>
        <v>3.3636363636363638</v>
      </c>
    </row>
    <row r="26" spans="1:32" ht="14" thickBot="1">
      <c r="A26" s="28">
        <v>24</v>
      </c>
      <c r="B26" s="60" t="s">
        <v>341</v>
      </c>
      <c r="C26" t="s">
        <v>313</v>
      </c>
      <c r="D26">
        <v>14</v>
      </c>
      <c r="E26" t="s">
        <v>314</v>
      </c>
      <c r="F26" s="28">
        <v>0.5</v>
      </c>
      <c r="G26">
        <v>13</v>
      </c>
      <c r="H26" s="2" t="s">
        <v>203</v>
      </c>
      <c r="I26" s="3" t="s">
        <v>375</v>
      </c>
      <c r="J26" s="28">
        <v>1</v>
      </c>
      <c r="K26">
        <v>8</v>
      </c>
      <c r="L26" s="6" t="s">
        <v>413</v>
      </c>
      <c r="M26" t="s">
        <v>364</v>
      </c>
      <c r="N26" s="28">
        <v>1</v>
      </c>
      <c r="O26">
        <v>18</v>
      </c>
      <c r="P26" s="12"/>
      <c r="Q26" s="14" t="s">
        <v>252</v>
      </c>
      <c r="R26" s="28">
        <v>1</v>
      </c>
      <c r="S26">
        <v>12</v>
      </c>
      <c r="U26" s="28">
        <v>1</v>
      </c>
      <c r="V26" s="28">
        <v>13</v>
      </c>
      <c r="X26" s="28">
        <v>1</v>
      </c>
      <c r="Y26">
        <v>5</v>
      </c>
      <c r="AA26">
        <v>0</v>
      </c>
      <c r="AB26">
        <v>1</v>
      </c>
      <c r="AC26" s="28" t="s">
        <v>365</v>
      </c>
      <c r="AD26" s="28">
        <v>0</v>
      </c>
      <c r="AE26" s="66">
        <f t="shared" si="1"/>
        <v>12.727272727272727</v>
      </c>
      <c r="AF26" s="34">
        <f t="shared" si="0"/>
        <v>11.328787878787878</v>
      </c>
    </row>
    <row r="27" spans="1:32" ht="14" thickBot="1">
      <c r="B27" s="61" t="s">
        <v>22</v>
      </c>
      <c r="D27">
        <v>15</v>
      </c>
      <c r="G27">
        <v>0</v>
      </c>
      <c r="K27">
        <v>0</v>
      </c>
      <c r="O27">
        <v>0</v>
      </c>
      <c r="S27">
        <v>0</v>
      </c>
      <c r="V27">
        <v>0</v>
      </c>
      <c r="Y27">
        <v>0</v>
      </c>
      <c r="AA27">
        <v>0</v>
      </c>
      <c r="AD27">
        <v>0</v>
      </c>
      <c r="AE27" s="66">
        <f t="shared" si="1"/>
        <v>0</v>
      </c>
      <c r="AF27" s="34">
        <f t="shared" si="0"/>
        <v>1</v>
      </c>
    </row>
    <row r="28" spans="1:32" ht="14" thickBot="1">
      <c r="B28" s="62" t="s">
        <v>428</v>
      </c>
      <c r="D28">
        <v>15</v>
      </c>
      <c r="G28">
        <v>0</v>
      </c>
      <c r="K28">
        <v>0</v>
      </c>
      <c r="O28">
        <v>0</v>
      </c>
      <c r="S28">
        <v>0</v>
      </c>
      <c r="V28">
        <v>0</v>
      </c>
      <c r="Y28">
        <v>0</v>
      </c>
      <c r="AA28">
        <v>0</v>
      </c>
      <c r="AD28">
        <v>0</v>
      </c>
      <c r="AE28" s="66">
        <f t="shared" si="1"/>
        <v>0</v>
      </c>
      <c r="AF28" s="34">
        <f t="shared" si="0"/>
        <v>1</v>
      </c>
    </row>
    <row r="29" spans="1:32" ht="14" thickBot="1">
      <c r="B29" s="63" t="s">
        <v>429</v>
      </c>
      <c r="D29">
        <v>13</v>
      </c>
      <c r="F29" s="28">
        <v>1</v>
      </c>
      <c r="G29">
        <v>0</v>
      </c>
      <c r="K29">
        <v>0</v>
      </c>
      <c r="O29">
        <v>0</v>
      </c>
      <c r="S29">
        <v>0</v>
      </c>
      <c r="V29">
        <v>0</v>
      </c>
      <c r="Y29">
        <v>0</v>
      </c>
      <c r="AA29">
        <v>0</v>
      </c>
      <c r="AD29">
        <v>0</v>
      </c>
      <c r="AE29" s="66">
        <f t="shared" si="1"/>
        <v>0</v>
      </c>
      <c r="AF29" s="34">
        <f t="shared" si="0"/>
        <v>1.3666666666666667</v>
      </c>
    </row>
    <row r="30" spans="1:32" s="28" customFormat="1" ht="14" thickBot="1">
      <c r="B30" s="64" t="s">
        <v>144</v>
      </c>
      <c r="D30" s="28">
        <v>0</v>
      </c>
      <c r="G30" s="28">
        <v>11</v>
      </c>
      <c r="K30" s="28">
        <v>6</v>
      </c>
      <c r="O30" s="28">
        <v>11</v>
      </c>
      <c r="S30" s="28">
        <v>0</v>
      </c>
      <c r="V30" s="28">
        <v>0</v>
      </c>
      <c r="Y30" s="28">
        <v>11</v>
      </c>
      <c r="AA30" s="28">
        <v>0</v>
      </c>
      <c r="AD30" s="28">
        <v>7</v>
      </c>
      <c r="AE30" s="66">
        <f t="shared" si="1"/>
        <v>0</v>
      </c>
      <c r="AF30" s="34">
        <f t="shared" si="0"/>
        <v>3.0666666666666664</v>
      </c>
    </row>
    <row r="31" spans="1:32" s="29" customFormat="1">
      <c r="B31" s="37" t="s">
        <v>351</v>
      </c>
      <c r="C31" s="29" t="s">
        <v>349</v>
      </c>
      <c r="D31" s="29">
        <v>20</v>
      </c>
      <c r="E31" s="29" t="s">
        <v>349</v>
      </c>
      <c r="F31" s="29">
        <v>1</v>
      </c>
      <c r="G31" s="29">
        <v>20</v>
      </c>
      <c r="H31" s="29" t="s">
        <v>349</v>
      </c>
      <c r="I31" s="29" t="s">
        <v>349</v>
      </c>
      <c r="J31" s="29">
        <v>1</v>
      </c>
      <c r="K31" s="29">
        <v>20</v>
      </c>
      <c r="L31" s="29" t="s">
        <v>349</v>
      </c>
      <c r="M31" s="29" t="s">
        <v>349</v>
      </c>
      <c r="N31" s="29">
        <v>1</v>
      </c>
      <c r="O31" s="29">
        <v>20</v>
      </c>
      <c r="P31" s="29" t="s">
        <v>349</v>
      </c>
      <c r="Q31" s="29" t="s">
        <v>349</v>
      </c>
      <c r="R31" s="29">
        <v>1</v>
      </c>
      <c r="S31" s="29">
        <v>20</v>
      </c>
      <c r="T31" s="29" t="s">
        <v>349</v>
      </c>
      <c r="U31" s="29">
        <v>1</v>
      </c>
      <c r="V31" s="29">
        <v>20</v>
      </c>
      <c r="W31" s="29" t="s">
        <v>349</v>
      </c>
      <c r="X31" s="29">
        <v>1</v>
      </c>
      <c r="Y31" s="29">
        <v>20</v>
      </c>
      <c r="Z31" s="29">
        <v>1</v>
      </c>
      <c r="AA31" s="29">
        <v>20</v>
      </c>
      <c r="AB31" s="29">
        <v>1</v>
      </c>
      <c r="AC31" s="56" t="s">
        <v>430</v>
      </c>
      <c r="AD31" s="29">
        <v>20</v>
      </c>
      <c r="AE31" s="66">
        <f t="shared" si="1"/>
        <v>20</v>
      </c>
      <c r="AF31" s="33">
        <f>+AE31*0.2+(D31+AD31+AA31+Y31+V31+S31+O31+K31+G31)/9*0.6+(AB31+Z31+X31+U31+R31+N31+J31+F31)/8*20*0.2</f>
        <v>20</v>
      </c>
    </row>
  </sheetData>
  <sortState ref="B28:M29">
    <sortCondition ref="B28:B29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6"/>
  <sheetViews>
    <sheetView zoomScale="125" workbookViewId="0">
      <selection activeCell="AF27" sqref="AF27"/>
    </sheetView>
  </sheetViews>
  <sheetFormatPr baseColWidth="10" defaultRowHeight="13"/>
  <cols>
    <col min="1" max="1" width="6.140625" bestFit="1" customWidth="1"/>
    <col min="2" max="2" width="31.7109375" bestFit="1" customWidth="1"/>
    <col min="3" max="3" width="1.85546875" bestFit="1" customWidth="1"/>
    <col min="4" max="4" width="3" customWidth="1"/>
    <col min="5" max="5" width="1.85546875" bestFit="1" customWidth="1"/>
    <col min="6" max="6" width="1.85546875" style="28" customWidth="1"/>
    <col min="7" max="7" width="5.28515625" customWidth="1"/>
    <col min="8" max="8" width="1.85546875" bestFit="1" customWidth="1"/>
    <col min="9" max="9" width="1.85546875" style="28" customWidth="1"/>
    <col min="10" max="10" width="4.5703125" bestFit="1" customWidth="1"/>
    <col min="11" max="12" width="1.85546875" bestFit="1" customWidth="1"/>
    <col min="13" max="13" width="2.42578125" style="28" customWidth="1"/>
    <col min="14" max="14" width="4.140625" customWidth="1"/>
    <col min="15" max="15" width="1.85546875" bestFit="1" customWidth="1"/>
    <col min="16" max="16" width="2.140625" style="28" customWidth="1"/>
    <col min="17" max="17" width="4.140625" customWidth="1"/>
    <col min="18" max="18" width="1.85546875" bestFit="1" customWidth="1"/>
    <col min="19" max="19" width="2.140625" style="28" customWidth="1"/>
    <col min="20" max="20" width="4" customWidth="1"/>
    <col min="21" max="21" width="1.85546875" bestFit="1" customWidth="1"/>
    <col min="22" max="22" width="2.140625" style="28" customWidth="1"/>
    <col min="23" max="23" width="4.140625" customWidth="1"/>
    <col min="24" max="24" width="2.140625" style="28" customWidth="1"/>
    <col min="25" max="25" width="5.5703125" customWidth="1"/>
    <col min="26" max="26" width="1.85546875" bestFit="1" customWidth="1"/>
    <col min="27" max="27" width="1.85546875" style="28" customWidth="1"/>
    <col min="28" max="28" width="2.28515625" customWidth="1"/>
    <col min="29" max="29" width="1.85546875" style="28" customWidth="1"/>
    <col min="30" max="30" width="4.85546875" customWidth="1"/>
    <col min="31" max="31" width="7.140625" style="68" customWidth="1"/>
    <col min="32" max="32" width="7.7109375" style="34" customWidth="1"/>
  </cols>
  <sheetData>
    <row r="1" spans="1:32" s="29" customFormat="1">
      <c r="D1" s="29" t="s">
        <v>172</v>
      </c>
      <c r="F1" s="29">
        <v>1</v>
      </c>
      <c r="G1" s="82" t="s">
        <v>173</v>
      </c>
      <c r="H1" s="82"/>
      <c r="J1" s="29" t="s">
        <v>174</v>
      </c>
      <c r="N1" s="29" t="s">
        <v>333</v>
      </c>
      <c r="Q1" s="29" t="s">
        <v>334</v>
      </c>
      <c r="T1" s="29" t="s">
        <v>391</v>
      </c>
      <c r="W1" s="29" t="s">
        <v>392</v>
      </c>
      <c r="Y1" s="29" t="s">
        <v>412</v>
      </c>
      <c r="AA1" s="30"/>
      <c r="AC1" s="51"/>
      <c r="AD1" s="29" t="s">
        <v>331</v>
      </c>
      <c r="AE1" s="67" t="s">
        <v>332</v>
      </c>
      <c r="AF1" s="33" t="s">
        <v>393</v>
      </c>
    </row>
    <row r="2" spans="1:32">
      <c r="A2" t="s">
        <v>241</v>
      </c>
      <c r="B2" t="s">
        <v>346</v>
      </c>
      <c r="D2" t="s">
        <v>175</v>
      </c>
      <c r="F2" s="28" t="s">
        <v>322</v>
      </c>
      <c r="G2" t="s">
        <v>379</v>
      </c>
      <c r="I2" s="28" t="s">
        <v>323</v>
      </c>
      <c r="J2" t="s">
        <v>215</v>
      </c>
      <c r="K2" s="7"/>
      <c r="M2" s="28" t="s">
        <v>324</v>
      </c>
      <c r="N2" s="10" t="s">
        <v>363</v>
      </c>
      <c r="P2" s="28" t="s">
        <v>325</v>
      </c>
      <c r="Q2" s="14" t="s">
        <v>258</v>
      </c>
      <c r="S2" s="28" t="s">
        <v>326</v>
      </c>
      <c r="T2" s="15" t="s">
        <v>234</v>
      </c>
      <c r="V2" s="28" t="s">
        <v>327</v>
      </c>
      <c r="W2" s="18" t="s">
        <v>119</v>
      </c>
      <c r="X2" s="28" t="s">
        <v>328</v>
      </c>
      <c r="Y2" s="18" t="s">
        <v>41</v>
      </c>
      <c r="AB2" s="28" t="s">
        <v>329</v>
      </c>
      <c r="AD2" s="28" t="s">
        <v>330</v>
      </c>
    </row>
    <row r="3" spans="1:32">
      <c r="A3">
        <v>1</v>
      </c>
      <c r="B3" t="s">
        <v>245</v>
      </c>
      <c r="C3" t="s">
        <v>314</v>
      </c>
      <c r="D3">
        <v>14</v>
      </c>
      <c r="E3" t="s">
        <v>168</v>
      </c>
      <c r="F3" s="28">
        <v>1</v>
      </c>
      <c r="G3" s="10">
        <v>14</v>
      </c>
      <c r="H3" s="4" t="s">
        <v>135</v>
      </c>
      <c r="I3" s="28">
        <v>0.5</v>
      </c>
      <c r="J3" s="10">
        <v>11</v>
      </c>
      <c r="K3" s="7" t="s">
        <v>24</v>
      </c>
      <c r="L3" s="10" t="s">
        <v>451</v>
      </c>
      <c r="M3" s="28">
        <v>1</v>
      </c>
      <c r="N3">
        <v>12</v>
      </c>
      <c r="O3" s="14" t="s">
        <v>252</v>
      </c>
      <c r="P3" s="28">
        <v>1</v>
      </c>
      <c r="R3" s="15" t="s">
        <v>225</v>
      </c>
      <c r="S3" s="28">
        <v>1</v>
      </c>
      <c r="U3" s="18" t="s">
        <v>116</v>
      </c>
      <c r="W3" s="28">
        <v>0</v>
      </c>
      <c r="X3" s="28">
        <v>1</v>
      </c>
      <c r="Y3">
        <v>8</v>
      </c>
      <c r="Z3" s="23" t="s">
        <v>409</v>
      </c>
      <c r="AA3" s="28" t="s">
        <v>111</v>
      </c>
      <c r="AD3">
        <v>0</v>
      </c>
      <c r="AE3" s="68">
        <f>COUNTIF(C3:AC3,"P")/11*20</f>
        <v>18.18181818181818</v>
      </c>
      <c r="AF3" s="34">
        <f>+AE3*0.2+(D3+AD3+Y3+W3+T3+Q3+N3+J3+G3)/7*0.6+(AB3+X3+V3+S3+P3+M3+I3+F3)/8*20*0.2</f>
        <v>11.443506493506494</v>
      </c>
    </row>
    <row r="4" spans="1:32">
      <c r="A4">
        <v>2</v>
      </c>
      <c r="B4" t="s">
        <v>197</v>
      </c>
      <c r="C4" t="s">
        <v>314</v>
      </c>
      <c r="D4">
        <v>12</v>
      </c>
      <c r="E4" t="s">
        <v>168</v>
      </c>
      <c r="F4" s="28">
        <v>1</v>
      </c>
      <c r="G4">
        <v>11</v>
      </c>
      <c r="H4" t="s">
        <v>166</v>
      </c>
      <c r="I4" s="28">
        <v>1</v>
      </c>
      <c r="J4">
        <v>0</v>
      </c>
      <c r="K4" s="7" t="s">
        <v>151</v>
      </c>
      <c r="L4" t="s">
        <v>451</v>
      </c>
      <c r="M4" s="28">
        <v>1</v>
      </c>
      <c r="O4" s="14" t="s">
        <v>257</v>
      </c>
      <c r="P4" s="28">
        <v>1</v>
      </c>
      <c r="Q4">
        <v>15</v>
      </c>
      <c r="R4" s="15" t="s">
        <v>225</v>
      </c>
      <c r="S4" s="28">
        <v>1</v>
      </c>
      <c r="T4" s="28">
        <v>0</v>
      </c>
      <c r="U4" t="s">
        <v>296</v>
      </c>
      <c r="V4" s="28">
        <v>1</v>
      </c>
      <c r="W4">
        <v>0</v>
      </c>
      <c r="X4" s="28">
        <v>1</v>
      </c>
      <c r="Y4">
        <v>0</v>
      </c>
      <c r="Z4" s="23" t="s">
        <v>409</v>
      </c>
      <c r="AA4" s="28" t="s">
        <v>111</v>
      </c>
      <c r="AD4" s="28">
        <v>8</v>
      </c>
      <c r="AE4" s="68">
        <f t="shared" ref="AE4:AE35" si="0">COUNTIF(C4:AC4,"P")/11*20</f>
        <v>18.18181818181818</v>
      </c>
      <c r="AF4" s="34">
        <f>+AE4*0.2+(D4+AD4+Y4+W4+T4+Q4+N4+J4+G4)/8*0.6+(AB4+X4+V4+S4+P4+M4+I4+F4)/8*20*0.2</f>
        <v>10.586363636363636</v>
      </c>
    </row>
    <row r="5" spans="1:32">
      <c r="A5">
        <v>3</v>
      </c>
      <c r="B5" t="s">
        <v>385</v>
      </c>
      <c r="C5" t="s">
        <v>314</v>
      </c>
      <c r="D5">
        <v>12</v>
      </c>
      <c r="E5" t="s">
        <v>216</v>
      </c>
      <c r="F5" s="28">
        <v>1</v>
      </c>
      <c r="G5">
        <v>13</v>
      </c>
      <c r="H5" s="4"/>
      <c r="I5" s="28">
        <v>1</v>
      </c>
      <c r="J5">
        <v>13</v>
      </c>
      <c r="K5" s="7" t="s">
        <v>26</v>
      </c>
      <c r="L5" s="10"/>
      <c r="M5" s="28">
        <v>1</v>
      </c>
      <c r="N5">
        <v>13</v>
      </c>
      <c r="O5" s="14" t="s">
        <v>252</v>
      </c>
      <c r="P5" s="28">
        <v>1</v>
      </c>
      <c r="Q5" s="28">
        <v>12</v>
      </c>
      <c r="R5" s="15"/>
      <c r="S5" s="28">
        <v>1</v>
      </c>
      <c r="T5">
        <v>13</v>
      </c>
      <c r="W5">
        <v>10</v>
      </c>
      <c r="X5" s="28">
        <v>1</v>
      </c>
      <c r="Y5">
        <v>10</v>
      </c>
      <c r="AA5" s="28" t="s">
        <v>111</v>
      </c>
      <c r="AB5">
        <v>1</v>
      </c>
      <c r="AD5">
        <v>13</v>
      </c>
      <c r="AE5" s="68">
        <f t="shared" si="0"/>
        <v>9.0909090909090899</v>
      </c>
      <c r="AF5" s="34">
        <f t="shared" ref="AF5:AF35" si="1">+AE5*0.2+(D5+AD5+Y5+W5+T5+Q5+N5+J5+G5)/9*0.6+(AB5+X5+V5+S5+P5+M5+I5+F5)/8*20*0.2</f>
        <v>12.584848484848484</v>
      </c>
    </row>
    <row r="6" spans="1:32">
      <c r="A6">
        <v>4</v>
      </c>
      <c r="B6" t="s">
        <v>389</v>
      </c>
      <c r="C6" t="s">
        <v>314</v>
      </c>
      <c r="D6">
        <v>15</v>
      </c>
      <c r="E6" t="s">
        <v>222</v>
      </c>
      <c r="F6" s="28">
        <v>1</v>
      </c>
      <c r="G6" s="18">
        <v>20</v>
      </c>
      <c r="H6" t="s">
        <v>166</v>
      </c>
      <c r="I6" s="28">
        <v>1</v>
      </c>
      <c r="K6" s="7" t="s">
        <v>26</v>
      </c>
      <c r="L6" s="10" t="s">
        <v>456</v>
      </c>
      <c r="M6" s="28">
        <v>1</v>
      </c>
      <c r="N6" s="18">
        <v>16</v>
      </c>
      <c r="O6" t="s">
        <v>253</v>
      </c>
      <c r="P6" s="28">
        <v>1</v>
      </c>
      <c r="Q6" s="28">
        <v>12</v>
      </c>
      <c r="R6" t="s">
        <v>225</v>
      </c>
      <c r="S6" s="28">
        <v>1</v>
      </c>
      <c r="U6" s="18" t="s">
        <v>116</v>
      </c>
      <c r="V6" s="28">
        <v>1</v>
      </c>
      <c r="X6" s="28">
        <v>1</v>
      </c>
      <c r="Y6" s="28">
        <v>15</v>
      </c>
      <c r="AA6" s="28" t="s">
        <v>111</v>
      </c>
      <c r="AB6">
        <v>1</v>
      </c>
      <c r="AD6" s="28">
        <v>16</v>
      </c>
      <c r="AE6" s="68">
        <f t="shared" si="0"/>
        <v>16.363636363636363</v>
      </c>
      <c r="AF6" s="34">
        <f>+AE6*0.2+(D6+AD6+Y6+W6+T6+Q6+N6+J6+G6)/6*0.6+(AB6+X6+V6+S6+P6+M6+I6+F6)/8*20*0.2</f>
        <v>16.672727272727272</v>
      </c>
    </row>
    <row r="7" spans="1:32">
      <c r="A7">
        <v>5</v>
      </c>
      <c r="B7" t="s">
        <v>386</v>
      </c>
      <c r="C7" t="s">
        <v>314</v>
      </c>
      <c r="D7">
        <v>12</v>
      </c>
      <c r="E7" t="s">
        <v>168</v>
      </c>
      <c r="F7" s="28">
        <v>1</v>
      </c>
      <c r="G7" s="4">
        <v>0</v>
      </c>
      <c r="H7" s="4"/>
      <c r="I7" s="28">
        <v>1</v>
      </c>
      <c r="J7">
        <v>0</v>
      </c>
      <c r="K7" s="7" t="s">
        <v>28</v>
      </c>
      <c r="L7" s="10" t="s">
        <v>451</v>
      </c>
      <c r="M7" s="28">
        <v>1</v>
      </c>
      <c r="N7">
        <v>0</v>
      </c>
      <c r="O7" s="14"/>
      <c r="Q7">
        <v>0</v>
      </c>
      <c r="R7" s="15"/>
      <c r="T7">
        <v>0</v>
      </c>
      <c r="W7">
        <v>0</v>
      </c>
      <c r="Y7">
        <v>0</v>
      </c>
      <c r="AD7">
        <v>0</v>
      </c>
      <c r="AE7" s="68">
        <f t="shared" si="0"/>
        <v>7.2727272727272734</v>
      </c>
      <c r="AF7" s="34">
        <f t="shared" si="1"/>
        <v>3.7545454545454549</v>
      </c>
    </row>
    <row r="8" spans="1:32">
      <c r="A8">
        <v>6</v>
      </c>
      <c r="B8" t="s">
        <v>64</v>
      </c>
      <c r="C8" t="s">
        <v>313</v>
      </c>
      <c r="D8">
        <v>11</v>
      </c>
      <c r="E8" t="s">
        <v>168</v>
      </c>
      <c r="F8" s="28">
        <v>1</v>
      </c>
      <c r="G8">
        <v>12</v>
      </c>
      <c r="H8" s="4" t="s">
        <v>166</v>
      </c>
      <c r="I8" s="28">
        <v>1</v>
      </c>
      <c r="J8">
        <v>11</v>
      </c>
      <c r="K8" s="7" t="s">
        <v>26</v>
      </c>
      <c r="L8" s="10" t="s">
        <v>451</v>
      </c>
      <c r="M8" s="28">
        <v>1</v>
      </c>
      <c r="N8">
        <v>15</v>
      </c>
      <c r="O8" t="s">
        <v>254</v>
      </c>
      <c r="P8" s="28">
        <v>0.5</v>
      </c>
      <c r="Q8">
        <v>15</v>
      </c>
      <c r="R8" s="15" t="s">
        <v>225</v>
      </c>
      <c r="S8" s="28">
        <v>1</v>
      </c>
      <c r="U8" s="18" t="s">
        <v>116</v>
      </c>
      <c r="V8" s="28">
        <v>0.5</v>
      </c>
      <c r="W8" s="28">
        <v>10</v>
      </c>
      <c r="X8" s="28">
        <v>1</v>
      </c>
      <c r="Y8" s="28"/>
      <c r="Z8" s="18" t="s">
        <v>117</v>
      </c>
      <c r="AA8" s="28" t="s">
        <v>111</v>
      </c>
      <c r="AB8">
        <v>1</v>
      </c>
      <c r="AD8" s="28">
        <v>12</v>
      </c>
      <c r="AE8" s="68">
        <f t="shared" si="0"/>
        <v>16.363636363636363</v>
      </c>
      <c r="AF8" s="34">
        <f>+AE8*0.2+(D8+AD8+Y8+W8+T8+Q8+N8+J8+G8)/7*0.6+(AB8+X8+V8+S8+P8+M8+I8+F8)/8*20*0.2</f>
        <v>14.144155844155845</v>
      </c>
    </row>
    <row r="9" spans="1:32">
      <c r="A9">
        <v>7</v>
      </c>
      <c r="B9" t="s">
        <v>335</v>
      </c>
      <c r="D9">
        <v>7</v>
      </c>
      <c r="F9" s="28">
        <v>0.5</v>
      </c>
      <c r="G9">
        <v>10</v>
      </c>
      <c r="H9" s="4" t="s">
        <v>283</v>
      </c>
      <c r="I9" s="28">
        <v>0.5</v>
      </c>
      <c r="J9">
        <v>6</v>
      </c>
      <c r="K9" s="7" t="s">
        <v>151</v>
      </c>
      <c r="L9" s="10" t="s">
        <v>451</v>
      </c>
      <c r="M9" s="28">
        <v>0.5</v>
      </c>
      <c r="N9">
        <v>11</v>
      </c>
      <c r="O9" s="14" t="s">
        <v>252</v>
      </c>
      <c r="P9" s="28">
        <v>0.5</v>
      </c>
      <c r="Q9">
        <v>8</v>
      </c>
      <c r="R9" s="15" t="s">
        <v>225</v>
      </c>
      <c r="S9" s="28">
        <v>0.5</v>
      </c>
      <c r="T9">
        <v>0</v>
      </c>
      <c r="U9" s="18" t="s">
        <v>116</v>
      </c>
      <c r="W9">
        <v>0</v>
      </c>
      <c r="Y9">
        <v>0</v>
      </c>
      <c r="Z9" s="23" t="s">
        <v>409</v>
      </c>
      <c r="AA9" s="28" t="s">
        <v>111</v>
      </c>
      <c r="AE9" s="68">
        <f t="shared" si="0"/>
        <v>14.545454545454547</v>
      </c>
      <c r="AF9" s="34">
        <f>+AE9*0.2+(D9+AD9+Y9+W9+T9+Q9+N9+J9+G9)/8*0.6+(AB9+X9+V9+S9+P9+M9+I9+F9)/8*20*0.2</f>
        <v>7.3090909090909095</v>
      </c>
    </row>
    <row r="10" spans="1:32">
      <c r="A10">
        <v>8</v>
      </c>
      <c r="B10" t="s">
        <v>266</v>
      </c>
      <c r="C10" t="s">
        <v>313</v>
      </c>
      <c r="D10">
        <v>14</v>
      </c>
      <c r="F10" s="28">
        <v>1</v>
      </c>
      <c r="G10" s="4">
        <v>14</v>
      </c>
      <c r="H10" s="4" t="s">
        <v>24</v>
      </c>
      <c r="I10" s="28">
        <v>0.5</v>
      </c>
      <c r="J10">
        <v>11</v>
      </c>
      <c r="K10" s="7" t="s">
        <v>26</v>
      </c>
      <c r="L10" s="10" t="s">
        <v>458</v>
      </c>
      <c r="M10" s="28">
        <v>0.5</v>
      </c>
      <c r="N10">
        <v>12</v>
      </c>
      <c r="O10" s="14" t="s">
        <v>252</v>
      </c>
      <c r="P10" s="28">
        <v>1</v>
      </c>
      <c r="R10" s="15" t="s">
        <v>225</v>
      </c>
      <c r="S10" s="28">
        <v>1</v>
      </c>
      <c r="U10" s="18" t="s">
        <v>116</v>
      </c>
      <c r="W10" s="28">
        <v>0</v>
      </c>
      <c r="X10" s="28">
        <v>1</v>
      </c>
      <c r="Y10" s="28">
        <v>8</v>
      </c>
      <c r="Z10" s="28" t="s">
        <v>111</v>
      </c>
      <c r="AA10" s="28" t="s">
        <v>111</v>
      </c>
      <c r="AD10" s="28"/>
      <c r="AE10" s="68">
        <f t="shared" si="0"/>
        <v>14.545454545454547</v>
      </c>
      <c r="AF10" s="34">
        <f>+AE10*0.2+(D10+AD10+Y10+W10+T10+Q10+N10+J10+G10)/6*0.6+(AB10+X10+V10+S10+P10+M10+I10+F10)/8*20*0.2</f>
        <v>11.30909090909091</v>
      </c>
    </row>
    <row r="11" spans="1:32">
      <c r="A11">
        <v>9</v>
      </c>
      <c r="B11" t="s">
        <v>45</v>
      </c>
      <c r="C11" t="s">
        <v>314</v>
      </c>
      <c r="D11">
        <v>11</v>
      </c>
      <c r="E11" t="s">
        <v>221</v>
      </c>
      <c r="F11" s="28">
        <v>1</v>
      </c>
      <c r="G11" s="4">
        <v>12</v>
      </c>
      <c r="H11" s="4" t="s">
        <v>167</v>
      </c>
      <c r="I11" s="28">
        <v>1</v>
      </c>
      <c r="J11">
        <v>11</v>
      </c>
      <c r="K11" s="7" t="s">
        <v>26</v>
      </c>
      <c r="L11" s="10" t="s">
        <v>451</v>
      </c>
      <c r="M11" s="28">
        <v>1</v>
      </c>
      <c r="N11">
        <v>8</v>
      </c>
      <c r="O11" s="14" t="s">
        <v>252</v>
      </c>
      <c r="P11" s="28">
        <v>1</v>
      </c>
      <c r="R11" s="15" t="s">
        <v>233</v>
      </c>
      <c r="T11" s="28">
        <v>18</v>
      </c>
      <c r="Z11" s="23" t="s">
        <v>409</v>
      </c>
      <c r="AA11" s="28" t="s">
        <v>111</v>
      </c>
      <c r="AD11" s="28">
        <v>14</v>
      </c>
      <c r="AE11" s="68">
        <f t="shared" si="0"/>
        <v>16.363636363636363</v>
      </c>
      <c r="AF11" s="34">
        <f>+AE11*0.2+(D11+AD11+Y11+W11+T11+Q11+N11+J11+G11)/6*0.6+(AB11+X11+V11+S11+P11+M11+I11+F11)/8*20*0.2</f>
        <v>12.672727272727274</v>
      </c>
    </row>
    <row r="12" spans="1:32">
      <c r="A12">
        <v>10</v>
      </c>
      <c r="B12" t="s">
        <v>65</v>
      </c>
      <c r="C12" t="s">
        <v>313</v>
      </c>
      <c r="D12">
        <v>14</v>
      </c>
      <c r="E12" t="s">
        <v>220</v>
      </c>
      <c r="F12" s="28">
        <v>1</v>
      </c>
      <c r="G12">
        <v>0</v>
      </c>
      <c r="H12" s="4"/>
      <c r="I12" s="28">
        <v>1</v>
      </c>
      <c r="J12">
        <v>0</v>
      </c>
      <c r="K12" s="7" t="s">
        <v>26</v>
      </c>
      <c r="L12" t="s">
        <v>451</v>
      </c>
      <c r="M12" s="28">
        <v>1</v>
      </c>
      <c r="N12">
        <v>0</v>
      </c>
      <c r="P12" s="28">
        <v>1</v>
      </c>
      <c r="Q12">
        <v>0</v>
      </c>
      <c r="S12" s="28">
        <v>1</v>
      </c>
      <c r="T12">
        <v>0</v>
      </c>
      <c r="V12" s="28">
        <v>1</v>
      </c>
      <c r="W12">
        <v>0</v>
      </c>
      <c r="Y12">
        <v>0</v>
      </c>
      <c r="AB12">
        <v>1</v>
      </c>
      <c r="AD12">
        <v>0</v>
      </c>
      <c r="AE12" s="68">
        <f t="shared" si="0"/>
        <v>5.4545454545454541</v>
      </c>
      <c r="AF12" s="34">
        <f t="shared" si="1"/>
        <v>5.5242424242424244</v>
      </c>
    </row>
    <row r="13" spans="1:32">
      <c r="A13">
        <v>11</v>
      </c>
      <c r="B13" t="s">
        <v>95</v>
      </c>
      <c r="C13" t="s">
        <v>314</v>
      </c>
      <c r="D13">
        <v>16</v>
      </c>
      <c r="E13" t="s">
        <v>168</v>
      </c>
      <c r="F13" s="28">
        <v>1</v>
      </c>
      <c r="G13">
        <v>12</v>
      </c>
      <c r="H13" s="4" t="s">
        <v>166</v>
      </c>
      <c r="I13" s="28">
        <v>1</v>
      </c>
      <c r="J13" s="28">
        <v>12</v>
      </c>
      <c r="K13" s="7" t="s">
        <v>29</v>
      </c>
      <c r="L13" t="s">
        <v>451</v>
      </c>
      <c r="M13" s="28">
        <v>1</v>
      </c>
      <c r="N13" s="28">
        <v>13</v>
      </c>
      <c r="O13" s="14" t="s">
        <v>254</v>
      </c>
      <c r="P13" s="28">
        <v>1</v>
      </c>
      <c r="Q13" s="28">
        <v>13</v>
      </c>
      <c r="R13" s="15" t="s">
        <v>225</v>
      </c>
      <c r="S13" s="28">
        <v>1</v>
      </c>
      <c r="T13">
        <v>8</v>
      </c>
      <c r="V13" s="28">
        <v>1</v>
      </c>
      <c r="W13">
        <v>10</v>
      </c>
      <c r="X13" s="28">
        <v>1</v>
      </c>
      <c r="Y13">
        <v>12</v>
      </c>
      <c r="Z13" s="23" t="s">
        <v>409</v>
      </c>
      <c r="AA13" s="28" t="s">
        <v>111</v>
      </c>
      <c r="AD13" s="28">
        <v>12</v>
      </c>
      <c r="AE13" s="68">
        <f t="shared" si="0"/>
        <v>16.363636363636363</v>
      </c>
      <c r="AF13" s="34">
        <f t="shared" si="1"/>
        <v>13.972727272727273</v>
      </c>
    </row>
    <row r="14" spans="1:32">
      <c r="A14">
        <v>12</v>
      </c>
      <c r="B14" t="s">
        <v>159</v>
      </c>
      <c r="C14" t="s">
        <v>314</v>
      </c>
      <c r="D14">
        <v>14</v>
      </c>
      <c r="E14" t="s">
        <v>168</v>
      </c>
      <c r="F14" s="28">
        <v>1</v>
      </c>
      <c r="G14" s="23">
        <v>6</v>
      </c>
      <c r="H14" s="4" t="s">
        <v>163</v>
      </c>
      <c r="I14" s="28">
        <v>1</v>
      </c>
      <c r="J14">
        <v>6</v>
      </c>
      <c r="K14" s="7" t="s">
        <v>26</v>
      </c>
      <c r="L14" s="10" t="s">
        <v>451</v>
      </c>
      <c r="M14" s="28">
        <v>1</v>
      </c>
      <c r="N14">
        <v>12</v>
      </c>
      <c r="O14" s="14"/>
      <c r="P14" s="28">
        <v>1</v>
      </c>
      <c r="Q14">
        <v>10</v>
      </c>
      <c r="R14" s="15" t="s">
        <v>230</v>
      </c>
      <c r="S14" s="28">
        <v>1</v>
      </c>
      <c r="T14">
        <v>7</v>
      </c>
      <c r="U14" s="17"/>
      <c r="V14" s="28">
        <v>1</v>
      </c>
      <c r="W14">
        <v>9</v>
      </c>
      <c r="X14" s="28">
        <v>1</v>
      </c>
      <c r="Y14">
        <v>11</v>
      </c>
      <c r="Z14" s="23" t="s">
        <v>410</v>
      </c>
      <c r="AA14" s="28" t="s">
        <v>111</v>
      </c>
      <c r="AD14">
        <v>14</v>
      </c>
      <c r="AE14" s="68">
        <f t="shared" si="0"/>
        <v>14.545454545454547</v>
      </c>
      <c r="AF14" s="34">
        <f t="shared" si="1"/>
        <v>12.342424242424244</v>
      </c>
    </row>
    <row r="15" spans="1:32">
      <c r="A15">
        <v>13</v>
      </c>
      <c r="B15" t="s">
        <v>387</v>
      </c>
      <c r="C15" t="s">
        <v>314</v>
      </c>
      <c r="D15">
        <v>14</v>
      </c>
      <c r="E15" t="s">
        <v>168</v>
      </c>
      <c r="F15" s="28">
        <v>1</v>
      </c>
      <c r="G15" s="28">
        <v>13</v>
      </c>
      <c r="H15" s="4" t="s">
        <v>135</v>
      </c>
      <c r="I15" s="28">
        <v>1</v>
      </c>
      <c r="J15" s="28">
        <v>10</v>
      </c>
      <c r="K15" s="7" t="s">
        <v>26</v>
      </c>
      <c r="L15" s="10" t="s">
        <v>451</v>
      </c>
      <c r="N15" s="28">
        <v>13</v>
      </c>
      <c r="O15" s="14" t="s">
        <v>252</v>
      </c>
      <c r="Q15" s="28">
        <v>8</v>
      </c>
      <c r="R15" s="15" t="s">
        <v>226</v>
      </c>
      <c r="T15" s="28">
        <v>8</v>
      </c>
      <c r="U15" s="18" t="s">
        <v>116</v>
      </c>
      <c r="W15" s="28">
        <v>7</v>
      </c>
      <c r="X15" s="28">
        <v>1</v>
      </c>
      <c r="Y15" s="28">
        <v>8</v>
      </c>
      <c r="AA15" s="28" t="s">
        <v>111</v>
      </c>
      <c r="AB15">
        <v>1</v>
      </c>
      <c r="AD15" s="28">
        <v>11</v>
      </c>
      <c r="AE15" s="68">
        <f t="shared" si="0"/>
        <v>16.363636363636363</v>
      </c>
      <c r="AF15" s="34">
        <f t="shared" si="1"/>
        <v>11.406060606060606</v>
      </c>
    </row>
    <row r="16" spans="1:32">
      <c r="A16">
        <v>14</v>
      </c>
      <c r="B16" t="s">
        <v>288</v>
      </c>
      <c r="C16" t="s">
        <v>314</v>
      </c>
      <c r="E16" t="s">
        <v>168</v>
      </c>
      <c r="F16" s="28">
        <v>1</v>
      </c>
      <c r="G16" s="4">
        <v>12</v>
      </c>
      <c r="H16" s="4" t="s">
        <v>135</v>
      </c>
      <c r="I16" s="28">
        <v>1</v>
      </c>
      <c r="K16" s="7" t="s">
        <v>150</v>
      </c>
      <c r="L16" s="10" t="s">
        <v>451</v>
      </c>
      <c r="M16" s="28">
        <v>1</v>
      </c>
      <c r="N16">
        <v>16</v>
      </c>
      <c r="O16" s="14" t="s">
        <v>252</v>
      </c>
      <c r="P16" s="28">
        <v>1</v>
      </c>
      <c r="Q16">
        <v>10</v>
      </c>
      <c r="R16" s="15" t="s">
        <v>225</v>
      </c>
      <c r="S16" s="28">
        <v>1</v>
      </c>
      <c r="U16" s="18" t="s">
        <v>116</v>
      </c>
      <c r="V16" s="28">
        <v>1</v>
      </c>
      <c r="X16" s="28">
        <v>1</v>
      </c>
      <c r="Y16" s="28">
        <v>14</v>
      </c>
      <c r="Z16" s="23" t="s">
        <v>410</v>
      </c>
      <c r="AA16" s="28" t="s">
        <v>111</v>
      </c>
      <c r="AB16">
        <v>1</v>
      </c>
      <c r="AD16" s="28">
        <v>13</v>
      </c>
      <c r="AE16" s="68">
        <f t="shared" si="0"/>
        <v>18.18181818181818</v>
      </c>
      <c r="AF16" s="34">
        <f>+AE16*0.2+(D16+AD16+Y16+W16+T16+Q16+N16+J16+G16)/6*0.6+(AB16+X16+V16+S16+P16+M16+I16+F16)/8*20*0.2</f>
        <v>14.136363636363637</v>
      </c>
    </row>
    <row r="17" spans="1:32">
      <c r="A17">
        <v>15</v>
      </c>
      <c r="B17" t="s">
        <v>161</v>
      </c>
      <c r="C17" t="s">
        <v>314</v>
      </c>
      <c r="D17">
        <v>12</v>
      </c>
      <c r="E17" t="s">
        <v>217</v>
      </c>
      <c r="F17" s="28">
        <v>1</v>
      </c>
      <c r="G17">
        <v>8</v>
      </c>
      <c r="H17" t="s">
        <v>135</v>
      </c>
      <c r="J17">
        <v>0</v>
      </c>
      <c r="K17" s="7" t="s">
        <v>26</v>
      </c>
      <c r="L17" s="10" t="s">
        <v>451</v>
      </c>
      <c r="M17" s="28">
        <v>1</v>
      </c>
      <c r="N17">
        <v>15</v>
      </c>
      <c r="O17" s="14" t="s">
        <v>253</v>
      </c>
      <c r="P17" s="28">
        <v>1</v>
      </c>
      <c r="Q17">
        <v>8</v>
      </c>
      <c r="R17" s="15" t="s">
        <v>225</v>
      </c>
      <c r="S17" s="28">
        <v>1</v>
      </c>
      <c r="T17">
        <v>16</v>
      </c>
      <c r="V17" s="28">
        <v>1</v>
      </c>
      <c r="X17" s="28">
        <v>1</v>
      </c>
      <c r="Z17" s="23" t="s">
        <v>409</v>
      </c>
      <c r="AA17" s="28" t="s">
        <v>111</v>
      </c>
      <c r="AB17">
        <v>1</v>
      </c>
      <c r="AE17" s="68">
        <f t="shared" si="0"/>
        <v>16.363636363636363</v>
      </c>
      <c r="AF17" s="34">
        <f>+AE17*0.2+(D17+AD17+Y17+W17+T17+Q17+N17+J17+G17)/6*0.6+(AB17+X17+V17+S17+P17+M17+I17+F17)/8*20*0.2</f>
        <v>12.672727272727274</v>
      </c>
    </row>
    <row r="18" spans="1:32">
      <c r="A18">
        <v>16</v>
      </c>
      <c r="B18" t="s">
        <v>198</v>
      </c>
      <c r="C18" t="s">
        <v>314</v>
      </c>
      <c r="D18">
        <v>14</v>
      </c>
      <c r="E18" t="s">
        <v>170</v>
      </c>
      <c r="F18" s="28">
        <v>1</v>
      </c>
      <c r="G18">
        <v>12</v>
      </c>
      <c r="H18" s="4" t="s">
        <v>339</v>
      </c>
      <c r="I18" s="28">
        <v>1</v>
      </c>
      <c r="J18">
        <v>12</v>
      </c>
      <c r="K18" s="7" t="s">
        <v>26</v>
      </c>
      <c r="L18" s="10" t="s">
        <v>451</v>
      </c>
      <c r="M18" s="28">
        <v>1</v>
      </c>
      <c r="N18">
        <v>16</v>
      </c>
      <c r="O18" s="14" t="s">
        <v>254</v>
      </c>
      <c r="P18" s="28">
        <v>1</v>
      </c>
      <c r="Q18">
        <v>16</v>
      </c>
      <c r="R18" s="15" t="s">
        <v>225</v>
      </c>
      <c r="S18" s="28">
        <v>1</v>
      </c>
      <c r="U18" s="18" t="s">
        <v>116</v>
      </c>
      <c r="W18">
        <v>0</v>
      </c>
      <c r="X18" s="28">
        <v>1</v>
      </c>
      <c r="Y18">
        <v>0</v>
      </c>
      <c r="Z18" s="23" t="s">
        <v>409</v>
      </c>
      <c r="AA18" s="28" t="s">
        <v>111</v>
      </c>
      <c r="AE18" s="68">
        <f t="shared" si="0"/>
        <v>18.18181818181818</v>
      </c>
      <c r="AF18" s="34">
        <f>+AE18*0.2+(D18+AD18+Y18+W18+T18+Q18+N18+J18+G18)/7*0.6+(AB18+X18+V18+S18+P18+M18+I18+F18)/8*20*0.2</f>
        <v>12.636363636363637</v>
      </c>
    </row>
    <row r="19" spans="1:32">
      <c r="A19">
        <v>17</v>
      </c>
      <c r="B19" t="s">
        <v>157</v>
      </c>
      <c r="C19" t="s">
        <v>314</v>
      </c>
      <c r="D19">
        <v>14</v>
      </c>
      <c r="E19" t="s">
        <v>218</v>
      </c>
      <c r="G19">
        <v>13</v>
      </c>
      <c r="H19" s="4" t="s">
        <v>135</v>
      </c>
      <c r="I19" s="28">
        <v>1</v>
      </c>
      <c r="J19">
        <v>15</v>
      </c>
      <c r="K19" s="7" t="s">
        <v>26</v>
      </c>
      <c r="L19" t="s">
        <v>457</v>
      </c>
      <c r="M19" s="28">
        <v>1</v>
      </c>
      <c r="N19" s="18">
        <v>16</v>
      </c>
      <c r="O19" s="14" t="s">
        <v>254</v>
      </c>
      <c r="P19" s="28">
        <v>1</v>
      </c>
      <c r="Q19" s="18">
        <v>16</v>
      </c>
      <c r="R19" s="15" t="s">
        <v>225</v>
      </c>
      <c r="S19" s="28">
        <v>1</v>
      </c>
      <c r="T19" s="18">
        <v>16</v>
      </c>
      <c r="U19" s="18" t="s">
        <v>116</v>
      </c>
      <c r="V19" s="28">
        <v>1</v>
      </c>
      <c r="W19" s="18">
        <v>15</v>
      </c>
      <c r="X19" s="28">
        <v>1</v>
      </c>
      <c r="Y19">
        <v>14</v>
      </c>
      <c r="Z19" s="23" t="s">
        <v>409</v>
      </c>
      <c r="AA19" s="28" t="s">
        <v>111</v>
      </c>
      <c r="AB19">
        <v>1</v>
      </c>
      <c r="AD19">
        <v>14</v>
      </c>
      <c r="AE19" s="68">
        <f t="shared" si="0"/>
        <v>18.18181818181818</v>
      </c>
      <c r="AF19" s="34">
        <f t="shared" si="1"/>
        <v>16.003030303030304</v>
      </c>
    </row>
    <row r="20" spans="1:32">
      <c r="A20">
        <v>18</v>
      </c>
      <c r="B20" t="s">
        <v>390</v>
      </c>
      <c r="C20" t="s">
        <v>314</v>
      </c>
      <c r="D20">
        <v>11</v>
      </c>
      <c r="E20" t="s">
        <v>168</v>
      </c>
      <c r="F20" s="28">
        <v>0.5</v>
      </c>
      <c r="G20">
        <v>12</v>
      </c>
      <c r="H20" s="4" t="s">
        <v>135</v>
      </c>
      <c r="J20">
        <v>10</v>
      </c>
      <c r="K20" s="7" t="s">
        <v>26</v>
      </c>
      <c r="L20" s="10"/>
      <c r="N20" s="28">
        <v>14</v>
      </c>
      <c r="Q20">
        <v>0</v>
      </c>
      <c r="R20" s="15"/>
      <c r="T20">
        <v>0</v>
      </c>
      <c r="U20" s="18" t="s">
        <v>116</v>
      </c>
      <c r="W20" s="28">
        <v>11</v>
      </c>
      <c r="X20" s="28">
        <v>1</v>
      </c>
      <c r="Y20">
        <v>0</v>
      </c>
      <c r="AA20" s="28" t="s">
        <v>111</v>
      </c>
      <c r="AB20">
        <v>1</v>
      </c>
      <c r="AC20" s="28" t="s">
        <v>366</v>
      </c>
      <c r="AD20" s="28">
        <v>13</v>
      </c>
      <c r="AE20" s="68">
        <f t="shared" si="0"/>
        <v>12.727272727272727</v>
      </c>
      <c r="AF20" s="34">
        <f t="shared" si="1"/>
        <v>8.5287878787878793</v>
      </c>
    </row>
    <row r="21" spans="1:32">
      <c r="A21">
        <v>19</v>
      </c>
      <c r="B21" t="s">
        <v>16</v>
      </c>
      <c r="C21" t="s">
        <v>313</v>
      </c>
      <c r="D21">
        <v>13</v>
      </c>
      <c r="E21" t="s">
        <v>220</v>
      </c>
      <c r="F21" s="28">
        <v>0.5</v>
      </c>
      <c r="G21">
        <v>12</v>
      </c>
      <c r="H21" t="s">
        <v>166</v>
      </c>
      <c r="I21" s="28">
        <v>1</v>
      </c>
      <c r="J21" s="7">
        <v>11</v>
      </c>
      <c r="K21" s="7" t="s">
        <v>26</v>
      </c>
      <c r="L21" t="s">
        <v>451</v>
      </c>
      <c r="M21" s="28">
        <v>1</v>
      </c>
      <c r="N21">
        <v>0</v>
      </c>
      <c r="Q21">
        <v>0</v>
      </c>
      <c r="T21">
        <v>0</v>
      </c>
      <c r="W21">
        <v>0</v>
      </c>
      <c r="Y21">
        <v>0</v>
      </c>
      <c r="AD21">
        <v>0</v>
      </c>
      <c r="AE21" s="68">
        <f t="shared" si="0"/>
        <v>7.2727272727272734</v>
      </c>
      <c r="AF21" s="34">
        <f t="shared" si="1"/>
        <v>5.1045454545454545</v>
      </c>
    </row>
    <row r="22" spans="1:32">
      <c r="A22">
        <v>20</v>
      </c>
      <c r="B22" t="s">
        <v>199</v>
      </c>
      <c r="C22" t="s">
        <v>314</v>
      </c>
      <c r="D22">
        <v>16</v>
      </c>
      <c r="F22" s="28">
        <v>1</v>
      </c>
      <c r="G22" s="4">
        <v>0</v>
      </c>
      <c r="H22" s="4"/>
      <c r="J22">
        <v>0</v>
      </c>
      <c r="K22" s="7"/>
      <c r="L22" s="10"/>
      <c r="M22" s="28">
        <v>1</v>
      </c>
      <c r="N22">
        <v>0</v>
      </c>
      <c r="P22" s="28">
        <v>1</v>
      </c>
      <c r="Q22">
        <v>0</v>
      </c>
      <c r="R22" s="15"/>
      <c r="T22">
        <v>0</v>
      </c>
      <c r="W22">
        <v>0</v>
      </c>
      <c r="X22" s="28">
        <v>1</v>
      </c>
      <c r="Y22">
        <v>0</v>
      </c>
      <c r="AD22">
        <v>0</v>
      </c>
      <c r="AE22" s="68">
        <f t="shared" si="0"/>
        <v>1.8181818181818183</v>
      </c>
      <c r="AF22" s="34">
        <f t="shared" si="1"/>
        <v>3.4303030303030306</v>
      </c>
    </row>
    <row r="23" spans="1:32">
      <c r="A23" s="17">
        <v>21</v>
      </c>
      <c r="B23" t="s">
        <v>155</v>
      </c>
      <c r="C23" t="s">
        <v>314</v>
      </c>
      <c r="D23">
        <v>16</v>
      </c>
      <c r="E23" t="s">
        <v>170</v>
      </c>
      <c r="F23" s="28">
        <v>1</v>
      </c>
      <c r="G23">
        <v>14</v>
      </c>
      <c r="H23" t="s">
        <v>135</v>
      </c>
      <c r="I23" s="28">
        <v>1</v>
      </c>
      <c r="J23">
        <v>15</v>
      </c>
      <c r="K23" t="s">
        <v>26</v>
      </c>
      <c r="M23" s="28">
        <v>1</v>
      </c>
      <c r="N23" s="28">
        <v>12</v>
      </c>
      <c r="O23" t="s">
        <v>252</v>
      </c>
      <c r="P23" s="28">
        <v>1</v>
      </c>
      <c r="Q23" s="28">
        <v>7</v>
      </c>
      <c r="R23" t="s">
        <v>231</v>
      </c>
      <c r="T23" s="28">
        <v>7</v>
      </c>
      <c r="U23" s="18" t="s">
        <v>117</v>
      </c>
      <c r="V23" s="28">
        <v>1</v>
      </c>
      <c r="W23" s="28">
        <v>6</v>
      </c>
      <c r="X23" s="28">
        <v>1</v>
      </c>
      <c r="Y23" s="28">
        <v>7</v>
      </c>
      <c r="AA23" s="28" t="s">
        <v>115</v>
      </c>
      <c r="AB23">
        <v>1</v>
      </c>
      <c r="AD23" s="28">
        <v>7</v>
      </c>
      <c r="AE23" s="68">
        <f t="shared" si="0"/>
        <v>14.545454545454547</v>
      </c>
      <c r="AF23" s="34">
        <f t="shared" si="1"/>
        <v>12.475757575757576</v>
      </c>
    </row>
    <row r="24" spans="1:32">
      <c r="A24" s="17">
        <v>22</v>
      </c>
      <c r="B24" t="s">
        <v>154</v>
      </c>
      <c r="C24" t="s">
        <v>313</v>
      </c>
      <c r="D24">
        <v>14</v>
      </c>
      <c r="E24" t="s">
        <v>168</v>
      </c>
      <c r="F24" s="28">
        <v>1</v>
      </c>
      <c r="G24" s="7">
        <v>12</v>
      </c>
      <c r="H24" s="4"/>
      <c r="J24">
        <v>12</v>
      </c>
      <c r="K24" s="7" t="s">
        <v>26</v>
      </c>
      <c r="L24" s="10"/>
      <c r="M24" s="28">
        <v>1</v>
      </c>
      <c r="N24">
        <v>16</v>
      </c>
      <c r="O24" s="14" t="s">
        <v>252</v>
      </c>
      <c r="P24" s="28">
        <v>1</v>
      </c>
      <c r="Q24">
        <v>16</v>
      </c>
      <c r="R24" s="15" t="s">
        <v>225</v>
      </c>
      <c r="S24" s="28">
        <v>1</v>
      </c>
      <c r="W24">
        <v>0</v>
      </c>
      <c r="X24" s="28">
        <v>1</v>
      </c>
      <c r="Y24">
        <v>0</v>
      </c>
      <c r="Z24" s="23" t="s">
        <v>409</v>
      </c>
      <c r="AB24">
        <v>1</v>
      </c>
      <c r="AD24">
        <v>0</v>
      </c>
      <c r="AE24" s="68">
        <f t="shared" si="0"/>
        <v>9.0909090909090899</v>
      </c>
      <c r="AF24" s="34">
        <f>+AE24*0.2+(D24+AD24+Y24+W24+T24+Q24+N24+J24+G24)/8*0.6+(AB24+X24+V24+S24+P24+M24+I24+F24)/8*20*0.2</f>
        <v>10.068181818181818</v>
      </c>
    </row>
    <row r="25" spans="1:32">
      <c r="A25" s="17">
        <v>23</v>
      </c>
      <c r="B25" t="s">
        <v>193</v>
      </c>
      <c r="C25" t="s">
        <v>314</v>
      </c>
      <c r="D25">
        <v>12</v>
      </c>
      <c r="E25" t="s">
        <v>168</v>
      </c>
      <c r="F25" s="28">
        <v>1</v>
      </c>
      <c r="G25">
        <v>11</v>
      </c>
      <c r="H25" t="s">
        <v>166</v>
      </c>
      <c r="I25" s="28">
        <v>1</v>
      </c>
      <c r="J25">
        <v>0</v>
      </c>
      <c r="K25" s="7" t="s">
        <v>24</v>
      </c>
      <c r="L25" s="10" t="s">
        <v>451</v>
      </c>
      <c r="M25" s="28">
        <v>1</v>
      </c>
      <c r="N25">
        <v>0</v>
      </c>
      <c r="O25" t="s">
        <v>252</v>
      </c>
      <c r="P25" s="28">
        <v>1</v>
      </c>
      <c r="Q25">
        <v>15</v>
      </c>
      <c r="R25" t="s">
        <v>225</v>
      </c>
      <c r="S25" s="28">
        <v>1</v>
      </c>
      <c r="T25" s="28">
        <v>14</v>
      </c>
      <c r="U25" t="s">
        <v>297</v>
      </c>
      <c r="V25" s="28">
        <v>1</v>
      </c>
      <c r="X25" s="28">
        <v>1</v>
      </c>
      <c r="Z25" s="23" t="s">
        <v>411</v>
      </c>
      <c r="AA25" s="28" t="s">
        <v>111</v>
      </c>
      <c r="AD25" s="28">
        <v>12</v>
      </c>
      <c r="AE25" s="68">
        <f t="shared" si="0"/>
        <v>18.18181818181818</v>
      </c>
      <c r="AF25" s="34">
        <f>+AE25*0.2+(D25+AD25+Y25+W25+T25+Q25+N25+J25+G25)/7*0.6+(AB25+X25+V25+S25+P25+M25+I25+F25)/8*20*0.2</f>
        <v>12.622077922077921</v>
      </c>
    </row>
    <row r="26" spans="1:32">
      <c r="A26" s="17">
        <v>24</v>
      </c>
      <c r="B26" t="s">
        <v>388</v>
      </c>
      <c r="C26" t="s">
        <v>314</v>
      </c>
      <c r="D26">
        <v>16</v>
      </c>
      <c r="E26" t="s">
        <v>170</v>
      </c>
      <c r="F26" s="28">
        <v>1</v>
      </c>
      <c r="G26" s="18">
        <v>20</v>
      </c>
      <c r="H26" s="4" t="s">
        <v>135</v>
      </c>
      <c r="I26" s="28">
        <v>1</v>
      </c>
      <c r="K26" s="7" t="s">
        <v>26</v>
      </c>
      <c r="L26" s="18"/>
      <c r="M26" s="28">
        <v>1</v>
      </c>
      <c r="N26" s="18">
        <v>16</v>
      </c>
      <c r="O26" t="s">
        <v>252</v>
      </c>
      <c r="P26" s="28">
        <v>1</v>
      </c>
      <c r="R26" t="s">
        <v>232</v>
      </c>
      <c r="S26" s="28">
        <v>1</v>
      </c>
      <c r="U26" s="18" t="s">
        <v>118</v>
      </c>
      <c r="V26" s="28">
        <v>1</v>
      </c>
      <c r="X26" s="28">
        <v>1</v>
      </c>
      <c r="Y26" s="28">
        <v>15</v>
      </c>
      <c r="Z26" s="23" t="s">
        <v>411</v>
      </c>
      <c r="AA26" s="28" t="s">
        <v>111</v>
      </c>
      <c r="AB26">
        <v>1</v>
      </c>
      <c r="AD26" s="28">
        <v>16</v>
      </c>
      <c r="AE26" s="68">
        <f t="shared" si="0"/>
        <v>16.363636363636363</v>
      </c>
      <c r="AF26" s="34">
        <f>+AE26*0.2+(D26+AD26+Y26+W26+T26+Q26+N26+J26+G26)/5*0.6+(AB26+X26+V26+S26+P26+M26+I26+F26)/8*20*0.2</f>
        <v>17.232727272727274</v>
      </c>
    </row>
    <row r="27" spans="1:32">
      <c r="A27" s="17">
        <v>25</v>
      </c>
      <c r="B27" t="s">
        <v>244</v>
      </c>
      <c r="C27" t="s">
        <v>314</v>
      </c>
      <c r="D27">
        <v>12</v>
      </c>
      <c r="E27" t="s">
        <v>170</v>
      </c>
      <c r="F27" s="28">
        <v>1</v>
      </c>
      <c r="G27" s="10">
        <v>8</v>
      </c>
      <c r="H27" t="s">
        <v>135</v>
      </c>
      <c r="J27" s="10">
        <v>0</v>
      </c>
      <c r="K27" s="7" t="s">
        <v>26</v>
      </c>
      <c r="L27" t="s">
        <v>451</v>
      </c>
      <c r="M27" s="28">
        <v>1</v>
      </c>
      <c r="N27">
        <v>15</v>
      </c>
      <c r="O27" s="14" t="s">
        <v>252</v>
      </c>
      <c r="P27" s="28">
        <v>1</v>
      </c>
      <c r="Q27">
        <v>8</v>
      </c>
      <c r="R27" s="15" t="s">
        <v>225</v>
      </c>
      <c r="S27" s="28">
        <v>1</v>
      </c>
      <c r="T27" s="15">
        <v>16</v>
      </c>
      <c r="V27" s="28">
        <v>1</v>
      </c>
      <c r="W27">
        <v>0</v>
      </c>
      <c r="X27" s="28">
        <v>1</v>
      </c>
      <c r="Z27" s="23" t="s">
        <v>409</v>
      </c>
      <c r="AA27" s="28" t="s">
        <v>111</v>
      </c>
      <c r="AB27">
        <v>1</v>
      </c>
      <c r="AE27" s="68">
        <f t="shared" si="0"/>
        <v>16.363636363636363</v>
      </c>
      <c r="AF27" s="34">
        <f>+AE27*0.2+(D27+AD27+Y27+W27+T27+Q27+N27+J27+G27)/7*0.6+(AB27+X27+V27+S27+P27+M27+I27+F27)/8*20*0.2</f>
        <v>11.82987012987013</v>
      </c>
    </row>
    <row r="28" spans="1:32">
      <c r="A28" s="17">
        <v>26</v>
      </c>
      <c r="B28" t="s">
        <v>183</v>
      </c>
      <c r="C28" t="s">
        <v>313</v>
      </c>
      <c r="G28">
        <v>0</v>
      </c>
      <c r="J28">
        <v>0</v>
      </c>
      <c r="N28">
        <v>0</v>
      </c>
      <c r="Q28">
        <v>0</v>
      </c>
      <c r="T28">
        <v>0</v>
      </c>
      <c r="W28">
        <v>0</v>
      </c>
      <c r="Y28">
        <v>0</v>
      </c>
      <c r="AD28">
        <v>0</v>
      </c>
      <c r="AE28" s="68">
        <f t="shared" si="0"/>
        <v>0</v>
      </c>
      <c r="AF28" s="34">
        <f t="shared" si="1"/>
        <v>0</v>
      </c>
    </row>
    <row r="29" spans="1:32">
      <c r="A29" s="17">
        <v>27</v>
      </c>
      <c r="B29" t="s">
        <v>194</v>
      </c>
      <c r="C29" t="s">
        <v>314</v>
      </c>
      <c r="D29">
        <v>16</v>
      </c>
      <c r="E29" t="s">
        <v>168</v>
      </c>
      <c r="F29" s="28">
        <v>1</v>
      </c>
      <c r="G29" s="28">
        <v>0</v>
      </c>
      <c r="H29" s="4"/>
      <c r="I29" s="28">
        <v>1</v>
      </c>
      <c r="J29" s="28">
        <v>12</v>
      </c>
      <c r="K29" s="7" t="s">
        <v>25</v>
      </c>
      <c r="L29" s="10" t="s">
        <v>451</v>
      </c>
      <c r="M29" s="28">
        <v>1</v>
      </c>
      <c r="N29" s="28">
        <v>13</v>
      </c>
      <c r="O29" s="14" t="s">
        <v>252</v>
      </c>
      <c r="P29" s="28">
        <v>1</v>
      </c>
      <c r="Q29" s="28">
        <v>13</v>
      </c>
      <c r="R29" s="15" t="s">
        <v>225</v>
      </c>
      <c r="S29" s="28">
        <v>1</v>
      </c>
      <c r="T29">
        <v>8</v>
      </c>
      <c r="U29" s="17"/>
      <c r="V29" s="28">
        <v>1</v>
      </c>
      <c r="W29">
        <v>10</v>
      </c>
      <c r="X29" s="28">
        <v>1</v>
      </c>
      <c r="Y29">
        <v>12</v>
      </c>
      <c r="AA29" s="28" t="s">
        <v>111</v>
      </c>
      <c r="AD29" s="28">
        <v>12</v>
      </c>
      <c r="AE29" s="68">
        <f t="shared" si="0"/>
        <v>12.727272727272727</v>
      </c>
      <c r="AF29" s="34">
        <f t="shared" si="1"/>
        <v>12.445454545454545</v>
      </c>
    </row>
    <row r="30" spans="1:32">
      <c r="A30" s="17">
        <v>28</v>
      </c>
      <c r="B30" t="s">
        <v>156</v>
      </c>
      <c r="C30" t="s">
        <v>314</v>
      </c>
      <c r="D30">
        <v>18</v>
      </c>
      <c r="E30" t="s">
        <v>168</v>
      </c>
      <c r="F30" s="28">
        <v>1</v>
      </c>
      <c r="G30" s="4">
        <v>12</v>
      </c>
      <c r="H30" s="4" t="s">
        <v>135</v>
      </c>
      <c r="I30" s="28">
        <v>1</v>
      </c>
      <c r="K30" s="7" t="s">
        <v>24</v>
      </c>
      <c r="L30" s="10" t="s">
        <v>451</v>
      </c>
      <c r="M30" s="28">
        <v>1</v>
      </c>
      <c r="N30">
        <v>16</v>
      </c>
      <c r="O30" s="14" t="s">
        <v>255</v>
      </c>
      <c r="P30" s="28">
        <v>1</v>
      </c>
      <c r="Q30">
        <v>10</v>
      </c>
      <c r="R30" s="15" t="s">
        <v>225</v>
      </c>
      <c r="S30" s="28">
        <v>1</v>
      </c>
      <c r="U30" s="18" t="s">
        <v>117</v>
      </c>
      <c r="V30" s="28">
        <v>1</v>
      </c>
      <c r="X30" s="28">
        <v>1</v>
      </c>
      <c r="Y30" s="28">
        <v>14</v>
      </c>
      <c r="Z30" s="23" t="s">
        <v>411</v>
      </c>
      <c r="AA30" s="28" t="s">
        <v>111</v>
      </c>
      <c r="AB30">
        <v>1</v>
      </c>
      <c r="AD30" s="28">
        <v>13</v>
      </c>
      <c r="AE30" s="68">
        <f t="shared" si="0"/>
        <v>18.18181818181818</v>
      </c>
      <c r="AF30" s="34">
        <f>+AE30*0.2+(D30+AD30+Y30+W30+T30+Q30+N30+J30+G30)/6*0.6+(AB30+X30+V30+S30+P30+M30+I30+F30)/8*20*0.2</f>
        <v>15.936363636363637</v>
      </c>
    </row>
    <row r="31" spans="1:32">
      <c r="A31" s="17">
        <v>29</v>
      </c>
      <c r="B31" t="s">
        <v>162</v>
      </c>
      <c r="C31" t="s">
        <v>314</v>
      </c>
      <c r="D31">
        <v>14</v>
      </c>
      <c r="E31" t="s">
        <v>219</v>
      </c>
      <c r="F31" s="28">
        <v>1</v>
      </c>
      <c r="G31" s="28">
        <v>13</v>
      </c>
      <c r="H31" s="4" t="s">
        <v>135</v>
      </c>
      <c r="I31" s="28">
        <v>1</v>
      </c>
      <c r="J31" s="28">
        <v>10</v>
      </c>
      <c r="K31" s="7" t="s">
        <v>26</v>
      </c>
      <c r="L31" s="10"/>
      <c r="M31" s="28">
        <v>0.5</v>
      </c>
      <c r="N31" s="28">
        <v>13</v>
      </c>
      <c r="O31" s="14" t="s">
        <v>256</v>
      </c>
      <c r="Q31" s="28">
        <v>8</v>
      </c>
      <c r="R31" s="15" t="s">
        <v>225</v>
      </c>
      <c r="T31" s="28">
        <v>8</v>
      </c>
      <c r="W31" s="28">
        <v>7</v>
      </c>
      <c r="X31" s="28">
        <v>1</v>
      </c>
      <c r="Y31" s="28">
        <v>8</v>
      </c>
      <c r="AA31" s="28" t="s">
        <v>111</v>
      </c>
      <c r="AB31">
        <v>1</v>
      </c>
      <c r="AD31" s="28">
        <v>11</v>
      </c>
      <c r="AE31" s="68">
        <f t="shared" si="0"/>
        <v>12.727272727272727</v>
      </c>
      <c r="AF31" s="34">
        <f t="shared" si="1"/>
        <v>10.928787878787878</v>
      </c>
    </row>
    <row r="32" spans="1:32">
      <c r="A32" s="17">
        <v>30</v>
      </c>
      <c r="B32" t="s">
        <v>158</v>
      </c>
      <c r="C32" t="s">
        <v>314</v>
      </c>
      <c r="D32">
        <v>14</v>
      </c>
      <c r="E32" t="s">
        <v>217</v>
      </c>
      <c r="F32" s="28">
        <v>1</v>
      </c>
      <c r="G32" s="23">
        <v>6</v>
      </c>
      <c r="H32" s="4" t="s">
        <v>163</v>
      </c>
      <c r="I32" s="28">
        <v>1</v>
      </c>
      <c r="J32">
        <v>6</v>
      </c>
      <c r="K32" s="7" t="s">
        <v>26</v>
      </c>
      <c r="L32" s="10" t="s">
        <v>451</v>
      </c>
      <c r="M32" s="28">
        <v>1</v>
      </c>
      <c r="N32">
        <v>12</v>
      </c>
      <c r="O32" s="14"/>
      <c r="Q32">
        <v>10</v>
      </c>
      <c r="R32" s="15" t="s">
        <v>225</v>
      </c>
      <c r="T32">
        <v>7</v>
      </c>
      <c r="U32" s="18" t="s">
        <v>116</v>
      </c>
      <c r="V32" s="28">
        <v>1</v>
      </c>
      <c r="W32">
        <v>9</v>
      </c>
      <c r="Y32">
        <v>11</v>
      </c>
      <c r="Z32" s="23" t="s">
        <v>411</v>
      </c>
      <c r="AA32" s="28" t="s">
        <v>111</v>
      </c>
      <c r="AD32">
        <v>14</v>
      </c>
      <c r="AE32" s="68">
        <f t="shared" si="0"/>
        <v>16.363636363636363</v>
      </c>
      <c r="AF32" s="34">
        <f t="shared" si="1"/>
        <v>11.206060606060607</v>
      </c>
    </row>
    <row r="33" spans="1:32">
      <c r="A33" s="17">
        <v>31</v>
      </c>
      <c r="B33" t="s">
        <v>287</v>
      </c>
      <c r="C33" t="s">
        <v>314</v>
      </c>
      <c r="D33">
        <v>16</v>
      </c>
      <c r="E33" t="s">
        <v>170</v>
      </c>
      <c r="G33">
        <v>0</v>
      </c>
      <c r="I33" s="28">
        <v>1</v>
      </c>
      <c r="J33">
        <v>8</v>
      </c>
      <c r="K33" t="s">
        <v>26</v>
      </c>
      <c r="L33" s="10"/>
      <c r="N33">
        <v>0</v>
      </c>
      <c r="O33" s="14"/>
      <c r="Q33">
        <v>0</v>
      </c>
      <c r="R33" s="15"/>
      <c r="T33">
        <v>0</v>
      </c>
      <c r="W33">
        <v>0</v>
      </c>
      <c r="X33" s="28">
        <v>1</v>
      </c>
      <c r="Y33">
        <v>0</v>
      </c>
      <c r="AD33">
        <v>0</v>
      </c>
      <c r="AE33" s="68">
        <f t="shared" si="0"/>
        <v>5.4545454545454541</v>
      </c>
      <c r="AF33" s="34">
        <f t="shared" si="1"/>
        <v>3.6909090909090905</v>
      </c>
    </row>
    <row r="34" spans="1:32">
      <c r="A34" s="17">
        <v>32</v>
      </c>
      <c r="B34" s="4" t="s">
        <v>160</v>
      </c>
      <c r="C34" t="s">
        <v>314</v>
      </c>
      <c r="D34">
        <v>14</v>
      </c>
      <c r="E34" t="s">
        <v>168</v>
      </c>
      <c r="F34" s="28">
        <v>1</v>
      </c>
      <c r="G34" s="10">
        <v>13</v>
      </c>
      <c r="H34" s="4" t="s">
        <v>166</v>
      </c>
      <c r="I34" s="28">
        <v>1</v>
      </c>
      <c r="J34" s="10">
        <v>15</v>
      </c>
      <c r="K34" s="7" t="s">
        <v>26</v>
      </c>
      <c r="L34" t="s">
        <v>451</v>
      </c>
      <c r="M34" s="28">
        <v>1</v>
      </c>
      <c r="N34">
        <v>16</v>
      </c>
      <c r="O34" s="14"/>
      <c r="P34" s="28">
        <v>1</v>
      </c>
      <c r="Q34">
        <v>16</v>
      </c>
      <c r="R34" s="15" t="s">
        <v>225</v>
      </c>
      <c r="S34" s="28">
        <v>1</v>
      </c>
      <c r="T34" s="15">
        <v>16</v>
      </c>
      <c r="U34" s="18" t="s">
        <v>117</v>
      </c>
      <c r="V34" s="28">
        <v>1</v>
      </c>
      <c r="W34">
        <v>15</v>
      </c>
      <c r="X34" s="28">
        <v>1</v>
      </c>
      <c r="Y34">
        <v>14</v>
      </c>
      <c r="Z34" s="23" t="s">
        <v>409</v>
      </c>
      <c r="AA34" s="28" t="s">
        <v>115</v>
      </c>
      <c r="AB34">
        <v>1</v>
      </c>
      <c r="AD34">
        <v>14</v>
      </c>
      <c r="AE34" s="68">
        <f t="shared" si="0"/>
        <v>16.363636363636363</v>
      </c>
      <c r="AF34" s="34">
        <f t="shared" si="1"/>
        <v>16.139393939393941</v>
      </c>
    </row>
    <row r="35" spans="1:32" s="29" customFormat="1">
      <c r="C35" s="29" t="s">
        <v>349</v>
      </c>
      <c r="D35" s="29">
        <v>20</v>
      </c>
      <c r="E35" s="29" t="s">
        <v>349</v>
      </c>
      <c r="F35" s="29">
        <v>1</v>
      </c>
      <c r="G35" s="29">
        <v>20</v>
      </c>
      <c r="H35" s="29" t="s">
        <v>349</v>
      </c>
      <c r="I35" s="29">
        <v>1</v>
      </c>
      <c r="J35" s="29">
        <v>20</v>
      </c>
      <c r="K35" s="29" t="s">
        <v>349</v>
      </c>
      <c r="L35" s="29" t="s">
        <v>349</v>
      </c>
      <c r="M35" s="29">
        <v>1</v>
      </c>
      <c r="N35" s="29">
        <v>20</v>
      </c>
      <c r="O35" s="29" t="s">
        <v>349</v>
      </c>
      <c r="P35" s="29">
        <v>1</v>
      </c>
      <c r="Q35" s="29">
        <v>20</v>
      </c>
      <c r="R35" s="29" t="s">
        <v>349</v>
      </c>
      <c r="S35" s="29">
        <v>1</v>
      </c>
      <c r="T35" s="29">
        <v>20</v>
      </c>
      <c r="U35" s="29" t="s">
        <v>349</v>
      </c>
      <c r="V35" s="29">
        <v>1</v>
      </c>
      <c r="W35" s="29">
        <v>20</v>
      </c>
      <c r="X35" s="29">
        <v>1</v>
      </c>
      <c r="Y35" s="29">
        <v>20</v>
      </c>
      <c r="Z35" s="29" t="s">
        <v>349</v>
      </c>
      <c r="AA35" s="56" t="s">
        <v>431</v>
      </c>
      <c r="AB35" s="29">
        <v>1</v>
      </c>
      <c r="AC35" s="51" t="s">
        <v>365</v>
      </c>
      <c r="AD35" s="29">
        <v>20</v>
      </c>
      <c r="AE35" s="69">
        <f t="shared" si="0"/>
        <v>20</v>
      </c>
      <c r="AF35" s="33">
        <f t="shared" si="1"/>
        <v>20</v>
      </c>
    </row>
    <row r="36" spans="1:32">
      <c r="A36" s="10"/>
    </row>
  </sheetData>
  <sortState ref="B3:P36">
    <sortCondition ref="B3:B36"/>
  </sortState>
  <mergeCells count="1">
    <mergeCell ref="G1:H1"/>
  </mergeCells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61"/>
  <sheetViews>
    <sheetView tabSelected="1" topLeftCell="B1" workbookViewId="0">
      <selection activeCell="Z28" sqref="Z28"/>
    </sheetView>
  </sheetViews>
  <sheetFormatPr baseColWidth="10" defaultRowHeight="16"/>
  <cols>
    <col min="1" max="1" width="3.42578125" bestFit="1" customWidth="1"/>
    <col min="2" max="2" width="31.7109375" style="54" customWidth="1"/>
    <col min="3" max="6" width="4.28515625" customWidth="1"/>
    <col min="7" max="7" width="4.28515625" style="16" customWidth="1"/>
    <col min="8" max="8" width="4.28515625" customWidth="1"/>
    <col min="9" max="9" width="4.28515625" style="16" customWidth="1"/>
    <col min="10" max="10" width="4.28515625" customWidth="1"/>
    <col min="11" max="11" width="4.28515625" style="16" customWidth="1"/>
    <col min="12" max="12" width="6.42578125" style="19" bestFit="1" customWidth="1"/>
    <col min="13" max="13" width="6.140625" style="19" customWidth="1"/>
    <col min="14" max="14" width="6.140625" customWidth="1"/>
    <col min="15" max="15" width="4.28515625" customWidth="1"/>
    <col min="16" max="16" width="4.5703125" bestFit="1" customWidth="1"/>
    <col min="17" max="17" width="4.5703125" customWidth="1"/>
    <col min="18" max="18" width="4.140625" customWidth="1"/>
    <col min="19" max="19" width="6.85546875" style="43" customWidth="1"/>
    <col min="20" max="20" width="6.7109375" style="80" customWidth="1"/>
    <col min="21" max="21" width="6.42578125" style="36" customWidth="1"/>
    <col min="22" max="22" width="7.7109375" style="32" customWidth="1"/>
    <col min="23" max="23" width="5.42578125" customWidth="1"/>
    <col min="24" max="24" width="6.28515625" style="74" customWidth="1"/>
    <col min="25" max="25" width="5.42578125" style="76" customWidth="1"/>
    <col min="26" max="26" width="7.85546875" style="86" customWidth="1"/>
  </cols>
  <sheetData>
    <row r="1" spans="1:26" s="20" customFormat="1" ht="17" thickBot="1">
      <c r="B1" s="52"/>
      <c r="C1" s="20" t="s">
        <v>301</v>
      </c>
      <c r="D1" s="20" t="s">
        <v>302</v>
      </c>
      <c r="E1" s="20" t="s">
        <v>303</v>
      </c>
      <c r="F1" s="20" t="s">
        <v>304</v>
      </c>
      <c r="G1" s="21" t="s">
        <v>305</v>
      </c>
      <c r="H1" s="20" t="s">
        <v>306</v>
      </c>
      <c r="I1" s="21" t="s">
        <v>307</v>
      </c>
      <c r="J1" s="20" t="s">
        <v>122</v>
      </c>
      <c r="K1" s="21" t="s">
        <v>121</v>
      </c>
      <c r="L1" s="22" t="s">
        <v>308</v>
      </c>
      <c r="M1" s="22" t="s">
        <v>309</v>
      </c>
      <c r="N1" s="20" t="s">
        <v>417</v>
      </c>
      <c r="O1" s="20" t="s">
        <v>42</v>
      </c>
      <c r="P1" s="20" t="s">
        <v>43</v>
      </c>
      <c r="Q1" s="20" t="s">
        <v>44</v>
      </c>
      <c r="R1" s="20" t="s">
        <v>128</v>
      </c>
      <c r="S1" s="42" t="s">
        <v>415</v>
      </c>
      <c r="T1" s="79" t="s">
        <v>405</v>
      </c>
      <c r="U1" s="35" t="s">
        <v>347</v>
      </c>
      <c r="V1" s="31" t="s">
        <v>348</v>
      </c>
      <c r="W1" s="20" t="s">
        <v>432</v>
      </c>
      <c r="X1" s="73" t="s">
        <v>435</v>
      </c>
      <c r="Y1" s="75" t="s">
        <v>436</v>
      </c>
      <c r="Z1" s="87" t="s">
        <v>10</v>
      </c>
    </row>
    <row r="2" spans="1:26" thickBot="1">
      <c r="A2">
        <v>1</v>
      </c>
      <c r="B2" s="53" t="s">
        <v>299</v>
      </c>
      <c r="C2">
        <v>1</v>
      </c>
      <c r="S2" s="43">
        <f>+(SUM(O2:R2)+SUM(C2:K2))/13*20</f>
        <v>1.5384615384615385</v>
      </c>
      <c r="V2" s="32">
        <f>+(L2+N2)*0.22+T2*0.22+M2*0.22+U2*0.22+S2*0.12</f>
        <v>0.18461538461538463</v>
      </c>
      <c r="W2">
        <f>IF(V2&gt;=7,IF(V2&lt;10.5,1,0),0)</f>
        <v>0</v>
      </c>
      <c r="X2" s="74">
        <f>IF(V2&gt;=10.5,1,0)</f>
        <v>0</v>
      </c>
      <c r="Y2" s="76">
        <f>IF(V2&lt;7,1,0)</f>
        <v>1</v>
      </c>
    </row>
    <row r="3" spans="1:26" thickBot="1">
      <c r="A3">
        <v>2</v>
      </c>
      <c r="B3" s="53" t="s">
        <v>315</v>
      </c>
      <c r="C3">
        <v>1</v>
      </c>
      <c r="D3">
        <v>1</v>
      </c>
      <c r="F3">
        <v>1</v>
      </c>
      <c r="G3" s="16">
        <v>1</v>
      </c>
      <c r="H3">
        <v>1</v>
      </c>
      <c r="I3" s="16">
        <v>1.5</v>
      </c>
      <c r="J3">
        <v>1</v>
      </c>
      <c r="K3" s="16">
        <v>1</v>
      </c>
      <c r="L3" s="19">
        <v>6.5</v>
      </c>
      <c r="M3" s="50">
        <v>14</v>
      </c>
      <c r="N3" s="16">
        <v>0.25</v>
      </c>
      <c r="Q3">
        <v>1</v>
      </c>
      <c r="S3" s="43">
        <f>+(SUM(O3:R3)+SUM(C3:K3))/13*20</f>
        <v>14.615384615384615</v>
      </c>
      <c r="T3" s="80">
        <v>5</v>
      </c>
      <c r="U3" s="36">
        <f>+IALabA!AF3</f>
        <v>4.084848484848485</v>
      </c>
      <c r="V3" s="32">
        <f>+(L3+N3)*0.22+T3*0.22+M3*0.22+U3*0.22+S3*0.12</f>
        <v>8.317512820512821</v>
      </c>
      <c r="W3" s="28">
        <f t="shared" ref="W3:W61" si="0">IF(V3&gt;=7,IF(V3&lt;10.5,1,0),0)</f>
        <v>1</v>
      </c>
      <c r="X3" s="74">
        <f t="shared" ref="X3:X61" si="1">IF(V3&gt;=10.5,1,0)</f>
        <v>0</v>
      </c>
      <c r="Y3" s="76">
        <f t="shared" ref="Y3:Y61" si="2">IF(V3&lt;7,1,0)</f>
        <v>0</v>
      </c>
    </row>
    <row r="4" spans="1:26" thickBot="1">
      <c r="A4" s="28">
        <v>3</v>
      </c>
      <c r="B4" s="53" t="s">
        <v>343</v>
      </c>
      <c r="C4">
        <v>1</v>
      </c>
      <c r="E4">
        <v>1</v>
      </c>
      <c r="F4">
        <v>1</v>
      </c>
      <c r="G4" s="16">
        <v>1</v>
      </c>
      <c r="H4">
        <v>1</v>
      </c>
      <c r="I4" s="16">
        <v>1</v>
      </c>
      <c r="J4">
        <v>1</v>
      </c>
      <c r="K4" s="16">
        <v>1.5</v>
      </c>
      <c r="L4" s="19">
        <v>4</v>
      </c>
      <c r="M4" s="50">
        <v>15</v>
      </c>
      <c r="N4" s="16">
        <v>0.25</v>
      </c>
      <c r="O4">
        <v>1</v>
      </c>
      <c r="P4">
        <v>1</v>
      </c>
      <c r="Q4">
        <v>1</v>
      </c>
      <c r="R4">
        <v>1</v>
      </c>
      <c r="S4" s="43">
        <f t="shared" ref="S4:S57" si="3">+(SUM(O4:R4)+SUM(C4:K4))/13*20</f>
        <v>19.23076923076923</v>
      </c>
      <c r="T4" s="80">
        <v>9</v>
      </c>
      <c r="U4" s="36">
        <f>+IALabB!AF3</f>
        <v>11.443506493506494</v>
      </c>
      <c r="V4" s="32">
        <f t="shared" ref="V4:V57" si="4">+(L4+N4)*0.22+T4*0.22+M4*0.22+U4*0.22+S4*0.12</f>
        <v>11.040263736263736</v>
      </c>
      <c r="W4" s="28">
        <f t="shared" si="0"/>
        <v>0</v>
      </c>
      <c r="X4" s="74">
        <f t="shared" si="1"/>
        <v>1</v>
      </c>
      <c r="Y4" s="76">
        <f t="shared" si="2"/>
        <v>0</v>
      </c>
    </row>
    <row r="5" spans="1:26" thickBot="1">
      <c r="A5" s="28">
        <v>4</v>
      </c>
      <c r="B5" s="53" t="s">
        <v>443</v>
      </c>
      <c r="D5">
        <v>1</v>
      </c>
      <c r="H5">
        <v>1</v>
      </c>
      <c r="L5" s="19">
        <v>8</v>
      </c>
      <c r="M5" s="19">
        <v>0</v>
      </c>
      <c r="S5" s="43">
        <f t="shared" si="3"/>
        <v>3.0769230769230771</v>
      </c>
      <c r="T5" s="80">
        <v>6</v>
      </c>
      <c r="U5" s="36">
        <f>+IALabA!AF4</f>
        <v>2.7272727272727275</v>
      </c>
      <c r="V5" s="32">
        <f t="shared" si="4"/>
        <v>4.0492307692307694</v>
      </c>
      <c r="W5" s="28">
        <f t="shared" si="0"/>
        <v>0</v>
      </c>
      <c r="X5" s="74">
        <f t="shared" si="1"/>
        <v>0</v>
      </c>
      <c r="Y5" s="76">
        <f t="shared" si="2"/>
        <v>1</v>
      </c>
    </row>
    <row r="6" spans="1:26" thickBot="1">
      <c r="A6" s="28">
        <v>5</v>
      </c>
      <c r="B6" s="53" t="s">
        <v>444</v>
      </c>
      <c r="C6">
        <v>1</v>
      </c>
      <c r="E6">
        <v>1</v>
      </c>
      <c r="F6">
        <v>1</v>
      </c>
      <c r="G6" s="16">
        <v>0.5</v>
      </c>
      <c r="H6">
        <v>1</v>
      </c>
      <c r="J6">
        <v>1</v>
      </c>
      <c r="K6" s="16">
        <v>1</v>
      </c>
      <c r="L6" s="19">
        <v>7</v>
      </c>
      <c r="M6" s="50">
        <v>11</v>
      </c>
      <c r="N6" s="16">
        <v>0.5</v>
      </c>
      <c r="O6" s="16">
        <v>0.5</v>
      </c>
      <c r="P6">
        <v>1</v>
      </c>
      <c r="Q6">
        <v>1</v>
      </c>
      <c r="R6">
        <v>1</v>
      </c>
      <c r="S6" s="43">
        <f t="shared" si="3"/>
        <v>15.384615384615385</v>
      </c>
      <c r="T6" s="80">
        <v>8.5</v>
      </c>
      <c r="U6" s="36">
        <f>+IALabB!AF4</f>
        <v>10.586363636363636</v>
      </c>
      <c r="V6" s="32">
        <f t="shared" si="4"/>
        <v>10.115153846153845</v>
      </c>
      <c r="W6" s="28">
        <f t="shared" si="0"/>
        <v>1</v>
      </c>
      <c r="X6" s="74">
        <f t="shared" si="1"/>
        <v>0</v>
      </c>
      <c r="Y6" s="76">
        <f t="shared" si="2"/>
        <v>0</v>
      </c>
      <c r="Z6" s="86" t="s">
        <v>12</v>
      </c>
    </row>
    <row r="7" spans="1:26" thickBot="1">
      <c r="A7" s="28">
        <v>6</v>
      </c>
      <c r="B7" s="53" t="s">
        <v>344</v>
      </c>
      <c r="C7">
        <v>1</v>
      </c>
      <c r="D7">
        <v>1</v>
      </c>
      <c r="F7">
        <v>1</v>
      </c>
      <c r="G7" s="16">
        <v>1</v>
      </c>
      <c r="H7">
        <v>1</v>
      </c>
      <c r="I7" s="16">
        <v>1</v>
      </c>
      <c r="J7">
        <v>0.5</v>
      </c>
      <c r="K7" s="16">
        <v>1</v>
      </c>
      <c r="L7" s="19">
        <v>7.5</v>
      </c>
      <c r="M7" s="19">
        <v>15</v>
      </c>
      <c r="O7">
        <v>0.5</v>
      </c>
      <c r="P7">
        <v>0.5</v>
      </c>
      <c r="Q7">
        <v>1</v>
      </c>
      <c r="R7">
        <v>1</v>
      </c>
      <c r="S7" s="43">
        <f t="shared" si="3"/>
        <v>16.153846153846153</v>
      </c>
      <c r="T7" s="80">
        <v>12</v>
      </c>
      <c r="U7" s="36">
        <f>+IALabB!AF5</f>
        <v>12.584848484848484</v>
      </c>
      <c r="V7" s="32">
        <f t="shared" si="4"/>
        <v>12.297128205128205</v>
      </c>
      <c r="W7" s="28">
        <f t="shared" si="0"/>
        <v>0</v>
      </c>
      <c r="X7" s="74">
        <f t="shared" si="1"/>
        <v>1</v>
      </c>
      <c r="Y7" s="76">
        <f t="shared" si="2"/>
        <v>0</v>
      </c>
    </row>
    <row r="8" spans="1:26" thickBot="1">
      <c r="A8" s="28">
        <v>7</v>
      </c>
      <c r="B8" s="53" t="s">
        <v>201</v>
      </c>
      <c r="C8">
        <v>1</v>
      </c>
      <c r="E8">
        <v>1</v>
      </c>
      <c r="F8">
        <v>1</v>
      </c>
      <c r="G8" s="16">
        <v>1</v>
      </c>
      <c r="H8">
        <v>1</v>
      </c>
      <c r="I8" s="16">
        <v>1</v>
      </c>
      <c r="J8">
        <v>0.5</v>
      </c>
      <c r="K8" s="16">
        <v>1</v>
      </c>
      <c r="L8" s="19">
        <v>9.5</v>
      </c>
      <c r="M8" s="19">
        <v>15</v>
      </c>
      <c r="P8">
        <v>1</v>
      </c>
      <c r="Q8">
        <v>1</v>
      </c>
      <c r="R8">
        <v>1</v>
      </c>
      <c r="S8" s="43">
        <f t="shared" si="3"/>
        <v>16.153846153846153</v>
      </c>
      <c r="T8" s="80">
        <v>10.5</v>
      </c>
      <c r="U8" s="36">
        <f>+IALabB!AF6</f>
        <v>16.672727272727272</v>
      </c>
      <c r="V8" s="32">
        <f t="shared" si="4"/>
        <v>13.306461538461539</v>
      </c>
      <c r="W8" s="28">
        <f t="shared" si="0"/>
        <v>0</v>
      </c>
      <c r="X8" s="74">
        <f t="shared" si="1"/>
        <v>1</v>
      </c>
      <c r="Y8" s="76">
        <f t="shared" si="2"/>
        <v>0</v>
      </c>
    </row>
    <row r="9" spans="1:26" thickBot="1">
      <c r="A9" s="28">
        <v>8</v>
      </c>
      <c r="B9" s="53" t="s">
        <v>445</v>
      </c>
      <c r="C9">
        <v>1</v>
      </c>
      <c r="D9">
        <v>1</v>
      </c>
      <c r="E9">
        <v>1</v>
      </c>
      <c r="F9">
        <v>1</v>
      </c>
      <c r="G9" s="16">
        <v>1</v>
      </c>
      <c r="H9">
        <v>1</v>
      </c>
      <c r="I9" s="16">
        <v>1</v>
      </c>
      <c r="J9">
        <v>1</v>
      </c>
      <c r="K9" s="16">
        <v>1</v>
      </c>
      <c r="L9" s="19">
        <v>6.5</v>
      </c>
      <c r="M9" s="19">
        <v>12</v>
      </c>
      <c r="N9" s="16">
        <v>0.5</v>
      </c>
      <c r="O9">
        <v>1</v>
      </c>
      <c r="P9">
        <v>1</v>
      </c>
      <c r="Q9">
        <v>1</v>
      </c>
      <c r="R9">
        <v>1</v>
      </c>
      <c r="S9" s="43">
        <f t="shared" si="3"/>
        <v>20</v>
      </c>
      <c r="T9" s="80">
        <v>5</v>
      </c>
      <c r="U9" s="36">
        <f>+IALabA!AF5</f>
        <v>7.2848484848484842</v>
      </c>
      <c r="V9" s="32">
        <f t="shared" si="4"/>
        <v>9.2826666666666675</v>
      </c>
      <c r="W9" s="28">
        <f t="shared" si="0"/>
        <v>1</v>
      </c>
      <c r="X9" s="74">
        <f t="shared" si="1"/>
        <v>0</v>
      </c>
      <c r="Y9" s="76">
        <f t="shared" si="2"/>
        <v>0</v>
      </c>
      <c r="Z9" s="86" t="s">
        <v>12</v>
      </c>
    </row>
    <row r="10" spans="1:26" ht="17" thickBot="1">
      <c r="A10" s="28">
        <v>9</v>
      </c>
      <c r="B10" s="54" t="s">
        <v>300</v>
      </c>
      <c r="C10">
        <v>1</v>
      </c>
      <c r="D10">
        <v>1</v>
      </c>
      <c r="E10">
        <v>1</v>
      </c>
      <c r="F10">
        <v>1</v>
      </c>
      <c r="G10" s="16">
        <v>1</v>
      </c>
      <c r="H10">
        <v>1</v>
      </c>
      <c r="I10" s="16">
        <v>1</v>
      </c>
      <c r="J10">
        <v>1</v>
      </c>
      <c r="K10" s="16">
        <v>1</v>
      </c>
      <c r="L10" s="19">
        <v>4.5</v>
      </c>
      <c r="M10" s="19">
        <v>12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43">
        <f t="shared" si="3"/>
        <v>20</v>
      </c>
      <c r="T10" s="80">
        <v>5.5</v>
      </c>
      <c r="U10" s="36">
        <f>+IALabA!AF6</f>
        <v>7.418181818181818</v>
      </c>
      <c r="V10" s="32">
        <f t="shared" si="4"/>
        <v>9.0920000000000005</v>
      </c>
      <c r="W10" s="28">
        <f t="shared" si="0"/>
        <v>1</v>
      </c>
      <c r="X10" s="74">
        <f t="shared" si="1"/>
        <v>0</v>
      </c>
      <c r="Y10" s="76">
        <f t="shared" si="2"/>
        <v>0</v>
      </c>
      <c r="Z10" s="86" t="s">
        <v>12</v>
      </c>
    </row>
    <row r="11" spans="1:26" thickBot="1">
      <c r="A11" s="28">
        <v>10</v>
      </c>
      <c r="B11" s="53" t="s">
        <v>202</v>
      </c>
      <c r="C11">
        <v>1</v>
      </c>
      <c r="D11">
        <v>1</v>
      </c>
      <c r="F11">
        <v>1</v>
      </c>
      <c r="G11" s="16">
        <v>1</v>
      </c>
      <c r="K11" s="16">
        <v>1</v>
      </c>
      <c r="S11" s="43">
        <f t="shared" si="3"/>
        <v>7.6923076923076925</v>
      </c>
      <c r="U11" s="36">
        <f>+IALabB!AF7</f>
        <v>3.7545454545454549</v>
      </c>
      <c r="V11" s="32">
        <f t="shared" si="4"/>
        <v>1.749076923076923</v>
      </c>
      <c r="W11" s="28">
        <f t="shared" si="0"/>
        <v>0</v>
      </c>
      <c r="X11" s="74">
        <f t="shared" si="1"/>
        <v>0</v>
      </c>
      <c r="Y11" s="76">
        <f t="shared" si="2"/>
        <v>1</v>
      </c>
    </row>
    <row r="12" spans="1:26" thickBot="1">
      <c r="A12" s="28">
        <v>11</v>
      </c>
      <c r="B12" s="53" t="s">
        <v>64</v>
      </c>
      <c r="C12">
        <v>1</v>
      </c>
      <c r="D12">
        <v>1</v>
      </c>
      <c r="E12">
        <v>0.5</v>
      </c>
      <c r="F12">
        <v>1</v>
      </c>
      <c r="G12" s="16">
        <v>1</v>
      </c>
      <c r="H12">
        <v>1</v>
      </c>
      <c r="I12" s="16">
        <v>1</v>
      </c>
      <c r="J12">
        <v>1</v>
      </c>
      <c r="K12" s="16">
        <v>1</v>
      </c>
      <c r="L12" s="19">
        <v>5.5</v>
      </c>
      <c r="M12" s="19">
        <v>17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43">
        <f t="shared" si="3"/>
        <v>19.23076923076923</v>
      </c>
      <c r="T12" s="80">
        <v>9.5</v>
      </c>
      <c r="U12" s="36">
        <f>+IALabB!AF8</f>
        <v>14.144155844155845</v>
      </c>
      <c r="V12" s="32">
        <f t="shared" si="4"/>
        <v>12.679406593406593</v>
      </c>
      <c r="W12" s="28">
        <f t="shared" si="0"/>
        <v>0</v>
      </c>
      <c r="X12" s="74">
        <f t="shared" si="1"/>
        <v>1</v>
      </c>
      <c r="Y12" s="76">
        <f t="shared" si="2"/>
        <v>0</v>
      </c>
    </row>
    <row r="13" spans="1:26" thickBot="1">
      <c r="A13" s="28">
        <v>12</v>
      </c>
      <c r="B13" s="53" t="s">
        <v>446</v>
      </c>
      <c r="C13">
        <v>1</v>
      </c>
      <c r="D13">
        <v>1</v>
      </c>
      <c r="F13">
        <v>1</v>
      </c>
      <c r="G13" s="16">
        <v>1</v>
      </c>
      <c r="H13">
        <v>1</v>
      </c>
      <c r="I13" s="16">
        <v>1</v>
      </c>
      <c r="J13">
        <v>1</v>
      </c>
      <c r="K13" s="16">
        <v>1</v>
      </c>
      <c r="L13" s="19">
        <v>12.5</v>
      </c>
      <c r="M13" s="19">
        <v>17</v>
      </c>
      <c r="O13" s="16">
        <v>1</v>
      </c>
      <c r="P13" s="16">
        <v>1</v>
      </c>
      <c r="Q13" s="16">
        <v>1</v>
      </c>
      <c r="R13" s="16">
        <v>1</v>
      </c>
      <c r="S13" s="43">
        <f t="shared" si="3"/>
        <v>18.461538461538463</v>
      </c>
      <c r="T13" s="80">
        <v>8</v>
      </c>
      <c r="U13" s="36">
        <f>+IALabA!AF7</f>
        <v>12.08939393939394</v>
      </c>
      <c r="V13" s="32">
        <f t="shared" si="4"/>
        <v>13.125051282051281</v>
      </c>
      <c r="W13" s="28">
        <f t="shared" si="0"/>
        <v>0</v>
      </c>
      <c r="X13" s="74">
        <f t="shared" si="1"/>
        <v>1</v>
      </c>
      <c r="Y13" s="76">
        <f t="shared" si="2"/>
        <v>0</v>
      </c>
    </row>
    <row r="14" spans="1:26" thickBot="1">
      <c r="A14" s="28">
        <v>13</v>
      </c>
      <c r="B14" s="53" t="s">
        <v>139</v>
      </c>
      <c r="G14" s="16">
        <v>1</v>
      </c>
      <c r="H14">
        <v>1</v>
      </c>
      <c r="I14" s="16">
        <v>1</v>
      </c>
      <c r="J14">
        <v>1</v>
      </c>
      <c r="K14" s="16">
        <v>1</v>
      </c>
      <c r="L14" s="19">
        <v>8.5</v>
      </c>
      <c r="M14" s="50">
        <v>11</v>
      </c>
      <c r="O14">
        <v>1</v>
      </c>
      <c r="Q14">
        <v>1</v>
      </c>
      <c r="S14" s="43">
        <f t="shared" si="3"/>
        <v>10.769230769230768</v>
      </c>
      <c r="T14" s="80">
        <v>10.5</v>
      </c>
      <c r="U14" s="36">
        <f>+IALabB!AF9</f>
        <v>7.3090909090909095</v>
      </c>
      <c r="V14" s="32">
        <f t="shared" si="4"/>
        <v>9.5003076923076932</v>
      </c>
      <c r="W14" s="28">
        <f t="shared" si="0"/>
        <v>1</v>
      </c>
      <c r="X14" s="74">
        <f t="shared" si="1"/>
        <v>0</v>
      </c>
      <c r="Y14" s="76">
        <f t="shared" si="2"/>
        <v>0</v>
      </c>
      <c r="Z14" s="86" t="s">
        <v>15</v>
      </c>
    </row>
    <row r="15" spans="1:26" thickBot="1">
      <c r="A15" s="28">
        <v>14</v>
      </c>
      <c r="B15" s="53" t="s">
        <v>266</v>
      </c>
      <c r="C15">
        <v>1</v>
      </c>
      <c r="E15">
        <v>1</v>
      </c>
      <c r="F15">
        <v>1</v>
      </c>
      <c r="G15" s="16">
        <v>1</v>
      </c>
      <c r="H15">
        <v>1</v>
      </c>
      <c r="J15">
        <v>1</v>
      </c>
      <c r="K15" s="16">
        <v>1.5</v>
      </c>
      <c r="L15" s="19">
        <v>2</v>
      </c>
      <c r="M15" s="50">
        <v>15</v>
      </c>
      <c r="N15" s="16">
        <v>0.5</v>
      </c>
      <c r="O15" s="16">
        <v>1</v>
      </c>
      <c r="P15">
        <v>1</v>
      </c>
      <c r="Q15">
        <v>1</v>
      </c>
      <c r="R15">
        <v>1</v>
      </c>
      <c r="S15" s="43">
        <f t="shared" si="3"/>
        <v>17.692307692307693</v>
      </c>
      <c r="T15" s="80">
        <v>4.5</v>
      </c>
      <c r="U15" s="36">
        <f>+IALabB!AF10</f>
        <v>11.30909090909091</v>
      </c>
      <c r="V15" s="32">
        <f t="shared" si="4"/>
        <v>9.4510769230769238</v>
      </c>
      <c r="W15" s="28">
        <f t="shared" si="0"/>
        <v>1</v>
      </c>
      <c r="X15" s="74">
        <f t="shared" si="1"/>
        <v>0</v>
      </c>
      <c r="Y15" s="76">
        <f t="shared" si="2"/>
        <v>0</v>
      </c>
      <c r="Z15" s="86" t="s">
        <v>12</v>
      </c>
    </row>
    <row r="16" spans="1:26" thickBot="1">
      <c r="A16" s="28">
        <v>15</v>
      </c>
      <c r="B16" s="53" t="s">
        <v>267</v>
      </c>
      <c r="C16">
        <v>1</v>
      </c>
      <c r="E16">
        <v>1</v>
      </c>
      <c r="G16" s="16">
        <v>1</v>
      </c>
      <c r="H16">
        <v>1</v>
      </c>
      <c r="I16" s="16">
        <v>1</v>
      </c>
      <c r="J16">
        <v>1</v>
      </c>
      <c r="K16" s="16">
        <v>1</v>
      </c>
      <c r="L16" s="19">
        <v>8</v>
      </c>
      <c r="M16" s="50">
        <v>15</v>
      </c>
      <c r="N16" s="16">
        <v>0.5</v>
      </c>
      <c r="P16">
        <v>1</v>
      </c>
      <c r="Q16">
        <v>1</v>
      </c>
      <c r="R16">
        <v>1</v>
      </c>
      <c r="S16" s="43">
        <f t="shared" si="3"/>
        <v>15.384615384615385</v>
      </c>
      <c r="T16" s="80">
        <v>7.5</v>
      </c>
      <c r="U16" s="36">
        <f>+IALabB!AF11</f>
        <v>12.672727272727274</v>
      </c>
      <c r="V16" s="32">
        <f t="shared" si="4"/>
        <v>11.454153846153847</v>
      </c>
      <c r="W16" s="28">
        <f t="shared" si="0"/>
        <v>0</v>
      </c>
      <c r="X16" s="74">
        <f t="shared" si="1"/>
        <v>1</v>
      </c>
      <c r="Y16" s="76">
        <f t="shared" si="2"/>
        <v>0</v>
      </c>
    </row>
    <row r="17" spans="1:26" thickBot="1">
      <c r="A17" s="28">
        <v>16</v>
      </c>
      <c r="B17" s="53" t="s">
        <v>65</v>
      </c>
      <c r="F17">
        <v>1</v>
      </c>
      <c r="G17" s="16">
        <v>1</v>
      </c>
      <c r="H17">
        <v>1</v>
      </c>
      <c r="K17" s="16">
        <v>1</v>
      </c>
      <c r="L17" s="19">
        <v>8</v>
      </c>
      <c r="M17" s="19">
        <v>20</v>
      </c>
      <c r="O17">
        <v>1</v>
      </c>
      <c r="P17">
        <v>1</v>
      </c>
      <c r="Q17">
        <v>1</v>
      </c>
      <c r="S17" s="43">
        <f t="shared" si="3"/>
        <v>10.769230769230768</v>
      </c>
      <c r="T17" s="80">
        <v>9.5</v>
      </c>
      <c r="U17" s="36">
        <f>+IALabB!AF12</f>
        <v>5.5242424242424244</v>
      </c>
      <c r="V17" s="32">
        <f t="shared" si="4"/>
        <v>10.757641025641025</v>
      </c>
      <c r="W17" s="28">
        <f t="shared" si="0"/>
        <v>0</v>
      </c>
      <c r="X17" s="74">
        <f t="shared" si="1"/>
        <v>1</v>
      </c>
      <c r="Y17" s="76">
        <f t="shared" si="2"/>
        <v>0</v>
      </c>
    </row>
    <row r="18" spans="1:26" thickBot="1">
      <c r="A18" s="28">
        <v>17</v>
      </c>
      <c r="B18" s="53" t="s">
        <v>66</v>
      </c>
      <c r="C18">
        <v>1</v>
      </c>
      <c r="E18">
        <v>1</v>
      </c>
      <c r="F18">
        <v>1</v>
      </c>
      <c r="G18" s="16">
        <v>1</v>
      </c>
      <c r="I18" s="16">
        <v>1</v>
      </c>
      <c r="J18">
        <v>1</v>
      </c>
      <c r="K18" s="16">
        <v>1</v>
      </c>
      <c r="L18" s="19">
        <v>8</v>
      </c>
      <c r="M18" s="50">
        <v>15</v>
      </c>
      <c r="N18" s="16">
        <v>0.5</v>
      </c>
      <c r="O18" s="16">
        <v>1</v>
      </c>
      <c r="P18" s="16">
        <v>1</v>
      </c>
      <c r="Q18" s="16">
        <v>1</v>
      </c>
      <c r="R18" s="16">
        <v>1</v>
      </c>
      <c r="S18" s="43">
        <f t="shared" si="3"/>
        <v>16.923076923076923</v>
      </c>
      <c r="T18" s="80">
        <v>7.5</v>
      </c>
      <c r="U18" s="36">
        <f>+IALabB!AF13</f>
        <v>13.972727272727273</v>
      </c>
      <c r="V18" s="32">
        <f t="shared" si="4"/>
        <v>11.924769230769231</v>
      </c>
      <c r="W18" s="28">
        <f t="shared" si="0"/>
        <v>0</v>
      </c>
      <c r="X18" s="74">
        <f t="shared" si="1"/>
        <v>1</v>
      </c>
      <c r="Y18" s="76">
        <f t="shared" si="2"/>
        <v>0</v>
      </c>
    </row>
    <row r="19" spans="1:26" thickBot="1">
      <c r="A19" s="28">
        <v>18</v>
      </c>
      <c r="B19" s="53" t="s">
        <v>67</v>
      </c>
      <c r="C19">
        <v>1</v>
      </c>
      <c r="D19">
        <v>1</v>
      </c>
      <c r="F19">
        <v>1</v>
      </c>
      <c r="G19" s="16">
        <v>1</v>
      </c>
      <c r="H19">
        <v>1</v>
      </c>
      <c r="I19" s="16">
        <v>1</v>
      </c>
      <c r="J19">
        <v>1</v>
      </c>
      <c r="K19" s="16">
        <v>1</v>
      </c>
      <c r="L19" s="19">
        <v>3</v>
      </c>
      <c r="M19" s="50">
        <v>15</v>
      </c>
      <c r="N19" s="16">
        <v>0.5</v>
      </c>
      <c r="O19" s="16">
        <v>1</v>
      </c>
      <c r="P19" s="16">
        <v>1</v>
      </c>
      <c r="Q19" s="16">
        <v>1</v>
      </c>
      <c r="R19" s="16">
        <v>1</v>
      </c>
      <c r="S19" s="43">
        <f t="shared" si="3"/>
        <v>18.461538461538463</v>
      </c>
      <c r="T19" s="80">
        <v>6.5</v>
      </c>
      <c r="U19" s="36">
        <f>+IALabB!AF14</f>
        <v>12.342424242424244</v>
      </c>
      <c r="V19" s="32">
        <f t="shared" si="4"/>
        <v>10.430717948717948</v>
      </c>
      <c r="W19" s="28">
        <f t="shared" si="0"/>
        <v>1</v>
      </c>
      <c r="X19" s="74">
        <f t="shared" si="1"/>
        <v>0</v>
      </c>
      <c r="Y19" s="76">
        <f t="shared" si="2"/>
        <v>0</v>
      </c>
      <c r="Z19" s="86" t="s">
        <v>12</v>
      </c>
    </row>
    <row r="20" spans="1:26" thickBot="1">
      <c r="A20" s="28">
        <v>19</v>
      </c>
      <c r="B20" s="53" t="s">
        <v>268</v>
      </c>
      <c r="I20" s="16">
        <v>1</v>
      </c>
      <c r="J20">
        <v>1</v>
      </c>
      <c r="K20" s="16">
        <v>1</v>
      </c>
      <c r="L20" s="19">
        <v>8</v>
      </c>
      <c r="M20" s="50">
        <v>13</v>
      </c>
      <c r="O20">
        <v>1</v>
      </c>
      <c r="P20">
        <v>1</v>
      </c>
      <c r="Q20" s="16">
        <v>0.5</v>
      </c>
      <c r="R20" s="16">
        <v>1</v>
      </c>
      <c r="S20" s="43">
        <f t="shared" si="3"/>
        <v>10</v>
      </c>
      <c r="T20" s="80">
        <v>2.5</v>
      </c>
      <c r="U20" s="36">
        <f>+IALabA!AF8</f>
        <v>5.9575757575757571</v>
      </c>
      <c r="V20" s="32">
        <f t="shared" si="4"/>
        <v>7.6806666666666663</v>
      </c>
      <c r="W20" s="28">
        <f t="shared" si="0"/>
        <v>1</v>
      </c>
      <c r="X20" s="74">
        <f t="shared" si="1"/>
        <v>0</v>
      </c>
      <c r="Y20" s="76">
        <f t="shared" si="2"/>
        <v>0</v>
      </c>
    </row>
    <row r="21" spans="1:26" thickBot="1">
      <c r="A21" s="28">
        <v>20</v>
      </c>
      <c r="B21" s="53" t="s">
        <v>269</v>
      </c>
      <c r="C21">
        <v>1</v>
      </c>
      <c r="G21" s="16">
        <v>1</v>
      </c>
      <c r="I21" s="16">
        <v>1</v>
      </c>
      <c r="L21" s="19">
        <v>4.5</v>
      </c>
      <c r="M21" s="19">
        <v>10</v>
      </c>
      <c r="S21" s="43">
        <f t="shared" si="3"/>
        <v>4.6153846153846159</v>
      </c>
      <c r="T21" s="80">
        <v>3</v>
      </c>
      <c r="U21" s="36">
        <f>+IALabA!AF9</f>
        <v>5.5181818181818176</v>
      </c>
      <c r="V21" s="32">
        <f t="shared" si="4"/>
        <v>5.6178461538461537</v>
      </c>
      <c r="W21" s="28">
        <f t="shared" si="0"/>
        <v>0</v>
      </c>
      <c r="X21" s="74">
        <f t="shared" si="1"/>
        <v>0</v>
      </c>
      <c r="Y21" s="76">
        <f t="shared" si="2"/>
        <v>1</v>
      </c>
    </row>
    <row r="22" spans="1:26" thickBot="1">
      <c r="A22" s="28">
        <v>21</v>
      </c>
      <c r="B22" s="53" t="s">
        <v>140</v>
      </c>
      <c r="C22">
        <v>1</v>
      </c>
      <c r="D22">
        <v>1</v>
      </c>
      <c r="F22">
        <v>1</v>
      </c>
      <c r="G22" s="16">
        <v>1</v>
      </c>
      <c r="H22">
        <v>1</v>
      </c>
      <c r="I22" s="16">
        <v>1</v>
      </c>
      <c r="J22">
        <v>1</v>
      </c>
      <c r="K22" s="16">
        <v>1</v>
      </c>
      <c r="L22" s="19">
        <v>8</v>
      </c>
      <c r="M22" s="19">
        <v>20</v>
      </c>
      <c r="N22" s="16">
        <v>0.5</v>
      </c>
      <c r="O22" s="16">
        <v>1</v>
      </c>
      <c r="P22" s="16">
        <v>1</v>
      </c>
      <c r="S22" s="43">
        <f t="shared" si="3"/>
        <v>15.384615384615385</v>
      </c>
      <c r="T22" s="80">
        <v>3.5</v>
      </c>
      <c r="U22" s="36">
        <f>+IALabB!AF15</f>
        <v>11.406060606060606</v>
      </c>
      <c r="V22" s="32">
        <f t="shared" si="4"/>
        <v>11.39548717948718</v>
      </c>
      <c r="W22" s="28">
        <f t="shared" si="0"/>
        <v>0</v>
      </c>
      <c r="X22" s="74">
        <f t="shared" si="1"/>
        <v>1</v>
      </c>
      <c r="Y22" s="76">
        <f t="shared" si="2"/>
        <v>0</v>
      </c>
    </row>
    <row r="23" spans="1:26" thickBot="1">
      <c r="A23" s="28">
        <v>22</v>
      </c>
      <c r="B23" s="53" t="s">
        <v>270</v>
      </c>
      <c r="C23">
        <v>1</v>
      </c>
      <c r="D23">
        <v>1</v>
      </c>
      <c r="F23">
        <v>1</v>
      </c>
      <c r="G23" s="16">
        <v>1</v>
      </c>
      <c r="H23">
        <v>1</v>
      </c>
      <c r="I23" s="16">
        <v>1</v>
      </c>
      <c r="J23">
        <v>1</v>
      </c>
      <c r="K23" s="16">
        <v>1</v>
      </c>
      <c r="L23" s="19">
        <v>13.5</v>
      </c>
      <c r="M23" s="19">
        <v>17</v>
      </c>
      <c r="N23" s="16">
        <v>2</v>
      </c>
      <c r="O23" s="16">
        <v>1</v>
      </c>
      <c r="Q23">
        <v>1</v>
      </c>
      <c r="R23">
        <v>1</v>
      </c>
      <c r="S23" s="43">
        <f t="shared" si="3"/>
        <v>16.923076923076923</v>
      </c>
      <c r="T23" s="80">
        <v>4.5</v>
      </c>
      <c r="U23" s="36">
        <f>+IALabA!AF10</f>
        <v>11.984090909090909</v>
      </c>
      <c r="V23" s="32">
        <f t="shared" si="4"/>
        <v>12.807269230769231</v>
      </c>
      <c r="W23" s="28">
        <f t="shared" si="0"/>
        <v>0</v>
      </c>
      <c r="X23" s="74">
        <f t="shared" si="1"/>
        <v>1</v>
      </c>
      <c r="Y23" s="76">
        <f t="shared" si="2"/>
        <v>0</v>
      </c>
    </row>
    <row r="24" spans="1:26" s="28" customFormat="1" thickBot="1">
      <c r="A24" s="28">
        <v>23</v>
      </c>
      <c r="B24" s="53" t="s">
        <v>208</v>
      </c>
      <c r="G24" s="16"/>
      <c r="I24" s="16"/>
      <c r="K24" s="16"/>
      <c r="L24" s="50"/>
      <c r="M24" s="50"/>
      <c r="N24" s="16"/>
      <c r="O24" s="16"/>
      <c r="S24" s="50"/>
      <c r="T24" s="80"/>
      <c r="U24" s="49"/>
      <c r="V24" s="32">
        <f t="shared" si="4"/>
        <v>0</v>
      </c>
      <c r="W24" s="28">
        <f t="shared" si="0"/>
        <v>0</v>
      </c>
      <c r="X24" s="74">
        <f t="shared" si="1"/>
        <v>0</v>
      </c>
      <c r="Y24" s="76">
        <f t="shared" si="2"/>
        <v>1</v>
      </c>
      <c r="Z24" s="86"/>
    </row>
    <row r="25" spans="1:26" thickBot="1">
      <c r="A25" s="28">
        <v>24</v>
      </c>
      <c r="B25" s="53" t="s">
        <v>68</v>
      </c>
      <c r="C25">
        <v>1</v>
      </c>
      <c r="E25">
        <v>1</v>
      </c>
      <c r="F25">
        <v>1</v>
      </c>
      <c r="G25" s="16">
        <v>1</v>
      </c>
      <c r="H25">
        <v>1</v>
      </c>
      <c r="I25" s="16">
        <v>0.5</v>
      </c>
      <c r="J25">
        <v>1</v>
      </c>
      <c r="K25" s="16">
        <v>1.5</v>
      </c>
      <c r="L25" s="19">
        <v>10.5</v>
      </c>
      <c r="M25" s="19">
        <v>18</v>
      </c>
      <c r="O25">
        <v>1</v>
      </c>
      <c r="P25">
        <v>1</v>
      </c>
      <c r="Q25">
        <v>1</v>
      </c>
      <c r="R25">
        <v>1</v>
      </c>
      <c r="S25" s="43">
        <f t="shared" si="3"/>
        <v>18.461538461538463</v>
      </c>
      <c r="T25" s="80">
        <v>12</v>
      </c>
      <c r="U25" s="36">
        <f>+IALabB!AF16</f>
        <v>14.136363636363637</v>
      </c>
      <c r="V25" s="32">
        <f t="shared" si="4"/>
        <v>14.235384615384614</v>
      </c>
      <c r="W25" s="28">
        <f t="shared" si="0"/>
        <v>0</v>
      </c>
      <c r="X25" s="74">
        <f t="shared" si="1"/>
        <v>1</v>
      </c>
      <c r="Y25" s="76">
        <f t="shared" si="2"/>
        <v>0</v>
      </c>
    </row>
    <row r="26" spans="1:26" thickBot="1">
      <c r="A26" s="28">
        <v>25</v>
      </c>
      <c r="B26" s="53" t="s">
        <v>274</v>
      </c>
      <c r="E26">
        <v>0.5</v>
      </c>
      <c r="F26">
        <v>1</v>
      </c>
      <c r="H26">
        <v>1</v>
      </c>
      <c r="I26" s="16">
        <v>1</v>
      </c>
      <c r="J26">
        <v>1</v>
      </c>
      <c r="K26" s="16">
        <v>1</v>
      </c>
      <c r="L26" s="19">
        <v>10</v>
      </c>
      <c r="M26" s="50">
        <v>13</v>
      </c>
      <c r="N26" s="16">
        <v>2</v>
      </c>
      <c r="O26" s="16">
        <v>1</v>
      </c>
      <c r="P26" s="16">
        <v>1</v>
      </c>
      <c r="Q26" s="16">
        <v>0.5</v>
      </c>
      <c r="R26">
        <v>1</v>
      </c>
      <c r="S26" s="43">
        <f t="shared" si="3"/>
        <v>13.846153846153847</v>
      </c>
      <c r="T26" s="80">
        <v>12</v>
      </c>
      <c r="U26" s="36">
        <f>+IALabA!AF11</f>
        <v>10.715151515151515</v>
      </c>
      <c r="V26" s="32">
        <f t="shared" si="4"/>
        <v>12.158871794871795</v>
      </c>
      <c r="W26" s="28">
        <f t="shared" si="0"/>
        <v>0</v>
      </c>
      <c r="X26" s="74">
        <f t="shared" si="1"/>
        <v>1</v>
      </c>
      <c r="Y26" s="76">
        <f t="shared" si="2"/>
        <v>0</v>
      </c>
    </row>
    <row r="27" spans="1:26" thickBot="1">
      <c r="A27" s="28">
        <v>26</v>
      </c>
      <c r="B27" s="53" t="s">
        <v>69</v>
      </c>
      <c r="D27">
        <v>1</v>
      </c>
      <c r="F27">
        <v>1</v>
      </c>
      <c r="G27" s="16">
        <v>1</v>
      </c>
      <c r="I27" s="16">
        <v>1</v>
      </c>
      <c r="J27">
        <v>1</v>
      </c>
      <c r="K27" s="16">
        <v>1</v>
      </c>
      <c r="L27" s="19">
        <v>11</v>
      </c>
      <c r="M27" s="19">
        <v>17</v>
      </c>
      <c r="O27" s="16">
        <v>1</v>
      </c>
      <c r="Q27">
        <v>1</v>
      </c>
      <c r="R27">
        <v>1</v>
      </c>
      <c r="S27" s="43">
        <f t="shared" si="3"/>
        <v>13.846153846153847</v>
      </c>
      <c r="T27" s="80">
        <v>9</v>
      </c>
      <c r="U27" s="36">
        <f>+IALabB!AF17</f>
        <v>12.672727272727274</v>
      </c>
      <c r="V27" s="32">
        <f t="shared" si="4"/>
        <v>12.589538461538462</v>
      </c>
      <c r="W27" s="28">
        <f t="shared" si="0"/>
        <v>0</v>
      </c>
      <c r="X27" s="74">
        <f t="shared" si="1"/>
        <v>1</v>
      </c>
      <c r="Y27" s="76">
        <f t="shared" si="2"/>
        <v>0</v>
      </c>
    </row>
    <row r="28" spans="1:26" thickBot="1">
      <c r="A28" s="28">
        <v>27</v>
      </c>
      <c r="B28" s="53" t="s">
        <v>141</v>
      </c>
      <c r="G28" s="16">
        <v>1</v>
      </c>
      <c r="H28">
        <v>1</v>
      </c>
      <c r="I28" s="16">
        <v>1</v>
      </c>
      <c r="J28">
        <v>1</v>
      </c>
      <c r="K28" s="16">
        <v>1</v>
      </c>
      <c r="L28" s="19">
        <v>2.5</v>
      </c>
      <c r="M28" s="50">
        <v>12</v>
      </c>
      <c r="O28">
        <v>1</v>
      </c>
      <c r="Q28">
        <v>1</v>
      </c>
      <c r="S28" s="43">
        <f t="shared" si="3"/>
        <v>10.769230769230768</v>
      </c>
      <c r="T28" s="80">
        <v>3.5</v>
      </c>
      <c r="U28" s="36">
        <f>+IALabA!AF12</f>
        <v>4.6515151515151514</v>
      </c>
      <c r="V28" s="32">
        <f t="shared" si="4"/>
        <v>6.2756410256410255</v>
      </c>
      <c r="W28" s="28">
        <f t="shared" si="0"/>
        <v>0</v>
      </c>
      <c r="X28" s="74">
        <f t="shared" si="1"/>
        <v>0</v>
      </c>
      <c r="Y28" s="76">
        <f t="shared" si="2"/>
        <v>1</v>
      </c>
      <c r="Z28" s="86" t="s">
        <v>12</v>
      </c>
    </row>
    <row r="29" spans="1:26" thickBot="1">
      <c r="A29" s="28">
        <v>28</v>
      </c>
      <c r="B29" s="53" t="s">
        <v>142</v>
      </c>
      <c r="D29">
        <v>1</v>
      </c>
      <c r="H29">
        <v>1</v>
      </c>
      <c r="J29">
        <v>1</v>
      </c>
      <c r="K29" s="16">
        <v>1</v>
      </c>
      <c r="L29" s="19">
        <v>2.5</v>
      </c>
      <c r="M29" s="50">
        <v>17</v>
      </c>
      <c r="O29">
        <v>1</v>
      </c>
      <c r="S29" s="43">
        <f t="shared" si="3"/>
        <v>7.6923076923076925</v>
      </c>
      <c r="T29" s="80">
        <v>2.5</v>
      </c>
      <c r="U29" s="36">
        <f>+IALabA!AF13</f>
        <v>1.7272727272727275</v>
      </c>
      <c r="V29" s="32">
        <f t="shared" si="4"/>
        <v>6.1430769230769231</v>
      </c>
      <c r="W29" s="28">
        <f t="shared" si="0"/>
        <v>0</v>
      </c>
      <c r="X29" s="74">
        <f t="shared" si="1"/>
        <v>0</v>
      </c>
      <c r="Y29" s="76">
        <f t="shared" si="2"/>
        <v>1</v>
      </c>
    </row>
    <row r="30" spans="1:26" thickBot="1">
      <c r="A30" s="28">
        <v>29</v>
      </c>
      <c r="B30" s="53" t="s">
        <v>276</v>
      </c>
      <c r="C30">
        <v>1</v>
      </c>
      <c r="D30">
        <v>1</v>
      </c>
      <c r="F30">
        <v>1</v>
      </c>
      <c r="G30" s="16">
        <v>1</v>
      </c>
      <c r="H30">
        <v>1</v>
      </c>
      <c r="I30" s="16">
        <v>1.5</v>
      </c>
      <c r="J30">
        <v>1</v>
      </c>
      <c r="K30" s="16">
        <v>1</v>
      </c>
      <c r="L30" s="19">
        <v>4</v>
      </c>
      <c r="M30" s="50">
        <v>17</v>
      </c>
      <c r="N30" s="16">
        <v>0.25</v>
      </c>
      <c r="O30">
        <v>1</v>
      </c>
      <c r="Q30">
        <v>1</v>
      </c>
      <c r="R30">
        <v>1</v>
      </c>
      <c r="S30" s="43">
        <f t="shared" si="3"/>
        <v>17.692307692307693</v>
      </c>
      <c r="T30" s="80">
        <v>6.5</v>
      </c>
      <c r="U30" s="36">
        <f>+IALabB!AF18</f>
        <v>12.636363636363637</v>
      </c>
      <c r="V30" s="32">
        <f t="shared" si="4"/>
        <v>11.008076923076924</v>
      </c>
      <c r="W30" s="28">
        <f t="shared" si="0"/>
        <v>0</v>
      </c>
      <c r="X30" s="74">
        <f t="shared" si="1"/>
        <v>1</v>
      </c>
      <c r="Y30" s="76">
        <f t="shared" si="2"/>
        <v>0</v>
      </c>
    </row>
    <row r="31" spans="1:26" thickBot="1">
      <c r="A31" s="28">
        <v>30</v>
      </c>
      <c r="B31" s="53" t="s">
        <v>70</v>
      </c>
      <c r="C31">
        <v>1</v>
      </c>
      <c r="D31">
        <v>1</v>
      </c>
      <c r="F31">
        <v>1</v>
      </c>
      <c r="G31" s="16">
        <v>1</v>
      </c>
      <c r="H31">
        <v>1</v>
      </c>
      <c r="I31" s="16">
        <v>1</v>
      </c>
      <c r="J31">
        <v>1</v>
      </c>
      <c r="K31" s="16">
        <v>1</v>
      </c>
      <c r="L31" s="19">
        <v>8.5</v>
      </c>
      <c r="M31" s="50">
        <v>15</v>
      </c>
      <c r="O31">
        <v>1</v>
      </c>
      <c r="Q31">
        <v>1</v>
      </c>
      <c r="R31">
        <v>1</v>
      </c>
      <c r="S31" s="43">
        <f t="shared" si="3"/>
        <v>16.923076923076923</v>
      </c>
      <c r="T31" s="80">
        <v>4.5</v>
      </c>
      <c r="U31" s="36">
        <f>+IALabB!AF19</f>
        <v>16.003030303030304</v>
      </c>
      <c r="V31" s="32">
        <f t="shared" si="4"/>
        <v>11.711435897435898</v>
      </c>
      <c r="W31" s="28">
        <f t="shared" si="0"/>
        <v>0</v>
      </c>
      <c r="X31" s="74">
        <f t="shared" si="1"/>
        <v>1</v>
      </c>
      <c r="Y31" s="76">
        <f t="shared" si="2"/>
        <v>0</v>
      </c>
    </row>
    <row r="32" spans="1:26" thickBot="1">
      <c r="A32" s="28">
        <v>31</v>
      </c>
      <c r="B32" s="78" t="s">
        <v>277</v>
      </c>
      <c r="C32">
        <v>1</v>
      </c>
      <c r="D32">
        <v>1</v>
      </c>
      <c r="E32" s="3"/>
      <c r="F32" s="3">
        <v>1</v>
      </c>
      <c r="G32" s="16">
        <v>1</v>
      </c>
      <c r="H32">
        <v>1</v>
      </c>
      <c r="I32" s="16">
        <v>1</v>
      </c>
      <c r="J32">
        <v>1</v>
      </c>
      <c r="K32" s="16">
        <v>1</v>
      </c>
      <c r="L32" s="19">
        <v>2.5</v>
      </c>
      <c r="M32" s="50">
        <v>14</v>
      </c>
      <c r="N32" s="16">
        <v>5</v>
      </c>
      <c r="P32">
        <v>1</v>
      </c>
      <c r="R32">
        <v>1</v>
      </c>
      <c r="S32" s="43">
        <f t="shared" si="3"/>
        <v>15.384615384615385</v>
      </c>
      <c r="T32" s="80">
        <v>5</v>
      </c>
      <c r="U32" s="36">
        <f>+IALabA!AF15</f>
        <v>5.6075757575757574</v>
      </c>
      <c r="V32" s="32">
        <f t="shared" si="4"/>
        <v>8.909820512820513</v>
      </c>
      <c r="W32" s="28">
        <f t="shared" si="0"/>
        <v>1</v>
      </c>
      <c r="X32" s="74">
        <f t="shared" si="1"/>
        <v>0</v>
      </c>
      <c r="Y32" s="76">
        <f t="shared" si="2"/>
        <v>0</v>
      </c>
      <c r="Z32" s="86" t="s">
        <v>13</v>
      </c>
    </row>
    <row r="33" spans="1:26" thickBot="1">
      <c r="A33" s="28">
        <v>32</v>
      </c>
      <c r="B33" s="53" t="s">
        <v>71</v>
      </c>
      <c r="C33">
        <v>1</v>
      </c>
      <c r="F33">
        <v>1</v>
      </c>
      <c r="G33" s="16">
        <v>1</v>
      </c>
      <c r="H33">
        <v>1</v>
      </c>
      <c r="J33">
        <v>1</v>
      </c>
      <c r="L33" s="19">
        <v>5.5</v>
      </c>
      <c r="M33" s="19">
        <v>20</v>
      </c>
      <c r="S33" s="43">
        <f t="shared" si="3"/>
        <v>7.6923076923076925</v>
      </c>
      <c r="T33" s="80">
        <v>8</v>
      </c>
      <c r="U33" s="36">
        <f>+IALabB!AF20</f>
        <v>8.5287878787878793</v>
      </c>
      <c r="V33" s="32">
        <f t="shared" si="4"/>
        <v>10.169410256410258</v>
      </c>
      <c r="W33" s="28">
        <f t="shared" si="0"/>
        <v>1</v>
      </c>
      <c r="X33" s="74">
        <f t="shared" si="1"/>
        <v>0</v>
      </c>
      <c r="Y33" s="76">
        <f t="shared" si="2"/>
        <v>0</v>
      </c>
      <c r="Z33" s="86" t="s">
        <v>12</v>
      </c>
    </row>
    <row r="34" spans="1:26" thickBot="1">
      <c r="A34" s="28">
        <v>33</v>
      </c>
      <c r="B34" s="53" t="s">
        <v>22</v>
      </c>
      <c r="C34">
        <v>1</v>
      </c>
      <c r="H34">
        <v>1</v>
      </c>
      <c r="I34" s="16">
        <v>1</v>
      </c>
      <c r="L34" s="19">
        <v>3</v>
      </c>
      <c r="M34" s="50">
        <v>14</v>
      </c>
      <c r="R34">
        <v>1</v>
      </c>
      <c r="S34" s="43">
        <f t="shared" si="3"/>
        <v>6.1538461538461542</v>
      </c>
      <c r="T34" s="80">
        <v>1.5</v>
      </c>
      <c r="U34" s="36">
        <f>+IALabA!AF27</f>
        <v>1</v>
      </c>
      <c r="V34" s="32">
        <f t="shared" si="4"/>
        <v>5.0284615384615385</v>
      </c>
      <c r="W34" s="28">
        <f t="shared" si="0"/>
        <v>0</v>
      </c>
      <c r="X34" s="74">
        <f t="shared" si="1"/>
        <v>0</v>
      </c>
      <c r="Y34" s="76">
        <f t="shared" si="2"/>
        <v>1</v>
      </c>
    </row>
    <row r="35" spans="1:26" thickBot="1">
      <c r="A35" s="28">
        <v>34</v>
      </c>
      <c r="B35" s="53" t="s">
        <v>223</v>
      </c>
      <c r="C35">
        <v>1</v>
      </c>
      <c r="D35">
        <v>1</v>
      </c>
      <c r="F35">
        <v>1</v>
      </c>
      <c r="G35" s="16">
        <v>1</v>
      </c>
      <c r="H35">
        <v>1</v>
      </c>
      <c r="I35" s="16">
        <v>1</v>
      </c>
      <c r="J35">
        <v>1</v>
      </c>
      <c r="K35" s="16">
        <v>1</v>
      </c>
      <c r="L35" s="19">
        <v>11.5</v>
      </c>
      <c r="M35" s="19">
        <v>16</v>
      </c>
      <c r="O35">
        <v>1</v>
      </c>
      <c r="P35">
        <v>1</v>
      </c>
      <c r="Q35">
        <v>1</v>
      </c>
      <c r="R35">
        <v>1</v>
      </c>
      <c r="S35" s="43">
        <f t="shared" si="3"/>
        <v>18.461538461538463</v>
      </c>
      <c r="T35" s="80">
        <v>12.5</v>
      </c>
      <c r="U35" s="36">
        <f>+IALabA!AF16</f>
        <v>17.533333333333331</v>
      </c>
      <c r="V35" s="32">
        <f t="shared" si="4"/>
        <v>14.872717948717948</v>
      </c>
      <c r="W35" s="28">
        <f t="shared" si="0"/>
        <v>0</v>
      </c>
      <c r="X35" s="74">
        <f t="shared" si="1"/>
        <v>1</v>
      </c>
      <c r="Y35" s="76">
        <f t="shared" si="2"/>
        <v>0</v>
      </c>
    </row>
    <row r="36" spans="1:26" thickBot="1">
      <c r="A36" s="28">
        <v>35</v>
      </c>
      <c r="B36" s="53" t="s">
        <v>143</v>
      </c>
      <c r="G36" s="16">
        <v>1</v>
      </c>
      <c r="H36">
        <v>1</v>
      </c>
      <c r="L36" s="19">
        <v>5</v>
      </c>
      <c r="M36" s="50">
        <v>11</v>
      </c>
      <c r="S36" s="43">
        <f t="shared" si="3"/>
        <v>3.0769230769230771</v>
      </c>
      <c r="T36" s="80">
        <v>4.5</v>
      </c>
      <c r="U36" s="36">
        <f>+IALabB!AF22</f>
        <v>3.4303030303030306</v>
      </c>
      <c r="V36" s="32">
        <f t="shared" si="4"/>
        <v>5.6338974358974365</v>
      </c>
      <c r="W36" s="28">
        <f t="shared" si="0"/>
        <v>0</v>
      </c>
      <c r="X36" s="74">
        <f t="shared" si="1"/>
        <v>0</v>
      </c>
      <c r="Y36" s="76">
        <f t="shared" si="2"/>
        <v>1</v>
      </c>
    </row>
    <row r="37" spans="1:26" thickBot="1">
      <c r="A37" s="28">
        <v>36</v>
      </c>
      <c r="B37" s="53" t="s">
        <v>336</v>
      </c>
      <c r="E37">
        <v>1</v>
      </c>
      <c r="F37">
        <v>1</v>
      </c>
      <c r="G37" s="16">
        <v>1</v>
      </c>
      <c r="H37">
        <v>1</v>
      </c>
      <c r="I37" s="16">
        <v>1</v>
      </c>
      <c r="J37">
        <v>1</v>
      </c>
      <c r="K37" s="16">
        <v>1</v>
      </c>
      <c r="L37" s="19">
        <v>3</v>
      </c>
      <c r="M37" s="50">
        <v>15</v>
      </c>
      <c r="O37">
        <v>1</v>
      </c>
      <c r="P37">
        <v>1</v>
      </c>
      <c r="Q37">
        <v>1</v>
      </c>
      <c r="R37">
        <v>1</v>
      </c>
      <c r="S37" s="43">
        <f t="shared" si="3"/>
        <v>16.923076923076923</v>
      </c>
      <c r="T37" s="80">
        <v>7</v>
      </c>
      <c r="U37" s="36">
        <f>+IALabB!AF23</f>
        <v>12.475757575757576</v>
      </c>
      <c r="V37" s="32">
        <f t="shared" si="4"/>
        <v>10.275435897435898</v>
      </c>
      <c r="W37" s="28">
        <f t="shared" si="0"/>
        <v>1</v>
      </c>
      <c r="X37" s="74">
        <f t="shared" si="1"/>
        <v>0</v>
      </c>
      <c r="Y37" s="76">
        <f t="shared" si="2"/>
        <v>0</v>
      </c>
      <c r="Z37" s="86" t="s">
        <v>12</v>
      </c>
    </row>
    <row r="38" spans="1:26" thickBot="1">
      <c r="A38" s="28">
        <v>37</v>
      </c>
      <c r="B38" s="53" t="s">
        <v>74</v>
      </c>
      <c r="D38">
        <v>1</v>
      </c>
      <c r="F38">
        <v>1</v>
      </c>
      <c r="G38" s="16">
        <v>1</v>
      </c>
      <c r="H38">
        <v>1</v>
      </c>
      <c r="I38" s="16">
        <v>1</v>
      </c>
      <c r="J38">
        <v>1</v>
      </c>
      <c r="K38" s="16">
        <v>1</v>
      </c>
      <c r="L38" s="19">
        <v>11.5</v>
      </c>
      <c r="M38" s="50">
        <v>14</v>
      </c>
      <c r="N38" s="16">
        <v>2</v>
      </c>
      <c r="O38" s="16">
        <v>1</v>
      </c>
      <c r="P38" s="16">
        <v>1</v>
      </c>
      <c r="Q38" s="16">
        <v>1</v>
      </c>
      <c r="R38" s="16">
        <v>1</v>
      </c>
      <c r="S38" s="43">
        <f t="shared" si="3"/>
        <v>16.923076923076923</v>
      </c>
      <c r="T38" s="80">
        <v>2.5</v>
      </c>
      <c r="U38" s="36">
        <f>+IALabA!AF19</f>
        <v>11.133333333333333</v>
      </c>
      <c r="V38" s="32">
        <f t="shared" si="4"/>
        <v>11.080102564102564</v>
      </c>
      <c r="W38" s="28">
        <f t="shared" si="0"/>
        <v>0</v>
      </c>
      <c r="X38" s="74">
        <f t="shared" si="1"/>
        <v>1</v>
      </c>
      <c r="Y38" s="76">
        <f t="shared" si="2"/>
        <v>0</v>
      </c>
    </row>
    <row r="39" spans="1:26" thickBot="1">
      <c r="A39" s="28">
        <v>38</v>
      </c>
      <c r="B39" s="53" t="s">
        <v>75</v>
      </c>
      <c r="E39">
        <v>1</v>
      </c>
      <c r="F39">
        <v>1</v>
      </c>
      <c r="G39" s="16">
        <v>1</v>
      </c>
      <c r="H39">
        <v>1</v>
      </c>
      <c r="I39" s="16">
        <v>1</v>
      </c>
      <c r="J39">
        <v>1</v>
      </c>
      <c r="K39" s="16">
        <v>1</v>
      </c>
      <c r="L39" s="19">
        <v>4</v>
      </c>
      <c r="M39" s="19">
        <v>5</v>
      </c>
      <c r="O39">
        <v>1</v>
      </c>
      <c r="P39">
        <v>1</v>
      </c>
      <c r="Q39">
        <v>1</v>
      </c>
      <c r="R39">
        <v>1</v>
      </c>
      <c r="S39" s="43">
        <f t="shared" si="3"/>
        <v>16.923076923076923</v>
      </c>
      <c r="T39" s="80">
        <v>4.5</v>
      </c>
      <c r="U39" s="36">
        <f>+IALabA!AF20</f>
        <v>6.2878787878787881</v>
      </c>
      <c r="V39" s="32">
        <f t="shared" si="4"/>
        <v>6.3841025641025642</v>
      </c>
      <c r="W39" s="28">
        <f t="shared" si="0"/>
        <v>0</v>
      </c>
      <c r="X39" s="74">
        <f t="shared" si="1"/>
        <v>0</v>
      </c>
      <c r="Y39" s="76">
        <f t="shared" si="2"/>
        <v>1</v>
      </c>
    </row>
    <row r="40" spans="1:26" thickBot="1">
      <c r="A40" s="28">
        <v>39</v>
      </c>
      <c r="B40" s="53" t="s">
        <v>49</v>
      </c>
      <c r="D40">
        <v>1</v>
      </c>
      <c r="S40" s="43">
        <f t="shared" si="3"/>
        <v>1.5384615384615385</v>
      </c>
      <c r="U40" s="36">
        <f>+IALabA!AF21</f>
        <v>1.4606060606060609</v>
      </c>
      <c r="V40" s="32">
        <f t="shared" si="4"/>
        <v>0.5059487179487181</v>
      </c>
      <c r="W40" s="28">
        <f t="shared" si="0"/>
        <v>0</v>
      </c>
      <c r="X40" s="74">
        <f t="shared" si="1"/>
        <v>0</v>
      </c>
      <c r="Y40" s="76">
        <f t="shared" si="2"/>
        <v>1</v>
      </c>
    </row>
    <row r="41" spans="1:26" thickBot="1">
      <c r="A41" s="28">
        <v>40</v>
      </c>
      <c r="B41" s="53" t="s">
        <v>154</v>
      </c>
      <c r="C41">
        <v>1</v>
      </c>
      <c r="D41">
        <v>1</v>
      </c>
      <c r="F41">
        <v>1</v>
      </c>
      <c r="G41" s="16">
        <v>1</v>
      </c>
      <c r="H41">
        <v>1</v>
      </c>
      <c r="I41" s="16">
        <v>1</v>
      </c>
      <c r="K41" s="16">
        <v>1</v>
      </c>
      <c r="L41" s="19">
        <v>10</v>
      </c>
      <c r="M41" s="50">
        <v>17</v>
      </c>
      <c r="O41">
        <v>1</v>
      </c>
      <c r="Q41">
        <v>1</v>
      </c>
      <c r="R41">
        <v>1</v>
      </c>
      <c r="S41" s="43">
        <f t="shared" si="3"/>
        <v>15.384615384615385</v>
      </c>
      <c r="T41" s="80">
        <v>7</v>
      </c>
      <c r="U41" s="36">
        <f>+IALabB!AF24</f>
        <v>10.068181818181818</v>
      </c>
      <c r="V41" s="32">
        <f t="shared" si="4"/>
        <v>11.541153846153847</v>
      </c>
      <c r="W41" s="28">
        <f t="shared" si="0"/>
        <v>0</v>
      </c>
      <c r="X41" s="74">
        <f t="shared" si="1"/>
        <v>1</v>
      </c>
      <c r="Y41" s="76">
        <f t="shared" si="2"/>
        <v>0</v>
      </c>
    </row>
    <row r="42" spans="1:26" thickBot="1">
      <c r="A42" s="28">
        <v>41</v>
      </c>
      <c r="B42" s="53" t="s">
        <v>200</v>
      </c>
      <c r="D42">
        <v>1</v>
      </c>
      <c r="F42">
        <v>1</v>
      </c>
      <c r="G42" s="16">
        <v>1</v>
      </c>
      <c r="H42">
        <v>1</v>
      </c>
      <c r="I42" s="16">
        <v>1</v>
      </c>
      <c r="J42">
        <v>1</v>
      </c>
      <c r="K42" s="16">
        <v>1</v>
      </c>
      <c r="L42" s="19">
        <v>12.3</v>
      </c>
      <c r="M42" s="50">
        <v>14</v>
      </c>
      <c r="N42" s="16">
        <v>2</v>
      </c>
      <c r="O42" s="16">
        <v>1</v>
      </c>
      <c r="P42" s="16">
        <v>1</v>
      </c>
      <c r="Q42" s="16">
        <v>1</v>
      </c>
      <c r="R42" s="16">
        <v>1</v>
      </c>
      <c r="S42" s="43">
        <f t="shared" si="3"/>
        <v>16.923076923076923</v>
      </c>
      <c r="T42" s="80">
        <v>2</v>
      </c>
      <c r="U42" s="36">
        <f>+IALabA!AF22</f>
        <v>9.3121212121212125</v>
      </c>
      <c r="V42" s="32">
        <f t="shared" si="4"/>
        <v>10.745435897435897</v>
      </c>
      <c r="W42" s="28">
        <f t="shared" si="0"/>
        <v>0</v>
      </c>
      <c r="X42" s="74">
        <f t="shared" si="1"/>
        <v>1</v>
      </c>
      <c r="Y42" s="76">
        <f t="shared" si="2"/>
        <v>0</v>
      </c>
    </row>
    <row r="43" spans="1:26" thickBot="1">
      <c r="A43" s="28">
        <v>42</v>
      </c>
      <c r="B43" s="53" t="s">
        <v>182</v>
      </c>
      <c r="C43">
        <v>1</v>
      </c>
      <c r="E43">
        <v>1</v>
      </c>
      <c r="F43">
        <v>1</v>
      </c>
      <c r="G43" s="16">
        <v>1</v>
      </c>
      <c r="H43">
        <v>1</v>
      </c>
      <c r="J43">
        <v>1</v>
      </c>
      <c r="K43" s="16">
        <v>1</v>
      </c>
      <c r="L43" s="19">
        <v>8.5</v>
      </c>
      <c r="M43" s="50">
        <v>11</v>
      </c>
      <c r="N43" s="16">
        <v>0.5</v>
      </c>
      <c r="O43" s="16">
        <v>1</v>
      </c>
      <c r="P43" s="16">
        <v>1</v>
      </c>
      <c r="Q43" s="16">
        <v>1</v>
      </c>
      <c r="R43" s="16">
        <v>1</v>
      </c>
      <c r="S43" s="43">
        <f t="shared" si="3"/>
        <v>16.923076923076923</v>
      </c>
      <c r="T43" s="80">
        <v>12.5</v>
      </c>
      <c r="U43" s="36">
        <f>+IALabB!AF25</f>
        <v>12.622077922077921</v>
      </c>
      <c r="V43" s="32">
        <f t="shared" si="4"/>
        <v>11.957626373626374</v>
      </c>
      <c r="W43" s="28">
        <f t="shared" si="0"/>
        <v>0</v>
      </c>
      <c r="X43" s="74">
        <f t="shared" si="1"/>
        <v>1</v>
      </c>
      <c r="Y43" s="76">
        <f t="shared" si="2"/>
        <v>0</v>
      </c>
    </row>
    <row r="44" spans="1:26" thickBot="1">
      <c r="A44" s="28">
        <v>43</v>
      </c>
      <c r="B44" s="53" t="s">
        <v>380</v>
      </c>
      <c r="C44">
        <v>1</v>
      </c>
      <c r="E44">
        <v>1</v>
      </c>
      <c r="F44">
        <v>1</v>
      </c>
      <c r="G44" s="16">
        <v>1</v>
      </c>
      <c r="H44">
        <v>1</v>
      </c>
      <c r="I44" s="16">
        <v>1</v>
      </c>
      <c r="J44">
        <v>1</v>
      </c>
      <c r="K44" s="16">
        <v>1</v>
      </c>
      <c r="L44" s="19">
        <v>16</v>
      </c>
      <c r="M44" s="19">
        <v>18</v>
      </c>
      <c r="O44">
        <v>1</v>
      </c>
      <c r="P44">
        <v>1</v>
      </c>
      <c r="Q44">
        <v>1</v>
      </c>
      <c r="R44" s="16">
        <v>1</v>
      </c>
      <c r="S44" s="43">
        <f t="shared" si="3"/>
        <v>18.461538461538463</v>
      </c>
      <c r="T44" s="80">
        <v>14</v>
      </c>
      <c r="U44" s="36">
        <f>+IALabB!AF26</f>
        <v>17.232727272727274</v>
      </c>
      <c r="V44" s="32">
        <f t="shared" si="4"/>
        <v>16.566584615384613</v>
      </c>
      <c r="W44" s="28">
        <f t="shared" si="0"/>
        <v>0</v>
      </c>
      <c r="X44" s="74">
        <f t="shared" si="1"/>
        <v>1</v>
      </c>
      <c r="Y44" s="76">
        <f t="shared" si="2"/>
        <v>0</v>
      </c>
    </row>
    <row r="45" spans="1:26" thickBot="1">
      <c r="A45" s="28">
        <v>44</v>
      </c>
      <c r="B45" s="53" t="s">
        <v>381</v>
      </c>
      <c r="C45">
        <v>1</v>
      </c>
      <c r="D45">
        <v>1</v>
      </c>
      <c r="E45">
        <v>1</v>
      </c>
      <c r="F45">
        <v>1</v>
      </c>
      <c r="G45" s="16">
        <v>1</v>
      </c>
      <c r="I45" s="16">
        <v>1</v>
      </c>
      <c r="J45">
        <v>1</v>
      </c>
      <c r="K45" s="16">
        <v>1</v>
      </c>
      <c r="L45" s="19">
        <v>5</v>
      </c>
      <c r="M45" s="19">
        <v>15</v>
      </c>
      <c r="O45">
        <v>1</v>
      </c>
      <c r="Q45">
        <v>1</v>
      </c>
      <c r="S45" s="43">
        <f t="shared" si="3"/>
        <v>15.384615384615385</v>
      </c>
      <c r="T45" s="80">
        <v>3.5</v>
      </c>
      <c r="U45" s="36">
        <f>+IALabB!AF27</f>
        <v>11.82987012987013</v>
      </c>
      <c r="V45" s="32">
        <f t="shared" si="4"/>
        <v>9.6187252747252749</v>
      </c>
      <c r="W45" s="28">
        <f t="shared" si="0"/>
        <v>1</v>
      </c>
      <c r="X45" s="74">
        <f t="shared" si="1"/>
        <v>0</v>
      </c>
      <c r="Y45" s="76">
        <f t="shared" si="2"/>
        <v>0</v>
      </c>
    </row>
    <row r="46" spans="1:26" thickBot="1">
      <c r="A46" s="28">
        <v>45</v>
      </c>
      <c r="B46" s="53" t="s">
        <v>48</v>
      </c>
      <c r="E46">
        <v>1</v>
      </c>
      <c r="F46">
        <v>1</v>
      </c>
      <c r="H46">
        <v>1</v>
      </c>
      <c r="I46" s="16">
        <v>1</v>
      </c>
      <c r="J46">
        <v>1</v>
      </c>
      <c r="K46" s="16">
        <v>1</v>
      </c>
      <c r="L46" s="19">
        <v>9</v>
      </c>
      <c r="M46" s="50">
        <v>14</v>
      </c>
      <c r="Q46">
        <v>1</v>
      </c>
      <c r="R46">
        <v>1</v>
      </c>
      <c r="S46" s="43">
        <f t="shared" si="3"/>
        <v>12.307692307692308</v>
      </c>
      <c r="T46" s="80">
        <v>7</v>
      </c>
      <c r="U46" s="36">
        <f>+IALabA!AF23</f>
        <v>13.048484848484847</v>
      </c>
      <c r="V46" s="32">
        <f t="shared" si="4"/>
        <v>10.947589743589743</v>
      </c>
      <c r="W46" s="28">
        <f t="shared" si="0"/>
        <v>0</v>
      </c>
      <c r="X46" s="74">
        <f t="shared" si="1"/>
        <v>1</v>
      </c>
      <c r="Y46" s="76">
        <f t="shared" si="2"/>
        <v>0</v>
      </c>
    </row>
    <row r="47" spans="1:26" thickBot="1">
      <c r="A47" s="28">
        <v>46</v>
      </c>
      <c r="B47" s="53" t="s">
        <v>382</v>
      </c>
      <c r="C47">
        <v>1</v>
      </c>
      <c r="D47">
        <v>1</v>
      </c>
      <c r="E47">
        <v>1</v>
      </c>
      <c r="F47">
        <v>1</v>
      </c>
      <c r="G47" s="16">
        <v>1</v>
      </c>
      <c r="H47">
        <v>1</v>
      </c>
      <c r="I47" s="16">
        <v>1</v>
      </c>
      <c r="J47">
        <v>1</v>
      </c>
      <c r="K47" s="16">
        <v>1</v>
      </c>
      <c r="L47" s="19">
        <v>5</v>
      </c>
      <c r="M47" s="50">
        <v>15</v>
      </c>
      <c r="N47" s="16">
        <v>0.5</v>
      </c>
      <c r="O47" s="16">
        <v>1</v>
      </c>
      <c r="P47" s="16">
        <v>1</v>
      </c>
      <c r="R47">
        <v>1</v>
      </c>
      <c r="S47" s="43">
        <f t="shared" si="3"/>
        <v>18.461538461538463</v>
      </c>
      <c r="T47" s="80">
        <v>10.5</v>
      </c>
      <c r="U47" s="36">
        <f>+IALabB!AF29</f>
        <v>12.445454545454545</v>
      </c>
      <c r="V47" s="32">
        <f t="shared" si="4"/>
        <v>11.773384615384614</v>
      </c>
      <c r="W47" s="28">
        <f t="shared" si="0"/>
        <v>0</v>
      </c>
      <c r="X47" s="74">
        <f t="shared" si="1"/>
        <v>1</v>
      </c>
      <c r="Y47" s="76">
        <f t="shared" si="2"/>
        <v>0</v>
      </c>
    </row>
    <row r="48" spans="1:26" thickBot="1">
      <c r="A48" s="28">
        <v>47</v>
      </c>
      <c r="B48" s="53" t="s">
        <v>144</v>
      </c>
      <c r="G48" s="16">
        <v>1</v>
      </c>
      <c r="H48">
        <v>1</v>
      </c>
      <c r="I48" s="16">
        <v>1</v>
      </c>
      <c r="J48">
        <v>1</v>
      </c>
      <c r="K48" s="16">
        <v>1</v>
      </c>
      <c r="L48" s="19">
        <v>9</v>
      </c>
      <c r="M48" s="50">
        <v>14</v>
      </c>
      <c r="Q48">
        <v>1</v>
      </c>
      <c r="R48">
        <v>1</v>
      </c>
      <c r="S48" s="43">
        <f t="shared" si="3"/>
        <v>10.769230769230768</v>
      </c>
      <c r="T48" s="80">
        <v>10</v>
      </c>
      <c r="U48" s="36">
        <f>+IALabA!AF30</f>
        <v>3.0666666666666664</v>
      </c>
      <c r="V48" s="32">
        <f t="shared" si="4"/>
        <v>9.2269743589743598</v>
      </c>
      <c r="W48" s="28">
        <f t="shared" si="0"/>
        <v>1</v>
      </c>
      <c r="X48" s="74">
        <f t="shared" si="1"/>
        <v>0</v>
      </c>
      <c r="Y48" s="76">
        <f t="shared" si="2"/>
        <v>0</v>
      </c>
      <c r="Z48" s="86" t="s">
        <v>12</v>
      </c>
    </row>
    <row r="49" spans="1:26">
      <c r="A49" s="28">
        <v>48</v>
      </c>
      <c r="B49" s="54" t="s">
        <v>340</v>
      </c>
      <c r="D49">
        <v>1</v>
      </c>
      <c r="F49">
        <v>1</v>
      </c>
      <c r="H49">
        <v>1</v>
      </c>
      <c r="J49">
        <v>1</v>
      </c>
      <c r="K49" s="16">
        <v>1</v>
      </c>
      <c r="L49" s="19">
        <v>11.5</v>
      </c>
      <c r="M49" s="50">
        <v>14</v>
      </c>
      <c r="O49">
        <v>1</v>
      </c>
      <c r="P49">
        <v>1</v>
      </c>
      <c r="Q49">
        <v>1</v>
      </c>
      <c r="R49">
        <v>1</v>
      </c>
      <c r="S49" s="43">
        <f t="shared" si="3"/>
        <v>13.846153846153847</v>
      </c>
      <c r="T49" s="80">
        <v>6.5</v>
      </c>
      <c r="U49" s="36">
        <f>+IALabA!AF24</f>
        <v>7.6606060606060611</v>
      </c>
      <c r="V49" s="32">
        <f t="shared" si="4"/>
        <v>10.386871794871794</v>
      </c>
      <c r="W49" s="28">
        <f t="shared" si="0"/>
        <v>1</v>
      </c>
      <c r="X49" s="74">
        <f t="shared" si="1"/>
        <v>0</v>
      </c>
      <c r="Y49" s="76">
        <f t="shared" si="2"/>
        <v>0</v>
      </c>
      <c r="Z49" s="86" t="s">
        <v>11</v>
      </c>
    </row>
    <row r="50" spans="1:26" ht="15">
      <c r="A50" s="28">
        <v>49</v>
      </c>
      <c r="B50" s="55" t="s">
        <v>145</v>
      </c>
      <c r="C50">
        <v>1</v>
      </c>
      <c r="H50">
        <v>1</v>
      </c>
      <c r="I50" s="16">
        <v>1</v>
      </c>
      <c r="J50">
        <v>1</v>
      </c>
      <c r="L50" s="19">
        <v>3</v>
      </c>
      <c r="M50" s="50">
        <v>12</v>
      </c>
      <c r="N50" s="16">
        <v>0.25</v>
      </c>
      <c r="S50" s="43">
        <f t="shared" si="3"/>
        <v>6.1538461538461542</v>
      </c>
      <c r="T50" s="80">
        <v>7</v>
      </c>
      <c r="U50" s="36">
        <f>+IALabA!AF25</f>
        <v>3.3636363636363638</v>
      </c>
      <c r="V50" s="32">
        <f t="shared" si="4"/>
        <v>6.3734615384615383</v>
      </c>
      <c r="W50" s="28">
        <f t="shared" si="0"/>
        <v>0</v>
      </c>
      <c r="X50" s="74">
        <f t="shared" si="1"/>
        <v>0</v>
      </c>
      <c r="Y50" s="76">
        <f t="shared" si="2"/>
        <v>1</v>
      </c>
    </row>
    <row r="51" spans="1:26" ht="15">
      <c r="A51" s="28">
        <v>50</v>
      </c>
      <c r="B51" s="55" t="s">
        <v>383</v>
      </c>
      <c r="C51">
        <v>1</v>
      </c>
      <c r="E51">
        <v>1</v>
      </c>
      <c r="F51">
        <v>1</v>
      </c>
      <c r="G51" s="16">
        <v>1</v>
      </c>
      <c r="H51">
        <v>1</v>
      </c>
      <c r="I51" s="16">
        <v>0.5</v>
      </c>
      <c r="J51">
        <v>1</v>
      </c>
      <c r="K51" s="16">
        <v>1</v>
      </c>
      <c r="L51" s="19">
        <v>5.5</v>
      </c>
      <c r="M51" s="19">
        <v>18</v>
      </c>
      <c r="O51">
        <v>1</v>
      </c>
      <c r="P51">
        <v>1</v>
      </c>
      <c r="Q51">
        <v>1</v>
      </c>
      <c r="R51">
        <v>1</v>
      </c>
      <c r="S51" s="43">
        <f t="shared" si="3"/>
        <v>17.692307692307693</v>
      </c>
      <c r="T51" s="80">
        <v>15</v>
      </c>
      <c r="U51" s="36">
        <f>+IALabB!AF30</f>
        <v>15.936363636363637</v>
      </c>
      <c r="V51" s="32">
        <f t="shared" si="4"/>
        <v>14.099076923076922</v>
      </c>
      <c r="W51" s="28">
        <f t="shared" si="0"/>
        <v>0</v>
      </c>
      <c r="X51" s="74">
        <f t="shared" si="1"/>
        <v>1</v>
      </c>
      <c r="Y51" s="76">
        <f t="shared" si="2"/>
        <v>0</v>
      </c>
    </row>
    <row r="52" spans="1:26" ht="15">
      <c r="A52" s="28">
        <v>51</v>
      </c>
      <c r="B52" s="55" t="s">
        <v>341</v>
      </c>
      <c r="C52">
        <v>1</v>
      </c>
      <c r="D52">
        <v>1</v>
      </c>
      <c r="F52">
        <v>1</v>
      </c>
      <c r="G52" s="16">
        <v>1</v>
      </c>
      <c r="H52">
        <v>1</v>
      </c>
      <c r="I52" s="16">
        <v>1</v>
      </c>
      <c r="J52">
        <v>1</v>
      </c>
      <c r="K52" s="16">
        <v>1</v>
      </c>
      <c r="L52" s="19">
        <v>8.5</v>
      </c>
      <c r="M52" s="50">
        <v>17</v>
      </c>
      <c r="O52">
        <v>1</v>
      </c>
      <c r="P52">
        <v>1</v>
      </c>
      <c r="Q52">
        <v>1</v>
      </c>
      <c r="R52">
        <v>1</v>
      </c>
      <c r="S52" s="43">
        <f t="shared" si="3"/>
        <v>18.461538461538463</v>
      </c>
      <c r="T52" s="80">
        <v>10</v>
      </c>
      <c r="U52" s="36">
        <f>+IALabA!AF26</f>
        <v>11.328787878787878</v>
      </c>
      <c r="V52" s="32">
        <f t="shared" si="4"/>
        <v>12.517717948717948</v>
      </c>
      <c r="W52" s="28">
        <f t="shared" si="0"/>
        <v>0</v>
      </c>
      <c r="X52" s="74">
        <f t="shared" si="1"/>
        <v>1</v>
      </c>
      <c r="Y52" s="76">
        <f t="shared" si="2"/>
        <v>0</v>
      </c>
    </row>
    <row r="53" spans="1:26" ht="15">
      <c r="A53" s="28">
        <v>52</v>
      </c>
      <c r="B53" s="55" t="s">
        <v>384</v>
      </c>
      <c r="C53">
        <v>1</v>
      </c>
      <c r="D53">
        <v>1</v>
      </c>
      <c r="F53">
        <v>1</v>
      </c>
      <c r="G53" s="16">
        <v>1</v>
      </c>
      <c r="H53">
        <v>1</v>
      </c>
      <c r="I53" s="16">
        <v>1</v>
      </c>
      <c r="J53">
        <v>1</v>
      </c>
      <c r="K53" s="16">
        <v>1</v>
      </c>
      <c r="L53" s="19">
        <v>5.5</v>
      </c>
      <c r="M53" s="19">
        <v>17</v>
      </c>
      <c r="O53">
        <v>1</v>
      </c>
      <c r="P53">
        <v>1</v>
      </c>
      <c r="Q53">
        <v>1</v>
      </c>
      <c r="R53">
        <v>1</v>
      </c>
      <c r="S53" s="43">
        <f t="shared" si="3"/>
        <v>18.461538461538463</v>
      </c>
      <c r="T53" s="80">
        <v>6.5</v>
      </c>
      <c r="U53" s="36">
        <f>+IALabB!AF31</f>
        <v>10.928787878787878</v>
      </c>
      <c r="V53" s="32">
        <f t="shared" si="4"/>
        <v>10.999717948717947</v>
      </c>
      <c r="W53" s="28">
        <f t="shared" si="0"/>
        <v>0</v>
      </c>
      <c r="X53" s="74">
        <f t="shared" si="1"/>
        <v>1</v>
      </c>
      <c r="Y53" s="76">
        <f t="shared" si="2"/>
        <v>0</v>
      </c>
    </row>
    <row r="54" spans="1:26" ht="15">
      <c r="A54" s="28">
        <v>53</v>
      </c>
      <c r="B54" s="55" t="s">
        <v>371</v>
      </c>
      <c r="E54">
        <v>1</v>
      </c>
      <c r="F54">
        <v>1</v>
      </c>
      <c r="G54" s="16">
        <v>1</v>
      </c>
      <c r="H54">
        <v>1</v>
      </c>
      <c r="I54" s="16">
        <v>1</v>
      </c>
      <c r="J54">
        <v>1</v>
      </c>
      <c r="K54" s="16">
        <v>1.5</v>
      </c>
      <c r="L54" s="19">
        <v>2.5</v>
      </c>
      <c r="M54" s="50">
        <v>15</v>
      </c>
      <c r="N54" s="16">
        <v>0.5</v>
      </c>
      <c r="O54" s="16">
        <v>1</v>
      </c>
      <c r="P54" s="16">
        <v>1</v>
      </c>
      <c r="Q54" s="16">
        <v>1</v>
      </c>
      <c r="R54" s="16">
        <v>1</v>
      </c>
      <c r="S54" s="43">
        <f t="shared" si="3"/>
        <v>17.692307692307693</v>
      </c>
      <c r="T54" s="80">
        <v>7.5</v>
      </c>
      <c r="U54" s="36">
        <f>+IALabB!AF32</f>
        <v>11.206060606060607</v>
      </c>
      <c r="V54" s="32">
        <f t="shared" si="4"/>
        <v>10.198410256410256</v>
      </c>
      <c r="W54" s="28">
        <f t="shared" si="0"/>
        <v>1</v>
      </c>
      <c r="X54" s="74">
        <f t="shared" si="1"/>
        <v>0</v>
      </c>
      <c r="Y54" s="76">
        <f t="shared" si="2"/>
        <v>0</v>
      </c>
      <c r="Z54" s="86" t="s">
        <v>14</v>
      </c>
    </row>
    <row r="55" spans="1:26" ht="15">
      <c r="A55" s="28">
        <v>54</v>
      </c>
      <c r="B55" s="55" t="s">
        <v>372</v>
      </c>
      <c r="C55">
        <v>1</v>
      </c>
      <c r="G55" s="16">
        <v>1</v>
      </c>
      <c r="H55">
        <v>1</v>
      </c>
      <c r="K55" s="16">
        <v>1</v>
      </c>
      <c r="L55" s="19">
        <v>4.5</v>
      </c>
      <c r="M55" s="50">
        <v>14</v>
      </c>
      <c r="S55" s="43">
        <f t="shared" si="3"/>
        <v>6.1538461538461542</v>
      </c>
      <c r="T55" s="80">
        <v>5</v>
      </c>
      <c r="U55" s="36">
        <f>+IALabB!AF33</f>
        <v>3.6909090909090905</v>
      </c>
      <c r="V55" s="32">
        <f t="shared" si="4"/>
        <v>6.7204615384615387</v>
      </c>
      <c r="W55" s="28">
        <f t="shared" si="0"/>
        <v>0</v>
      </c>
      <c r="X55" s="74">
        <f t="shared" si="1"/>
        <v>0</v>
      </c>
      <c r="Y55" s="76">
        <f t="shared" si="2"/>
        <v>1</v>
      </c>
    </row>
    <row r="56" spans="1:26" ht="15">
      <c r="A56" s="28">
        <v>55</v>
      </c>
      <c r="B56" s="55" t="s">
        <v>373</v>
      </c>
      <c r="C56">
        <v>1</v>
      </c>
      <c r="D56">
        <v>1</v>
      </c>
      <c r="G56" s="16">
        <v>1</v>
      </c>
      <c r="H56">
        <v>1</v>
      </c>
      <c r="I56" s="16">
        <v>1</v>
      </c>
      <c r="J56">
        <v>1</v>
      </c>
      <c r="K56" s="16">
        <v>1</v>
      </c>
      <c r="L56" s="19">
        <v>4</v>
      </c>
      <c r="M56" s="19">
        <v>16</v>
      </c>
      <c r="N56" s="16">
        <v>0.5</v>
      </c>
      <c r="O56" s="16">
        <v>1</v>
      </c>
      <c r="P56" s="16">
        <v>1</v>
      </c>
      <c r="Q56" s="16">
        <v>1</v>
      </c>
      <c r="R56" s="16">
        <v>1</v>
      </c>
      <c r="S56" s="43">
        <f t="shared" si="3"/>
        <v>16.923076923076923</v>
      </c>
      <c r="T56" s="80">
        <v>6.5</v>
      </c>
      <c r="U56" s="36">
        <f>+IALabB!AF34</f>
        <v>16.139393939393941</v>
      </c>
      <c r="V56" s="32">
        <f t="shared" si="4"/>
        <v>11.521435897435897</v>
      </c>
      <c r="W56" s="28">
        <f t="shared" si="0"/>
        <v>0</v>
      </c>
      <c r="X56" s="74">
        <f t="shared" si="1"/>
        <v>1</v>
      </c>
      <c r="Y56" s="76">
        <f t="shared" si="2"/>
        <v>0</v>
      </c>
    </row>
    <row r="57" spans="1:26" s="29" customFormat="1" ht="17" thickBot="1">
      <c r="B57" s="38" t="s">
        <v>416</v>
      </c>
      <c r="C57" s="29">
        <v>1</v>
      </c>
      <c r="D57" s="29">
        <v>1</v>
      </c>
      <c r="E57" s="29">
        <v>1</v>
      </c>
      <c r="F57" s="29">
        <v>1</v>
      </c>
      <c r="G57" s="39">
        <v>1</v>
      </c>
      <c r="H57" s="29">
        <v>1</v>
      </c>
      <c r="I57" s="39">
        <v>1</v>
      </c>
      <c r="J57" s="29">
        <v>1</v>
      </c>
      <c r="K57" s="39">
        <v>1</v>
      </c>
      <c r="L57" s="40">
        <v>20</v>
      </c>
      <c r="M57" s="40">
        <v>20</v>
      </c>
      <c r="O57" s="29">
        <v>1</v>
      </c>
      <c r="P57" s="29">
        <v>1</v>
      </c>
      <c r="Q57" s="29">
        <v>1</v>
      </c>
      <c r="R57" s="29">
        <v>1</v>
      </c>
      <c r="S57" s="43">
        <f t="shared" si="3"/>
        <v>20</v>
      </c>
      <c r="T57" s="81">
        <v>20</v>
      </c>
      <c r="U57" s="41">
        <v>20</v>
      </c>
      <c r="V57" s="70">
        <f t="shared" si="4"/>
        <v>20</v>
      </c>
      <c r="W57" s="71">
        <f>SUM(W2:W56)</f>
        <v>15</v>
      </c>
      <c r="X57" s="73">
        <f t="shared" ref="X57:Y57" si="5">SUM(X2:X56)</f>
        <v>27</v>
      </c>
      <c r="Y57" s="75">
        <f t="shared" si="5"/>
        <v>13</v>
      </c>
      <c r="Z57" s="88"/>
    </row>
    <row r="58" spans="1:26" thickBot="1">
      <c r="A58">
        <v>24</v>
      </c>
      <c r="B58" s="53" t="s">
        <v>433</v>
      </c>
      <c r="J58">
        <v>1</v>
      </c>
      <c r="M58" s="50"/>
      <c r="S58" s="43">
        <f>+(SUM(O58:R58)+SUM(C58:K58))/13*20</f>
        <v>1.5384615384615385</v>
      </c>
      <c r="V58" s="32">
        <f>+(L58+N58)*0.22+T58*0.22+M58*0.22+U58*0.22+S58*0.12</f>
        <v>0.18461538461538463</v>
      </c>
      <c r="W58" s="28">
        <f t="shared" si="0"/>
        <v>0</v>
      </c>
      <c r="X58" s="74">
        <f t="shared" si="1"/>
        <v>0</v>
      </c>
      <c r="Y58" s="76">
        <f t="shared" si="2"/>
        <v>1</v>
      </c>
    </row>
    <row r="59" spans="1:26" thickBot="1">
      <c r="A59">
        <v>30</v>
      </c>
      <c r="B59" s="53" t="s">
        <v>434</v>
      </c>
      <c r="J59">
        <v>1</v>
      </c>
      <c r="M59" s="50"/>
      <c r="S59" s="43">
        <f>+(SUM(O59:R59)+SUM(C59:K59))/13*20</f>
        <v>1.5384615384615385</v>
      </c>
      <c r="V59" s="32">
        <f>+(L59+N59)*0.22+T59*0.22+M59*0.22+U59*0.22+S59*0.12</f>
        <v>0.18461538461538463</v>
      </c>
      <c r="W59" s="28">
        <f t="shared" si="0"/>
        <v>0</v>
      </c>
      <c r="X59" s="74">
        <f t="shared" si="1"/>
        <v>0</v>
      </c>
      <c r="Y59" s="76">
        <f t="shared" si="2"/>
        <v>1</v>
      </c>
    </row>
    <row r="60" spans="1:26" thickBot="1">
      <c r="A60">
        <v>36</v>
      </c>
      <c r="B60" s="55" t="s">
        <v>16</v>
      </c>
      <c r="D60">
        <v>1</v>
      </c>
      <c r="F60">
        <v>1</v>
      </c>
      <c r="G60" s="16">
        <v>1</v>
      </c>
      <c r="H60">
        <v>0.5</v>
      </c>
      <c r="I60" s="16">
        <v>1</v>
      </c>
      <c r="J60">
        <v>1</v>
      </c>
      <c r="K60" s="16">
        <v>1</v>
      </c>
      <c r="M60" s="50"/>
      <c r="S60" s="43">
        <f>+(SUM(O60:R60)+SUM(C60:K60))/13*20</f>
        <v>10</v>
      </c>
      <c r="U60" s="36">
        <f>+IALabB!AF21</f>
        <v>5.1045454545454545</v>
      </c>
      <c r="V60" s="32">
        <f>+(L60+N60)*0.22+T60*0.22+M60*0.22+U60*0.22+S60*0.12</f>
        <v>2.323</v>
      </c>
      <c r="W60" s="28">
        <f t="shared" si="0"/>
        <v>0</v>
      </c>
      <c r="X60" s="74">
        <f t="shared" si="1"/>
        <v>0</v>
      </c>
      <c r="Y60" s="76">
        <f t="shared" si="2"/>
        <v>1</v>
      </c>
    </row>
    <row r="61" spans="1:26" thickBot="1">
      <c r="A61">
        <v>37</v>
      </c>
      <c r="B61" s="53" t="s">
        <v>23</v>
      </c>
      <c r="C61">
        <v>1</v>
      </c>
      <c r="E61" t="s">
        <v>212</v>
      </c>
      <c r="F61" t="s">
        <v>212</v>
      </c>
      <c r="G61" s="16">
        <v>1</v>
      </c>
      <c r="I61" s="16">
        <v>1</v>
      </c>
      <c r="K61" s="16">
        <v>1</v>
      </c>
      <c r="M61" s="50"/>
      <c r="S61" s="43">
        <f>+(SUM(O61:R61)+SUM(C61:K61))/13*20</f>
        <v>6.1538461538461542</v>
      </c>
      <c r="U61" s="36">
        <f>+IALabA!AF17</f>
        <v>3.3848484848484848</v>
      </c>
      <c r="V61" s="32">
        <f>+(L61+N61)*0.22+T61*0.22+M61*0.22+U61*0.22+S61*0.12</f>
        <v>1.4831282051282053</v>
      </c>
      <c r="W61" s="28">
        <f t="shared" si="0"/>
        <v>0</v>
      </c>
      <c r="X61" s="74">
        <f t="shared" si="1"/>
        <v>0</v>
      </c>
      <c r="Y61" s="76">
        <f t="shared" si="2"/>
        <v>1</v>
      </c>
    </row>
  </sheetData>
  <sortState ref="B2:K61">
    <sortCondition ref="B3:B61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40"/>
  <sheetViews>
    <sheetView workbookViewId="0">
      <selection activeCell="AI8" sqref="AI8"/>
    </sheetView>
  </sheetViews>
  <sheetFormatPr baseColWidth="10" defaultRowHeight="13"/>
  <cols>
    <col min="1" max="1" width="3.42578125" customWidth="1"/>
    <col min="2" max="2" width="9" style="5" bestFit="1" customWidth="1"/>
    <col min="3" max="3" width="33" customWidth="1"/>
    <col min="4" max="8" width="1.85546875" bestFit="1" customWidth="1"/>
    <col min="9" max="9" width="3.7109375" customWidth="1"/>
    <col min="10" max="10" width="1.85546875" bestFit="1" customWidth="1"/>
    <col min="11" max="11" width="4.140625" customWidth="1"/>
    <col min="12" max="12" width="1.85546875" bestFit="1" customWidth="1"/>
    <col min="13" max="13" width="4.140625" customWidth="1"/>
    <col min="14" max="15" width="1.85546875" bestFit="1" customWidth="1"/>
    <col min="16" max="16" width="4.140625" customWidth="1"/>
    <col min="17" max="17" width="1.85546875" bestFit="1" customWidth="1"/>
    <col min="18" max="18" width="3.85546875" style="15" bestFit="1" customWidth="1"/>
    <col min="19" max="19" width="1.85546875" style="15" bestFit="1" customWidth="1"/>
    <col min="20" max="21" width="4.28515625" style="15" customWidth="1"/>
    <col min="22" max="22" width="1.85546875" style="15" bestFit="1" customWidth="1"/>
    <col min="23" max="23" width="1.85546875" style="18" customWidth="1"/>
    <col min="24" max="24" width="4.28515625" style="15" customWidth="1"/>
    <col min="25" max="25" width="1.85546875" bestFit="1" customWidth="1"/>
    <col min="26" max="26" width="4.5703125" customWidth="1"/>
    <col min="27" max="27" width="1.85546875" bestFit="1" customWidth="1"/>
    <col min="28" max="28" width="2.140625" style="28" customWidth="1"/>
    <col min="29" max="29" width="4.5703125" customWidth="1"/>
    <col min="30" max="30" width="2" customWidth="1"/>
    <col min="31" max="31" width="4.42578125" customWidth="1"/>
    <col min="32" max="32" width="2" customWidth="1"/>
    <col min="33" max="33" width="4.5703125" customWidth="1"/>
    <col min="34" max="34" width="5.5703125" style="49" bestFit="1" customWidth="1"/>
    <col min="35" max="35" width="7.28515625" style="50" customWidth="1"/>
  </cols>
  <sheetData>
    <row r="1" spans="1:35">
      <c r="A1" t="s">
        <v>96</v>
      </c>
      <c r="I1">
        <v>25</v>
      </c>
      <c r="K1">
        <v>25</v>
      </c>
      <c r="M1">
        <v>20</v>
      </c>
      <c r="P1">
        <v>20</v>
      </c>
      <c r="R1" s="15">
        <v>20</v>
      </c>
      <c r="T1" s="15">
        <v>20</v>
      </c>
      <c r="U1" s="15">
        <v>20</v>
      </c>
      <c r="X1" s="15">
        <v>20</v>
      </c>
      <c r="Z1">
        <v>20</v>
      </c>
      <c r="AC1">
        <v>20</v>
      </c>
      <c r="AE1">
        <v>20</v>
      </c>
      <c r="AG1">
        <v>20</v>
      </c>
    </row>
    <row r="2" spans="1:35">
      <c r="C2" t="s">
        <v>459</v>
      </c>
      <c r="I2" s="10" t="s">
        <v>455</v>
      </c>
      <c r="K2" s="10" t="s">
        <v>454</v>
      </c>
      <c r="M2" s="10" t="s">
        <v>450</v>
      </c>
      <c r="P2" s="13" t="s">
        <v>191</v>
      </c>
      <c r="R2" s="15" t="s">
        <v>229</v>
      </c>
      <c r="T2" s="17" t="s">
        <v>320</v>
      </c>
      <c r="U2" s="17" t="s">
        <v>321</v>
      </c>
      <c r="X2" s="18" t="s">
        <v>261</v>
      </c>
      <c r="Z2" s="18" t="s">
        <v>126</v>
      </c>
      <c r="AC2" s="28" t="s">
        <v>418</v>
      </c>
      <c r="AE2" s="28" t="s">
        <v>419</v>
      </c>
      <c r="AG2" s="28" t="s">
        <v>420</v>
      </c>
      <c r="AH2" s="49" t="s">
        <v>422</v>
      </c>
      <c r="AI2" s="50" t="s">
        <v>421</v>
      </c>
    </row>
    <row r="3" spans="1:35">
      <c r="A3">
        <v>1</v>
      </c>
      <c r="B3" s="5">
        <v>20000270</v>
      </c>
      <c r="C3" t="s">
        <v>46</v>
      </c>
      <c r="D3" t="s">
        <v>312</v>
      </c>
      <c r="E3" t="s">
        <v>168</v>
      </c>
      <c r="G3" s="5" t="s">
        <v>76</v>
      </c>
      <c r="H3" s="7" t="s">
        <v>24</v>
      </c>
      <c r="I3">
        <v>16</v>
      </c>
      <c r="J3" s="7" t="s">
        <v>26</v>
      </c>
      <c r="K3">
        <v>24</v>
      </c>
      <c r="M3">
        <v>11</v>
      </c>
      <c r="N3" s="11" t="s">
        <v>19</v>
      </c>
      <c r="P3">
        <v>12</v>
      </c>
      <c r="Q3" s="15" t="s">
        <v>225</v>
      </c>
      <c r="R3" s="15">
        <v>12</v>
      </c>
      <c r="S3" s="17" t="s">
        <v>237</v>
      </c>
      <c r="T3" s="15">
        <v>17</v>
      </c>
      <c r="U3" s="15">
        <v>12</v>
      </c>
      <c r="Y3" s="18" t="s">
        <v>123</v>
      </c>
      <c r="AD3" s="28" t="s">
        <v>58</v>
      </c>
      <c r="AE3">
        <v>15</v>
      </c>
      <c r="AF3" s="28" t="s">
        <v>51</v>
      </c>
      <c r="AH3" s="49">
        <f t="shared" ref="AH3:AH16" si="0">COUNTIF(D3:AF3,"P")/18*20</f>
        <v>12.222222222222223</v>
      </c>
      <c r="AI3" s="50">
        <f>+(I3/25*20+K3/25*20+M3+P3+R3+T3+U3+X3+Z3+AC3+AE3+AG3)/12*0.9+AH3*0.1+1</f>
        <v>10.547222222222224</v>
      </c>
    </row>
    <row r="4" spans="1:35">
      <c r="A4">
        <v>2</v>
      </c>
      <c r="B4" s="5">
        <v>20143373</v>
      </c>
      <c r="C4" t="s">
        <v>291</v>
      </c>
      <c r="D4" t="s">
        <v>314</v>
      </c>
      <c r="E4" t="s">
        <v>171</v>
      </c>
      <c r="G4" s="5" t="s">
        <v>81</v>
      </c>
      <c r="H4" s="7" t="s">
        <v>26</v>
      </c>
      <c r="I4">
        <v>11</v>
      </c>
      <c r="J4" s="7" t="s">
        <v>151</v>
      </c>
      <c r="K4">
        <v>19</v>
      </c>
      <c r="L4" s="10" t="s">
        <v>451</v>
      </c>
      <c r="N4" s="11" t="s">
        <v>138</v>
      </c>
      <c r="O4" s="13" t="s">
        <v>187</v>
      </c>
      <c r="P4">
        <v>14</v>
      </c>
      <c r="Q4" s="15" t="s">
        <v>225</v>
      </c>
      <c r="R4" s="15">
        <v>20</v>
      </c>
      <c r="S4" s="17" t="s">
        <v>237</v>
      </c>
      <c r="T4" s="15">
        <v>15</v>
      </c>
      <c r="U4" s="15">
        <v>12</v>
      </c>
      <c r="V4" s="18" t="s">
        <v>104</v>
      </c>
      <c r="W4" s="18" t="s">
        <v>105</v>
      </c>
      <c r="X4" s="15">
        <v>15</v>
      </c>
      <c r="Y4" s="18" t="s">
        <v>124</v>
      </c>
      <c r="AA4" s="28" t="s">
        <v>110</v>
      </c>
      <c r="AC4">
        <v>15</v>
      </c>
      <c r="AD4" s="28" t="s">
        <v>59</v>
      </c>
      <c r="AE4">
        <v>15</v>
      </c>
      <c r="AF4" s="28" t="s">
        <v>51</v>
      </c>
      <c r="AH4" s="49">
        <f t="shared" si="0"/>
        <v>17.777777777777779</v>
      </c>
      <c r="AI4" s="50">
        <f t="shared" ref="AI4:AI38" si="1">+(I4/25*20+K4/25*20+M4+P4+R4+T4+U4+X4+Z4+AC4+AE4+AG4)/12*0.9+AH4*0.1+1</f>
        <v>12.527777777777779</v>
      </c>
    </row>
    <row r="5" spans="1:35">
      <c r="A5">
        <v>3</v>
      </c>
      <c r="B5" s="5">
        <v>20150969</v>
      </c>
      <c r="C5" t="s">
        <v>137</v>
      </c>
      <c r="D5" t="s">
        <v>312</v>
      </c>
      <c r="E5" t="s">
        <v>168</v>
      </c>
      <c r="F5" s="4"/>
      <c r="G5" s="5" t="s">
        <v>77</v>
      </c>
      <c r="H5" t="s">
        <v>26</v>
      </c>
      <c r="I5">
        <v>15</v>
      </c>
      <c r="J5" s="7" t="s">
        <v>26</v>
      </c>
      <c r="K5">
        <v>21</v>
      </c>
      <c r="L5" s="10" t="s">
        <v>451</v>
      </c>
      <c r="M5">
        <v>14</v>
      </c>
      <c r="N5" s="11" t="s">
        <v>17</v>
      </c>
      <c r="O5" s="13" t="s">
        <v>188</v>
      </c>
      <c r="P5">
        <v>12</v>
      </c>
      <c r="Q5" s="15" t="s">
        <v>225</v>
      </c>
      <c r="R5" s="15">
        <v>12</v>
      </c>
      <c r="S5" s="17" t="s">
        <v>238</v>
      </c>
      <c r="T5" s="15">
        <v>12</v>
      </c>
      <c r="U5" s="15">
        <v>12</v>
      </c>
      <c r="V5" s="18" t="s">
        <v>104</v>
      </c>
      <c r="W5" s="18" t="s">
        <v>104</v>
      </c>
      <c r="X5" s="15">
        <v>15</v>
      </c>
      <c r="Y5" s="18" t="s">
        <v>125</v>
      </c>
      <c r="Z5">
        <v>15</v>
      </c>
      <c r="AA5" s="28" t="s">
        <v>111</v>
      </c>
      <c r="AB5" s="28" t="s">
        <v>129</v>
      </c>
      <c r="AC5">
        <v>15</v>
      </c>
      <c r="AD5" s="28" t="s">
        <v>58</v>
      </c>
      <c r="AE5">
        <v>20</v>
      </c>
      <c r="AF5" s="28" t="s">
        <v>51</v>
      </c>
      <c r="AH5" s="49">
        <f t="shared" si="0"/>
        <v>18.888888888888889</v>
      </c>
      <c r="AI5" s="50">
        <f t="shared" si="1"/>
        <v>14.57388888888889</v>
      </c>
    </row>
    <row r="6" spans="1:35">
      <c r="A6">
        <v>4</v>
      </c>
      <c r="B6" s="5">
        <v>20111430</v>
      </c>
      <c r="C6" t="s">
        <v>377</v>
      </c>
      <c r="D6" t="s">
        <v>312</v>
      </c>
      <c r="F6" s="4" t="s">
        <v>283</v>
      </c>
      <c r="G6" s="5" t="s">
        <v>77</v>
      </c>
      <c r="I6">
        <v>15</v>
      </c>
      <c r="J6" s="7" t="s">
        <v>153</v>
      </c>
      <c r="K6">
        <v>24</v>
      </c>
      <c r="M6">
        <v>10</v>
      </c>
      <c r="N6" s="11" t="s">
        <v>18</v>
      </c>
      <c r="R6" s="15">
        <v>12</v>
      </c>
      <c r="S6" s="17" t="s">
        <v>317</v>
      </c>
      <c r="T6" s="15">
        <v>17</v>
      </c>
      <c r="W6" s="18" t="s">
        <v>104</v>
      </c>
      <c r="X6" s="15">
        <v>20</v>
      </c>
      <c r="Y6" s="18" t="s">
        <v>104</v>
      </c>
      <c r="Z6">
        <v>15</v>
      </c>
      <c r="AB6" s="28" t="s">
        <v>129</v>
      </c>
      <c r="AC6">
        <v>20</v>
      </c>
      <c r="AD6" s="28" t="s">
        <v>58</v>
      </c>
      <c r="AE6">
        <v>20</v>
      </c>
      <c r="AF6" s="28" t="s">
        <v>430</v>
      </c>
      <c r="AG6">
        <v>20</v>
      </c>
      <c r="AH6" s="49">
        <f t="shared" si="0"/>
        <v>12.222222222222223</v>
      </c>
      <c r="AI6" s="50">
        <f t="shared" si="1"/>
        <v>14.612222222222222</v>
      </c>
    </row>
    <row r="7" spans="1:35">
      <c r="A7">
        <v>5</v>
      </c>
      <c r="B7" s="5">
        <v>20153569</v>
      </c>
      <c r="C7" t="s">
        <v>50</v>
      </c>
      <c r="D7" t="s">
        <v>312</v>
      </c>
      <c r="E7" t="s">
        <v>168</v>
      </c>
      <c r="F7" t="s">
        <v>283</v>
      </c>
      <c r="G7" s="5" t="s">
        <v>77</v>
      </c>
      <c r="H7" s="7"/>
      <c r="I7">
        <v>10</v>
      </c>
      <c r="J7" s="7" t="s">
        <v>151</v>
      </c>
      <c r="K7">
        <v>21</v>
      </c>
      <c r="L7" s="10" t="s">
        <v>451</v>
      </c>
      <c r="M7">
        <v>12</v>
      </c>
      <c r="N7" s="11" t="s">
        <v>19</v>
      </c>
      <c r="O7" s="13" t="s">
        <v>188</v>
      </c>
      <c r="P7">
        <v>13</v>
      </c>
      <c r="R7" s="15">
        <v>12</v>
      </c>
      <c r="S7" s="17" t="s">
        <v>237</v>
      </c>
      <c r="T7" s="15">
        <v>16</v>
      </c>
      <c r="U7" s="15">
        <v>11</v>
      </c>
      <c r="V7" s="18" t="s">
        <v>104</v>
      </c>
      <c r="W7" s="18" t="s">
        <v>104</v>
      </c>
      <c r="X7" s="15">
        <v>15</v>
      </c>
      <c r="Y7" s="18" t="s">
        <v>125</v>
      </c>
      <c r="Z7">
        <v>15</v>
      </c>
      <c r="AB7" s="28" t="s">
        <v>129</v>
      </c>
      <c r="AC7">
        <v>15</v>
      </c>
      <c r="AD7" s="28" t="s">
        <v>58</v>
      </c>
      <c r="AE7">
        <v>15</v>
      </c>
      <c r="AF7" s="28" t="s">
        <v>56</v>
      </c>
      <c r="AH7" s="49">
        <f t="shared" si="0"/>
        <v>16.666666666666668</v>
      </c>
      <c r="AI7" s="50">
        <f t="shared" si="1"/>
        <v>13.826666666666668</v>
      </c>
    </row>
    <row r="8" spans="1:35">
      <c r="A8">
        <v>6</v>
      </c>
      <c r="B8" s="5">
        <v>20032907</v>
      </c>
      <c r="C8" t="s">
        <v>184</v>
      </c>
      <c r="D8" t="s">
        <v>314</v>
      </c>
      <c r="F8" s="4"/>
      <c r="G8" s="5" t="s">
        <v>77</v>
      </c>
      <c r="H8" s="7"/>
      <c r="I8">
        <v>13</v>
      </c>
      <c r="J8" s="7" t="s">
        <v>26</v>
      </c>
      <c r="K8">
        <v>22</v>
      </c>
      <c r="AH8" s="49">
        <f t="shared" si="0"/>
        <v>3.333333333333333</v>
      </c>
      <c r="AI8" s="50">
        <f t="shared" si="1"/>
        <v>3.4333333333333336</v>
      </c>
    </row>
    <row r="9" spans="1:35">
      <c r="A9">
        <v>7</v>
      </c>
      <c r="B9" s="5">
        <v>20062856</v>
      </c>
      <c r="C9" t="s">
        <v>441</v>
      </c>
      <c r="D9" t="s">
        <v>313</v>
      </c>
      <c r="F9" s="4"/>
      <c r="G9" s="5" t="s">
        <v>83</v>
      </c>
      <c r="H9" s="7"/>
      <c r="I9">
        <v>11</v>
      </c>
      <c r="J9" s="7" t="s">
        <v>151</v>
      </c>
      <c r="K9">
        <v>21</v>
      </c>
      <c r="M9">
        <v>18</v>
      </c>
      <c r="N9" s="11" t="s">
        <v>19</v>
      </c>
      <c r="R9" s="15">
        <v>12</v>
      </c>
      <c r="S9" s="17" t="s">
        <v>237</v>
      </c>
      <c r="T9" s="15">
        <v>8</v>
      </c>
      <c r="U9" s="15">
        <v>20</v>
      </c>
      <c r="X9" s="15">
        <v>15</v>
      </c>
      <c r="Z9">
        <v>15</v>
      </c>
      <c r="AD9" s="28" t="s">
        <v>59</v>
      </c>
      <c r="AE9">
        <v>20</v>
      </c>
      <c r="AF9" s="28" t="s">
        <v>51</v>
      </c>
      <c r="AH9" s="49">
        <f t="shared" si="0"/>
        <v>6.6666666666666661</v>
      </c>
      <c r="AI9" s="50">
        <f t="shared" si="1"/>
        <v>11.686666666666666</v>
      </c>
    </row>
    <row r="10" spans="1:35">
      <c r="A10">
        <v>8</v>
      </c>
      <c r="B10" s="5">
        <v>20122538</v>
      </c>
      <c r="C10" t="s">
        <v>464</v>
      </c>
      <c r="D10" t="s">
        <v>312</v>
      </c>
      <c r="E10" t="s">
        <v>168</v>
      </c>
      <c r="G10" s="5" t="s">
        <v>77</v>
      </c>
      <c r="H10" s="7" t="s">
        <v>26</v>
      </c>
      <c r="I10">
        <v>17</v>
      </c>
      <c r="J10" s="7" t="s">
        <v>26</v>
      </c>
      <c r="K10">
        <v>25</v>
      </c>
      <c r="L10" s="10" t="s">
        <v>451</v>
      </c>
      <c r="M10">
        <v>14</v>
      </c>
      <c r="N10" s="11" t="s">
        <v>19</v>
      </c>
      <c r="O10" s="13" t="s">
        <v>188</v>
      </c>
      <c r="P10">
        <v>12</v>
      </c>
      <c r="Q10" s="15" t="s">
        <v>225</v>
      </c>
      <c r="R10" s="15">
        <v>20</v>
      </c>
      <c r="S10" s="18" t="s">
        <v>262</v>
      </c>
      <c r="T10" s="15">
        <v>16</v>
      </c>
      <c r="U10" s="15">
        <v>20</v>
      </c>
      <c r="V10" s="18" t="s">
        <v>104</v>
      </c>
      <c r="W10" s="18" t="s">
        <v>35</v>
      </c>
      <c r="X10" s="15">
        <v>18</v>
      </c>
      <c r="Y10" s="18" t="s">
        <v>106</v>
      </c>
      <c r="Z10">
        <v>15</v>
      </c>
      <c r="AA10" s="28" t="s">
        <v>114</v>
      </c>
      <c r="AB10" s="28" t="s">
        <v>130</v>
      </c>
      <c r="AC10">
        <v>17</v>
      </c>
      <c r="AD10" s="28" t="s">
        <v>58</v>
      </c>
      <c r="AE10">
        <v>20</v>
      </c>
      <c r="AG10">
        <v>17</v>
      </c>
      <c r="AH10" s="49">
        <f t="shared" si="0"/>
        <v>16.666666666666668</v>
      </c>
      <c r="AI10" s="50">
        <f t="shared" si="1"/>
        <v>17.861666666666668</v>
      </c>
    </row>
    <row r="11" spans="1:35">
      <c r="A11">
        <v>9</v>
      </c>
      <c r="B11" s="5">
        <v>20130890</v>
      </c>
      <c r="C11" t="s">
        <v>345</v>
      </c>
      <c r="D11" t="s">
        <v>312</v>
      </c>
      <c r="F11" s="4" t="s">
        <v>135</v>
      </c>
      <c r="G11" s="5" t="s">
        <v>77</v>
      </c>
      <c r="H11" s="7" t="s">
        <v>26</v>
      </c>
      <c r="I11">
        <v>10</v>
      </c>
      <c r="J11" s="7" t="s">
        <v>26</v>
      </c>
      <c r="K11">
        <v>21</v>
      </c>
      <c r="L11" s="10" t="s">
        <v>451</v>
      </c>
      <c r="N11" s="11" t="s">
        <v>20</v>
      </c>
      <c r="O11" s="13" t="s">
        <v>188</v>
      </c>
      <c r="P11">
        <v>13</v>
      </c>
      <c r="R11" s="15">
        <v>12</v>
      </c>
      <c r="S11" s="17" t="s">
        <v>237</v>
      </c>
      <c r="T11" s="15">
        <v>14</v>
      </c>
      <c r="U11" s="15">
        <v>12</v>
      </c>
      <c r="V11" s="18" t="s">
        <v>104</v>
      </c>
      <c r="W11" s="18" t="s">
        <v>104</v>
      </c>
      <c r="Z11">
        <v>15</v>
      </c>
      <c r="AA11" s="28" t="s">
        <v>110</v>
      </c>
      <c r="AH11" s="49">
        <f t="shared" si="0"/>
        <v>13.333333333333332</v>
      </c>
      <c r="AI11" s="50">
        <f t="shared" si="1"/>
        <v>9.1433333333333326</v>
      </c>
    </row>
    <row r="12" spans="1:35">
      <c r="A12">
        <v>10</v>
      </c>
      <c r="B12" s="5">
        <v>20113632</v>
      </c>
      <c r="C12" t="s">
        <v>236</v>
      </c>
      <c r="G12" t="s">
        <v>235</v>
      </c>
      <c r="I12">
        <v>17</v>
      </c>
      <c r="J12" s="7" t="s">
        <v>26</v>
      </c>
      <c r="K12">
        <v>24</v>
      </c>
      <c r="N12" s="11" t="s">
        <v>19</v>
      </c>
      <c r="R12" s="15">
        <v>12</v>
      </c>
      <c r="S12" s="17" t="s">
        <v>237</v>
      </c>
      <c r="T12" s="15">
        <v>20</v>
      </c>
      <c r="V12" s="18" t="s">
        <v>104</v>
      </c>
      <c r="W12" s="18" t="s">
        <v>104</v>
      </c>
      <c r="X12" s="15">
        <v>20</v>
      </c>
      <c r="Y12" s="23" t="s">
        <v>409</v>
      </c>
      <c r="AC12">
        <v>15</v>
      </c>
      <c r="AD12" s="28" t="s">
        <v>60</v>
      </c>
      <c r="AE12">
        <v>20</v>
      </c>
      <c r="AH12" s="49">
        <f t="shared" si="0"/>
        <v>8.8888888888888893</v>
      </c>
      <c r="AI12" s="50">
        <f t="shared" si="1"/>
        <v>10.873888888888889</v>
      </c>
    </row>
    <row r="13" spans="1:35">
      <c r="A13">
        <v>11</v>
      </c>
      <c r="B13" s="5">
        <v>20133317</v>
      </c>
      <c r="C13" t="s">
        <v>164</v>
      </c>
      <c r="F13" s="4" t="s">
        <v>165</v>
      </c>
      <c r="G13" s="5"/>
      <c r="H13" s="7" t="s">
        <v>26</v>
      </c>
      <c r="I13">
        <v>14</v>
      </c>
      <c r="J13" s="7" t="s">
        <v>26</v>
      </c>
      <c r="L13" s="10" t="s">
        <v>451</v>
      </c>
      <c r="M13">
        <v>12</v>
      </c>
      <c r="N13" s="11" t="s">
        <v>18</v>
      </c>
      <c r="O13" s="13" t="s">
        <v>188</v>
      </c>
      <c r="P13">
        <v>10</v>
      </c>
      <c r="S13" s="17" t="s">
        <v>237</v>
      </c>
      <c r="V13" s="18" t="s">
        <v>104</v>
      </c>
      <c r="W13" s="18" t="s">
        <v>104</v>
      </c>
      <c r="AB13" s="28" t="s">
        <v>130</v>
      </c>
      <c r="AD13" s="28" t="s">
        <v>61</v>
      </c>
      <c r="AH13" s="49">
        <f t="shared" si="0"/>
        <v>12.222222222222223</v>
      </c>
      <c r="AI13" s="50">
        <f t="shared" si="1"/>
        <v>4.7122222222222225</v>
      </c>
    </row>
    <row r="14" spans="1:35">
      <c r="A14">
        <v>12</v>
      </c>
      <c r="B14" s="5">
        <v>20140865</v>
      </c>
      <c r="C14" t="s">
        <v>463</v>
      </c>
      <c r="D14" t="s">
        <v>312</v>
      </c>
      <c r="E14" t="s">
        <v>169</v>
      </c>
      <c r="F14" s="4" t="s">
        <v>135</v>
      </c>
      <c r="G14" s="5" t="s">
        <v>77</v>
      </c>
      <c r="H14" t="s">
        <v>25</v>
      </c>
      <c r="I14">
        <v>11</v>
      </c>
      <c r="J14" s="7" t="s">
        <v>151</v>
      </c>
      <c r="K14">
        <v>18</v>
      </c>
      <c r="L14" s="10" t="s">
        <v>451</v>
      </c>
      <c r="M14">
        <v>16</v>
      </c>
      <c r="P14">
        <v>14</v>
      </c>
      <c r="R14" s="15">
        <v>12</v>
      </c>
      <c r="S14" s="17" t="s">
        <v>318</v>
      </c>
      <c r="T14" s="15">
        <v>18</v>
      </c>
      <c r="W14" s="18" t="s">
        <v>104</v>
      </c>
      <c r="AB14" s="28" t="s">
        <v>129</v>
      </c>
      <c r="AC14">
        <v>15</v>
      </c>
      <c r="AE14">
        <v>15</v>
      </c>
      <c r="AH14" s="49">
        <f t="shared" si="0"/>
        <v>11.111111111111111</v>
      </c>
      <c r="AI14" s="50">
        <f t="shared" si="1"/>
        <v>10.601111111111111</v>
      </c>
    </row>
    <row r="15" spans="1:35">
      <c r="A15">
        <v>13</v>
      </c>
      <c r="B15" s="5">
        <v>20150952</v>
      </c>
      <c r="C15" t="s">
        <v>246</v>
      </c>
      <c r="D15" t="s">
        <v>312</v>
      </c>
      <c r="G15" s="5" t="s">
        <v>78</v>
      </c>
      <c r="H15" s="7" t="s">
        <v>24</v>
      </c>
      <c r="I15">
        <v>17</v>
      </c>
      <c r="J15" s="7" t="s">
        <v>26</v>
      </c>
      <c r="K15">
        <v>25</v>
      </c>
      <c r="L15" s="10" t="s">
        <v>451</v>
      </c>
      <c r="M15">
        <v>16</v>
      </c>
      <c r="N15" s="11" t="s">
        <v>21</v>
      </c>
      <c r="O15" s="13" t="s">
        <v>188</v>
      </c>
      <c r="P15">
        <v>13</v>
      </c>
      <c r="Q15" s="15" t="s">
        <v>225</v>
      </c>
      <c r="R15" s="15">
        <v>12</v>
      </c>
      <c r="S15" s="17" t="s">
        <v>317</v>
      </c>
      <c r="T15" s="15">
        <v>18</v>
      </c>
      <c r="U15" s="15">
        <v>12</v>
      </c>
      <c r="V15" s="18" t="s">
        <v>105</v>
      </c>
      <c r="W15" s="18" t="s">
        <v>104</v>
      </c>
      <c r="X15" s="15">
        <v>20</v>
      </c>
      <c r="Y15" s="18" t="s">
        <v>106</v>
      </c>
      <c r="Z15">
        <v>15</v>
      </c>
      <c r="AA15" s="28" t="s">
        <v>111</v>
      </c>
      <c r="AD15" s="28" t="s">
        <v>58</v>
      </c>
      <c r="AE15">
        <v>15</v>
      </c>
      <c r="AF15" s="28" t="s">
        <v>51</v>
      </c>
      <c r="AH15" s="49">
        <f t="shared" si="0"/>
        <v>16.666666666666668</v>
      </c>
      <c r="AI15" s="50">
        <f t="shared" si="1"/>
        <v>14.261666666666667</v>
      </c>
    </row>
    <row r="16" spans="1:35">
      <c r="A16">
        <v>14</v>
      </c>
      <c r="B16" s="5">
        <v>20010979</v>
      </c>
      <c r="C16" t="s">
        <v>177</v>
      </c>
      <c r="D16" t="s">
        <v>314</v>
      </c>
      <c r="F16" s="4" t="s">
        <v>135</v>
      </c>
      <c r="G16" s="5" t="s">
        <v>235</v>
      </c>
      <c r="H16" s="7" t="s">
        <v>26</v>
      </c>
      <c r="I16">
        <v>20</v>
      </c>
      <c r="J16" s="7" t="s">
        <v>26</v>
      </c>
      <c r="K16">
        <v>24</v>
      </c>
      <c r="L16" s="10" t="s">
        <v>451</v>
      </c>
      <c r="M16">
        <v>16</v>
      </c>
      <c r="N16" s="11" t="s">
        <v>19</v>
      </c>
      <c r="O16" s="13" t="s">
        <v>188</v>
      </c>
      <c r="P16">
        <v>14</v>
      </c>
      <c r="Q16" s="15" t="s">
        <v>225</v>
      </c>
      <c r="R16" s="15">
        <v>12</v>
      </c>
      <c r="S16" s="17" t="s">
        <v>237</v>
      </c>
      <c r="T16" s="15">
        <v>12</v>
      </c>
      <c r="U16" s="15">
        <v>12</v>
      </c>
      <c r="V16" s="18" t="s">
        <v>104</v>
      </c>
      <c r="W16" s="18" t="s">
        <v>104</v>
      </c>
      <c r="X16" s="15">
        <v>15</v>
      </c>
      <c r="Y16" s="18" t="s">
        <v>104</v>
      </c>
      <c r="Z16">
        <v>15</v>
      </c>
      <c r="AA16" s="28" t="s">
        <v>110</v>
      </c>
      <c r="AC16">
        <v>15</v>
      </c>
      <c r="AD16" s="28" t="s">
        <v>59</v>
      </c>
      <c r="AE16">
        <v>15</v>
      </c>
      <c r="AF16" s="28" t="s">
        <v>52</v>
      </c>
      <c r="AH16" s="49">
        <f t="shared" si="0"/>
        <v>17.777777777777779</v>
      </c>
      <c r="AI16" s="50">
        <f t="shared" si="1"/>
        <v>14.867777777777777</v>
      </c>
    </row>
    <row r="17" spans="1:35">
      <c r="A17">
        <v>15</v>
      </c>
      <c r="B17" s="5">
        <v>20142254</v>
      </c>
      <c r="C17" t="s">
        <v>292</v>
      </c>
      <c r="D17" t="s">
        <v>312</v>
      </c>
      <c r="E17" t="s">
        <v>168</v>
      </c>
      <c r="F17" s="4" t="s">
        <v>135</v>
      </c>
      <c r="G17" s="5" t="s">
        <v>77</v>
      </c>
      <c r="H17" s="7" t="s">
        <v>26</v>
      </c>
      <c r="I17">
        <v>15</v>
      </c>
      <c r="J17" s="7" t="s">
        <v>26</v>
      </c>
      <c r="K17">
        <v>24</v>
      </c>
      <c r="L17" s="10" t="s">
        <v>451</v>
      </c>
      <c r="M17">
        <v>16</v>
      </c>
      <c r="N17" s="11" t="s">
        <v>19</v>
      </c>
      <c r="O17" s="13" t="s">
        <v>188</v>
      </c>
      <c r="P17">
        <v>12</v>
      </c>
      <c r="Q17" s="15" t="s">
        <v>225</v>
      </c>
      <c r="R17" s="15">
        <v>12</v>
      </c>
      <c r="S17" s="17" t="s">
        <v>237</v>
      </c>
      <c r="T17" s="15">
        <v>18</v>
      </c>
      <c r="U17" s="15">
        <v>12</v>
      </c>
      <c r="V17" s="18" t="s">
        <v>104</v>
      </c>
      <c r="W17" s="18" t="s">
        <v>35</v>
      </c>
      <c r="X17" s="15">
        <v>18</v>
      </c>
      <c r="Y17" s="18" t="s">
        <v>104</v>
      </c>
      <c r="Z17">
        <v>15</v>
      </c>
      <c r="AA17" s="28" t="s">
        <v>111</v>
      </c>
      <c r="AB17" s="28" t="s">
        <v>129</v>
      </c>
      <c r="AC17">
        <v>15</v>
      </c>
      <c r="AD17" s="28" t="s">
        <v>58</v>
      </c>
      <c r="AE17">
        <v>20</v>
      </c>
      <c r="AF17" s="28" t="s">
        <v>51</v>
      </c>
      <c r="AH17" s="49">
        <f>COUNTIF(D17:AF17,"P")/18*20</f>
        <v>20</v>
      </c>
      <c r="AI17" s="50">
        <f t="shared" si="1"/>
        <v>15.69</v>
      </c>
    </row>
    <row r="18" spans="1:35">
      <c r="A18">
        <v>16</v>
      </c>
      <c r="B18" s="5">
        <v>20080831</v>
      </c>
      <c r="C18" t="s">
        <v>97</v>
      </c>
      <c r="D18" t="s">
        <v>312</v>
      </c>
      <c r="E18" t="s">
        <v>168</v>
      </c>
      <c r="F18" s="4"/>
      <c r="G18" s="5"/>
      <c r="H18" s="7"/>
      <c r="I18">
        <v>12</v>
      </c>
      <c r="J18" s="7" t="s">
        <v>26</v>
      </c>
      <c r="K18">
        <v>20</v>
      </c>
      <c r="L18" s="10" t="s">
        <v>452</v>
      </c>
      <c r="O18" s="13" t="s">
        <v>188</v>
      </c>
      <c r="P18">
        <v>13</v>
      </c>
      <c r="Q18" s="15" t="s">
        <v>226</v>
      </c>
      <c r="R18" s="15">
        <v>12</v>
      </c>
      <c r="S18" s="17" t="s">
        <v>237</v>
      </c>
      <c r="T18" s="15">
        <v>16</v>
      </c>
      <c r="AH18" s="49">
        <f t="shared" ref="AH18:AH38" si="2">COUNTIF(D18:AF18,"P")/18*20</f>
        <v>7.7777777777777777</v>
      </c>
      <c r="AI18" s="50">
        <f t="shared" si="1"/>
        <v>6.7727777777777778</v>
      </c>
    </row>
    <row r="19" spans="1:35">
      <c r="A19">
        <v>17</v>
      </c>
      <c r="B19" s="5">
        <v>20120836</v>
      </c>
      <c r="C19" t="s">
        <v>207</v>
      </c>
      <c r="D19" t="s">
        <v>313</v>
      </c>
      <c r="E19" t="s">
        <v>168</v>
      </c>
      <c r="F19" s="4"/>
      <c r="G19" s="5" t="s">
        <v>84</v>
      </c>
      <c r="H19" s="7" t="s">
        <v>26</v>
      </c>
      <c r="L19" s="10" t="s">
        <v>451</v>
      </c>
      <c r="N19" s="11" t="s">
        <v>32</v>
      </c>
      <c r="Q19" s="15" t="s">
        <v>225</v>
      </c>
      <c r="R19" s="15">
        <v>20</v>
      </c>
      <c r="S19" s="17" t="s">
        <v>237</v>
      </c>
      <c r="T19" s="15">
        <v>17</v>
      </c>
      <c r="U19" s="15">
        <v>12</v>
      </c>
      <c r="V19" s="18" t="s">
        <v>104</v>
      </c>
      <c r="W19" s="18" t="s">
        <v>35</v>
      </c>
      <c r="X19" s="15">
        <v>18</v>
      </c>
      <c r="Z19">
        <v>15</v>
      </c>
      <c r="AA19" s="28" t="s">
        <v>111</v>
      </c>
      <c r="AB19" s="28" t="s">
        <v>129</v>
      </c>
      <c r="AC19">
        <v>15</v>
      </c>
      <c r="AD19" s="28" t="s">
        <v>60</v>
      </c>
      <c r="AE19">
        <v>15</v>
      </c>
      <c r="AF19" s="28" t="s">
        <v>52</v>
      </c>
      <c r="AH19" s="49">
        <f t="shared" si="2"/>
        <v>14.444444444444445</v>
      </c>
      <c r="AI19" s="50">
        <f t="shared" si="1"/>
        <v>10.844444444444445</v>
      </c>
    </row>
    <row r="20" spans="1:35">
      <c r="A20">
        <v>18</v>
      </c>
      <c r="B20" s="5">
        <v>20031274</v>
      </c>
      <c r="C20" t="s">
        <v>100</v>
      </c>
      <c r="D20" t="s">
        <v>312</v>
      </c>
      <c r="E20" t="s">
        <v>168</v>
      </c>
      <c r="F20" t="s">
        <v>163</v>
      </c>
      <c r="G20" s="5" t="s">
        <v>79</v>
      </c>
      <c r="H20" s="7" t="s">
        <v>26</v>
      </c>
      <c r="I20">
        <v>17</v>
      </c>
      <c r="J20" s="7" t="s">
        <v>26</v>
      </c>
      <c r="K20">
        <v>21</v>
      </c>
      <c r="L20" s="10" t="s">
        <v>451</v>
      </c>
      <c r="M20">
        <v>16</v>
      </c>
      <c r="N20" s="11" t="s">
        <v>33</v>
      </c>
      <c r="Q20" s="15" t="s">
        <v>225</v>
      </c>
      <c r="R20" s="15">
        <v>10</v>
      </c>
      <c r="S20" s="17" t="s">
        <v>319</v>
      </c>
      <c r="T20" s="15">
        <v>15</v>
      </c>
      <c r="U20" s="15">
        <v>12</v>
      </c>
      <c r="W20" s="18" t="s">
        <v>104</v>
      </c>
      <c r="X20" s="15">
        <v>18</v>
      </c>
      <c r="Y20" s="18" t="s">
        <v>104</v>
      </c>
      <c r="Z20">
        <v>20</v>
      </c>
      <c r="AA20" s="28" t="s">
        <v>111</v>
      </c>
      <c r="AB20" s="28" t="s">
        <v>129</v>
      </c>
      <c r="AC20">
        <v>15</v>
      </c>
      <c r="AD20" s="28" t="s">
        <v>58</v>
      </c>
      <c r="AE20">
        <v>20</v>
      </c>
      <c r="AF20" s="28" t="s">
        <v>51</v>
      </c>
      <c r="AH20" s="49">
        <f t="shared" si="2"/>
        <v>17.777777777777779</v>
      </c>
      <c r="AI20" s="50">
        <f t="shared" si="1"/>
        <v>14.507777777777779</v>
      </c>
    </row>
    <row r="21" spans="1:35">
      <c r="A21">
        <v>19</v>
      </c>
      <c r="B21" s="5">
        <v>20111460</v>
      </c>
      <c r="C21" t="s">
        <v>378</v>
      </c>
      <c r="D21" t="s">
        <v>312</v>
      </c>
      <c r="E21" t="s">
        <v>168</v>
      </c>
      <c r="F21" t="s">
        <v>135</v>
      </c>
      <c r="G21" s="5" t="s">
        <v>77</v>
      </c>
      <c r="I21">
        <v>12</v>
      </c>
      <c r="J21" t="s">
        <v>26</v>
      </c>
      <c r="K21">
        <v>20</v>
      </c>
      <c r="L21" s="10" t="s">
        <v>451</v>
      </c>
      <c r="M21">
        <v>16</v>
      </c>
      <c r="N21" s="11" t="s">
        <v>19</v>
      </c>
      <c r="O21" s="13" t="s">
        <v>189</v>
      </c>
      <c r="P21">
        <v>14</v>
      </c>
      <c r="Q21" s="15" t="s">
        <v>225</v>
      </c>
      <c r="R21" s="15">
        <v>10</v>
      </c>
      <c r="T21" s="15">
        <v>10</v>
      </c>
      <c r="U21" s="15">
        <v>12</v>
      </c>
      <c r="V21" s="18" t="s">
        <v>104</v>
      </c>
      <c r="W21" s="18" t="s">
        <v>104</v>
      </c>
      <c r="X21" s="15">
        <v>20</v>
      </c>
      <c r="Y21" s="18" t="s">
        <v>104</v>
      </c>
      <c r="Z21">
        <v>20</v>
      </c>
      <c r="AA21" s="28" t="s">
        <v>111</v>
      </c>
      <c r="AB21" s="28" t="s">
        <v>131</v>
      </c>
      <c r="AC21">
        <v>15</v>
      </c>
      <c r="AD21" s="28" t="s">
        <v>62</v>
      </c>
      <c r="AE21">
        <v>20</v>
      </c>
      <c r="AF21" s="28" t="s">
        <v>51</v>
      </c>
      <c r="AG21">
        <v>18</v>
      </c>
      <c r="AH21" s="49">
        <f t="shared" si="2"/>
        <v>17.777777777777779</v>
      </c>
      <c r="AI21" s="50">
        <f t="shared" si="1"/>
        <v>16.32277777777778</v>
      </c>
    </row>
    <row r="22" spans="1:35">
      <c r="A22">
        <v>20</v>
      </c>
      <c r="C22" t="s">
        <v>90</v>
      </c>
      <c r="D22" t="s">
        <v>313</v>
      </c>
      <c r="G22" s="5"/>
      <c r="H22" s="7"/>
      <c r="J22" s="7"/>
      <c r="AH22" s="49">
        <f t="shared" si="2"/>
        <v>0</v>
      </c>
      <c r="AI22" s="50">
        <f t="shared" si="1"/>
        <v>1</v>
      </c>
    </row>
    <row r="23" spans="1:35">
      <c r="A23">
        <v>21</v>
      </c>
      <c r="B23" s="5">
        <v>20104219</v>
      </c>
      <c r="C23" t="s">
        <v>176</v>
      </c>
      <c r="D23" t="s">
        <v>312</v>
      </c>
      <c r="E23" t="s">
        <v>168</v>
      </c>
      <c r="F23" s="4"/>
      <c r="G23" s="5" t="s">
        <v>77</v>
      </c>
      <c r="H23" s="7" t="s">
        <v>26</v>
      </c>
      <c r="I23">
        <v>23</v>
      </c>
      <c r="J23" s="7" t="s">
        <v>24</v>
      </c>
      <c r="K23">
        <v>23</v>
      </c>
      <c r="L23" s="10" t="s">
        <v>451</v>
      </c>
      <c r="M23">
        <v>17</v>
      </c>
      <c r="N23" s="11" t="s">
        <v>34</v>
      </c>
      <c r="O23" s="13" t="s">
        <v>188</v>
      </c>
      <c r="P23">
        <v>17</v>
      </c>
      <c r="R23" s="15">
        <v>14</v>
      </c>
      <c r="S23" s="17" t="s">
        <v>237</v>
      </c>
      <c r="T23" s="15">
        <v>12</v>
      </c>
      <c r="V23" s="18" t="s">
        <v>106</v>
      </c>
      <c r="W23" s="18" t="s">
        <v>104</v>
      </c>
      <c r="X23" s="15">
        <v>15</v>
      </c>
      <c r="Y23" s="18" t="s">
        <v>104</v>
      </c>
      <c r="AA23" s="28" t="s">
        <v>111</v>
      </c>
      <c r="AB23" s="28" t="s">
        <v>129</v>
      </c>
      <c r="AC23">
        <v>7</v>
      </c>
      <c r="AD23" s="28" t="s">
        <v>58</v>
      </c>
      <c r="AE23">
        <v>15</v>
      </c>
      <c r="AF23" s="28" t="s">
        <v>53</v>
      </c>
      <c r="AH23" s="49">
        <f t="shared" si="2"/>
        <v>17.777777777777779</v>
      </c>
      <c r="AI23" s="50">
        <f t="shared" si="1"/>
        <v>12.812777777777779</v>
      </c>
    </row>
    <row r="24" spans="1:35">
      <c r="A24">
        <v>22</v>
      </c>
      <c r="B24" s="5">
        <v>20140896</v>
      </c>
      <c r="C24" t="s">
        <v>98</v>
      </c>
      <c r="D24" t="s">
        <v>312</v>
      </c>
      <c r="E24" t="s">
        <v>168</v>
      </c>
      <c r="F24" t="s">
        <v>135</v>
      </c>
      <c r="G24" t="s">
        <v>77</v>
      </c>
      <c r="H24" t="s">
        <v>26</v>
      </c>
      <c r="I24">
        <v>16</v>
      </c>
      <c r="J24" t="s">
        <v>26</v>
      </c>
      <c r="K24">
        <v>19</v>
      </c>
      <c r="L24" s="10" t="s">
        <v>451</v>
      </c>
      <c r="N24" s="11" t="s">
        <v>19</v>
      </c>
      <c r="O24" s="13" t="s">
        <v>188</v>
      </c>
      <c r="P24">
        <v>13</v>
      </c>
      <c r="Q24" s="15" t="s">
        <v>225</v>
      </c>
      <c r="R24" s="15">
        <v>12</v>
      </c>
      <c r="S24" s="17" t="s">
        <v>237</v>
      </c>
      <c r="T24" s="15">
        <v>11</v>
      </c>
      <c r="U24" s="15">
        <v>12</v>
      </c>
      <c r="V24" s="18" t="s">
        <v>104</v>
      </c>
      <c r="W24" s="18" t="s">
        <v>104</v>
      </c>
      <c r="X24" s="15">
        <v>13</v>
      </c>
      <c r="Y24" s="18" t="s">
        <v>104</v>
      </c>
      <c r="Z24">
        <v>20</v>
      </c>
      <c r="AA24" s="28" t="s">
        <v>111</v>
      </c>
      <c r="AB24" s="28" t="s">
        <v>129</v>
      </c>
      <c r="AC24">
        <v>15</v>
      </c>
      <c r="AD24" s="28" t="s">
        <v>58</v>
      </c>
      <c r="AE24">
        <v>15</v>
      </c>
      <c r="AF24" s="28" t="s">
        <v>51</v>
      </c>
      <c r="AH24" s="49">
        <f t="shared" si="2"/>
        <v>20</v>
      </c>
      <c r="AI24" s="50">
        <f t="shared" si="1"/>
        <v>13.425000000000001</v>
      </c>
    </row>
    <row r="25" spans="1:35">
      <c r="A25">
        <v>23</v>
      </c>
      <c r="B25" s="5">
        <v>20133340</v>
      </c>
      <c r="C25" t="s">
        <v>248</v>
      </c>
      <c r="D25" t="s">
        <v>312</v>
      </c>
      <c r="E25" t="s">
        <v>168</v>
      </c>
      <c r="F25" t="s">
        <v>135</v>
      </c>
      <c r="G25" t="s">
        <v>77</v>
      </c>
      <c r="H25" t="s">
        <v>26</v>
      </c>
      <c r="I25">
        <v>17</v>
      </c>
      <c r="J25" t="s">
        <v>151</v>
      </c>
      <c r="K25">
        <v>25</v>
      </c>
      <c r="L25" s="10" t="s">
        <v>451</v>
      </c>
      <c r="M25">
        <v>12</v>
      </c>
      <c r="N25" s="11" t="s">
        <v>19</v>
      </c>
      <c r="O25" s="13" t="s">
        <v>188</v>
      </c>
      <c r="P25">
        <v>13</v>
      </c>
      <c r="R25" s="15">
        <v>12</v>
      </c>
      <c r="S25" s="17" t="s">
        <v>237</v>
      </c>
      <c r="T25" s="15">
        <v>14</v>
      </c>
      <c r="U25" s="15">
        <v>12</v>
      </c>
      <c r="V25" s="18" t="s">
        <v>105</v>
      </c>
      <c r="W25" s="18" t="s">
        <v>104</v>
      </c>
      <c r="X25" s="15">
        <v>15</v>
      </c>
      <c r="Y25" s="18" t="s">
        <v>104</v>
      </c>
      <c r="Z25">
        <v>15</v>
      </c>
      <c r="AA25" s="28" t="s">
        <v>111</v>
      </c>
      <c r="AB25" s="28" t="s">
        <v>129</v>
      </c>
      <c r="AC25">
        <v>15</v>
      </c>
      <c r="AD25" s="28" t="s">
        <v>63</v>
      </c>
      <c r="AE25">
        <v>20</v>
      </c>
      <c r="AF25" s="28" t="s">
        <v>51</v>
      </c>
      <c r="AH25" s="49">
        <f t="shared" si="2"/>
        <v>18.888888888888889</v>
      </c>
      <c r="AI25" s="50">
        <f t="shared" si="1"/>
        <v>15.00888888888889</v>
      </c>
    </row>
    <row r="26" spans="1:35">
      <c r="A26" s="18">
        <v>24</v>
      </c>
      <c r="B26" s="5">
        <v>20111578</v>
      </c>
      <c r="C26" t="s">
        <v>47</v>
      </c>
      <c r="D26" t="s">
        <v>312</v>
      </c>
      <c r="E26" t="s">
        <v>168</v>
      </c>
      <c r="F26" s="4" t="s">
        <v>135</v>
      </c>
      <c r="G26" s="5" t="s">
        <v>80</v>
      </c>
      <c r="H26" t="s">
        <v>26</v>
      </c>
      <c r="I26">
        <v>17</v>
      </c>
      <c r="J26" s="7" t="s">
        <v>26</v>
      </c>
      <c r="K26">
        <v>25</v>
      </c>
      <c r="L26" s="10" t="s">
        <v>451</v>
      </c>
      <c r="M26">
        <v>12</v>
      </c>
      <c r="N26" s="11" t="s">
        <v>19</v>
      </c>
      <c r="O26" s="13" t="s">
        <v>188</v>
      </c>
      <c r="P26">
        <v>13</v>
      </c>
      <c r="Q26" s="15" t="s">
        <v>225</v>
      </c>
      <c r="R26" s="15">
        <v>18</v>
      </c>
      <c r="S26" s="17" t="s">
        <v>237</v>
      </c>
      <c r="T26" s="15">
        <v>18</v>
      </c>
      <c r="U26" s="15">
        <v>12</v>
      </c>
      <c r="V26" s="18" t="s">
        <v>105</v>
      </c>
      <c r="W26" s="18" t="s">
        <v>104</v>
      </c>
      <c r="Y26" s="18" t="s">
        <v>35</v>
      </c>
      <c r="AA26" s="28" t="s">
        <v>111</v>
      </c>
      <c r="AC26">
        <v>15</v>
      </c>
      <c r="AD26" s="28" t="s">
        <v>58</v>
      </c>
      <c r="AF26" s="28" t="s">
        <v>54</v>
      </c>
      <c r="AH26" s="49">
        <f t="shared" si="2"/>
        <v>18.888888888888889</v>
      </c>
      <c r="AI26" s="50">
        <f t="shared" si="1"/>
        <v>12.008888888888889</v>
      </c>
    </row>
    <row r="27" spans="1:35">
      <c r="A27" s="18">
        <v>25</v>
      </c>
      <c r="B27" s="5">
        <v>19982338</v>
      </c>
      <c r="C27" t="s">
        <v>178</v>
      </c>
      <c r="D27" t="s">
        <v>312</v>
      </c>
      <c r="E27" t="s">
        <v>168</v>
      </c>
      <c r="F27" s="4" t="s">
        <v>135</v>
      </c>
      <c r="G27" s="5" t="s">
        <v>77</v>
      </c>
      <c r="H27" s="7" t="s">
        <v>26</v>
      </c>
      <c r="J27" s="7"/>
      <c r="AH27" s="49">
        <f t="shared" si="2"/>
        <v>5.5555555555555554</v>
      </c>
      <c r="AI27" s="50">
        <f t="shared" si="1"/>
        <v>1.5555555555555556</v>
      </c>
    </row>
    <row r="28" spans="1:35">
      <c r="A28" s="18">
        <v>26</v>
      </c>
      <c r="B28" s="5">
        <v>20101650</v>
      </c>
      <c r="C28" t="s">
        <v>284</v>
      </c>
      <c r="D28" t="s">
        <v>312</v>
      </c>
      <c r="F28" s="4"/>
      <c r="G28" s="5" t="s">
        <v>77</v>
      </c>
      <c r="H28" t="s">
        <v>27</v>
      </c>
      <c r="I28">
        <v>25</v>
      </c>
      <c r="J28" t="s">
        <v>26</v>
      </c>
      <c r="K28">
        <v>25</v>
      </c>
      <c r="L28" s="10" t="s">
        <v>451</v>
      </c>
      <c r="M28">
        <v>17</v>
      </c>
      <c r="N28" s="11" t="s">
        <v>19</v>
      </c>
      <c r="O28" s="13" t="s">
        <v>188</v>
      </c>
      <c r="P28">
        <v>16</v>
      </c>
      <c r="Q28" s="15" t="s">
        <v>225</v>
      </c>
      <c r="R28" s="15">
        <v>20</v>
      </c>
      <c r="S28" s="17" t="s">
        <v>237</v>
      </c>
      <c r="T28" s="15">
        <v>20</v>
      </c>
      <c r="U28" s="15">
        <v>20</v>
      </c>
      <c r="V28" s="18" t="s">
        <v>104</v>
      </c>
      <c r="W28" s="18" t="s">
        <v>104</v>
      </c>
      <c r="X28" s="15">
        <v>20</v>
      </c>
      <c r="Y28" s="18" t="s">
        <v>104</v>
      </c>
      <c r="Z28">
        <v>20</v>
      </c>
      <c r="AA28" s="28" t="s">
        <v>111</v>
      </c>
      <c r="AC28">
        <v>15</v>
      </c>
      <c r="AD28" s="28" t="s">
        <v>58</v>
      </c>
      <c r="AH28" s="49">
        <f t="shared" si="2"/>
        <v>15.555555555555555</v>
      </c>
      <c r="AI28" s="50">
        <f t="shared" si="1"/>
        <v>16.655555555555555</v>
      </c>
    </row>
    <row r="29" spans="1:35">
      <c r="A29" s="18">
        <v>27</v>
      </c>
      <c r="B29" s="5">
        <v>20123681</v>
      </c>
      <c r="C29" t="s">
        <v>99</v>
      </c>
      <c r="D29" t="s">
        <v>312</v>
      </c>
      <c r="E29" t="s">
        <v>168</v>
      </c>
      <c r="G29" t="s">
        <v>81</v>
      </c>
      <c r="AH29" s="49">
        <f t="shared" si="2"/>
        <v>3.333333333333333</v>
      </c>
      <c r="AI29" s="50">
        <f t="shared" si="1"/>
        <v>1.3333333333333333</v>
      </c>
    </row>
    <row r="30" spans="1:35">
      <c r="A30" s="18">
        <v>28</v>
      </c>
      <c r="B30" s="5">
        <v>20052054</v>
      </c>
      <c r="C30" t="s">
        <v>260</v>
      </c>
      <c r="D30" t="s">
        <v>312</v>
      </c>
      <c r="G30" s="5" t="s">
        <v>77</v>
      </c>
      <c r="H30" t="s">
        <v>26</v>
      </c>
      <c r="I30">
        <v>16</v>
      </c>
      <c r="J30" s="7" t="s">
        <v>31</v>
      </c>
      <c r="K30">
        <v>21</v>
      </c>
      <c r="L30" s="10" t="s">
        <v>451</v>
      </c>
      <c r="M30">
        <v>14</v>
      </c>
      <c r="N30" s="11" t="s">
        <v>19</v>
      </c>
      <c r="S30" s="17" t="s">
        <v>237</v>
      </c>
      <c r="AH30" s="49">
        <f t="shared" si="2"/>
        <v>7.7777777777777777</v>
      </c>
      <c r="AI30" s="50">
        <f t="shared" si="1"/>
        <v>5.0477777777777781</v>
      </c>
    </row>
    <row r="31" spans="1:35">
      <c r="A31" s="18">
        <v>29</v>
      </c>
      <c r="B31" s="5">
        <v>20143386</v>
      </c>
      <c r="C31" t="s">
        <v>247</v>
      </c>
      <c r="D31" t="s">
        <v>312</v>
      </c>
      <c r="E31" t="s">
        <v>168</v>
      </c>
      <c r="F31" t="s">
        <v>135</v>
      </c>
      <c r="G31" s="5" t="s">
        <v>82</v>
      </c>
      <c r="H31" s="7" t="s">
        <v>26</v>
      </c>
      <c r="I31">
        <v>22</v>
      </c>
      <c r="J31" t="s">
        <v>26</v>
      </c>
      <c r="K31">
        <v>23</v>
      </c>
      <c r="L31" s="10" t="s">
        <v>451</v>
      </c>
      <c r="M31">
        <v>18</v>
      </c>
      <c r="N31" s="11" t="s">
        <v>19</v>
      </c>
      <c r="O31" s="13" t="s">
        <v>190</v>
      </c>
      <c r="P31">
        <v>16</v>
      </c>
      <c r="Q31" s="15" t="s">
        <v>225</v>
      </c>
      <c r="R31" s="15">
        <v>20</v>
      </c>
      <c r="S31" s="17" t="s">
        <v>237</v>
      </c>
      <c r="T31" s="15">
        <v>20</v>
      </c>
      <c r="U31" s="15">
        <v>20</v>
      </c>
      <c r="V31" s="18" t="s">
        <v>105</v>
      </c>
      <c r="W31" s="18" t="s">
        <v>35</v>
      </c>
      <c r="X31" s="15">
        <v>20</v>
      </c>
      <c r="Y31" s="18" t="s">
        <v>104</v>
      </c>
      <c r="Z31">
        <v>15</v>
      </c>
      <c r="AA31" s="28" t="s">
        <v>112</v>
      </c>
      <c r="AB31" s="28" t="s">
        <v>129</v>
      </c>
      <c r="AD31" s="28" t="s">
        <v>59</v>
      </c>
      <c r="AE31">
        <v>20</v>
      </c>
      <c r="AF31" s="28" t="s">
        <v>54</v>
      </c>
      <c r="AH31" s="49">
        <f t="shared" si="2"/>
        <v>20</v>
      </c>
      <c r="AI31" s="50">
        <f t="shared" si="1"/>
        <v>16.875</v>
      </c>
    </row>
    <row r="32" spans="1:35">
      <c r="A32" s="18">
        <v>30</v>
      </c>
      <c r="C32" t="s">
        <v>460</v>
      </c>
      <c r="D32" t="s">
        <v>312</v>
      </c>
      <c r="AH32" s="49">
        <f t="shared" si="2"/>
        <v>1.1111111111111112</v>
      </c>
      <c r="AI32" s="50">
        <f t="shared" si="1"/>
        <v>1.1111111111111112</v>
      </c>
    </row>
    <row r="33" spans="1:35">
      <c r="A33" s="18">
        <v>31</v>
      </c>
      <c r="C33" t="s">
        <v>461</v>
      </c>
      <c r="D33" t="s">
        <v>312</v>
      </c>
      <c r="E33" t="s">
        <v>168</v>
      </c>
      <c r="F33" s="4"/>
      <c r="G33" s="5"/>
      <c r="H33" s="7"/>
      <c r="J33" s="7"/>
      <c r="AH33" s="49">
        <f t="shared" si="2"/>
        <v>2.2222222222222223</v>
      </c>
      <c r="AI33" s="50">
        <f t="shared" si="1"/>
        <v>1.2222222222222223</v>
      </c>
    </row>
    <row r="34" spans="1:35">
      <c r="A34" s="18">
        <v>32</v>
      </c>
      <c r="B34" s="5">
        <v>20090108</v>
      </c>
      <c r="C34" t="s">
        <v>408</v>
      </c>
      <c r="D34" t="s">
        <v>312</v>
      </c>
      <c r="E34" t="s">
        <v>168</v>
      </c>
      <c r="F34" t="s">
        <v>135</v>
      </c>
      <c r="G34" t="s">
        <v>77</v>
      </c>
      <c r="I34">
        <v>11</v>
      </c>
      <c r="J34" t="s">
        <v>152</v>
      </c>
      <c r="K34">
        <v>21</v>
      </c>
      <c r="L34" s="10" t="s">
        <v>453</v>
      </c>
      <c r="M34">
        <v>13</v>
      </c>
      <c r="N34" s="11" t="s">
        <v>34</v>
      </c>
      <c r="O34" s="13" t="s">
        <v>188</v>
      </c>
      <c r="P34">
        <v>13</v>
      </c>
      <c r="R34" s="15">
        <v>10</v>
      </c>
      <c r="T34" s="15">
        <v>10</v>
      </c>
      <c r="U34" s="15">
        <v>12</v>
      </c>
      <c r="W34" s="18" t="s">
        <v>104</v>
      </c>
      <c r="X34" s="15">
        <v>20</v>
      </c>
      <c r="Y34" s="18" t="s">
        <v>104</v>
      </c>
      <c r="Z34">
        <v>20</v>
      </c>
      <c r="AA34" s="28" t="s">
        <v>111</v>
      </c>
      <c r="AB34" s="28" t="s">
        <v>129</v>
      </c>
      <c r="AC34">
        <v>15</v>
      </c>
      <c r="AD34" s="28" t="s">
        <v>58</v>
      </c>
      <c r="AE34">
        <v>20</v>
      </c>
      <c r="AF34" s="28" t="s">
        <v>51</v>
      </c>
      <c r="AG34">
        <v>20</v>
      </c>
      <c r="AH34" s="49">
        <f t="shared" si="2"/>
        <v>15.555555555555555</v>
      </c>
      <c r="AI34" s="50">
        <f t="shared" si="1"/>
        <v>15.950555555555555</v>
      </c>
    </row>
    <row r="35" spans="1:35">
      <c r="A35" s="18">
        <v>33</v>
      </c>
      <c r="B35" s="5">
        <v>20123037</v>
      </c>
      <c r="C35" t="s">
        <v>462</v>
      </c>
      <c r="D35" t="s">
        <v>312</v>
      </c>
      <c r="E35" t="s">
        <v>168</v>
      </c>
      <c r="F35" t="s">
        <v>135</v>
      </c>
      <c r="G35" s="5" t="s">
        <v>77</v>
      </c>
      <c r="H35" s="7" t="s">
        <v>26</v>
      </c>
      <c r="I35">
        <v>18</v>
      </c>
      <c r="J35" s="7" t="s">
        <v>26</v>
      </c>
      <c r="K35">
        <v>17</v>
      </c>
      <c r="L35" s="10" t="s">
        <v>451</v>
      </c>
      <c r="Q35" s="15" t="s">
        <v>227</v>
      </c>
      <c r="R35" s="15">
        <v>20</v>
      </c>
      <c r="S35" s="17" t="s">
        <v>237</v>
      </c>
      <c r="T35" s="15">
        <v>15</v>
      </c>
      <c r="W35" s="18" t="s">
        <v>104</v>
      </c>
      <c r="Y35" s="18" t="s">
        <v>104</v>
      </c>
      <c r="AB35" s="28" t="s">
        <v>129</v>
      </c>
      <c r="AE35">
        <v>15</v>
      </c>
      <c r="AF35" s="28" t="s">
        <v>51</v>
      </c>
      <c r="AH35" s="49">
        <f t="shared" si="2"/>
        <v>14.444444444444445</v>
      </c>
      <c r="AI35" s="50">
        <f t="shared" si="1"/>
        <v>8.2944444444444443</v>
      </c>
    </row>
    <row r="36" spans="1:35">
      <c r="A36" s="18">
        <v>34</v>
      </c>
      <c r="B36" s="5">
        <v>20082782</v>
      </c>
      <c r="C36" t="s">
        <v>311</v>
      </c>
      <c r="D36" t="s">
        <v>313</v>
      </c>
      <c r="E36" t="s">
        <v>170</v>
      </c>
      <c r="F36" t="s">
        <v>163</v>
      </c>
      <c r="G36" s="5" t="s">
        <v>85</v>
      </c>
      <c r="H36" t="s">
        <v>26</v>
      </c>
      <c r="I36">
        <v>10</v>
      </c>
      <c r="J36" s="7" t="s">
        <v>26</v>
      </c>
      <c r="K36">
        <v>23</v>
      </c>
      <c r="L36" s="10" t="s">
        <v>451</v>
      </c>
      <c r="M36">
        <v>13</v>
      </c>
      <c r="N36" s="11" t="s">
        <v>34</v>
      </c>
      <c r="Q36" s="15" t="s">
        <v>225</v>
      </c>
      <c r="R36" s="15">
        <v>12</v>
      </c>
      <c r="S36" s="17" t="s">
        <v>237</v>
      </c>
      <c r="T36" s="15">
        <v>18</v>
      </c>
      <c r="U36" s="15">
        <v>20</v>
      </c>
      <c r="V36" s="18" t="s">
        <v>105</v>
      </c>
      <c r="W36" s="18" t="s">
        <v>104</v>
      </c>
      <c r="X36" s="15">
        <v>15</v>
      </c>
      <c r="Z36">
        <v>15</v>
      </c>
      <c r="AA36" s="28" t="s">
        <v>111</v>
      </c>
      <c r="AB36" s="28" t="s">
        <v>132</v>
      </c>
      <c r="AC36">
        <v>15</v>
      </c>
      <c r="AD36" s="28" t="s">
        <v>60</v>
      </c>
      <c r="AE36">
        <v>15</v>
      </c>
      <c r="AH36" s="49">
        <f t="shared" si="2"/>
        <v>15.555555555555555</v>
      </c>
      <c r="AI36" s="50">
        <f t="shared" si="1"/>
        <v>13.760555555555557</v>
      </c>
    </row>
    <row r="37" spans="1:35">
      <c r="A37" s="18">
        <v>35</v>
      </c>
      <c r="B37" s="5">
        <v>20111438</v>
      </c>
      <c r="C37" t="s">
        <v>465</v>
      </c>
      <c r="D37" t="s">
        <v>312</v>
      </c>
      <c r="E37" t="s">
        <v>168</v>
      </c>
      <c r="F37" s="4" t="s">
        <v>135</v>
      </c>
      <c r="G37" s="5" t="s">
        <v>77</v>
      </c>
      <c r="H37" s="7"/>
      <c r="J37" s="7"/>
      <c r="R37" s="15">
        <v>12</v>
      </c>
      <c r="S37" s="17" t="s">
        <v>317</v>
      </c>
      <c r="U37" s="15">
        <v>12</v>
      </c>
      <c r="X37" s="15">
        <v>15</v>
      </c>
      <c r="AB37" s="28" t="s">
        <v>133</v>
      </c>
      <c r="AD37" s="28" t="s">
        <v>58</v>
      </c>
      <c r="AH37" s="49">
        <f t="shared" si="2"/>
        <v>7.7777777777777777</v>
      </c>
      <c r="AI37" s="50">
        <f t="shared" si="1"/>
        <v>4.7027777777777775</v>
      </c>
    </row>
    <row r="38" spans="1:35" s="57" customFormat="1">
      <c r="C38" s="58" t="s">
        <v>55</v>
      </c>
      <c r="D38" s="57" t="s">
        <v>458</v>
      </c>
      <c r="E38" s="57" t="s">
        <v>458</v>
      </c>
      <c r="F38" s="57" t="s">
        <v>458</v>
      </c>
      <c r="G38" s="57" t="s">
        <v>458</v>
      </c>
      <c r="H38" s="57" t="s">
        <v>458</v>
      </c>
      <c r="I38" s="57">
        <v>25</v>
      </c>
      <c r="J38" s="57" t="s">
        <v>458</v>
      </c>
      <c r="K38" s="57">
        <v>25</v>
      </c>
      <c r="L38" s="57" t="s">
        <v>458</v>
      </c>
      <c r="M38" s="57">
        <v>20</v>
      </c>
      <c r="N38" s="57" t="s">
        <v>458</v>
      </c>
      <c r="O38" s="57" t="s">
        <v>51</v>
      </c>
      <c r="P38" s="57">
        <v>20</v>
      </c>
      <c r="Q38" s="57" t="s">
        <v>458</v>
      </c>
      <c r="R38" s="57">
        <v>20</v>
      </c>
      <c r="S38" s="57" t="s">
        <v>458</v>
      </c>
      <c r="T38" s="57">
        <v>20</v>
      </c>
      <c r="U38" s="57">
        <v>20</v>
      </c>
      <c r="V38" s="57" t="s">
        <v>458</v>
      </c>
      <c r="W38" s="57" t="s">
        <v>458</v>
      </c>
      <c r="X38" s="57">
        <v>20</v>
      </c>
      <c r="Y38" s="57" t="s">
        <v>458</v>
      </c>
      <c r="Z38" s="57">
        <v>20</v>
      </c>
      <c r="AA38" s="57" t="s">
        <v>458</v>
      </c>
      <c r="AB38" s="57" t="s">
        <v>51</v>
      </c>
      <c r="AC38" s="57">
        <v>20</v>
      </c>
      <c r="AD38" s="57" t="s">
        <v>51</v>
      </c>
      <c r="AE38" s="57">
        <v>20</v>
      </c>
      <c r="AF38" s="57" t="s">
        <v>458</v>
      </c>
      <c r="AG38" s="57">
        <v>20</v>
      </c>
      <c r="AH38" s="59">
        <f t="shared" si="2"/>
        <v>20</v>
      </c>
      <c r="AI38" s="77">
        <f t="shared" si="1"/>
        <v>21</v>
      </c>
    </row>
    <row r="39" spans="1:35">
      <c r="C39" s="5"/>
      <c r="G39" s="5"/>
      <c r="J39" s="7"/>
    </row>
    <row r="40" spans="1:35">
      <c r="I40" s="9" t="s">
        <v>30</v>
      </c>
      <c r="M40" s="9" t="s">
        <v>192</v>
      </c>
      <c r="P40" s="9" t="s">
        <v>228</v>
      </c>
      <c r="R40" s="9" t="s">
        <v>228</v>
      </c>
      <c r="T40" s="9" t="s">
        <v>228</v>
      </c>
      <c r="U40" s="9" t="s">
        <v>228</v>
      </c>
      <c r="X40" s="9" t="s">
        <v>134</v>
      </c>
      <c r="Z40" s="9" t="s">
        <v>113</v>
      </c>
      <c r="AC40" s="9" t="s">
        <v>113</v>
      </c>
      <c r="AE40" s="9" t="s">
        <v>113</v>
      </c>
    </row>
  </sheetData>
  <sortState ref="B3:K39">
    <sortCondition ref="C3:C39"/>
  </sortState>
  <phoneticPr fontId="7" type="noConversion"/>
  <pageMargins left="0.75" right="0.2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04"/>
  <sheetViews>
    <sheetView topLeftCell="A46" zoomScale="80" workbookViewId="0">
      <selection activeCell="K67" sqref="K67"/>
    </sheetView>
  </sheetViews>
  <sheetFormatPr baseColWidth="10" defaultRowHeight="13"/>
  <cols>
    <col min="1" max="1" width="3.42578125" bestFit="1" customWidth="1"/>
    <col min="2" max="2" width="41.85546875" customWidth="1"/>
    <col min="3" max="3" width="2.140625" customWidth="1"/>
    <col min="4" max="6" width="8.5703125" style="44" customWidth="1"/>
    <col min="7" max="7" width="8.5703125" style="45" customWidth="1"/>
    <col min="8" max="8" width="6.5703125" bestFit="1" customWidth="1"/>
    <col min="9" max="9" width="7" style="72" bestFit="1" customWidth="1"/>
    <col min="10" max="10" width="6.7109375" style="76" bestFit="1" customWidth="1"/>
    <col min="11" max="11" width="6.5703125" style="84" bestFit="1" customWidth="1"/>
    <col min="12" max="12" width="4" customWidth="1"/>
  </cols>
  <sheetData>
    <row r="1" spans="1:11" ht="19" customHeight="1" thickBot="1">
      <c r="D1" s="44" t="s">
        <v>120</v>
      </c>
      <c r="E1" s="44" t="s">
        <v>423</v>
      </c>
      <c r="F1" s="44" t="s">
        <v>271</v>
      </c>
      <c r="G1" s="45" t="s">
        <v>393</v>
      </c>
      <c r="H1" s="20" t="s">
        <v>407</v>
      </c>
      <c r="I1" s="73" t="s">
        <v>435</v>
      </c>
      <c r="J1" s="75" t="s">
        <v>436</v>
      </c>
      <c r="K1" s="83" t="s">
        <v>406</v>
      </c>
    </row>
    <row r="2" spans="1:11" ht="19" customHeight="1" thickBot="1">
      <c r="A2">
        <v>1</v>
      </c>
      <c r="B2" s="1" t="s">
        <v>259</v>
      </c>
      <c r="D2" s="44">
        <v>15.5</v>
      </c>
      <c r="E2" s="44">
        <v>14</v>
      </c>
      <c r="F2" s="44">
        <v>17</v>
      </c>
      <c r="G2" s="45">
        <f>+(D2*0.4+E2*0.6)*0.7+F2*0.3</f>
        <v>15.32</v>
      </c>
      <c r="H2" s="28">
        <f>IF(G2&gt;=7,IF(G2&lt;10.5,1,0),0)</f>
        <v>0</v>
      </c>
      <c r="I2" s="74">
        <f>IF(G2&gt;=10.5,1,0)</f>
        <v>1</v>
      </c>
      <c r="J2" s="76">
        <f>IF(G2&lt;7,1,0)</f>
        <v>0</v>
      </c>
    </row>
    <row r="3" spans="1:11" ht="19" customHeight="1" thickBot="1">
      <c r="A3">
        <v>2</v>
      </c>
      <c r="B3" s="27" t="s">
        <v>282</v>
      </c>
      <c r="D3" s="44">
        <v>12.5</v>
      </c>
      <c r="E3" s="44">
        <v>15</v>
      </c>
      <c r="G3" s="45">
        <f t="shared" ref="G3:G65" si="0">+(D3*0.4+E3*0.6)*0.7+F3*0.3</f>
        <v>9.7999999999999989</v>
      </c>
      <c r="H3" s="28">
        <f t="shared" ref="H3:H66" si="1">IF(G3&gt;=7,IF(G3&lt;10.5,1,0),0)</f>
        <v>1</v>
      </c>
      <c r="I3" s="74">
        <f t="shared" ref="I3:I66" si="2">IF(G3&gt;=10.5,1,0)</f>
        <v>0</v>
      </c>
      <c r="J3" s="76">
        <f t="shared" ref="J3:J66" si="3">IF(G3&lt;7,1,0)</f>
        <v>0</v>
      </c>
      <c r="K3" s="84">
        <v>18</v>
      </c>
    </row>
    <row r="4" spans="1:11" ht="19" customHeight="1" thickBot="1">
      <c r="A4" s="28">
        <v>3</v>
      </c>
      <c r="B4" s="1" t="s">
        <v>201</v>
      </c>
      <c r="D4" s="44">
        <v>14</v>
      </c>
      <c r="E4" s="44">
        <v>13</v>
      </c>
      <c r="F4" s="44">
        <v>18</v>
      </c>
      <c r="G4" s="45">
        <f t="shared" si="0"/>
        <v>14.779999999999998</v>
      </c>
      <c r="H4" s="28">
        <f t="shared" si="1"/>
        <v>0</v>
      </c>
      <c r="I4" s="74">
        <f t="shared" si="2"/>
        <v>1</v>
      </c>
      <c r="J4" s="76">
        <f t="shared" si="3"/>
        <v>0</v>
      </c>
    </row>
    <row r="5" spans="1:11" ht="19" customHeight="1" thickBot="1">
      <c r="A5" s="28">
        <v>4</v>
      </c>
      <c r="B5" s="1" t="s">
        <v>101</v>
      </c>
      <c r="D5" s="44">
        <v>11</v>
      </c>
      <c r="E5" s="44">
        <v>9</v>
      </c>
      <c r="F5" s="44">
        <f>+PWebLabC!AI3</f>
        <v>10.547222222222224</v>
      </c>
      <c r="G5" s="45">
        <f t="shared" si="0"/>
        <v>10.024166666666668</v>
      </c>
      <c r="H5" s="28">
        <f t="shared" si="1"/>
        <v>1</v>
      </c>
      <c r="I5" s="74">
        <f t="shared" si="2"/>
        <v>0</v>
      </c>
      <c r="J5" s="76">
        <f t="shared" si="3"/>
        <v>0</v>
      </c>
      <c r="K5" s="84">
        <v>3.5</v>
      </c>
    </row>
    <row r="6" spans="1:11" ht="19" customHeight="1" thickBot="1">
      <c r="A6" s="28">
        <v>5</v>
      </c>
      <c r="B6" s="1" t="s">
        <v>249</v>
      </c>
      <c r="D6" s="44">
        <v>11</v>
      </c>
      <c r="E6" s="44">
        <v>10</v>
      </c>
      <c r="F6" s="44">
        <f>+PWebLabC!AI4</f>
        <v>12.527777777777779</v>
      </c>
      <c r="G6" s="45">
        <f t="shared" si="0"/>
        <v>11.038333333333332</v>
      </c>
      <c r="H6" s="28">
        <f t="shared" si="1"/>
        <v>0</v>
      </c>
      <c r="I6" s="74">
        <f t="shared" si="2"/>
        <v>1</v>
      </c>
      <c r="J6" s="76">
        <f t="shared" si="3"/>
        <v>0</v>
      </c>
    </row>
    <row r="7" spans="1:11" ht="19" customHeight="1" thickBot="1">
      <c r="A7" s="28">
        <v>6</v>
      </c>
      <c r="B7" s="1" t="s">
        <v>206</v>
      </c>
      <c r="D7" s="44">
        <v>16.3</v>
      </c>
      <c r="E7" s="44">
        <v>17</v>
      </c>
      <c r="F7" s="44">
        <f>+PWebLabC!AI6</f>
        <v>14.612222222222222</v>
      </c>
      <c r="G7" s="45">
        <f t="shared" si="0"/>
        <v>16.087666666666664</v>
      </c>
      <c r="H7" s="28">
        <f t="shared" si="1"/>
        <v>0</v>
      </c>
      <c r="I7" s="74">
        <f t="shared" si="2"/>
        <v>1</v>
      </c>
      <c r="J7" s="76">
        <f t="shared" si="3"/>
        <v>0</v>
      </c>
    </row>
    <row r="8" spans="1:11" ht="19" customHeight="1" thickBot="1">
      <c r="A8" s="28">
        <v>7</v>
      </c>
      <c r="B8" s="1" t="s">
        <v>250</v>
      </c>
      <c r="D8" s="44">
        <v>8</v>
      </c>
      <c r="E8" s="44">
        <v>6</v>
      </c>
      <c r="F8" s="44">
        <v>9</v>
      </c>
      <c r="G8" s="45">
        <f t="shared" si="0"/>
        <v>7.4599999999999991</v>
      </c>
      <c r="H8" s="28">
        <f t="shared" si="1"/>
        <v>1</v>
      </c>
      <c r="I8" s="74">
        <f t="shared" si="2"/>
        <v>0</v>
      </c>
      <c r="J8" s="76">
        <f t="shared" si="3"/>
        <v>0</v>
      </c>
      <c r="K8" s="84">
        <v>6.5</v>
      </c>
    </row>
    <row r="9" spans="1:11" ht="19" customHeight="1" thickBot="1">
      <c r="A9" s="28">
        <v>8</v>
      </c>
      <c r="B9" s="1" t="s">
        <v>251</v>
      </c>
      <c r="D9" s="44">
        <v>10.3</v>
      </c>
      <c r="E9" s="44">
        <v>6</v>
      </c>
      <c r="F9" s="44">
        <v>14</v>
      </c>
      <c r="G9" s="45">
        <f t="shared" si="0"/>
        <v>9.6039999999999992</v>
      </c>
      <c r="H9" s="28">
        <f t="shared" si="1"/>
        <v>1</v>
      </c>
      <c r="I9" s="74">
        <f t="shared" si="2"/>
        <v>0</v>
      </c>
      <c r="J9" s="76">
        <f t="shared" si="3"/>
        <v>0</v>
      </c>
      <c r="K9" s="84">
        <v>2.5</v>
      </c>
    </row>
    <row r="10" spans="1:11" ht="19" customHeight="1" thickBot="1">
      <c r="A10" s="28">
        <v>9</v>
      </c>
      <c r="B10" s="1" t="s">
        <v>352</v>
      </c>
      <c r="F10" s="44">
        <f>+PWebLabC!AI8</f>
        <v>3.4333333333333336</v>
      </c>
      <c r="G10" s="45">
        <f t="shared" si="0"/>
        <v>1.03</v>
      </c>
      <c r="H10" s="28">
        <f t="shared" si="1"/>
        <v>0</v>
      </c>
      <c r="I10" s="74">
        <f t="shared" si="2"/>
        <v>0</v>
      </c>
      <c r="J10" s="76">
        <f t="shared" si="3"/>
        <v>1</v>
      </c>
    </row>
    <row r="11" spans="1:11" ht="19" customHeight="1" thickBot="1">
      <c r="A11" s="28">
        <v>10</v>
      </c>
      <c r="B11" s="1" t="s">
        <v>353</v>
      </c>
      <c r="D11" s="44">
        <v>11</v>
      </c>
      <c r="E11" s="44">
        <v>12</v>
      </c>
      <c r="F11" s="44">
        <v>16</v>
      </c>
      <c r="G11" s="45">
        <f t="shared" si="0"/>
        <v>12.919999999999998</v>
      </c>
      <c r="H11" s="28">
        <f t="shared" si="1"/>
        <v>0</v>
      </c>
      <c r="I11" s="74">
        <f t="shared" si="2"/>
        <v>1</v>
      </c>
      <c r="J11" s="76">
        <f t="shared" si="3"/>
        <v>0</v>
      </c>
    </row>
    <row r="12" spans="1:11" ht="19" customHeight="1" thickBot="1">
      <c r="A12" s="28">
        <v>11</v>
      </c>
      <c r="B12" s="1" t="s">
        <v>441</v>
      </c>
      <c r="D12" s="44">
        <v>13</v>
      </c>
      <c r="E12" s="44">
        <v>10</v>
      </c>
      <c r="F12" s="44">
        <f>+PWebLabC!AI9</f>
        <v>11.686666666666666</v>
      </c>
      <c r="G12" s="45">
        <f t="shared" si="0"/>
        <v>11.345999999999998</v>
      </c>
      <c r="H12" s="28">
        <f t="shared" si="1"/>
        <v>0</v>
      </c>
      <c r="I12" s="74">
        <f t="shared" si="2"/>
        <v>1</v>
      </c>
      <c r="J12" s="76">
        <f t="shared" si="3"/>
        <v>0</v>
      </c>
    </row>
    <row r="13" spans="1:11" ht="19" customHeight="1" thickBot="1">
      <c r="A13" s="28">
        <v>12</v>
      </c>
      <c r="B13" s="1" t="s">
        <v>354</v>
      </c>
      <c r="D13" s="44">
        <v>8.5</v>
      </c>
      <c r="F13" s="44">
        <v>3</v>
      </c>
      <c r="G13" s="45">
        <f t="shared" si="0"/>
        <v>3.28</v>
      </c>
      <c r="H13" s="28">
        <f t="shared" si="1"/>
        <v>0</v>
      </c>
      <c r="I13" s="74">
        <f t="shared" si="2"/>
        <v>0</v>
      </c>
      <c r="J13" s="76">
        <f t="shared" si="3"/>
        <v>1</v>
      </c>
    </row>
    <row r="14" spans="1:11" ht="19" customHeight="1" thickBot="1">
      <c r="A14" s="28">
        <v>13</v>
      </c>
      <c r="B14" s="27" t="s">
        <v>281</v>
      </c>
      <c r="D14" s="44">
        <v>15.5</v>
      </c>
      <c r="E14" s="44">
        <v>13</v>
      </c>
      <c r="F14" s="44">
        <v>16</v>
      </c>
      <c r="G14" s="45">
        <f t="shared" si="0"/>
        <v>14.599999999999998</v>
      </c>
      <c r="H14" s="28">
        <f t="shared" si="1"/>
        <v>0</v>
      </c>
      <c r="I14" s="74">
        <f t="shared" si="2"/>
        <v>1</v>
      </c>
      <c r="J14" s="76">
        <f t="shared" si="3"/>
        <v>0</v>
      </c>
    </row>
    <row r="15" spans="1:11" ht="19" customHeight="1" thickBot="1">
      <c r="A15" s="28">
        <v>14</v>
      </c>
      <c r="B15" s="1" t="s">
        <v>355</v>
      </c>
      <c r="D15" s="44">
        <v>11</v>
      </c>
      <c r="E15" s="44">
        <v>8</v>
      </c>
      <c r="F15" s="44">
        <v>10</v>
      </c>
      <c r="G15" s="45">
        <f t="shared" si="0"/>
        <v>9.44</v>
      </c>
      <c r="H15" s="28">
        <f t="shared" si="1"/>
        <v>1</v>
      </c>
      <c r="I15" s="74">
        <f t="shared" si="2"/>
        <v>0</v>
      </c>
      <c r="J15" s="76">
        <f t="shared" si="3"/>
        <v>0</v>
      </c>
    </row>
    <row r="16" spans="1:11" ht="19" customHeight="1" thickBot="1">
      <c r="A16" s="28">
        <v>15</v>
      </c>
      <c r="B16" s="1" t="s">
        <v>356</v>
      </c>
      <c r="D16" s="44">
        <v>7</v>
      </c>
      <c r="E16" s="44">
        <v>7</v>
      </c>
      <c r="F16" s="44">
        <v>11</v>
      </c>
      <c r="G16" s="45">
        <f t="shared" si="0"/>
        <v>8.1999999999999993</v>
      </c>
      <c r="H16" s="28">
        <f t="shared" si="1"/>
        <v>1</v>
      </c>
      <c r="I16" s="74">
        <f t="shared" si="2"/>
        <v>0</v>
      </c>
      <c r="J16" s="76">
        <f t="shared" si="3"/>
        <v>0</v>
      </c>
    </row>
    <row r="17" spans="1:11" ht="19" customHeight="1" thickBot="1">
      <c r="A17" s="28">
        <v>16</v>
      </c>
      <c r="B17" s="1" t="s">
        <v>357</v>
      </c>
      <c r="G17" s="45">
        <f t="shared" si="0"/>
        <v>0</v>
      </c>
      <c r="H17" s="28">
        <f t="shared" si="1"/>
        <v>0</v>
      </c>
      <c r="I17" s="74">
        <f t="shared" si="2"/>
        <v>0</v>
      </c>
      <c r="J17" s="76">
        <f t="shared" si="3"/>
        <v>1</v>
      </c>
    </row>
    <row r="18" spans="1:11" ht="19" customHeight="1" thickBot="1">
      <c r="A18" s="28">
        <v>17</v>
      </c>
      <c r="B18" s="1" t="s">
        <v>368</v>
      </c>
      <c r="D18" s="44">
        <v>8</v>
      </c>
      <c r="E18" s="44">
        <v>8</v>
      </c>
      <c r="F18" s="44">
        <f>+PWebLabC!AI10</f>
        <v>17.861666666666668</v>
      </c>
      <c r="G18" s="45">
        <f t="shared" si="0"/>
        <v>10.958500000000001</v>
      </c>
      <c r="H18" s="28">
        <f t="shared" si="1"/>
        <v>0</v>
      </c>
      <c r="I18" s="74">
        <f t="shared" si="2"/>
        <v>1</v>
      </c>
      <c r="J18" s="76">
        <f t="shared" si="3"/>
        <v>0</v>
      </c>
    </row>
    <row r="19" spans="1:11" ht="19" customHeight="1" thickBot="1">
      <c r="A19" s="28">
        <v>18</v>
      </c>
      <c r="B19" s="1" t="s">
        <v>448</v>
      </c>
      <c r="D19" s="44">
        <v>6</v>
      </c>
      <c r="E19" s="44">
        <v>7</v>
      </c>
      <c r="F19" s="44">
        <f>+PWebLabC!AI11</f>
        <v>9.1433333333333326</v>
      </c>
      <c r="G19" s="45">
        <f t="shared" si="0"/>
        <v>7.3629999999999995</v>
      </c>
      <c r="H19" s="28">
        <f t="shared" si="1"/>
        <v>1</v>
      </c>
      <c r="I19" s="74">
        <f t="shared" si="2"/>
        <v>0</v>
      </c>
      <c r="J19" s="76">
        <f t="shared" si="3"/>
        <v>0</v>
      </c>
    </row>
    <row r="20" spans="1:11" ht="19" customHeight="1" thickBot="1">
      <c r="A20" s="28">
        <v>19</v>
      </c>
      <c r="B20" s="1" t="s">
        <v>358</v>
      </c>
      <c r="D20" s="44">
        <v>12</v>
      </c>
      <c r="E20" s="44">
        <v>10</v>
      </c>
      <c r="F20" s="44">
        <f>+PWebLabC!AI12</f>
        <v>10.873888888888889</v>
      </c>
      <c r="G20" s="45">
        <f t="shared" si="0"/>
        <v>10.822166666666666</v>
      </c>
      <c r="H20" s="28">
        <f t="shared" si="1"/>
        <v>0</v>
      </c>
      <c r="I20" s="74">
        <f t="shared" si="2"/>
        <v>1</v>
      </c>
      <c r="J20" s="76">
        <f t="shared" si="3"/>
        <v>0</v>
      </c>
    </row>
    <row r="21" spans="1:11" ht="19" customHeight="1" thickBot="1">
      <c r="A21" s="28">
        <v>20</v>
      </c>
      <c r="B21" s="1" t="s">
        <v>424</v>
      </c>
      <c r="D21" s="44">
        <v>8</v>
      </c>
      <c r="E21" s="44">
        <v>4</v>
      </c>
      <c r="F21" s="44">
        <f>+PWebLabC!AI13</f>
        <v>4.7122222222222225</v>
      </c>
      <c r="G21" s="45">
        <f t="shared" si="0"/>
        <v>5.3336666666666659</v>
      </c>
      <c r="H21" s="28">
        <f t="shared" si="1"/>
        <v>0</v>
      </c>
      <c r="I21" s="74">
        <f t="shared" si="2"/>
        <v>0</v>
      </c>
      <c r="J21" s="76">
        <f t="shared" si="3"/>
        <v>1</v>
      </c>
    </row>
    <row r="22" spans="1:11" ht="19" customHeight="1" thickBot="1">
      <c r="A22" s="28">
        <v>21</v>
      </c>
      <c r="B22" s="1" t="s">
        <v>449</v>
      </c>
      <c r="D22" s="44">
        <v>10</v>
      </c>
      <c r="E22" s="44">
        <v>5</v>
      </c>
      <c r="F22" s="44">
        <f>+PWebLabC!AI14</f>
        <v>10.601111111111111</v>
      </c>
      <c r="G22" s="45">
        <f t="shared" si="0"/>
        <v>8.080333333333332</v>
      </c>
      <c r="H22" s="28">
        <f t="shared" si="1"/>
        <v>1</v>
      </c>
      <c r="I22" s="74">
        <f t="shared" si="2"/>
        <v>0</v>
      </c>
      <c r="J22" s="76">
        <f t="shared" si="3"/>
        <v>0</v>
      </c>
      <c r="K22" s="84">
        <v>7.5</v>
      </c>
    </row>
    <row r="23" spans="1:11" ht="19" customHeight="1" thickBot="1">
      <c r="A23" s="28">
        <v>22</v>
      </c>
      <c r="B23" s="1" t="s">
        <v>205</v>
      </c>
      <c r="D23" s="44">
        <v>7.5</v>
      </c>
      <c r="E23" s="44">
        <v>8</v>
      </c>
      <c r="G23" s="45">
        <f t="shared" si="0"/>
        <v>5.46</v>
      </c>
      <c r="H23" s="28">
        <f t="shared" si="1"/>
        <v>0</v>
      </c>
      <c r="I23" s="74">
        <f t="shared" si="2"/>
        <v>0</v>
      </c>
      <c r="J23" s="76">
        <f t="shared" si="3"/>
        <v>1</v>
      </c>
    </row>
    <row r="24" spans="1:11" ht="19" customHeight="1" thickBot="1">
      <c r="A24" s="28">
        <v>23</v>
      </c>
      <c r="B24" s="1" t="s">
        <v>87</v>
      </c>
      <c r="G24" s="45">
        <f t="shared" si="0"/>
        <v>0</v>
      </c>
      <c r="H24" s="28">
        <f t="shared" si="1"/>
        <v>0</v>
      </c>
      <c r="I24" s="74">
        <f t="shared" si="2"/>
        <v>0</v>
      </c>
      <c r="J24" s="76">
        <f t="shared" si="3"/>
        <v>1</v>
      </c>
    </row>
    <row r="25" spans="1:11" ht="19" customHeight="1" thickBot="1">
      <c r="A25" s="28">
        <v>24</v>
      </c>
      <c r="B25" s="1" t="s">
        <v>447</v>
      </c>
      <c r="D25" s="44">
        <v>6.5</v>
      </c>
      <c r="G25" s="45">
        <f t="shared" si="0"/>
        <v>1.8199999999999998</v>
      </c>
      <c r="H25" s="28">
        <f t="shared" si="1"/>
        <v>0</v>
      </c>
      <c r="I25" s="74">
        <f t="shared" si="2"/>
        <v>0</v>
      </c>
      <c r="J25" s="76">
        <f t="shared" si="3"/>
        <v>1</v>
      </c>
    </row>
    <row r="26" spans="1:11" ht="19" customHeight="1" thickBot="1">
      <c r="A26" s="28">
        <v>25</v>
      </c>
      <c r="B26" s="1" t="s">
        <v>93</v>
      </c>
      <c r="D26" s="44">
        <v>8</v>
      </c>
      <c r="E26" s="44">
        <v>9</v>
      </c>
      <c r="F26" s="44">
        <v>13</v>
      </c>
      <c r="G26" s="45">
        <f t="shared" si="0"/>
        <v>9.92</v>
      </c>
      <c r="H26" s="28">
        <f t="shared" si="1"/>
        <v>1</v>
      </c>
      <c r="I26" s="74">
        <f t="shared" si="2"/>
        <v>0</v>
      </c>
      <c r="J26" s="76">
        <f t="shared" si="3"/>
        <v>0</v>
      </c>
      <c r="K26" s="84">
        <v>14</v>
      </c>
    </row>
    <row r="27" spans="1:11" ht="19" customHeight="1" thickBot="1">
      <c r="A27" s="28">
        <v>26</v>
      </c>
      <c r="B27" s="25" t="s">
        <v>127</v>
      </c>
      <c r="D27" s="44">
        <v>12</v>
      </c>
      <c r="E27" s="44">
        <v>7</v>
      </c>
      <c r="F27" s="44">
        <f>+PWebLabC!AI16</f>
        <v>14.867777777777777</v>
      </c>
      <c r="G27" s="45">
        <f t="shared" si="0"/>
        <v>10.760333333333332</v>
      </c>
      <c r="H27" s="28">
        <f t="shared" si="1"/>
        <v>0</v>
      </c>
      <c r="I27" s="74">
        <f t="shared" si="2"/>
        <v>1</v>
      </c>
      <c r="J27" s="76">
        <f t="shared" si="3"/>
        <v>0</v>
      </c>
    </row>
    <row r="28" spans="1:11" ht="19" customHeight="1" thickBot="1">
      <c r="A28" s="28">
        <v>27</v>
      </c>
      <c r="B28" s="1" t="s">
        <v>94</v>
      </c>
      <c r="D28" s="44">
        <v>15</v>
      </c>
      <c r="E28" s="44">
        <v>16</v>
      </c>
      <c r="F28" s="44">
        <v>16</v>
      </c>
      <c r="G28" s="45">
        <f t="shared" si="0"/>
        <v>15.719999999999999</v>
      </c>
      <c r="H28" s="28">
        <f t="shared" si="1"/>
        <v>0</v>
      </c>
      <c r="I28" s="74">
        <f t="shared" si="2"/>
        <v>1</v>
      </c>
      <c r="J28" s="76">
        <f t="shared" si="3"/>
        <v>0</v>
      </c>
    </row>
    <row r="29" spans="1:11" ht="19" customHeight="1" thickBot="1">
      <c r="A29" s="28">
        <v>28</v>
      </c>
      <c r="B29" s="1" t="s">
        <v>0</v>
      </c>
      <c r="D29" s="44">
        <v>9</v>
      </c>
      <c r="E29" s="44">
        <v>10</v>
      </c>
      <c r="F29" s="44">
        <v>14</v>
      </c>
      <c r="G29" s="45">
        <f t="shared" si="0"/>
        <v>10.92</v>
      </c>
      <c r="H29" s="28">
        <f t="shared" si="1"/>
        <v>0</v>
      </c>
      <c r="I29" s="74">
        <f t="shared" si="2"/>
        <v>1</v>
      </c>
      <c r="J29" s="76">
        <f t="shared" si="3"/>
        <v>0</v>
      </c>
    </row>
    <row r="30" spans="1:11" ht="19" customHeight="1" thickBot="1">
      <c r="A30" s="28">
        <v>29</v>
      </c>
      <c r="B30" s="1" t="s">
        <v>370</v>
      </c>
      <c r="D30" s="44">
        <v>13</v>
      </c>
      <c r="E30" s="44">
        <v>12</v>
      </c>
      <c r="F30" s="44">
        <f>+PWebLabC!AI17</f>
        <v>15.69</v>
      </c>
      <c r="G30" s="45">
        <f t="shared" si="0"/>
        <v>13.386999999999997</v>
      </c>
      <c r="H30" s="28">
        <f t="shared" si="1"/>
        <v>0</v>
      </c>
      <c r="I30" s="74">
        <f t="shared" si="2"/>
        <v>1</v>
      </c>
      <c r="J30" s="76">
        <f t="shared" si="3"/>
        <v>0</v>
      </c>
    </row>
    <row r="31" spans="1:11" ht="19" customHeight="1" thickBot="1">
      <c r="A31" s="28">
        <v>30</v>
      </c>
      <c r="B31" s="1" t="s">
        <v>1</v>
      </c>
      <c r="D31" s="44">
        <v>8</v>
      </c>
      <c r="G31" s="45">
        <f t="shared" si="0"/>
        <v>2.2399999999999998</v>
      </c>
      <c r="H31" s="28">
        <f t="shared" si="1"/>
        <v>0</v>
      </c>
      <c r="I31" s="74">
        <f t="shared" si="2"/>
        <v>0</v>
      </c>
      <c r="J31" s="76">
        <f t="shared" si="3"/>
        <v>1</v>
      </c>
    </row>
    <row r="32" spans="1:11" ht="19" customHeight="1" thickBot="1">
      <c r="A32" s="28">
        <v>31</v>
      </c>
      <c r="B32" s="1" t="s">
        <v>57</v>
      </c>
      <c r="D32" s="44">
        <v>9.5</v>
      </c>
      <c r="E32" s="44">
        <v>8</v>
      </c>
      <c r="F32" s="44">
        <f>+PWebLabC!AI18</f>
        <v>6.7727777777777778</v>
      </c>
      <c r="G32" s="45">
        <f t="shared" si="0"/>
        <v>8.0518333333333327</v>
      </c>
      <c r="H32" s="28">
        <f t="shared" si="1"/>
        <v>1</v>
      </c>
      <c r="I32" s="74">
        <f t="shared" si="2"/>
        <v>0</v>
      </c>
      <c r="J32" s="76">
        <f t="shared" si="3"/>
        <v>0</v>
      </c>
    </row>
    <row r="33" spans="1:11" ht="19" customHeight="1" thickBot="1">
      <c r="A33" s="28">
        <v>32</v>
      </c>
      <c r="B33" s="1" t="s">
        <v>2</v>
      </c>
      <c r="D33" s="44">
        <v>12</v>
      </c>
      <c r="E33" s="44">
        <v>5</v>
      </c>
      <c r="F33" s="44">
        <v>8</v>
      </c>
      <c r="G33" s="45">
        <f t="shared" si="0"/>
        <v>7.8599999999999994</v>
      </c>
      <c r="H33" s="28">
        <f t="shared" si="1"/>
        <v>1</v>
      </c>
      <c r="I33" s="74">
        <f t="shared" si="2"/>
        <v>0</v>
      </c>
      <c r="J33" s="76">
        <f t="shared" si="3"/>
        <v>0</v>
      </c>
    </row>
    <row r="34" spans="1:11" ht="19" customHeight="1" thickBot="1">
      <c r="A34" s="28">
        <v>33</v>
      </c>
      <c r="B34" s="1" t="s">
        <v>214</v>
      </c>
      <c r="E34" s="44">
        <v>4</v>
      </c>
      <c r="F34" s="44">
        <v>6</v>
      </c>
      <c r="G34" s="45">
        <f t="shared" si="0"/>
        <v>3.4799999999999995</v>
      </c>
      <c r="H34" s="28">
        <f t="shared" si="1"/>
        <v>0</v>
      </c>
      <c r="I34" s="74">
        <f t="shared" si="2"/>
        <v>0</v>
      </c>
      <c r="J34" s="76">
        <f t="shared" si="3"/>
        <v>1</v>
      </c>
    </row>
    <row r="35" spans="1:11" ht="19" customHeight="1" thickBot="1">
      <c r="A35" s="28">
        <v>34</v>
      </c>
      <c r="B35" s="1" t="s">
        <v>207</v>
      </c>
      <c r="D35" s="44">
        <v>9.5</v>
      </c>
      <c r="E35" s="44">
        <v>8</v>
      </c>
      <c r="F35" s="44">
        <f>+PWebLabC!AI19</f>
        <v>10.844444444444445</v>
      </c>
      <c r="G35" s="45">
        <f t="shared" si="0"/>
        <v>9.2733333333333334</v>
      </c>
      <c r="H35" s="28">
        <f t="shared" si="1"/>
        <v>1</v>
      </c>
      <c r="I35" s="74">
        <f t="shared" si="2"/>
        <v>0</v>
      </c>
      <c r="J35" s="76">
        <f t="shared" si="3"/>
        <v>0</v>
      </c>
      <c r="K35" s="84">
        <v>2</v>
      </c>
    </row>
    <row r="36" spans="1:11" ht="19" customHeight="1" thickBot="1">
      <c r="A36" s="28">
        <v>35</v>
      </c>
      <c r="B36" s="1" t="s">
        <v>367</v>
      </c>
      <c r="D36" s="44">
        <v>11</v>
      </c>
      <c r="E36" s="44">
        <v>11</v>
      </c>
      <c r="F36" s="44">
        <f>+PWebLabC!AI20</f>
        <v>14.507777777777779</v>
      </c>
      <c r="G36" s="45">
        <f t="shared" si="0"/>
        <v>12.052333333333333</v>
      </c>
      <c r="H36" s="28">
        <f t="shared" si="1"/>
        <v>0</v>
      </c>
      <c r="I36" s="74">
        <f t="shared" si="2"/>
        <v>1</v>
      </c>
      <c r="J36" s="76">
        <f t="shared" si="3"/>
        <v>0</v>
      </c>
    </row>
    <row r="37" spans="1:11" ht="19" customHeight="1" thickBot="1">
      <c r="A37" s="28">
        <v>36</v>
      </c>
      <c r="B37" s="1" t="s">
        <v>374</v>
      </c>
      <c r="D37" s="44">
        <v>10</v>
      </c>
      <c r="E37" s="44">
        <v>8</v>
      </c>
      <c r="F37" s="44">
        <f>+PWebLabC!AI21</f>
        <v>16.32277777777778</v>
      </c>
      <c r="G37" s="45">
        <f t="shared" si="0"/>
        <v>11.056833333333334</v>
      </c>
      <c r="H37" s="28">
        <f t="shared" si="1"/>
        <v>0</v>
      </c>
      <c r="I37" s="74">
        <f t="shared" si="2"/>
        <v>1</v>
      </c>
      <c r="J37" s="76">
        <f t="shared" si="3"/>
        <v>0</v>
      </c>
    </row>
    <row r="38" spans="1:11" ht="19" customHeight="1" thickBot="1">
      <c r="A38" s="28">
        <v>37</v>
      </c>
      <c r="B38" s="1" t="s">
        <v>72</v>
      </c>
      <c r="D38" s="44">
        <v>15</v>
      </c>
      <c r="E38" s="44">
        <v>11</v>
      </c>
      <c r="F38" s="44">
        <v>15</v>
      </c>
      <c r="G38" s="45">
        <f t="shared" si="0"/>
        <v>13.319999999999999</v>
      </c>
      <c r="H38" s="28">
        <f t="shared" si="1"/>
        <v>0</v>
      </c>
      <c r="I38" s="74">
        <f t="shared" si="2"/>
        <v>1</v>
      </c>
      <c r="J38" s="76">
        <f t="shared" si="3"/>
        <v>0</v>
      </c>
    </row>
    <row r="39" spans="1:11" ht="19" customHeight="1" thickBot="1">
      <c r="A39" s="28">
        <v>38</v>
      </c>
      <c r="B39" s="27" t="s">
        <v>280</v>
      </c>
      <c r="D39" s="44">
        <v>11</v>
      </c>
      <c r="E39" s="44">
        <v>8</v>
      </c>
      <c r="F39" s="44">
        <v>14</v>
      </c>
      <c r="G39" s="45">
        <f t="shared" si="0"/>
        <v>10.64</v>
      </c>
      <c r="H39" s="28">
        <f t="shared" si="1"/>
        <v>0</v>
      </c>
      <c r="I39" s="74">
        <f t="shared" si="2"/>
        <v>1</v>
      </c>
      <c r="J39" s="76">
        <f t="shared" si="3"/>
        <v>0</v>
      </c>
    </row>
    <row r="40" spans="1:11" ht="19" customHeight="1" thickBot="1">
      <c r="A40" s="28">
        <v>39</v>
      </c>
      <c r="B40" s="1" t="s">
        <v>73</v>
      </c>
      <c r="D40" s="44">
        <v>10</v>
      </c>
      <c r="E40" s="44">
        <v>10</v>
      </c>
      <c r="F40" s="44">
        <v>5</v>
      </c>
      <c r="G40" s="45">
        <f t="shared" si="0"/>
        <v>8.5</v>
      </c>
      <c r="H40" s="28">
        <f t="shared" si="1"/>
        <v>1</v>
      </c>
      <c r="I40" s="74">
        <f t="shared" si="2"/>
        <v>0</v>
      </c>
      <c r="J40" s="76">
        <f t="shared" si="3"/>
        <v>0</v>
      </c>
    </row>
    <row r="41" spans="1:11" ht="19" customHeight="1" thickBot="1">
      <c r="A41" s="28">
        <v>40</v>
      </c>
      <c r="B41" s="1" t="s">
        <v>90</v>
      </c>
      <c r="F41" s="44">
        <f>+PWebLabC!AI22</f>
        <v>1</v>
      </c>
      <c r="G41" s="45">
        <f t="shared" si="0"/>
        <v>0.3</v>
      </c>
      <c r="H41" s="28">
        <f t="shared" si="1"/>
        <v>0</v>
      </c>
      <c r="I41" s="74">
        <f t="shared" si="2"/>
        <v>0</v>
      </c>
      <c r="J41" s="76">
        <f t="shared" si="3"/>
        <v>1</v>
      </c>
    </row>
    <row r="42" spans="1:11" ht="19" customHeight="1" thickBot="1">
      <c r="A42" s="28">
        <v>41</v>
      </c>
      <c r="B42" s="1" t="s">
        <v>210</v>
      </c>
      <c r="D42" s="44">
        <v>14</v>
      </c>
      <c r="E42" s="44">
        <v>13</v>
      </c>
      <c r="F42" s="44">
        <v>16</v>
      </c>
      <c r="G42" s="45">
        <f t="shared" si="0"/>
        <v>14.18</v>
      </c>
      <c r="H42" s="28">
        <f t="shared" si="1"/>
        <v>0</v>
      </c>
      <c r="I42" s="74">
        <f t="shared" si="2"/>
        <v>1</v>
      </c>
      <c r="J42" s="76">
        <f t="shared" si="3"/>
        <v>0</v>
      </c>
    </row>
    <row r="43" spans="1:11" ht="19" customHeight="1" thickBot="1">
      <c r="A43" s="28">
        <v>42</v>
      </c>
      <c r="B43" s="1" t="s">
        <v>91</v>
      </c>
      <c r="D43" s="44">
        <v>10</v>
      </c>
      <c r="E43" s="44">
        <v>8</v>
      </c>
      <c r="F43" s="44">
        <f>+PWebLabC!AI23</f>
        <v>12.812777777777779</v>
      </c>
      <c r="G43" s="45">
        <f t="shared" si="0"/>
        <v>10.003833333333333</v>
      </c>
      <c r="H43" s="28">
        <f t="shared" si="1"/>
        <v>1</v>
      </c>
      <c r="I43" s="74">
        <f t="shared" si="2"/>
        <v>0</v>
      </c>
      <c r="J43" s="76">
        <f t="shared" si="3"/>
        <v>0</v>
      </c>
      <c r="K43" s="84">
        <v>10.5</v>
      </c>
    </row>
    <row r="44" spans="1:11" ht="19" customHeight="1" thickBot="1">
      <c r="A44" s="28">
        <v>43</v>
      </c>
      <c r="B44" s="1" t="s">
        <v>92</v>
      </c>
      <c r="D44" s="44">
        <v>11.5</v>
      </c>
      <c r="E44" s="44">
        <v>8</v>
      </c>
      <c r="F44" s="44">
        <f>+PWebLabC!AI24</f>
        <v>13.425000000000001</v>
      </c>
      <c r="G44" s="45">
        <f t="shared" si="0"/>
        <v>10.6075</v>
      </c>
      <c r="H44" s="28">
        <f t="shared" si="1"/>
        <v>0</v>
      </c>
      <c r="I44" s="74">
        <f t="shared" si="2"/>
        <v>1</v>
      </c>
      <c r="J44" s="76">
        <f t="shared" si="3"/>
        <v>0</v>
      </c>
    </row>
    <row r="45" spans="1:11" ht="19" customHeight="1" thickBot="1">
      <c r="A45" s="28">
        <v>44</v>
      </c>
      <c r="B45" s="1" t="s">
        <v>211</v>
      </c>
      <c r="D45" s="44">
        <v>10.3</v>
      </c>
      <c r="E45" s="44">
        <v>9</v>
      </c>
      <c r="F45" s="44">
        <v>9</v>
      </c>
      <c r="G45" s="45">
        <f t="shared" si="0"/>
        <v>9.363999999999999</v>
      </c>
      <c r="H45" s="28">
        <f t="shared" si="1"/>
        <v>1</v>
      </c>
      <c r="I45" s="74">
        <f t="shared" si="2"/>
        <v>0</v>
      </c>
      <c r="J45" s="76">
        <f t="shared" si="3"/>
        <v>0</v>
      </c>
      <c r="K45" s="84">
        <v>9</v>
      </c>
    </row>
    <row r="46" spans="1:11" ht="19" customHeight="1" thickBot="1">
      <c r="A46" s="28">
        <v>45</v>
      </c>
      <c r="B46" s="1" t="s">
        <v>278</v>
      </c>
      <c r="D46" s="44">
        <v>12.5</v>
      </c>
      <c r="E46" s="44">
        <v>8</v>
      </c>
      <c r="F46" s="44">
        <f>+PWebLabC!AI25</f>
        <v>15.00888888888889</v>
      </c>
      <c r="G46" s="45">
        <f t="shared" si="0"/>
        <v>11.362666666666668</v>
      </c>
      <c r="H46" s="28">
        <f t="shared" si="1"/>
        <v>0</v>
      </c>
      <c r="I46" s="74">
        <f t="shared" si="2"/>
        <v>1</v>
      </c>
      <c r="J46" s="76">
        <f t="shared" si="3"/>
        <v>0</v>
      </c>
    </row>
    <row r="47" spans="1:11" ht="19" customHeight="1" thickBot="1">
      <c r="A47" s="28">
        <v>46</v>
      </c>
      <c r="B47" s="1" t="s">
        <v>279</v>
      </c>
      <c r="F47" s="44">
        <f>+PWebLabC!AI27</f>
        <v>1.5555555555555556</v>
      </c>
      <c r="G47" s="45">
        <f t="shared" si="0"/>
        <v>0.46666666666666667</v>
      </c>
      <c r="H47" s="28">
        <f t="shared" si="1"/>
        <v>0</v>
      </c>
      <c r="I47" s="74">
        <f t="shared" si="2"/>
        <v>0</v>
      </c>
      <c r="J47" s="76">
        <f t="shared" si="3"/>
        <v>1</v>
      </c>
    </row>
    <row r="48" spans="1:11" ht="19" customHeight="1" thickBot="1">
      <c r="A48" s="28">
        <v>47</v>
      </c>
      <c r="B48" s="1" t="s">
        <v>108</v>
      </c>
      <c r="D48" s="44">
        <v>7</v>
      </c>
      <c r="E48" s="44">
        <v>13</v>
      </c>
      <c r="F48" s="44">
        <v>18</v>
      </c>
      <c r="G48" s="45">
        <f t="shared" si="0"/>
        <v>12.819999999999999</v>
      </c>
      <c r="H48" s="28">
        <f t="shared" si="1"/>
        <v>0</v>
      </c>
      <c r="I48" s="74">
        <f t="shared" si="2"/>
        <v>1</v>
      </c>
      <c r="J48" s="76">
        <f t="shared" si="3"/>
        <v>0</v>
      </c>
    </row>
    <row r="49" spans="1:11" ht="19" customHeight="1" thickBot="1">
      <c r="A49" s="28">
        <v>48</v>
      </c>
      <c r="B49" s="1" t="s">
        <v>437</v>
      </c>
      <c r="D49" s="44">
        <v>14.5</v>
      </c>
      <c r="E49" s="44">
        <v>12</v>
      </c>
      <c r="F49" s="44">
        <f>+PWebLabC!AI28</f>
        <v>16.655555555555555</v>
      </c>
      <c r="G49" s="45">
        <f t="shared" si="0"/>
        <v>14.096666666666666</v>
      </c>
      <c r="H49" s="28">
        <f t="shared" si="1"/>
        <v>0</v>
      </c>
      <c r="I49" s="74">
        <f t="shared" si="2"/>
        <v>1</v>
      </c>
      <c r="J49" s="76">
        <f t="shared" si="3"/>
        <v>0</v>
      </c>
    </row>
    <row r="50" spans="1:11" ht="19" customHeight="1" thickBot="1">
      <c r="A50" s="28">
        <v>49</v>
      </c>
      <c r="B50" s="1" t="s">
        <v>109</v>
      </c>
      <c r="D50" s="44">
        <v>12</v>
      </c>
      <c r="E50" s="44">
        <v>8</v>
      </c>
      <c r="F50" s="44">
        <v>11</v>
      </c>
      <c r="G50" s="45">
        <f t="shared" si="0"/>
        <v>10.02</v>
      </c>
      <c r="H50" s="28">
        <f t="shared" si="1"/>
        <v>1</v>
      </c>
      <c r="I50" s="74">
        <f t="shared" si="2"/>
        <v>0</v>
      </c>
      <c r="J50" s="76">
        <f t="shared" si="3"/>
        <v>0</v>
      </c>
      <c r="K50" s="84">
        <v>11</v>
      </c>
    </row>
    <row r="51" spans="1:11" ht="19" customHeight="1" thickBot="1">
      <c r="A51" s="28">
        <v>50</v>
      </c>
      <c r="B51" s="1" t="s">
        <v>86</v>
      </c>
      <c r="D51" s="44">
        <v>8</v>
      </c>
      <c r="E51" s="44">
        <v>10</v>
      </c>
      <c r="F51" s="44">
        <v>9</v>
      </c>
      <c r="G51" s="45">
        <f t="shared" si="0"/>
        <v>9.1399999999999988</v>
      </c>
      <c r="H51" s="28">
        <f t="shared" si="1"/>
        <v>1</v>
      </c>
      <c r="I51" s="74">
        <f t="shared" si="2"/>
        <v>0</v>
      </c>
      <c r="J51" s="76">
        <f t="shared" si="3"/>
        <v>0</v>
      </c>
      <c r="K51" s="84">
        <v>10.5</v>
      </c>
    </row>
    <row r="52" spans="1:11" ht="19" customHeight="1" thickBot="1">
      <c r="A52" s="28">
        <v>51</v>
      </c>
      <c r="B52" s="1" t="s">
        <v>3</v>
      </c>
      <c r="D52" s="44">
        <v>8</v>
      </c>
      <c r="F52" s="44">
        <f>+PWebLabC!AI29</f>
        <v>1.3333333333333333</v>
      </c>
      <c r="G52" s="45">
        <f t="shared" si="0"/>
        <v>2.6399999999999997</v>
      </c>
      <c r="H52" s="28">
        <f t="shared" si="1"/>
        <v>0</v>
      </c>
      <c r="I52" s="74">
        <f t="shared" si="2"/>
        <v>0</v>
      </c>
      <c r="J52" s="76">
        <f t="shared" si="3"/>
        <v>1</v>
      </c>
    </row>
    <row r="53" spans="1:11" ht="19" customHeight="1" thickBot="1">
      <c r="A53" s="28">
        <v>52</v>
      </c>
      <c r="B53" s="1" t="s">
        <v>4</v>
      </c>
      <c r="D53" s="44">
        <v>12.5</v>
      </c>
      <c r="F53" s="44">
        <f>+PWebLabC!AI30</f>
        <v>5.0477777777777781</v>
      </c>
      <c r="G53" s="45">
        <f t="shared" si="0"/>
        <v>5.0143333333333331</v>
      </c>
      <c r="H53" s="28">
        <f t="shared" si="1"/>
        <v>0</v>
      </c>
      <c r="I53" s="74">
        <f t="shared" si="2"/>
        <v>0</v>
      </c>
      <c r="J53" s="76">
        <f t="shared" si="3"/>
        <v>1</v>
      </c>
    </row>
    <row r="54" spans="1:11" ht="19" customHeight="1" thickBot="1">
      <c r="A54" s="28">
        <v>53</v>
      </c>
      <c r="B54" s="1" t="s">
        <v>103</v>
      </c>
      <c r="D54" s="44">
        <v>7.5</v>
      </c>
      <c r="E54" s="44">
        <v>7</v>
      </c>
      <c r="F54" s="44">
        <v>12</v>
      </c>
      <c r="G54" s="45">
        <f t="shared" si="0"/>
        <v>8.64</v>
      </c>
      <c r="H54" s="28">
        <f t="shared" si="1"/>
        <v>1</v>
      </c>
      <c r="I54" s="74">
        <f t="shared" si="2"/>
        <v>0</v>
      </c>
      <c r="J54" s="76">
        <f t="shared" si="3"/>
        <v>0</v>
      </c>
      <c r="K54" s="84">
        <v>8</v>
      </c>
    </row>
    <row r="55" spans="1:11" ht="19" customHeight="1" thickBot="1">
      <c r="A55" s="28">
        <v>54</v>
      </c>
      <c r="B55" s="1" t="s">
        <v>88</v>
      </c>
      <c r="G55" s="45">
        <f t="shared" si="0"/>
        <v>0</v>
      </c>
      <c r="H55" s="28">
        <f t="shared" si="1"/>
        <v>0</v>
      </c>
      <c r="I55" s="74">
        <f t="shared" si="2"/>
        <v>0</v>
      </c>
      <c r="J55" s="76">
        <f t="shared" si="3"/>
        <v>1</v>
      </c>
    </row>
    <row r="56" spans="1:11" ht="19" customHeight="1" thickBot="1">
      <c r="A56" s="28">
        <v>55</v>
      </c>
      <c r="B56" s="1" t="s">
        <v>5</v>
      </c>
      <c r="D56" s="44">
        <v>13</v>
      </c>
      <c r="E56" s="44">
        <v>12</v>
      </c>
      <c r="F56" s="44">
        <f>+PWebLabC!AI31</f>
        <v>16.875</v>
      </c>
      <c r="G56" s="45">
        <f t="shared" si="0"/>
        <v>13.742499999999998</v>
      </c>
      <c r="H56" s="28">
        <f t="shared" si="1"/>
        <v>0</v>
      </c>
      <c r="I56" s="74">
        <f t="shared" si="2"/>
        <v>1</v>
      </c>
      <c r="J56" s="76">
        <f t="shared" si="3"/>
        <v>0</v>
      </c>
    </row>
    <row r="57" spans="1:11" ht="19" customHeight="1" thickBot="1">
      <c r="A57" s="28">
        <v>56</v>
      </c>
      <c r="B57" s="1" t="s">
        <v>6</v>
      </c>
      <c r="F57" s="44">
        <f>+PWebLabC!AI32</f>
        <v>1.1111111111111112</v>
      </c>
      <c r="G57" s="45">
        <f t="shared" si="0"/>
        <v>0.33333333333333331</v>
      </c>
      <c r="H57" s="28">
        <f t="shared" si="1"/>
        <v>0</v>
      </c>
      <c r="I57" s="74">
        <f t="shared" si="2"/>
        <v>0</v>
      </c>
      <c r="J57" s="76">
        <f t="shared" si="3"/>
        <v>1</v>
      </c>
    </row>
    <row r="58" spans="1:11" ht="19" customHeight="1" thickBot="1">
      <c r="A58" s="28">
        <v>57</v>
      </c>
      <c r="B58" s="1" t="s">
        <v>136</v>
      </c>
      <c r="E58" s="44">
        <v>5</v>
      </c>
      <c r="G58" s="45">
        <f t="shared" si="0"/>
        <v>2.0999999999999996</v>
      </c>
      <c r="H58" s="28">
        <f t="shared" si="1"/>
        <v>0</v>
      </c>
      <c r="I58" s="74">
        <f t="shared" si="2"/>
        <v>0</v>
      </c>
      <c r="J58" s="76">
        <f t="shared" si="3"/>
        <v>1</v>
      </c>
    </row>
    <row r="59" spans="1:11" ht="19" customHeight="1" thickBot="1">
      <c r="A59" s="28">
        <v>58</v>
      </c>
      <c r="B59" s="1" t="s">
        <v>7</v>
      </c>
      <c r="F59" s="44">
        <f>+PWebLabC!AI33</f>
        <v>1.2222222222222223</v>
      </c>
      <c r="G59" s="45">
        <f t="shared" si="0"/>
        <v>0.3666666666666667</v>
      </c>
      <c r="H59" s="28">
        <f t="shared" si="1"/>
        <v>0</v>
      </c>
      <c r="I59" s="74">
        <f t="shared" si="2"/>
        <v>0</v>
      </c>
      <c r="J59" s="76">
        <f t="shared" si="3"/>
        <v>1</v>
      </c>
    </row>
    <row r="60" spans="1:11" ht="19" customHeight="1" thickBot="1">
      <c r="A60" s="28">
        <v>59</v>
      </c>
      <c r="B60" s="1" t="s">
        <v>285</v>
      </c>
      <c r="D60" s="44">
        <v>13.5</v>
      </c>
      <c r="E60" s="44">
        <v>11</v>
      </c>
      <c r="F60" s="44">
        <v>14</v>
      </c>
      <c r="G60" s="45">
        <f t="shared" si="0"/>
        <v>12.599999999999998</v>
      </c>
      <c r="H60" s="28">
        <f t="shared" si="1"/>
        <v>0</v>
      </c>
      <c r="I60" s="74">
        <f t="shared" si="2"/>
        <v>1</v>
      </c>
      <c r="J60" s="76">
        <f t="shared" si="3"/>
        <v>0</v>
      </c>
    </row>
    <row r="61" spans="1:11" ht="19" customHeight="1" thickBot="1">
      <c r="A61" s="28">
        <v>60</v>
      </c>
      <c r="B61" s="1" t="s">
        <v>149</v>
      </c>
      <c r="D61" s="44">
        <v>14</v>
      </c>
      <c r="E61" s="44">
        <v>6</v>
      </c>
      <c r="F61" s="44">
        <f>+PWebLabC!AI34</f>
        <v>15.950555555555555</v>
      </c>
      <c r="G61" s="45">
        <f t="shared" si="0"/>
        <v>11.225166666666667</v>
      </c>
      <c r="H61" s="28">
        <f t="shared" si="1"/>
        <v>0</v>
      </c>
      <c r="I61" s="74">
        <f t="shared" si="2"/>
        <v>1</v>
      </c>
      <c r="J61" s="76">
        <f t="shared" si="3"/>
        <v>0</v>
      </c>
    </row>
    <row r="62" spans="1:11" ht="19" customHeight="1" thickBot="1">
      <c r="A62" s="28">
        <v>61</v>
      </c>
      <c r="B62" s="1" t="s">
        <v>310</v>
      </c>
      <c r="D62" s="44">
        <v>13</v>
      </c>
      <c r="E62" s="44">
        <v>9</v>
      </c>
      <c r="F62" s="44">
        <f>+PWebLabC!AI35</f>
        <v>8.2944444444444443</v>
      </c>
      <c r="G62" s="45">
        <f t="shared" si="0"/>
        <v>9.9083333333333314</v>
      </c>
      <c r="H62" s="28">
        <f t="shared" si="1"/>
        <v>1</v>
      </c>
      <c r="I62" s="74">
        <f t="shared" si="2"/>
        <v>0</v>
      </c>
      <c r="J62" s="76">
        <f t="shared" si="3"/>
        <v>0</v>
      </c>
      <c r="K62" s="84">
        <v>17</v>
      </c>
    </row>
    <row r="63" spans="1:11" ht="19" customHeight="1" thickBot="1">
      <c r="A63" s="28">
        <v>62</v>
      </c>
      <c r="B63" s="1" t="s">
        <v>442</v>
      </c>
      <c r="D63" s="44">
        <v>13</v>
      </c>
      <c r="E63" s="44">
        <v>10</v>
      </c>
      <c r="F63" s="44">
        <v>15</v>
      </c>
      <c r="G63" s="45">
        <f t="shared" si="0"/>
        <v>12.34</v>
      </c>
      <c r="H63" s="28">
        <f t="shared" si="1"/>
        <v>0</v>
      </c>
      <c r="I63" s="74">
        <f t="shared" si="2"/>
        <v>1</v>
      </c>
      <c r="J63" s="76">
        <f t="shared" si="3"/>
        <v>0</v>
      </c>
    </row>
    <row r="64" spans="1:11" ht="19" customHeight="1" thickBot="1">
      <c r="A64" s="28">
        <v>63</v>
      </c>
      <c r="B64" s="1" t="s">
        <v>466</v>
      </c>
      <c r="D64" s="44">
        <v>8.5</v>
      </c>
      <c r="E64" s="44">
        <v>6</v>
      </c>
      <c r="F64" s="44">
        <v>9</v>
      </c>
      <c r="G64" s="45">
        <f t="shared" si="0"/>
        <v>7.6</v>
      </c>
      <c r="H64" s="28">
        <f t="shared" si="1"/>
        <v>1</v>
      </c>
      <c r="I64" s="74">
        <f t="shared" si="2"/>
        <v>0</v>
      </c>
      <c r="J64" s="76">
        <f t="shared" si="3"/>
        <v>0</v>
      </c>
      <c r="K64" s="84">
        <v>11</v>
      </c>
    </row>
    <row r="65" spans="1:11" ht="19" customHeight="1" thickBot="1">
      <c r="A65" s="28">
        <v>64</v>
      </c>
      <c r="B65" s="1" t="s">
        <v>467</v>
      </c>
      <c r="D65" s="44">
        <v>9</v>
      </c>
      <c r="E65" s="44">
        <v>12</v>
      </c>
      <c r="F65" s="44">
        <v>15</v>
      </c>
      <c r="G65" s="45">
        <f t="shared" si="0"/>
        <v>12.059999999999999</v>
      </c>
      <c r="H65" s="28">
        <f t="shared" si="1"/>
        <v>0</v>
      </c>
      <c r="I65" s="74">
        <f t="shared" si="2"/>
        <v>1</v>
      </c>
      <c r="J65" s="76">
        <f t="shared" si="3"/>
        <v>0</v>
      </c>
    </row>
    <row r="66" spans="1:11" ht="19" customHeight="1" thickBot="1">
      <c r="A66" s="28">
        <v>65</v>
      </c>
      <c r="B66" s="1" t="s">
        <v>468</v>
      </c>
      <c r="E66" s="44">
        <v>10</v>
      </c>
      <c r="F66" s="44">
        <v>15</v>
      </c>
      <c r="G66" s="45">
        <f t="shared" ref="G66:G72" si="4">+(D66*0.4+E66*0.6)*0.7+F66*0.3</f>
        <v>8.6999999999999993</v>
      </c>
      <c r="H66" s="28">
        <f t="shared" si="1"/>
        <v>1</v>
      </c>
      <c r="I66" s="74">
        <f t="shared" si="2"/>
        <v>0</v>
      </c>
      <c r="J66" s="76">
        <f t="shared" si="3"/>
        <v>0</v>
      </c>
      <c r="K66" s="84">
        <v>11.5</v>
      </c>
    </row>
    <row r="67" spans="1:11" ht="19" customHeight="1" thickBot="1">
      <c r="A67" s="28">
        <v>66</v>
      </c>
      <c r="B67" s="1" t="s">
        <v>316</v>
      </c>
      <c r="D67" s="44">
        <v>11.5</v>
      </c>
      <c r="E67" s="44">
        <v>8</v>
      </c>
      <c r="F67" s="44">
        <v>12</v>
      </c>
      <c r="G67" s="45">
        <f t="shared" si="4"/>
        <v>10.18</v>
      </c>
      <c r="H67" s="28">
        <f t="shared" ref="H67:H73" si="5">IF(G67&gt;=7,IF(G67&lt;10.5,1,0),0)</f>
        <v>1</v>
      </c>
      <c r="I67" s="74">
        <f t="shared" ref="I67:I73" si="6">IF(G67&gt;=10.5,1,0)</f>
        <v>0</v>
      </c>
      <c r="J67" s="76">
        <f t="shared" ref="J67:J73" si="7">IF(G67&lt;7,1,0)</f>
        <v>0</v>
      </c>
      <c r="K67" s="84">
        <v>9</v>
      </c>
    </row>
    <row r="68" spans="1:11" ht="19" customHeight="1">
      <c r="A68" s="28">
        <v>67</v>
      </c>
      <c r="B68" s="24" t="s">
        <v>293</v>
      </c>
      <c r="D68" s="44">
        <v>16.5</v>
      </c>
      <c r="E68" s="44">
        <v>13</v>
      </c>
      <c r="F68" s="44">
        <v>13</v>
      </c>
      <c r="G68" s="45">
        <f t="shared" si="4"/>
        <v>13.98</v>
      </c>
      <c r="H68" s="28">
        <f t="shared" si="5"/>
        <v>0</v>
      </c>
      <c r="I68" s="74">
        <f t="shared" si="6"/>
        <v>1</v>
      </c>
      <c r="J68" s="76">
        <f t="shared" si="7"/>
        <v>0</v>
      </c>
    </row>
    <row r="69" spans="1:11" ht="19" customHeight="1">
      <c r="A69" s="28">
        <v>68</v>
      </c>
      <c r="B69" s="26" t="s">
        <v>311</v>
      </c>
      <c r="D69" s="44">
        <v>11.5</v>
      </c>
      <c r="E69" s="44">
        <v>9</v>
      </c>
      <c r="F69" s="44">
        <f>+PWebLabC!AI36</f>
        <v>13.760555555555557</v>
      </c>
      <c r="G69" s="45">
        <f t="shared" si="4"/>
        <v>11.128166666666667</v>
      </c>
      <c r="H69" s="28">
        <f t="shared" si="5"/>
        <v>0</v>
      </c>
      <c r="I69" s="74">
        <f t="shared" si="6"/>
        <v>1</v>
      </c>
      <c r="J69" s="76">
        <f t="shared" si="7"/>
        <v>0</v>
      </c>
    </row>
    <row r="70" spans="1:11" ht="19" customHeight="1">
      <c r="A70" s="28">
        <v>69</v>
      </c>
      <c r="B70" s="26" t="s">
        <v>294</v>
      </c>
      <c r="D70" s="44">
        <v>11.5</v>
      </c>
      <c r="E70" s="44">
        <v>7</v>
      </c>
      <c r="F70" s="44">
        <v>12</v>
      </c>
      <c r="G70" s="45">
        <f t="shared" si="4"/>
        <v>9.76</v>
      </c>
      <c r="H70" s="28">
        <f t="shared" si="5"/>
        <v>1</v>
      </c>
      <c r="I70" s="74">
        <f t="shared" si="6"/>
        <v>0</v>
      </c>
      <c r="J70" s="76">
        <f t="shared" si="7"/>
        <v>0</v>
      </c>
    </row>
    <row r="71" spans="1:11" ht="19" customHeight="1">
      <c r="A71" s="28">
        <v>70</v>
      </c>
      <c r="B71" s="26" t="s">
        <v>286</v>
      </c>
      <c r="D71" s="44">
        <v>12</v>
      </c>
      <c r="E71" s="44">
        <v>9</v>
      </c>
      <c r="F71" s="44">
        <f>+PWebLabC!AI37</f>
        <v>4.7027777777777775</v>
      </c>
      <c r="G71" s="45">
        <f t="shared" si="4"/>
        <v>8.5508333333333315</v>
      </c>
      <c r="H71" s="28">
        <f t="shared" si="5"/>
        <v>1</v>
      </c>
      <c r="I71" s="74">
        <f t="shared" si="6"/>
        <v>0</v>
      </c>
      <c r="J71" s="76">
        <f t="shared" si="7"/>
        <v>0</v>
      </c>
      <c r="K71" s="84">
        <v>15</v>
      </c>
    </row>
    <row r="72" spans="1:11" s="29" customFormat="1" ht="19" customHeight="1" thickBot="1">
      <c r="B72" s="46" t="s">
        <v>272</v>
      </c>
      <c r="D72" s="47">
        <v>20</v>
      </c>
      <c r="E72" s="47">
        <v>20</v>
      </c>
      <c r="F72" s="47">
        <v>20</v>
      </c>
      <c r="G72" s="48">
        <f t="shared" si="4"/>
        <v>20</v>
      </c>
      <c r="H72" s="71">
        <f>SUM(H2:H71)</f>
        <v>24</v>
      </c>
      <c r="I72" s="73">
        <f>SUM(I2:I71)</f>
        <v>29</v>
      </c>
      <c r="J72" s="75">
        <f>SUM(J2:J71)</f>
        <v>17</v>
      </c>
      <c r="K72" s="85"/>
    </row>
    <row r="73" spans="1:11" ht="19" customHeight="1" thickBot="1">
      <c r="A73" s="18">
        <v>41</v>
      </c>
      <c r="B73" s="1" t="s">
        <v>209</v>
      </c>
      <c r="G73" s="45">
        <f>+(D73*0.4+E73*0.6)*0.7+F73*0.3</f>
        <v>0</v>
      </c>
      <c r="H73" s="28">
        <f t="shared" si="5"/>
        <v>0</v>
      </c>
      <c r="I73" s="74">
        <f t="shared" si="6"/>
        <v>0</v>
      </c>
      <c r="J73" s="76">
        <f t="shared" si="7"/>
        <v>1</v>
      </c>
    </row>
    <row r="74" spans="1:11" ht="19" customHeight="1"/>
    <row r="75" spans="1:11" ht="19" customHeight="1"/>
    <row r="76" spans="1:11" ht="19" customHeight="1"/>
    <row r="77" spans="1:11" ht="19" customHeight="1"/>
    <row r="78" spans="1:11" ht="19" customHeight="1"/>
    <row r="79" spans="1:11" ht="19" customHeight="1"/>
    <row r="80" spans="1:11" ht="19" customHeight="1"/>
    <row r="81" ht="19" customHeight="1"/>
    <row r="82" ht="19" customHeight="1"/>
    <row r="83" ht="19" customHeight="1"/>
    <row r="84" ht="19" customHeight="1"/>
    <row r="85" ht="19" customHeight="1"/>
    <row r="86" ht="19" customHeight="1"/>
    <row r="87" ht="19" customHeight="1"/>
    <row r="88" ht="19" customHeight="1"/>
    <row r="89" ht="19" customHeight="1"/>
    <row r="90" ht="19" customHeight="1"/>
    <row r="91" ht="19" customHeight="1"/>
    <row r="92" ht="19" customHeight="1"/>
    <row r="93" ht="19" customHeight="1"/>
    <row r="94" ht="19" customHeight="1"/>
    <row r="95" ht="19" customHeight="1"/>
    <row r="96" ht="19" customHeight="1"/>
    <row r="97" ht="19" customHeight="1"/>
    <row r="98" ht="19" customHeight="1"/>
    <row r="99" ht="19" customHeight="1"/>
    <row r="100" ht="19" customHeight="1"/>
    <row r="101" ht="19" customHeight="1"/>
    <row r="102" ht="19" customHeight="1"/>
    <row r="103" ht="19" customHeight="1"/>
    <row r="104" ht="19" customHeight="1"/>
  </sheetData>
  <sortState ref="B2:D72">
    <sortCondition ref="B2:B72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IALabA</vt:lpstr>
      <vt:lpstr>IALabB</vt:lpstr>
      <vt:lpstr>IA</vt:lpstr>
      <vt:lpstr>PWebLabC</vt:lpstr>
      <vt:lpstr>PWeb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2015-08-31T12:43:07Z</dcterms:created>
  <dcterms:modified xsi:type="dcterms:W3CDTF">2015-12-30T16:45:49Z</dcterms:modified>
</cp:coreProperties>
</file>