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520" windowHeight="13520" tabRatio="500" activeTab="2"/>
  </bookViews>
  <sheets>
    <sheet name="ED_A" sheetId="4" r:id="rId1"/>
    <sheet name="ED_B" sheetId="3" r:id="rId2"/>
    <sheet name="ED_C" sheetId="2" r:id="rId3"/>
    <sheet name="Lab1" sheetId="1" r:id="rId4"/>
    <sheet name="Labs Karim" sheetId="5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C29" i="4"/>
  <c r="W20"/>
  <c r="J20"/>
  <c r="AC20"/>
  <c r="Z20"/>
  <c r="Z35"/>
  <c r="AA41"/>
  <c r="J29"/>
  <c r="W40"/>
  <c r="J40"/>
  <c r="AC40"/>
  <c r="J39"/>
  <c r="AC39"/>
  <c r="W38"/>
  <c r="J38"/>
  <c r="AC38"/>
  <c r="W37"/>
  <c r="J37"/>
  <c r="AC37"/>
  <c r="W36"/>
  <c r="J36"/>
  <c r="AC36"/>
  <c r="W35"/>
  <c r="J35"/>
  <c r="AC35"/>
  <c r="W34"/>
  <c r="J34"/>
  <c r="AC34"/>
  <c r="W33"/>
  <c r="J33"/>
  <c r="AC33"/>
  <c r="W32"/>
  <c r="J32"/>
  <c r="AC32"/>
  <c r="W31"/>
  <c r="J31"/>
  <c r="AC31"/>
  <c r="W30"/>
  <c r="J30"/>
  <c r="AC30"/>
  <c r="W29"/>
  <c r="W28"/>
  <c r="J28"/>
  <c r="AC28"/>
  <c r="W27"/>
  <c r="J27"/>
  <c r="AC27"/>
  <c r="W26"/>
  <c r="J26"/>
  <c r="AC26"/>
  <c r="W25"/>
  <c r="J25"/>
  <c r="AC25"/>
  <c r="W24"/>
  <c r="J24"/>
  <c r="AC24"/>
  <c r="W23"/>
  <c r="J23"/>
  <c r="AC23"/>
  <c r="W22"/>
  <c r="J22"/>
  <c r="AC22"/>
  <c r="W21"/>
  <c r="J21"/>
  <c r="AC21"/>
  <c r="W19"/>
  <c r="J19"/>
  <c r="AC19"/>
  <c r="W18"/>
  <c r="J18"/>
  <c r="AC18"/>
  <c r="W17"/>
  <c r="J17"/>
  <c r="AC17"/>
  <c r="W16"/>
  <c r="J16"/>
  <c r="AC16"/>
  <c r="W15"/>
  <c r="J15"/>
  <c r="AC15"/>
  <c r="W13"/>
  <c r="J13"/>
  <c r="AC13"/>
  <c r="W14"/>
  <c r="J14"/>
  <c r="AC14"/>
  <c r="W12"/>
  <c r="J12"/>
  <c r="AC12"/>
  <c r="W11"/>
  <c r="J11"/>
  <c r="AC11"/>
  <c r="W10"/>
  <c r="J10"/>
  <c r="AC10"/>
  <c r="W9"/>
  <c r="J9"/>
  <c r="AC9"/>
  <c r="W8"/>
  <c r="J8"/>
  <c r="AC8"/>
  <c r="W7"/>
  <c r="J7"/>
  <c r="AC7"/>
  <c r="W6"/>
  <c r="J6"/>
  <c r="AC6"/>
  <c r="W5"/>
  <c r="J5"/>
  <c r="AC5"/>
  <c r="W4"/>
  <c r="J4"/>
  <c r="AC4"/>
  <c r="J41"/>
  <c r="Z25"/>
  <c r="Z27"/>
  <c r="Z26"/>
  <c r="Z24"/>
  <c r="Z11"/>
  <c r="Z40"/>
  <c r="Z39"/>
  <c r="Z36"/>
  <c r="Z33"/>
  <c r="Z31"/>
  <c r="Z23"/>
  <c r="Z22"/>
  <c r="Z21"/>
  <c r="Z18"/>
  <c r="Z12"/>
  <c r="Z8"/>
  <c r="Z6"/>
  <c r="Z5"/>
  <c r="AA5"/>
  <c r="AA6"/>
  <c r="AA8"/>
  <c r="AA12"/>
  <c r="AA18"/>
  <c r="AA20"/>
  <c r="AA21"/>
  <c r="AA22"/>
  <c r="AA23"/>
  <c r="AA31"/>
  <c r="AA33"/>
  <c r="AA36"/>
  <c r="AA39"/>
  <c r="AA40"/>
  <c r="AA11"/>
  <c r="AA24"/>
  <c r="AA25"/>
  <c r="AA26"/>
  <c r="AA27"/>
  <c r="AA35"/>
  <c r="AA15"/>
  <c r="AA34"/>
  <c r="AA4"/>
  <c r="AA9"/>
  <c r="AA14"/>
  <c r="AA13"/>
  <c r="AA16"/>
  <c r="AA17"/>
  <c r="AA29"/>
  <c r="AA37"/>
  <c r="AA38"/>
  <c r="Z10"/>
  <c r="AA10"/>
  <c r="Z19"/>
  <c r="AA19"/>
  <c r="Z28"/>
  <c r="AA28"/>
  <c r="Z30"/>
  <c r="AA30"/>
  <c r="Z32"/>
  <c r="AA32"/>
  <c r="Z7"/>
  <c r="AA7"/>
  <c r="S5" i="3"/>
  <c r="F5"/>
  <c r="Y5"/>
  <c r="Y41"/>
  <c r="F40"/>
  <c r="Y40"/>
  <c r="S39"/>
  <c r="F39"/>
  <c r="Y39"/>
  <c r="F38"/>
  <c r="S38"/>
  <c r="Y38"/>
  <c r="S37"/>
  <c r="F37"/>
  <c r="Y37"/>
  <c r="S36"/>
  <c r="F36"/>
  <c r="Y36"/>
  <c r="S35"/>
  <c r="F35"/>
  <c r="Y35"/>
  <c r="S34"/>
  <c r="F34"/>
  <c r="Y34"/>
  <c r="S33"/>
  <c r="F33"/>
  <c r="Y33"/>
  <c r="S32"/>
  <c r="F32"/>
  <c r="Y32"/>
  <c r="S31"/>
  <c r="F31"/>
  <c r="Y31"/>
  <c r="S30"/>
  <c r="F30"/>
  <c r="Y30"/>
  <c r="S29"/>
  <c r="F29"/>
  <c r="Y29"/>
  <c r="S28"/>
  <c r="F28"/>
  <c r="Y28"/>
  <c r="S27"/>
  <c r="F27"/>
  <c r="Y27"/>
  <c r="S26"/>
  <c r="F26"/>
  <c r="Y26"/>
  <c r="S25"/>
  <c r="F25"/>
  <c r="Y25"/>
  <c r="S24"/>
  <c r="F24"/>
  <c r="Y24"/>
  <c r="S23"/>
  <c r="F23"/>
  <c r="Y23"/>
  <c r="S22"/>
  <c r="F22"/>
  <c r="Y22"/>
  <c r="S21"/>
  <c r="F21"/>
  <c r="Y21"/>
  <c r="S20"/>
  <c r="F20"/>
  <c r="Y20"/>
  <c r="S19"/>
  <c r="F19"/>
  <c r="Y19"/>
  <c r="S18"/>
  <c r="F18"/>
  <c r="Y18"/>
  <c r="S17"/>
  <c r="F17"/>
  <c r="Y17"/>
  <c r="S16"/>
  <c r="F16"/>
  <c r="Y16"/>
  <c r="S15"/>
  <c r="F15"/>
  <c r="Y15"/>
  <c r="S14"/>
  <c r="F14"/>
  <c r="Y14"/>
  <c r="S13"/>
  <c r="F13"/>
  <c r="Y13"/>
  <c r="S12"/>
  <c r="F12"/>
  <c r="Y12"/>
  <c r="S11"/>
  <c r="F11"/>
  <c r="Y11"/>
  <c r="S10"/>
  <c r="F10"/>
  <c r="Y10"/>
  <c r="S9"/>
  <c r="F9"/>
  <c r="Y9"/>
  <c r="S8"/>
  <c r="F8"/>
  <c r="Y8"/>
  <c r="S7"/>
  <c r="F7"/>
  <c r="Y7"/>
  <c r="S6"/>
  <c r="F6"/>
  <c r="Y6"/>
  <c r="S4"/>
  <c r="F4"/>
  <c r="Y4"/>
  <c r="V36"/>
  <c r="V13"/>
  <c r="V39"/>
  <c r="V38"/>
  <c r="V35"/>
  <c r="V28"/>
  <c r="V26"/>
  <c r="V24"/>
  <c r="V15"/>
  <c r="V9"/>
  <c r="V6"/>
  <c r="V4"/>
  <c r="V34"/>
  <c r="V25"/>
  <c r="V12"/>
  <c r="V11"/>
  <c r="V5"/>
  <c r="W38"/>
  <c r="W37"/>
  <c r="W36"/>
  <c r="W35"/>
  <c r="W34"/>
  <c r="W32"/>
  <c r="W30"/>
  <c r="W28"/>
  <c r="W27"/>
  <c r="W26"/>
  <c r="W25"/>
  <c r="W24"/>
  <c r="W22"/>
  <c r="W20"/>
  <c r="W17"/>
  <c r="W16"/>
  <c r="W15"/>
  <c r="W14"/>
  <c r="W13"/>
  <c r="W12"/>
  <c r="W11"/>
  <c r="W10"/>
  <c r="W9"/>
  <c r="W7"/>
  <c r="W6"/>
  <c r="W5"/>
  <c r="W4"/>
  <c r="W39"/>
  <c r="W40"/>
  <c r="V33"/>
  <c r="W33"/>
  <c r="V31"/>
  <c r="W31"/>
  <c r="V29"/>
  <c r="W29"/>
  <c r="V23"/>
  <c r="W23"/>
  <c r="V21"/>
  <c r="W21"/>
  <c r="V19"/>
  <c r="W19"/>
  <c r="V18"/>
  <c r="W18"/>
  <c r="V8"/>
  <c r="W8"/>
  <c r="AE23" i="2"/>
  <c r="AB23"/>
  <c r="Y23"/>
  <c r="AA23"/>
  <c r="AC43"/>
  <c r="Y4"/>
  <c r="L4"/>
  <c r="AE4"/>
  <c r="Y41"/>
  <c r="L41"/>
  <c r="AE41"/>
  <c r="Y40"/>
  <c r="L40"/>
  <c r="AE40"/>
  <c r="Y39"/>
  <c r="L39"/>
  <c r="AE39"/>
  <c r="Y38"/>
  <c r="L38"/>
  <c r="AE38"/>
  <c r="Y37"/>
  <c r="L37"/>
  <c r="AE37"/>
  <c r="Y36"/>
  <c r="L36"/>
  <c r="AE36"/>
  <c r="Y35"/>
  <c r="L35"/>
  <c r="AE35"/>
  <c r="Y34"/>
  <c r="L34"/>
  <c r="AE34"/>
  <c r="Y33"/>
  <c r="L33"/>
  <c r="AE33"/>
  <c r="Y32"/>
  <c r="L32"/>
  <c r="AE32"/>
  <c r="Y31"/>
  <c r="L31"/>
  <c r="AE31"/>
  <c r="Y30"/>
  <c r="L30"/>
  <c r="AE30"/>
  <c r="Y29"/>
  <c r="L29"/>
  <c r="AE29"/>
  <c r="Y28"/>
  <c r="L28"/>
  <c r="AE28"/>
  <c r="Y27"/>
  <c r="L27"/>
  <c r="AE27"/>
  <c r="Y26"/>
  <c r="L26"/>
  <c r="AE26"/>
  <c r="Y25"/>
  <c r="L25"/>
  <c r="AE25"/>
  <c r="Y24"/>
  <c r="L24"/>
  <c r="AE24"/>
  <c r="L23"/>
  <c r="Y22"/>
  <c r="L22"/>
  <c r="AE22"/>
  <c r="Y21"/>
  <c r="L21"/>
  <c r="AE21"/>
  <c r="Y20"/>
  <c r="L20"/>
  <c r="AE20"/>
  <c r="Y19"/>
  <c r="L19"/>
  <c r="AE19"/>
  <c r="Y18"/>
  <c r="L18"/>
  <c r="AE18"/>
  <c r="Y17"/>
  <c r="L17"/>
  <c r="AE17"/>
  <c r="Y16"/>
  <c r="L16"/>
  <c r="AE16"/>
  <c r="Y15"/>
  <c r="L15"/>
  <c r="AE15"/>
  <c r="Y14"/>
  <c r="L14"/>
  <c r="AE14"/>
  <c r="Y13"/>
  <c r="L13"/>
  <c r="AE13"/>
  <c r="Y12"/>
  <c r="L12"/>
  <c r="AE12"/>
  <c r="Y11"/>
  <c r="L11"/>
  <c r="AE11"/>
  <c r="Y10"/>
  <c r="L10"/>
  <c r="AE10"/>
  <c r="Y9"/>
  <c r="L9"/>
  <c r="AE9"/>
  <c r="Y8"/>
  <c r="L8"/>
  <c r="AE8"/>
  <c r="Y7"/>
  <c r="L7"/>
  <c r="AE7"/>
  <c r="Y6"/>
  <c r="L6"/>
  <c r="AE6"/>
  <c r="Y5"/>
  <c r="L5"/>
  <c r="AE5"/>
  <c r="AB39"/>
  <c r="AB31"/>
  <c r="AB28"/>
  <c r="AB25"/>
  <c r="AB20"/>
  <c r="AB17"/>
  <c r="AB11"/>
  <c r="AB35"/>
  <c r="AB34"/>
  <c r="AB22"/>
  <c r="AB21"/>
  <c r="AB13"/>
  <c r="AB12"/>
  <c r="AB10"/>
  <c r="AB8"/>
  <c r="AC8"/>
  <c r="AC10"/>
  <c r="AC12"/>
  <c r="AC13"/>
  <c r="AC21"/>
  <c r="AC22"/>
  <c r="AC34"/>
  <c r="AC35"/>
  <c r="AC11"/>
  <c r="AC17"/>
  <c r="AC20"/>
  <c r="AC25"/>
  <c r="AC28"/>
  <c r="AC31"/>
  <c r="AC39"/>
  <c r="AC24"/>
  <c r="AC27"/>
  <c r="AC29"/>
  <c r="AC32"/>
  <c r="AC33"/>
  <c r="AC38"/>
  <c r="AC40"/>
  <c r="AC41"/>
  <c r="AC42"/>
  <c r="AB5"/>
  <c r="AC5"/>
  <c r="AB6"/>
  <c r="AC6"/>
  <c r="AB7"/>
  <c r="AC7"/>
  <c r="AB9"/>
  <c r="AC9"/>
  <c r="AB14"/>
  <c r="AC14"/>
  <c r="AB15"/>
  <c r="AC15"/>
  <c r="AB16"/>
  <c r="AC16"/>
  <c r="AB18"/>
  <c r="AC18"/>
  <c r="AC23"/>
  <c r="AB26"/>
  <c r="AC26"/>
  <c r="AB30"/>
  <c r="AC30"/>
  <c r="AB36"/>
  <c r="AC36"/>
  <c r="AB19"/>
  <c r="AC19"/>
  <c r="AB4"/>
  <c r="AC4"/>
  <c r="AB37"/>
  <c r="AC37"/>
  <c r="R34" i="1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5"/>
</calcChain>
</file>

<file path=xl/sharedStrings.xml><?xml version="1.0" encoding="utf-8"?>
<sst xmlns="http://schemas.openxmlformats.org/spreadsheetml/2006/main" count="309" uniqueCount="251">
  <si>
    <t>EC3</t>
    <phoneticPr fontId="3" type="noConversion"/>
  </si>
  <si>
    <t>CHARA QUISPE, DIEGO</t>
    <phoneticPr fontId="3" type="noConversion"/>
  </si>
  <si>
    <t>LABS</t>
    <phoneticPr fontId="3" type="noConversion"/>
  </si>
  <si>
    <t>Clase</t>
    <phoneticPr fontId="3" type="noConversion"/>
  </si>
  <si>
    <t>TOTAL</t>
  </si>
  <si>
    <t>TOTAL</t>
    <phoneticPr fontId="3" type="noConversion"/>
  </si>
  <si>
    <t>5%</t>
    <phoneticPr fontId="3" type="noConversion"/>
  </si>
  <si>
    <t>5%</t>
    <phoneticPr fontId="3" type="noConversion"/>
  </si>
  <si>
    <t>20%</t>
    <phoneticPr fontId="3" type="noConversion"/>
  </si>
  <si>
    <t>Grupo C (Martes 10.20 – 12.00)</t>
  </si>
  <si>
    <t>No.</t>
  </si>
  <si>
    <t>APELLIDOS Y NOMBRES</t>
  </si>
  <si>
    <t>Prom. Lab</t>
  </si>
  <si>
    <t>ALVARADO FIGUEROA, KENNY</t>
  </si>
  <si>
    <t>BALDARRAGO SALAS, KLEBER</t>
  </si>
  <si>
    <t>CCAHUA CCAHUA, EDILSON</t>
  </si>
  <si>
    <t>CCAMERCCOA PEREZ, JHON</t>
  </si>
  <si>
    <t>CHOQUEHUANCA PERALTILLA, ANGEL</t>
  </si>
  <si>
    <t>FLORES PAMPA, ALEJANDRO</t>
  </si>
  <si>
    <t>GAMARRA CCAYOS, BRYAN</t>
  </si>
  <si>
    <t>HUAYNA PILLCO, ALEXIS</t>
  </si>
  <si>
    <t>KARI NINACANSAYA, DIEGO</t>
  </si>
  <si>
    <t>LAURA BARRIOS, ERICK</t>
  </si>
  <si>
    <t>LAURA CANAZA, AMILCAR</t>
  </si>
  <si>
    <t>LLANOS HUANCA, EDWIN</t>
  </si>
  <si>
    <t>MENDOZA RODRIGUEZ, MARCO</t>
  </si>
  <si>
    <t>MOLLEAPAZA VALDIVIA, JUAN</t>
  </si>
  <si>
    <t>NUÑEZ CCAHUAYA, GARY</t>
  </si>
  <si>
    <t>ORIHUELA TRUJILLO, WILLIAN EDUARDO</t>
  </si>
  <si>
    <t>PORTUGAL RODRIGUEZ, HAROLD</t>
  </si>
  <si>
    <t>QUISPE RODRIGUEZ, BRYAN</t>
  </si>
  <si>
    <t>VALDIVIA BERRIOS, JUAN CARLOS</t>
  </si>
  <si>
    <t>VARGAS QUISPE, ESTITH</t>
  </si>
  <si>
    <t>ZAMATA FLORES, PEDRO ESTEBAN</t>
  </si>
  <si>
    <t>ZEA QUISPE, GERALD</t>
  </si>
  <si>
    <t>DIAZ LEUCCALLA, IVAN</t>
  </si>
  <si>
    <t>ROJAS HUARHUA, RENZO</t>
  </si>
  <si>
    <t>ABANDONO</t>
  </si>
  <si>
    <t>CHARCA CCAMA, YIMY</t>
  </si>
  <si>
    <t>FOCO SANAVIA, LUIS MANUEL</t>
  </si>
  <si>
    <t>RODRIGUEZ MERCADO, JOSE</t>
  </si>
  <si>
    <t>PROMEDIOS</t>
  </si>
  <si>
    <t>Grupo D (Jueves 8.40 – 10.20)</t>
  </si>
  <si>
    <t>Prom. F1</t>
  </si>
  <si>
    <t>AMBROSIO NAYRA, JHON</t>
  </si>
  <si>
    <t>APAZA HUMPIRE, JAVIER</t>
  </si>
  <si>
    <t>AYAMAMANI APFATA, RUTH</t>
  </si>
  <si>
    <t>BROUSETT PETTIT, JOSUE</t>
  </si>
  <si>
    <t>CACERES PARI, ANGEL</t>
  </si>
  <si>
    <t>CARPIO REYNOSOS, YHERICO</t>
  </si>
  <si>
    <t>CCAHUI HUAMAN, KRISTIAN</t>
  </si>
  <si>
    <t>CCORI HUAMANI, RONALD</t>
  </si>
  <si>
    <t>CHAMBI ROSALES, EDDU</t>
  </si>
  <si>
    <t>CONDORI ROMERO, BERTONY</t>
  </si>
  <si>
    <t>CORDOVA PUMA, STEVEN</t>
  </si>
  <si>
    <t>CRUCES RAMOS, DANILO</t>
  </si>
  <si>
    <t>GUERRA VIDAL, MARIA</t>
  </si>
  <si>
    <t>HEREDIA PHOCCORI, MARTHA</t>
  </si>
  <si>
    <t>HUAYHUA PACO, ELEO</t>
  </si>
  <si>
    <t>TACCA BARRANTES, CELIA AUDREY</t>
    <phoneticPr fontId="3" type="noConversion"/>
  </si>
  <si>
    <t>L1E</t>
    <phoneticPr fontId="3" type="noConversion"/>
  </si>
  <si>
    <t>COCHACHIN PAYVA, AARON ABDON</t>
    <phoneticPr fontId="3" type="noConversion"/>
  </si>
  <si>
    <t>AMBROSIO NAYRA, JHON CESAR</t>
    <phoneticPr fontId="3" type="noConversion"/>
  </si>
  <si>
    <t>ALARCON ARENAS, ERICK OMAR</t>
    <phoneticPr fontId="3" type="noConversion"/>
  </si>
  <si>
    <t>CHAUCCA SACSI, YONATHAN</t>
    <phoneticPr fontId="3" type="noConversion"/>
  </si>
  <si>
    <t>TrabExpoA</t>
    <phoneticPr fontId="3" type="noConversion"/>
  </si>
  <si>
    <t>TrabExpoA</t>
    <phoneticPr fontId="3" type="noConversion"/>
  </si>
  <si>
    <t>ALVAREZ QUISPE, MICHAEL</t>
    <phoneticPr fontId="3" type="noConversion"/>
  </si>
  <si>
    <t>EX1</t>
    <phoneticPr fontId="3" type="noConversion"/>
  </si>
  <si>
    <t>EC1</t>
    <phoneticPr fontId="3" type="noConversion"/>
  </si>
  <si>
    <t>EX2</t>
    <phoneticPr fontId="3" type="noConversion"/>
  </si>
  <si>
    <t>EC2</t>
    <phoneticPr fontId="3" type="noConversion"/>
  </si>
  <si>
    <t>EX3</t>
    <phoneticPr fontId="3" type="noConversion"/>
  </si>
  <si>
    <t>L2E</t>
    <phoneticPr fontId="3" type="noConversion"/>
  </si>
  <si>
    <t>Martes 3.20 a 5pm</t>
    <phoneticPr fontId="3" type="noConversion"/>
  </si>
  <si>
    <t>BALDARRAGO SALAS, KLEBER ERNESTO</t>
    <phoneticPr fontId="3" type="noConversion"/>
  </si>
  <si>
    <t>CCAMERCCOA PEREA, JHON</t>
    <phoneticPr fontId="3" type="noConversion"/>
  </si>
  <si>
    <t>LLANOS HUANCA, EDWIN DIONY</t>
    <phoneticPr fontId="3" type="noConversion"/>
  </si>
  <si>
    <t>LAURA CANAZA, AMILCAR MAXIMO</t>
    <phoneticPr fontId="3" type="noConversion"/>
  </si>
  <si>
    <t>TICONA LAURA, KEVIN RONALD</t>
    <phoneticPr fontId="3" type="noConversion"/>
  </si>
  <si>
    <t>MAMANI MACHACA, CRISTIAN DAVID</t>
    <phoneticPr fontId="3" type="noConversion"/>
  </si>
  <si>
    <t>BROUSETT PETTIT, JOSUE GIOVANNI</t>
    <phoneticPr fontId="3" type="noConversion"/>
  </si>
  <si>
    <t>PAUCA COLLANQUI, GREGORIO</t>
    <phoneticPr fontId="3" type="noConversion"/>
  </si>
  <si>
    <t>EXAM2</t>
    <phoneticPr fontId="3" type="noConversion"/>
  </si>
  <si>
    <t>25%</t>
    <phoneticPr fontId="3" type="noConversion"/>
  </si>
  <si>
    <t>MONTOYA MUNOZ, SOLANSH</t>
    <phoneticPr fontId="3" type="noConversion"/>
  </si>
  <si>
    <t>GUERRA VIDAL, MARIA</t>
    <phoneticPr fontId="3" type="noConversion"/>
  </si>
  <si>
    <t>TEJADA PAZ, RENATO</t>
    <phoneticPr fontId="3" type="noConversion"/>
  </si>
  <si>
    <t>CCALLO MOLINA, CRISTHIAN YONATHAN</t>
    <phoneticPr fontId="3" type="noConversion"/>
  </si>
  <si>
    <t>TF Pres</t>
    <phoneticPr fontId="3" type="noConversion"/>
  </si>
  <si>
    <t>Conten</t>
    <phoneticPr fontId="3" type="noConversion"/>
  </si>
  <si>
    <t>RODRIGUEZ MERCADO, JOSE</t>
    <phoneticPr fontId="3" type="noConversion"/>
  </si>
  <si>
    <t>EXPOSICION</t>
    <phoneticPr fontId="3" type="noConversion"/>
  </si>
  <si>
    <t>L4A</t>
    <phoneticPr fontId="3" type="noConversion"/>
  </si>
  <si>
    <t>L3E</t>
    <phoneticPr fontId="3" type="noConversion"/>
  </si>
  <si>
    <t>L4E</t>
    <phoneticPr fontId="3" type="noConversion"/>
  </si>
  <si>
    <t>EXPOSICION</t>
    <phoneticPr fontId="3" type="noConversion"/>
  </si>
  <si>
    <t>Total</t>
    <phoneticPr fontId="3" type="noConversion"/>
  </si>
  <si>
    <t>Aplicacion</t>
    <phoneticPr fontId="3" type="noConversion"/>
  </si>
  <si>
    <t>Diapos e Informe</t>
    <phoneticPr fontId="3" type="noConversion"/>
  </si>
  <si>
    <t>Otro</t>
    <phoneticPr fontId="3" type="noConversion"/>
  </si>
  <si>
    <t>Vestuario</t>
    <phoneticPr fontId="3" type="noConversion"/>
  </si>
  <si>
    <t>TrabExpoB</t>
    <phoneticPr fontId="3" type="noConversion"/>
  </si>
  <si>
    <t>LEON MAMANI, ROLANDO JUAN</t>
    <phoneticPr fontId="3" type="noConversion"/>
  </si>
  <si>
    <t>MUNOZ ROMANI, AROLDO</t>
    <phoneticPr fontId="3" type="noConversion"/>
  </si>
  <si>
    <t>YAPU CHAINA, MARISELA</t>
    <phoneticPr fontId="3" type="noConversion"/>
  </si>
  <si>
    <t>MENDOZA RODRIGUEZ, MARCO ANTONIO</t>
    <phoneticPr fontId="3" type="noConversion"/>
  </si>
  <si>
    <t>VARGAS QUISPE, ESTITH BRYAN</t>
    <phoneticPr fontId="3" type="noConversion"/>
  </si>
  <si>
    <t>SANCHEZ FERIA, YELTSIN</t>
    <phoneticPr fontId="3" type="noConversion"/>
  </si>
  <si>
    <t>CRUCES RAMOS, DANILO LEONEL</t>
    <phoneticPr fontId="3" type="noConversion"/>
  </si>
  <si>
    <t>casa</t>
    <phoneticPr fontId="3" type="noConversion"/>
  </si>
  <si>
    <t>TUPAYACHI MOINA, MIGUEL DANIEL</t>
    <phoneticPr fontId="3" type="noConversion"/>
  </si>
  <si>
    <t>RODRIGUEZ CONTRERAS, PAULO</t>
  </si>
  <si>
    <t>RONDAN HUAPAYA, CRISTIAN</t>
  </si>
  <si>
    <t>ROQUE GAMEZ, ADOLFO</t>
  </si>
  <si>
    <t>SANDOVAL GOMEL, HARRY</t>
  </si>
  <si>
    <t>L2A</t>
    <phoneticPr fontId="3" type="noConversion"/>
  </si>
  <si>
    <t>FOCO SANAVIA, LUIS MANUEL</t>
    <phoneticPr fontId="3" type="noConversion"/>
  </si>
  <si>
    <t>COAQUIRA RAFAEL, HUGO</t>
    <phoneticPr fontId="3" type="noConversion"/>
  </si>
  <si>
    <t>RIVAS CHIRE, ANTHONY</t>
    <phoneticPr fontId="3" type="noConversion"/>
  </si>
  <si>
    <t>VALERO PARICAHUA, IVAN</t>
  </si>
  <si>
    <t>VARGAS MAHANEY, ANGEL</t>
  </si>
  <si>
    <t>VELIZ SANCA, DIEGO</t>
  </si>
  <si>
    <t>VILCA QUICO, BRIGITTE</t>
  </si>
  <si>
    <t>CONTRERAS ALCAZAR, IAM</t>
    <phoneticPr fontId="3" type="noConversion"/>
  </si>
  <si>
    <t>VILCA QUICO, BRIGITTE</t>
    <phoneticPr fontId="3" type="noConversion"/>
  </si>
  <si>
    <t>DIAZ LEUCCALLA, IVAN ALFONSO</t>
    <phoneticPr fontId="3" type="noConversion"/>
  </si>
  <si>
    <t>Sustitutorio</t>
    <phoneticPr fontId="3" type="noConversion"/>
  </si>
  <si>
    <t>CONDORCHOA SIVINCHO, RUTH LUCIANA</t>
    <phoneticPr fontId="3" type="noConversion"/>
  </si>
  <si>
    <t>MONTANA NEYRA, DIEGO GUSTAVO</t>
    <phoneticPr fontId="3" type="noConversion"/>
  </si>
  <si>
    <t>CHAMBI ROSALES, EDDU JUNIOR</t>
    <phoneticPr fontId="3" type="noConversion"/>
  </si>
  <si>
    <t>HUAYLLA DIAZ, ROSMERY LILIAN</t>
    <phoneticPr fontId="3" type="noConversion"/>
  </si>
  <si>
    <t>aula</t>
    <phoneticPr fontId="3" type="noConversion"/>
  </si>
  <si>
    <t>AYAMAMANI APFATA, RUTH NILDA</t>
    <phoneticPr fontId="3" type="noConversion"/>
  </si>
  <si>
    <t>HUAYHUA PACO, ELEO ROMARIO</t>
    <phoneticPr fontId="3" type="noConversion"/>
  </si>
  <si>
    <t>CHARA QUISPE, DIEGO MAURICIO</t>
    <phoneticPr fontId="3" type="noConversion"/>
  </si>
  <si>
    <t>ROQUE GAMEZ, ADOLFO HRISTO</t>
    <phoneticPr fontId="3" type="noConversion"/>
  </si>
  <si>
    <t>MAMANI IMATA, EFRAIN</t>
    <phoneticPr fontId="3" type="noConversion"/>
  </si>
  <si>
    <t>CONDORI ROMERO, BERTANY CARLOS</t>
    <phoneticPr fontId="3" type="noConversion"/>
  </si>
  <si>
    <t>LARICO ESPINOZA, MARY JULIETA</t>
    <phoneticPr fontId="3" type="noConversion"/>
  </si>
  <si>
    <t>GARATE FUENTES, YESICA</t>
    <phoneticPr fontId="3" type="noConversion"/>
  </si>
  <si>
    <t>PAUCA COLLANQUI, GREGORIO</t>
    <phoneticPr fontId="3" type="noConversion"/>
  </si>
  <si>
    <t>ALVAREZ MAMANI, RICHARD</t>
    <phoneticPr fontId="3" type="noConversion"/>
  </si>
  <si>
    <t>PEREZ LIMA, MARISOL</t>
    <phoneticPr fontId="3" type="noConversion"/>
  </si>
  <si>
    <t>VALERIANO, DANNY</t>
    <phoneticPr fontId="3" type="noConversion"/>
  </si>
  <si>
    <t>PTOS</t>
    <phoneticPr fontId="3" type="noConversion"/>
  </si>
  <si>
    <t>LAYME FERNANDEZ, CHRISTIAN GONZALO</t>
    <phoneticPr fontId="3" type="noConversion"/>
  </si>
  <si>
    <t>QUISPE CCOYA, ROYER MICHAEL</t>
    <phoneticPr fontId="3" type="noConversion"/>
  </si>
  <si>
    <t>casa</t>
    <phoneticPr fontId="3" type="noConversion"/>
  </si>
  <si>
    <t>aula</t>
    <phoneticPr fontId="3" type="noConversion"/>
  </si>
  <si>
    <t>QUISPE RODRIGUEZ, BRYAN</t>
    <phoneticPr fontId="3" type="noConversion"/>
  </si>
  <si>
    <t>QUISPE QUISPE, GABRIELA MALENA</t>
    <phoneticPr fontId="3" type="noConversion"/>
  </si>
  <si>
    <t>Pregs</t>
    <phoneticPr fontId="3" type="noConversion"/>
  </si>
  <si>
    <t>Gral</t>
    <phoneticPr fontId="3" type="noConversion"/>
  </si>
  <si>
    <t>Total</t>
    <phoneticPr fontId="3" type="noConversion"/>
  </si>
  <si>
    <t>VILCA QUISPE, MARIELENA</t>
    <phoneticPr fontId="3" type="noConversion"/>
  </si>
  <si>
    <t>SOLIS VARGAS, ANGIE</t>
    <phoneticPr fontId="3" type="noConversion"/>
  </si>
  <si>
    <t>Nombre</t>
    <phoneticPr fontId="3" type="noConversion"/>
  </si>
  <si>
    <t>L1A</t>
    <phoneticPr fontId="3" type="noConversion"/>
  </si>
  <si>
    <t>VALDIVIA BERRIOS, JUAN CARLOS</t>
    <phoneticPr fontId="3" type="noConversion"/>
  </si>
  <si>
    <t>ANCONAIRA BARRIALES, MARIBEL GLORIA</t>
    <phoneticPr fontId="3" type="noConversion"/>
  </si>
  <si>
    <t>ARCAYA ARCAYA, VICTOR HUGO</t>
    <phoneticPr fontId="3" type="noConversion"/>
  </si>
  <si>
    <t>TACCA BARRANTES, CELIA ANDREY</t>
    <phoneticPr fontId="3" type="noConversion"/>
  </si>
  <si>
    <t>CCAHUI HUAMAN, KRISTIAN</t>
    <phoneticPr fontId="3" type="noConversion"/>
  </si>
  <si>
    <t>ALVAREZ MAMANI, RICHARD</t>
    <phoneticPr fontId="3" type="noConversion"/>
  </si>
  <si>
    <t>FLORES PAMPA, ALEJANDRO RODRIGO</t>
    <phoneticPr fontId="3" type="noConversion"/>
  </si>
  <si>
    <t>NUñEZ CCAHUAYA, GARY FARID</t>
    <phoneticPr fontId="3" type="noConversion"/>
  </si>
  <si>
    <t>L3A</t>
    <phoneticPr fontId="3" type="noConversion"/>
  </si>
  <si>
    <t>TEJADA PAZ, RENATO</t>
    <phoneticPr fontId="3" type="noConversion"/>
  </si>
  <si>
    <t>CAMA HUAHUALUQUE, HERNAN</t>
    <phoneticPr fontId="3" type="noConversion"/>
  </si>
  <si>
    <t>JUSTO HUAYNA, GABRIEL</t>
  </si>
  <si>
    <t>LAURA ANCCASI, RAUL</t>
  </si>
  <si>
    <t>MAMANI IMATA, EFRAIN</t>
  </si>
  <si>
    <t>MESTAS TUIRO, LESLIE</t>
  </si>
  <si>
    <t>QUIJIA ALVAREZ, MARIA</t>
  </si>
  <si>
    <t>RIVAS CHIRE, ANTHONY</t>
    <phoneticPr fontId="3" type="noConversion"/>
  </si>
  <si>
    <t>CHOQUEHUANCA PERALTILLA, ANGEL IVAN</t>
    <phoneticPr fontId="3" type="noConversion"/>
  </si>
  <si>
    <t>HUARANCCA LEON, RODRIGO ALONSO</t>
    <phoneticPr fontId="3" type="noConversion"/>
  </si>
  <si>
    <t>PIMENTEL MOGROVEJO, SONNY</t>
    <phoneticPr fontId="3" type="noConversion"/>
  </si>
  <si>
    <t>JUSTO HUAYNA, GABRIEL</t>
    <phoneticPr fontId="3" type="noConversion"/>
  </si>
  <si>
    <t>GAMARRA CCAYOSI, BRYAN</t>
    <phoneticPr fontId="3" type="noConversion"/>
  </si>
  <si>
    <t>VALERO PARICAHUA, IVAL MARCELO</t>
    <phoneticPr fontId="3" type="noConversion"/>
  </si>
  <si>
    <t>ALVARADO FIGUEROA, KENNY</t>
    <phoneticPr fontId="3" type="noConversion"/>
  </si>
  <si>
    <t>SANDOVAL GOMEL, HARRY</t>
    <phoneticPr fontId="3" type="noConversion"/>
  </si>
  <si>
    <t>RODRIGUEZ ANDRADE, FREDY</t>
    <phoneticPr fontId="3" type="noConversion"/>
  </si>
  <si>
    <t>CONDORCHOA SIVINCHA, RUTH LUCIANA</t>
    <phoneticPr fontId="3" type="noConversion"/>
  </si>
  <si>
    <t>CCACYANCCO CCACYANCCO, REYNALDO JESUS</t>
    <phoneticPr fontId="3" type="noConversion"/>
  </si>
  <si>
    <t>VEGA COLQUE, MILAGROS ROSARIO</t>
    <phoneticPr fontId="3" type="noConversion"/>
  </si>
  <si>
    <t>CHARCA CCAMA, YIMY ALFREDO</t>
    <phoneticPr fontId="3" type="noConversion"/>
  </si>
  <si>
    <t>PIMENTEL MOGROVEJO, SONNY MICHAEL</t>
    <phoneticPr fontId="3" type="noConversion"/>
  </si>
  <si>
    <t>LAURA ANCCASI, RAUL RENE</t>
    <phoneticPr fontId="3" type="noConversion"/>
  </si>
  <si>
    <t>PORTUGAL RODRIGUEZ, HAROLD GUILLERMO</t>
    <phoneticPr fontId="3" type="noConversion"/>
  </si>
  <si>
    <t>QUECARA APAZA, SAMUEL ERICK</t>
    <phoneticPr fontId="3" type="noConversion"/>
  </si>
  <si>
    <t>CCAHUA CCAHUA, EDILSON</t>
    <phoneticPr fontId="3" type="noConversion"/>
  </si>
  <si>
    <t>aula</t>
    <phoneticPr fontId="3" type="noConversion"/>
  </si>
  <si>
    <t>HUARSAYA RIVERA, JAIME</t>
    <phoneticPr fontId="3" type="noConversion"/>
  </si>
  <si>
    <t>MONTOYA MUNOZ, SOLANSH</t>
    <phoneticPr fontId="3" type="noConversion"/>
  </si>
  <si>
    <t>ZEA QUISPE, GERALD ADEMIR</t>
    <phoneticPr fontId="3" type="noConversion"/>
  </si>
  <si>
    <t>RONDAN HUAPAYA, CRISTIAN</t>
    <phoneticPr fontId="3" type="noConversion"/>
  </si>
  <si>
    <t>SURI CANAZA, JOSE</t>
    <phoneticPr fontId="3" type="noConversion"/>
  </si>
  <si>
    <t>CORDOVA PUMA, STEVEN AARON</t>
    <phoneticPr fontId="3" type="noConversion"/>
  </si>
  <si>
    <t>ROJAS HUARHUA, RENZO EDUARDO</t>
    <phoneticPr fontId="3" type="noConversion"/>
  </si>
  <si>
    <t>KARI NINACANSAYA, DIEGO</t>
    <phoneticPr fontId="3" type="noConversion"/>
  </si>
  <si>
    <t>TrabExpoA</t>
    <phoneticPr fontId="3" type="noConversion"/>
  </si>
  <si>
    <t>AHUATE TORIBIO, CRISTIAN</t>
    <phoneticPr fontId="3" type="noConversion"/>
  </si>
  <si>
    <t>2-3,B,B*</t>
    <phoneticPr fontId="3" type="noConversion"/>
  </si>
  <si>
    <t>2-3,B,B*</t>
    <phoneticPr fontId="3" type="noConversion"/>
  </si>
  <si>
    <t>2-3,B,B*</t>
    <phoneticPr fontId="3" type="noConversion"/>
  </si>
  <si>
    <t>GRANDA/QUISPETUPAC, DEYSI GRISSELL</t>
  </si>
  <si>
    <t>LAURA BARRIOS, ERICK ANDY</t>
    <phoneticPr fontId="3" type="noConversion"/>
  </si>
  <si>
    <t>CCORI HUAMANI, RONALD</t>
    <phoneticPr fontId="3" type="noConversion"/>
  </si>
  <si>
    <t>CACERES PARI, ANGEL</t>
    <phoneticPr fontId="3" type="noConversion"/>
  </si>
  <si>
    <t>casa</t>
    <phoneticPr fontId="3" type="noConversion"/>
  </si>
  <si>
    <t>MEDINA VILLEGAS, RAITH</t>
    <phoneticPr fontId="3" type="noConversion"/>
  </si>
  <si>
    <t>APAZA HUMPIRE, JAVIER</t>
    <phoneticPr fontId="3" type="noConversion"/>
  </si>
  <si>
    <t>L5A</t>
    <phoneticPr fontId="3" type="noConversion"/>
  </si>
  <si>
    <t>L5E</t>
    <phoneticPr fontId="3" type="noConversion"/>
  </si>
  <si>
    <t>L6A</t>
    <phoneticPr fontId="3" type="noConversion"/>
  </si>
  <si>
    <t>L6E</t>
    <phoneticPr fontId="3" type="noConversion"/>
  </si>
  <si>
    <t>PROM</t>
    <phoneticPr fontId="3" type="noConversion"/>
  </si>
  <si>
    <t>CCALLO MOLINA, CRISTIAN</t>
    <phoneticPr fontId="3" type="noConversion"/>
  </si>
  <si>
    <t>RODRIGUEZ CONTRERAS, PAULO</t>
    <phoneticPr fontId="3" type="noConversion"/>
  </si>
  <si>
    <t>ZAMATA FLORES, ESTEBAN</t>
    <phoneticPr fontId="3" type="noConversion"/>
  </si>
  <si>
    <t>MEDINA AYAQUE, JUAN CARLOS</t>
    <phoneticPr fontId="3" type="noConversion"/>
  </si>
  <si>
    <t>CARPIO REYNOSO, YHERICO</t>
    <phoneticPr fontId="3" type="noConversion"/>
  </si>
  <si>
    <t>VELIZ SANCA, DIEGO</t>
    <phoneticPr fontId="3" type="noConversion"/>
  </si>
  <si>
    <t>CRUZ CHOQUEHUANCA, DAVID ISRAEL</t>
    <phoneticPr fontId="3" type="noConversion"/>
  </si>
  <si>
    <t>QUIJIA ALVAREZ, MARIA</t>
    <phoneticPr fontId="3" type="noConversion"/>
  </si>
  <si>
    <t>HEREDIA PHOCCORI, MARTHA</t>
    <phoneticPr fontId="3" type="noConversion"/>
  </si>
  <si>
    <t>CAYRO MAMANI, ALEXANDER REY</t>
    <phoneticPr fontId="3" type="noConversion"/>
  </si>
  <si>
    <t>CHAMPI PAREDES, BRIGITTE ARELY</t>
    <phoneticPr fontId="3" type="noConversion"/>
  </si>
  <si>
    <t>CAMA HUAHUALUQUE, HERNAN</t>
    <phoneticPr fontId="3" type="noConversion"/>
  </si>
  <si>
    <t>casa</t>
    <phoneticPr fontId="3" type="noConversion"/>
  </si>
  <si>
    <t>casa</t>
    <phoneticPr fontId="3" type="noConversion"/>
  </si>
  <si>
    <t>aula</t>
    <phoneticPr fontId="3" type="noConversion"/>
  </si>
  <si>
    <t>clase</t>
    <phoneticPr fontId="3" type="noConversion"/>
  </si>
  <si>
    <t>BERNAHOLA VILCA, PIERO JAVIER</t>
    <phoneticPr fontId="3" type="noConversion"/>
  </si>
  <si>
    <t>MOLLEAPAZA VALDIVIA, JUAN JOSE BRUNO</t>
    <phoneticPr fontId="3" type="noConversion"/>
  </si>
  <si>
    <t>Exam1</t>
    <phoneticPr fontId="3" type="noConversion"/>
  </si>
  <si>
    <t>EXAM1</t>
    <phoneticPr fontId="3" type="noConversion"/>
  </si>
  <si>
    <t>PEÑA UGARTE, DAVID</t>
    <phoneticPr fontId="3" type="noConversion"/>
  </si>
  <si>
    <t>QUISPE CHOQUE, MARLON</t>
    <phoneticPr fontId="3" type="noConversion"/>
  </si>
  <si>
    <t>ORIHUELA TRUJILLO, WILLIAM EDUARDO</t>
    <phoneticPr fontId="3" type="noConversion"/>
  </si>
  <si>
    <t>VARGAS MAHANEY, ANGEL ALBERTO</t>
    <phoneticPr fontId="3" type="noConversion"/>
  </si>
  <si>
    <t>OLIN ACO, WENDY</t>
    <phoneticPr fontId="3" type="noConversion"/>
  </si>
  <si>
    <t>MESTAS TUIRO, LESLIE YENIFER</t>
    <phoneticPr fontId="3" type="noConversion"/>
  </si>
  <si>
    <t>casa</t>
    <phoneticPr fontId="3" type="noConversion"/>
  </si>
  <si>
    <t>CHAñI LAURA, JOSE CARLOS</t>
    <phoneticPr fontId="3" type="noConversion"/>
  </si>
  <si>
    <t>HUAYNA PILLCO, ALEXIS FERNANDO</t>
    <phoneticPr fontId="3" type="noConversion"/>
  </si>
  <si>
    <t>QUISPE SANOMAMANI, LUIS</t>
    <phoneticPr fontId="3" type="noConversion"/>
  </si>
  <si>
    <t>AHUATE TORIBIO, CRISTIAN</t>
    <phoneticPr fontId="3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</si>
</sst>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8"/>
      <name val="Arial"/>
    </font>
    <font>
      <sz val="10"/>
      <name val="Arial"/>
    </font>
    <font>
      <b/>
      <sz val="8"/>
      <name val="Arial"/>
    </font>
    <font>
      <b/>
      <sz val="9"/>
      <name val="Arial"/>
    </font>
    <font>
      <sz val="9"/>
      <name val="Calibri"/>
    </font>
    <font>
      <sz val="9"/>
      <color indexed="8"/>
      <name val="Calibri"/>
    </font>
    <font>
      <b/>
      <sz val="10"/>
      <color indexed="8"/>
      <name val="Arial"/>
      <family val="2"/>
    </font>
    <font>
      <b/>
      <sz val="10"/>
      <name val="Arial"/>
      <family val="2"/>
    </font>
    <font>
      <sz val="9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9" fontId="0" fillId="2" borderId="0" xfId="0" applyNumberFormat="1" applyFill="1"/>
    <xf numFmtId="164" fontId="0" fillId="2" borderId="1" xfId="0" applyNumberFormat="1" applyFill="1" applyBorder="1"/>
    <xf numFmtId="164" fontId="0" fillId="2" borderId="1" xfId="0" applyNumberFormat="1" applyFill="1" applyBorder="1"/>
    <xf numFmtId="0" fontId="0" fillId="0" borderId="2" xfId="0" applyBorder="1"/>
    <xf numFmtId="0" fontId="0" fillId="0" borderId="0" xfId="0" applyFill="1"/>
    <xf numFmtId="1" fontId="0" fillId="0" borderId="0" xfId="0" applyNumberFormat="1"/>
    <xf numFmtId="164" fontId="0" fillId="2" borderId="0" xfId="0" applyNumberFormat="1" applyFill="1"/>
    <xf numFmtId="164" fontId="0" fillId="2" borderId="1" xfId="0" applyNumberFormat="1" applyFill="1" applyBorder="1"/>
    <xf numFmtId="0" fontId="0" fillId="4" borderId="0" xfId="0" applyFill="1"/>
    <xf numFmtId="9" fontId="0" fillId="4" borderId="0" xfId="0" applyNumberFormat="1" applyFill="1"/>
    <xf numFmtId="0" fontId="0" fillId="4" borderId="1" xfId="0" applyFill="1" applyBorder="1"/>
    <xf numFmtId="0" fontId="1" fillId="0" borderId="0" xfId="0" applyFont="1"/>
    <xf numFmtId="164" fontId="0" fillId="3" borderId="0" xfId="0" applyNumberFormat="1" applyFill="1"/>
    <xf numFmtId="0" fontId="0" fillId="0" borderId="3" xfId="0" applyBorder="1"/>
    <xf numFmtId="164" fontId="0" fillId="3" borderId="1" xfId="0" applyNumberFormat="1" applyFill="1" applyBorder="1"/>
    <xf numFmtId="164" fontId="0" fillId="4" borderId="0" xfId="0" applyNumberFormat="1" applyFill="1"/>
    <xf numFmtId="164" fontId="0" fillId="4" borderId="1" xfId="0" applyNumberFormat="1" applyFill="1" applyBorder="1"/>
    <xf numFmtId="164" fontId="0" fillId="4" borderId="0" xfId="0" quotePrefix="1" applyNumberFormat="1" applyFill="1"/>
    <xf numFmtId="164" fontId="0" fillId="5" borderId="0" xfId="0" applyNumberFormat="1" applyFill="1"/>
    <xf numFmtId="164" fontId="0" fillId="5" borderId="0" xfId="0" applyNumberFormat="1" applyFill="1"/>
    <xf numFmtId="164" fontId="0" fillId="4" borderId="0" xfId="0" applyNumberFormat="1" applyFill="1"/>
    <xf numFmtId="164" fontId="0" fillId="4" borderId="1" xfId="0" applyNumberFormat="1" applyFill="1" applyBorder="1"/>
    <xf numFmtId="164" fontId="0" fillId="4" borderId="0" xfId="0" quotePrefix="1" applyNumberFormat="1" applyFill="1"/>
    <xf numFmtId="0" fontId="4" fillId="0" borderId="0" xfId="0" applyFont="1"/>
    <xf numFmtId="0" fontId="5" fillId="0" borderId="0" xfId="0" applyFont="1"/>
    <xf numFmtId="0" fontId="5" fillId="0" borderId="11" xfId="0" applyFont="1" applyBorder="1"/>
    <xf numFmtId="0" fontId="6" fillId="6" borderId="8" xfId="0" applyFont="1" applyFill="1" applyBorder="1" applyAlignment="1">
      <alignment horizontal="center" vertical="center" wrapText="1"/>
    </xf>
    <xf numFmtId="0" fontId="8" fillId="0" borderId="4" xfId="0" applyFont="1" applyBorder="1"/>
    <xf numFmtId="49" fontId="8" fillId="0" borderId="0" xfId="0" applyNumberFormat="1" applyFont="1" applyAlignment="1">
      <alignment vertical="center" wrapText="1"/>
    </xf>
    <xf numFmtId="164" fontId="8" fillId="0" borderId="5" xfId="0" applyNumberFormat="1" applyFont="1" applyBorder="1" applyAlignment="1">
      <alignment wrapText="1"/>
    </xf>
    <xf numFmtId="49" fontId="8" fillId="0" borderId="4" xfId="0" applyNumberFormat="1" applyFont="1" applyBorder="1" applyAlignment="1">
      <alignment vertical="center" wrapText="1"/>
    </xf>
    <xf numFmtId="49" fontId="9" fillId="0" borderId="4" xfId="0" applyNumberFormat="1" applyFont="1" applyBorder="1" applyAlignment="1"/>
    <xf numFmtId="0" fontId="0" fillId="0" borderId="0" xfId="0" applyFont="1"/>
    <xf numFmtId="0" fontId="10" fillId="0" borderId="0" xfId="0" applyFont="1"/>
    <xf numFmtId="0" fontId="0" fillId="0" borderId="0" xfId="0" applyFont="1" applyAlignment="1"/>
    <xf numFmtId="49" fontId="8" fillId="0" borderId="12" xfId="0" applyNumberFormat="1" applyFont="1" applyBorder="1" applyAlignment="1">
      <alignment vertical="center" wrapText="1"/>
    </xf>
    <xf numFmtId="0" fontId="12" fillId="0" borderId="0" xfId="0" applyFont="1"/>
    <xf numFmtId="164" fontId="0" fillId="5" borderId="1" xfId="0" applyNumberFormat="1" applyFill="1" applyBorder="1"/>
    <xf numFmtId="0" fontId="0" fillId="4" borderId="13" xfId="0" applyFill="1" applyBorder="1"/>
    <xf numFmtId="0" fontId="0" fillId="4" borderId="0" xfId="0" applyFill="1" applyBorder="1"/>
    <xf numFmtId="164" fontId="0" fillId="4" borderId="0" xfId="0" applyNumberFormat="1" applyFill="1"/>
    <xf numFmtId="164" fontId="0" fillId="4" borderId="0" xfId="0" quotePrefix="1" applyNumberFormat="1" applyFill="1"/>
    <xf numFmtId="164" fontId="0" fillId="4" borderId="1" xfId="0" applyNumberFormat="1" applyFill="1" applyBorder="1"/>
    <xf numFmtId="0" fontId="0" fillId="0" borderId="14" xfId="0" applyFill="1" applyBorder="1"/>
    <xf numFmtId="0" fontId="0" fillId="0" borderId="15" xfId="0" applyFill="1" applyBorder="1"/>
    <xf numFmtId="164" fontId="0" fillId="2" borderId="0" xfId="0" applyNumberFormat="1" applyFill="1"/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6" fillId="0" borderId="9" xfId="0" applyFont="1" applyBorder="1" applyAlignment="1">
      <alignment vertical="center"/>
    </xf>
    <xf numFmtId="0" fontId="5" fillId="0" borderId="6" xfId="0" applyFont="1" applyBorder="1"/>
    <xf numFmtId="0" fontId="7" fillId="0" borderId="10" xfId="0" applyFont="1" applyBorder="1" applyAlignment="1">
      <alignment horizontal="center" vertical="center"/>
    </xf>
    <xf numFmtId="0" fontId="5" fillId="0" borderId="7" xfId="0" applyFont="1" applyBorder="1"/>
    <xf numFmtId="0" fontId="11" fillId="0" borderId="0" xfId="0" applyFont="1" applyAlignment="1">
      <alignment horizontal="center"/>
    </xf>
    <xf numFmtId="1" fontId="0" fillId="2" borderId="0" xfId="0" quotePrefix="1" applyNumberFormat="1" applyFill="1"/>
    <xf numFmtId="164" fontId="0" fillId="4" borderId="0" xfId="0" applyNumberForma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C54"/>
  <sheetViews>
    <sheetView topLeftCell="A2" zoomScale="106" workbookViewId="0">
      <selection activeCell="Z4" sqref="Z4:Z40"/>
    </sheetView>
  </sheetViews>
  <sheetFormatPr baseColWidth="10" defaultRowHeight="13"/>
  <cols>
    <col min="1" max="1" width="3.140625" bestFit="1" customWidth="1"/>
    <col min="2" max="2" width="28.28515625" customWidth="1"/>
    <col min="3" max="3" width="4.140625" bestFit="1" customWidth="1"/>
    <col min="4" max="8" width="3.42578125" customWidth="1"/>
    <col min="9" max="9" width="4.42578125" bestFit="1" customWidth="1"/>
    <col min="10" max="10" width="6.140625" style="45" customWidth="1"/>
    <col min="11" max="11" width="7.7109375" style="3" customWidth="1"/>
    <col min="12" max="12" width="4.85546875" customWidth="1"/>
    <col min="13" max="13" width="6.28515625" style="3" bestFit="1" customWidth="1"/>
    <col min="14" max="14" width="6.28515625" customWidth="1"/>
    <col min="15" max="22" width="2.85546875" customWidth="1"/>
    <col min="23" max="23" width="6.140625" style="45" customWidth="1"/>
    <col min="24" max="24" width="7.85546875" style="3" customWidth="1"/>
    <col min="25" max="25" width="6.140625" style="3" bestFit="1" customWidth="1"/>
    <col min="26" max="26" width="5.7109375" style="3" customWidth="1"/>
    <col min="27" max="27" width="7" customWidth="1"/>
    <col min="28" max="28" width="7" style="13" customWidth="1"/>
    <col min="29" max="29" width="6" style="3" customWidth="1"/>
  </cols>
  <sheetData>
    <row r="1" spans="1:29">
      <c r="K1" s="3" t="s">
        <v>69</v>
      </c>
      <c r="M1" s="3" t="s">
        <v>68</v>
      </c>
      <c r="O1" s="59" t="s">
        <v>92</v>
      </c>
      <c r="P1" s="59"/>
      <c r="Q1" s="59"/>
      <c r="R1" s="59"/>
      <c r="S1" s="59"/>
      <c r="T1" s="59"/>
      <c r="U1" s="59"/>
      <c r="V1" s="59"/>
      <c r="W1" s="59"/>
      <c r="X1" s="3" t="s">
        <v>71</v>
      </c>
      <c r="Y1" s="3" t="s">
        <v>70</v>
      </c>
      <c r="Z1" s="3" t="s">
        <v>72</v>
      </c>
      <c r="AA1" s="24"/>
      <c r="AC1" s="3" t="s">
        <v>0</v>
      </c>
    </row>
    <row r="2" spans="1:29">
      <c r="J2" s="46" t="s">
        <v>7</v>
      </c>
      <c r="K2" s="5">
        <v>0.05</v>
      </c>
      <c r="M2" s="5">
        <v>0.25</v>
      </c>
      <c r="O2" s="10">
        <v>3</v>
      </c>
      <c r="P2" s="10">
        <v>4</v>
      </c>
      <c r="Q2" s="10">
        <v>1</v>
      </c>
      <c r="R2" s="10">
        <v>4</v>
      </c>
      <c r="S2" s="10">
        <v>2</v>
      </c>
      <c r="T2" s="10">
        <v>1</v>
      </c>
      <c r="U2" s="10">
        <v>2</v>
      </c>
      <c r="V2" s="10">
        <v>3</v>
      </c>
      <c r="W2" s="14">
        <v>0.1</v>
      </c>
      <c r="X2" s="5">
        <v>0.1</v>
      </c>
      <c r="Y2" s="58" t="s">
        <v>84</v>
      </c>
      <c r="Z2" s="5">
        <v>0.2</v>
      </c>
      <c r="AA2" s="24"/>
    </row>
    <row r="3" spans="1:29">
      <c r="C3" t="s">
        <v>132</v>
      </c>
      <c r="D3" t="s">
        <v>110</v>
      </c>
      <c r="E3" t="s">
        <v>232</v>
      </c>
      <c r="F3" t="s">
        <v>234</v>
      </c>
      <c r="G3" t="s">
        <v>234</v>
      </c>
      <c r="H3" t="s">
        <v>234</v>
      </c>
      <c r="I3" t="s">
        <v>246</v>
      </c>
      <c r="J3" s="45" t="s">
        <v>3</v>
      </c>
      <c r="K3" s="3" t="s">
        <v>66</v>
      </c>
      <c r="L3" t="s">
        <v>145</v>
      </c>
      <c r="M3" s="3" t="s">
        <v>239</v>
      </c>
      <c r="N3" t="s">
        <v>207</v>
      </c>
      <c r="O3" s="9" t="s">
        <v>89</v>
      </c>
      <c r="P3" s="9" t="s">
        <v>90</v>
      </c>
      <c r="Q3" s="9" t="s">
        <v>101</v>
      </c>
      <c r="R3" s="9" t="s">
        <v>98</v>
      </c>
      <c r="S3" s="9" t="s">
        <v>99</v>
      </c>
      <c r="T3" s="9" t="s">
        <v>100</v>
      </c>
      <c r="U3" s="9" t="s">
        <v>152</v>
      </c>
      <c r="V3" s="9" t="s">
        <v>153</v>
      </c>
      <c r="W3" s="45" t="s">
        <v>154</v>
      </c>
      <c r="X3" s="3" t="s">
        <v>102</v>
      </c>
      <c r="Y3" s="3" t="s">
        <v>83</v>
      </c>
      <c r="Z3" s="3" t="s">
        <v>2</v>
      </c>
      <c r="AA3" s="24" t="s">
        <v>4</v>
      </c>
      <c r="AB3" s="13" t="s">
        <v>127</v>
      </c>
      <c r="AC3" s="5">
        <v>0.15</v>
      </c>
    </row>
    <row r="4" spans="1:29">
      <c r="A4">
        <v>1</v>
      </c>
      <c r="B4" s="2" t="s">
        <v>67</v>
      </c>
      <c r="C4" s="1"/>
      <c r="D4" s="1"/>
      <c r="E4" s="1">
        <v>1</v>
      </c>
      <c r="F4" s="1">
        <v>1</v>
      </c>
      <c r="G4" s="1"/>
      <c r="H4" s="1">
        <v>1</v>
      </c>
      <c r="I4" s="1">
        <v>1</v>
      </c>
      <c r="J4" s="47">
        <f>(SUM(C4:I4)+N4)/8*20+L4</f>
        <v>10</v>
      </c>
      <c r="K4" s="4">
        <v>17</v>
      </c>
      <c r="L4" s="1"/>
      <c r="M4" s="6">
        <v>7</v>
      </c>
      <c r="N4" s="1"/>
      <c r="O4" s="1">
        <v>2</v>
      </c>
      <c r="P4" s="1"/>
      <c r="Q4" s="1"/>
      <c r="R4" s="1"/>
      <c r="S4" s="1"/>
      <c r="T4" s="1"/>
      <c r="U4" s="1"/>
      <c r="V4" s="1"/>
      <c r="W4" s="47">
        <f>SUM(O4:V4)</f>
        <v>2</v>
      </c>
      <c r="X4" s="4">
        <v>16</v>
      </c>
      <c r="Y4" s="12">
        <v>8</v>
      </c>
      <c r="Z4" s="12">
        <v>6.4</v>
      </c>
      <c r="AA4" s="23">
        <f t="shared" ref="AA4:AA40" si="0">+Z4*0.2+Y4*0.25+X4*0.1+W4*0.1+M4*0.25+K4*0.05+J4*0.05</f>
        <v>8.1800000000000015</v>
      </c>
      <c r="AB4" s="15">
        <v>4</v>
      </c>
      <c r="AC4" s="50">
        <f t="shared" ref="AC4:AC40" si="1">+(W4*0.1+J4*0.05)*20/3</f>
        <v>4.666666666666667</v>
      </c>
    </row>
    <row r="5" spans="1:29">
      <c r="A5">
        <v>2</v>
      </c>
      <c r="B5" s="1" t="s">
        <v>133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47">
        <f t="shared" ref="J5:J41" si="2">(SUM(C5:I5)+N5)/8*20+L5</f>
        <v>20</v>
      </c>
      <c r="K5" s="4">
        <v>17</v>
      </c>
      <c r="L5" s="1"/>
      <c r="M5" s="6">
        <v>1.5</v>
      </c>
      <c r="N5" s="1">
        <v>1</v>
      </c>
      <c r="O5" s="1"/>
      <c r="P5" s="1"/>
      <c r="Q5" s="1"/>
      <c r="R5" s="1"/>
      <c r="S5" s="1"/>
      <c r="T5" s="1"/>
      <c r="U5" s="1"/>
      <c r="V5" s="1"/>
      <c r="W5" s="47">
        <f t="shared" ref="W5:W40" si="3">SUM(O5:V5)</f>
        <v>0</v>
      </c>
      <c r="X5" s="4"/>
      <c r="Y5" s="12"/>
      <c r="Z5" s="12">
        <f>+'Labs Karim'!C48</f>
        <v>6</v>
      </c>
      <c r="AA5" s="23">
        <f t="shared" si="0"/>
        <v>3.4250000000000003</v>
      </c>
      <c r="AB5" s="15"/>
      <c r="AC5" s="50">
        <f t="shared" si="1"/>
        <v>6.666666666666667</v>
      </c>
    </row>
    <row r="6" spans="1:29">
      <c r="A6">
        <v>3</v>
      </c>
      <c r="B6" s="1" t="s">
        <v>211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47">
        <f t="shared" si="2"/>
        <v>17.5</v>
      </c>
      <c r="K6" s="4">
        <v>10</v>
      </c>
      <c r="L6" s="1"/>
      <c r="M6" s="6">
        <v>14.5</v>
      </c>
      <c r="N6" s="1"/>
      <c r="O6" s="1">
        <v>2</v>
      </c>
      <c r="P6" s="1">
        <v>2</v>
      </c>
      <c r="Q6" s="1">
        <v>0</v>
      </c>
      <c r="R6" s="1">
        <v>3</v>
      </c>
      <c r="S6" s="1">
        <v>1.5</v>
      </c>
      <c r="T6" s="1">
        <v>0.5</v>
      </c>
      <c r="U6" s="1">
        <v>1</v>
      </c>
      <c r="V6" s="1">
        <v>2</v>
      </c>
      <c r="W6" s="47">
        <f t="shared" si="3"/>
        <v>12</v>
      </c>
      <c r="X6" s="4">
        <v>11</v>
      </c>
      <c r="Y6" s="12">
        <v>4</v>
      </c>
      <c r="Z6" s="12">
        <f>+'Labs Karim'!C50</f>
        <v>16</v>
      </c>
      <c r="AA6" s="23">
        <f t="shared" si="0"/>
        <v>11.5</v>
      </c>
      <c r="AB6" s="15"/>
      <c r="AC6" s="50">
        <f t="shared" si="1"/>
        <v>13.833333333333334</v>
      </c>
    </row>
    <row r="7" spans="1:29">
      <c r="A7">
        <v>4</v>
      </c>
      <c r="B7" s="1" t="s">
        <v>231</v>
      </c>
      <c r="C7" s="1">
        <v>1</v>
      </c>
      <c r="D7" s="1">
        <v>1</v>
      </c>
      <c r="E7" s="1">
        <v>1</v>
      </c>
      <c r="F7" s="1"/>
      <c r="G7" s="1">
        <v>1</v>
      </c>
      <c r="H7" s="1"/>
      <c r="I7" s="1"/>
      <c r="J7" s="47">
        <f t="shared" si="2"/>
        <v>11</v>
      </c>
      <c r="K7" s="4">
        <v>17</v>
      </c>
      <c r="L7" s="1">
        <v>1</v>
      </c>
      <c r="M7" s="6">
        <v>4.5</v>
      </c>
      <c r="N7" s="1"/>
      <c r="O7" s="1">
        <v>2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47">
        <f t="shared" si="3"/>
        <v>2</v>
      </c>
      <c r="X7" s="4">
        <v>16</v>
      </c>
      <c r="Y7" s="12">
        <v>2.5</v>
      </c>
      <c r="Z7" s="12">
        <f>+'Lab1'!R10</f>
        <v>6.1764705882352944</v>
      </c>
      <c r="AA7" s="23">
        <f t="shared" si="0"/>
        <v>6.1852941176470582</v>
      </c>
      <c r="AB7" s="15"/>
      <c r="AC7" s="50">
        <f t="shared" si="1"/>
        <v>5</v>
      </c>
    </row>
    <row r="8" spans="1:29">
      <c r="A8">
        <v>5</v>
      </c>
      <c r="B8" s="1" t="s">
        <v>224</v>
      </c>
      <c r="C8" s="1">
        <v>1</v>
      </c>
      <c r="D8" s="1">
        <v>1</v>
      </c>
      <c r="E8" s="1">
        <v>1</v>
      </c>
      <c r="F8" s="1">
        <v>1</v>
      </c>
      <c r="G8" s="1"/>
      <c r="H8" s="1">
        <v>1</v>
      </c>
      <c r="I8" s="1">
        <v>1</v>
      </c>
      <c r="J8" s="47">
        <f t="shared" si="2"/>
        <v>16</v>
      </c>
      <c r="K8" s="4">
        <v>19</v>
      </c>
      <c r="L8" s="1">
        <v>1</v>
      </c>
      <c r="M8" s="6">
        <v>10</v>
      </c>
      <c r="N8" s="1"/>
      <c r="O8" s="1">
        <v>2</v>
      </c>
      <c r="P8" s="1">
        <v>3</v>
      </c>
      <c r="Q8" s="1">
        <v>1</v>
      </c>
      <c r="R8" s="1">
        <v>3.5</v>
      </c>
      <c r="S8" s="1">
        <v>1.5</v>
      </c>
      <c r="T8" s="1">
        <v>1</v>
      </c>
      <c r="U8" s="1">
        <v>1.5</v>
      </c>
      <c r="V8" s="1">
        <v>2.5</v>
      </c>
      <c r="W8" s="47">
        <f t="shared" si="3"/>
        <v>16</v>
      </c>
      <c r="X8" s="4">
        <v>17</v>
      </c>
      <c r="Y8" s="12">
        <v>10.5</v>
      </c>
      <c r="Z8" s="12">
        <f>+'Labs Karim'!C51</f>
        <v>13</v>
      </c>
      <c r="AA8" s="23">
        <f t="shared" si="0"/>
        <v>12.775</v>
      </c>
      <c r="AB8" s="15"/>
      <c r="AC8" s="50">
        <f t="shared" si="1"/>
        <v>16.000000000000004</v>
      </c>
    </row>
    <row r="9" spans="1:29">
      <c r="A9">
        <v>6</v>
      </c>
      <c r="B9" s="1" t="s">
        <v>229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47">
        <f t="shared" si="2"/>
        <v>20</v>
      </c>
      <c r="K9" s="4">
        <v>19</v>
      </c>
      <c r="L9" s="1"/>
      <c r="M9" s="6">
        <v>2</v>
      </c>
      <c r="N9" s="1">
        <v>1</v>
      </c>
      <c r="O9" s="1">
        <v>2</v>
      </c>
      <c r="P9" s="1">
        <v>3</v>
      </c>
      <c r="Q9" s="1">
        <v>1</v>
      </c>
      <c r="R9" s="1">
        <v>3.5</v>
      </c>
      <c r="S9" s="1">
        <v>1.5</v>
      </c>
      <c r="T9" s="1">
        <v>1</v>
      </c>
      <c r="U9" s="1">
        <v>1.5</v>
      </c>
      <c r="V9" s="1">
        <v>2.5</v>
      </c>
      <c r="W9" s="47">
        <f t="shared" si="3"/>
        <v>16</v>
      </c>
      <c r="X9" s="4">
        <v>17</v>
      </c>
      <c r="Y9" s="12">
        <v>4</v>
      </c>
      <c r="Z9" s="12">
        <v>8.5</v>
      </c>
      <c r="AA9" s="23">
        <f t="shared" si="0"/>
        <v>8.4499999999999993</v>
      </c>
      <c r="AB9" s="15">
        <v>3.5</v>
      </c>
      <c r="AC9" s="50">
        <f t="shared" si="1"/>
        <v>17.333333333333332</v>
      </c>
    </row>
    <row r="10" spans="1:29">
      <c r="A10">
        <v>7</v>
      </c>
      <c r="B10" s="1" t="s">
        <v>186</v>
      </c>
      <c r="C10" s="1">
        <v>1</v>
      </c>
      <c r="D10" s="1"/>
      <c r="E10" s="1">
        <v>1</v>
      </c>
      <c r="F10" s="1"/>
      <c r="G10" s="1">
        <v>1</v>
      </c>
      <c r="H10" s="1"/>
      <c r="I10" s="1"/>
      <c r="J10" s="47">
        <f t="shared" si="2"/>
        <v>7.5</v>
      </c>
      <c r="K10" s="4">
        <v>16</v>
      </c>
      <c r="L10" s="1"/>
      <c r="M10" s="6">
        <v>5.5</v>
      </c>
      <c r="N10" s="1"/>
      <c r="O10" s="1"/>
      <c r="P10" s="1"/>
      <c r="Q10" s="1"/>
      <c r="R10" s="1"/>
      <c r="S10" s="1"/>
      <c r="T10" s="1"/>
      <c r="U10" s="1"/>
      <c r="V10" s="1"/>
      <c r="W10" s="47">
        <f t="shared" si="3"/>
        <v>0</v>
      </c>
      <c r="X10" s="4"/>
      <c r="Y10" s="12"/>
      <c r="Z10" s="12">
        <f>+'Lab1'!R11</f>
        <v>2.0588235294117645</v>
      </c>
      <c r="AA10" s="23">
        <f t="shared" si="0"/>
        <v>2.9617647058823531</v>
      </c>
      <c r="AB10" s="15"/>
      <c r="AC10" s="50">
        <f t="shared" si="1"/>
        <v>2.5</v>
      </c>
    </row>
    <row r="11" spans="1:29">
      <c r="A11">
        <v>8</v>
      </c>
      <c r="B11" s="1" t="s">
        <v>76</v>
      </c>
      <c r="C11" s="1">
        <v>1</v>
      </c>
      <c r="D11" s="1"/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47">
        <f t="shared" si="2"/>
        <v>17.5</v>
      </c>
      <c r="K11" s="4">
        <v>16</v>
      </c>
      <c r="L11" s="1"/>
      <c r="M11" s="6">
        <v>1.5</v>
      </c>
      <c r="N11" s="1">
        <v>1</v>
      </c>
      <c r="O11" s="1">
        <v>2</v>
      </c>
      <c r="P11" s="1">
        <v>3.5</v>
      </c>
      <c r="Q11" s="1">
        <v>1</v>
      </c>
      <c r="R11" s="1">
        <v>3</v>
      </c>
      <c r="S11" s="1">
        <v>1.5</v>
      </c>
      <c r="T11" s="1">
        <v>1</v>
      </c>
      <c r="U11" s="1">
        <v>1.5</v>
      </c>
      <c r="V11" s="1">
        <v>2</v>
      </c>
      <c r="W11" s="47">
        <f t="shared" si="3"/>
        <v>15.5</v>
      </c>
      <c r="X11" s="4">
        <v>16</v>
      </c>
      <c r="Y11" s="12">
        <v>5</v>
      </c>
      <c r="Z11" s="12">
        <f>+'Labs Karim'!C9</f>
        <v>12</v>
      </c>
      <c r="AA11" s="23">
        <f t="shared" si="0"/>
        <v>8.85</v>
      </c>
      <c r="AB11" s="15">
        <v>2.5</v>
      </c>
      <c r="AC11" s="50">
        <f t="shared" si="1"/>
        <v>16.166666666666668</v>
      </c>
    </row>
    <row r="12" spans="1:29">
      <c r="A12">
        <v>9</v>
      </c>
      <c r="B12" s="1" t="s">
        <v>210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47">
        <f t="shared" si="2"/>
        <v>20</v>
      </c>
      <c r="K12" s="4">
        <v>10</v>
      </c>
      <c r="L12" s="1"/>
      <c r="M12" s="6">
        <v>11.5</v>
      </c>
      <c r="N12" s="1">
        <v>1</v>
      </c>
      <c r="O12" s="1">
        <v>2</v>
      </c>
      <c r="P12" s="1">
        <v>2</v>
      </c>
      <c r="Q12" s="1">
        <v>0</v>
      </c>
      <c r="R12" s="1">
        <v>1</v>
      </c>
      <c r="S12" s="1">
        <v>1</v>
      </c>
      <c r="T12" s="1">
        <v>0</v>
      </c>
      <c r="U12" s="1">
        <v>0</v>
      </c>
      <c r="V12" s="1">
        <v>1</v>
      </c>
      <c r="W12" s="47">
        <f t="shared" si="3"/>
        <v>7</v>
      </c>
      <c r="X12" s="4">
        <v>11</v>
      </c>
      <c r="Y12" s="12">
        <v>7.5</v>
      </c>
      <c r="Z12" s="12">
        <f>+'Labs Karim'!C53</f>
        <v>17</v>
      </c>
      <c r="AA12" s="23">
        <f t="shared" si="0"/>
        <v>11.45</v>
      </c>
      <c r="AB12" s="15"/>
      <c r="AC12" s="50">
        <f t="shared" si="1"/>
        <v>11.333333333333334</v>
      </c>
    </row>
    <row r="13" spans="1:29">
      <c r="B13" s="1" t="s">
        <v>230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47">
        <f>(SUM(C13:I13)+N13)/8*20+L13</f>
        <v>20</v>
      </c>
      <c r="K13" s="4">
        <v>19</v>
      </c>
      <c r="L13" s="1"/>
      <c r="M13" s="6">
        <v>2.5</v>
      </c>
      <c r="N13" s="1">
        <v>1</v>
      </c>
      <c r="O13" s="1">
        <v>2</v>
      </c>
      <c r="P13" s="1">
        <v>3</v>
      </c>
      <c r="Q13" s="1">
        <v>1</v>
      </c>
      <c r="R13" s="1">
        <v>3.5</v>
      </c>
      <c r="S13" s="1">
        <v>1.5</v>
      </c>
      <c r="T13" s="1">
        <v>1</v>
      </c>
      <c r="U13" s="1">
        <v>1.5</v>
      </c>
      <c r="V13" s="1">
        <v>2.5</v>
      </c>
      <c r="W13" s="47">
        <f>SUM(O13:V13)</f>
        <v>16</v>
      </c>
      <c r="X13" s="4">
        <v>17</v>
      </c>
      <c r="Y13" s="12">
        <v>6.5</v>
      </c>
      <c r="Z13" s="12">
        <v>13.9</v>
      </c>
      <c r="AA13" s="23">
        <f>+Z13*0.2+Y13*0.25+X13*0.1+W13*0.1+M13*0.25+K13*0.05+J13*0.05</f>
        <v>10.28</v>
      </c>
      <c r="AB13" s="15">
        <v>5.5</v>
      </c>
      <c r="AC13" s="50">
        <f>+(W13*0.1+J13*0.05)*20/3</f>
        <v>17.333333333333332</v>
      </c>
    </row>
    <row r="14" spans="1:29">
      <c r="A14">
        <v>11</v>
      </c>
      <c r="B14" s="1" t="s">
        <v>247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/>
      <c r="I14" s="1">
        <v>1</v>
      </c>
      <c r="J14" s="47">
        <f t="shared" si="2"/>
        <v>16</v>
      </c>
      <c r="K14" s="4">
        <v>14</v>
      </c>
      <c r="L14" s="1">
        <v>1</v>
      </c>
      <c r="M14" s="6">
        <v>15</v>
      </c>
      <c r="N14" s="1"/>
      <c r="O14" s="1">
        <v>2</v>
      </c>
      <c r="P14" s="1">
        <v>3.5</v>
      </c>
      <c r="Q14" s="1">
        <v>1</v>
      </c>
      <c r="R14" s="1">
        <v>3</v>
      </c>
      <c r="S14" s="1">
        <v>1.5</v>
      </c>
      <c r="T14" s="1">
        <v>1</v>
      </c>
      <c r="U14" s="1">
        <v>1.5</v>
      </c>
      <c r="V14" s="1">
        <v>2</v>
      </c>
      <c r="W14" s="47">
        <f t="shared" si="3"/>
        <v>15.5</v>
      </c>
      <c r="X14" s="4">
        <v>14</v>
      </c>
      <c r="Y14" s="12">
        <v>5.5</v>
      </c>
      <c r="Z14" s="12">
        <v>10.7</v>
      </c>
      <c r="AA14" s="23">
        <f t="shared" si="0"/>
        <v>11.715</v>
      </c>
      <c r="AB14" s="15"/>
      <c r="AC14" s="50">
        <f t="shared" si="1"/>
        <v>15.666666666666666</v>
      </c>
    </row>
    <row r="15" spans="1:29">
      <c r="A15">
        <v>12</v>
      </c>
      <c r="B15" s="2" t="s">
        <v>188</v>
      </c>
      <c r="C15" s="1"/>
      <c r="D15" s="1"/>
      <c r="E15" s="1">
        <v>1</v>
      </c>
      <c r="F15" s="1"/>
      <c r="G15" s="1">
        <v>1</v>
      </c>
      <c r="H15" s="1">
        <v>1</v>
      </c>
      <c r="I15" s="1">
        <v>1</v>
      </c>
      <c r="J15" s="47">
        <f t="shared" si="2"/>
        <v>12.5</v>
      </c>
      <c r="K15" s="4">
        <v>17</v>
      </c>
      <c r="L15" s="1"/>
      <c r="M15" s="6">
        <v>0.5</v>
      </c>
      <c r="N15" s="1">
        <v>1</v>
      </c>
      <c r="O15" s="1">
        <v>2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47">
        <f t="shared" si="3"/>
        <v>2</v>
      </c>
      <c r="X15" s="4">
        <v>16</v>
      </c>
      <c r="Y15" s="12">
        <v>1</v>
      </c>
      <c r="Z15" s="12">
        <v>1.7</v>
      </c>
      <c r="AA15" s="23">
        <f t="shared" si="0"/>
        <v>3.9900000000000007</v>
      </c>
      <c r="AB15" s="15"/>
      <c r="AC15" s="50">
        <f t="shared" si="1"/>
        <v>5.5</v>
      </c>
    </row>
    <row r="16" spans="1:29">
      <c r="A16">
        <v>13</v>
      </c>
      <c r="B16" s="1" t="s">
        <v>61</v>
      </c>
      <c r="C16" s="1">
        <v>1</v>
      </c>
      <c r="D16" s="1">
        <v>1</v>
      </c>
      <c r="E16" s="1">
        <v>1</v>
      </c>
      <c r="F16" s="1"/>
      <c r="G16" s="1">
        <v>1</v>
      </c>
      <c r="H16" s="1">
        <v>1</v>
      </c>
      <c r="I16" s="1">
        <v>1</v>
      </c>
      <c r="J16" s="47">
        <f t="shared" si="2"/>
        <v>18.5</v>
      </c>
      <c r="K16" s="4">
        <v>16</v>
      </c>
      <c r="L16" s="1">
        <v>1</v>
      </c>
      <c r="M16" s="6">
        <v>14</v>
      </c>
      <c r="N16" s="1">
        <v>1</v>
      </c>
      <c r="O16" s="1">
        <v>2</v>
      </c>
      <c r="P16" s="1">
        <v>3</v>
      </c>
      <c r="Q16" s="1">
        <v>1</v>
      </c>
      <c r="R16" s="1">
        <v>3.5</v>
      </c>
      <c r="S16" s="1">
        <v>1</v>
      </c>
      <c r="T16" s="1">
        <v>0</v>
      </c>
      <c r="U16" s="1">
        <v>1</v>
      </c>
      <c r="V16" s="1">
        <v>1.5</v>
      </c>
      <c r="W16" s="47">
        <f t="shared" si="3"/>
        <v>13</v>
      </c>
      <c r="X16" s="4">
        <v>15</v>
      </c>
      <c r="Y16" s="12">
        <v>12</v>
      </c>
      <c r="Z16" s="12">
        <v>5.7</v>
      </c>
      <c r="AA16" s="23">
        <f t="shared" si="0"/>
        <v>12.165000000000003</v>
      </c>
      <c r="AB16" s="15"/>
      <c r="AC16" s="50">
        <f t="shared" si="1"/>
        <v>14.833333333333334</v>
      </c>
    </row>
    <row r="17" spans="1:29">
      <c r="A17">
        <v>14</v>
      </c>
      <c r="B17" s="1" t="s">
        <v>124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47">
        <f t="shared" si="2"/>
        <v>21</v>
      </c>
      <c r="K17" s="4">
        <v>16</v>
      </c>
      <c r="L17" s="1">
        <v>1</v>
      </c>
      <c r="M17" s="6">
        <v>8</v>
      </c>
      <c r="N17" s="1">
        <v>1</v>
      </c>
      <c r="O17" s="1">
        <v>2</v>
      </c>
      <c r="P17" s="1">
        <v>3</v>
      </c>
      <c r="Q17" s="1">
        <v>1</v>
      </c>
      <c r="R17" s="1">
        <v>4</v>
      </c>
      <c r="S17" s="1">
        <v>2</v>
      </c>
      <c r="T17" s="1">
        <v>1</v>
      </c>
      <c r="U17" s="1">
        <v>1.5</v>
      </c>
      <c r="V17" s="1">
        <v>2</v>
      </c>
      <c r="W17" s="47">
        <f t="shared" si="3"/>
        <v>16.5</v>
      </c>
      <c r="X17" s="4">
        <v>16</v>
      </c>
      <c r="Y17" s="12">
        <v>11.5</v>
      </c>
      <c r="Z17" s="12">
        <v>16.3</v>
      </c>
      <c r="AA17" s="23">
        <f t="shared" si="0"/>
        <v>13.235000000000001</v>
      </c>
      <c r="AB17" s="15"/>
      <c r="AC17" s="50">
        <f t="shared" si="1"/>
        <v>18</v>
      </c>
    </row>
    <row r="18" spans="1:29">
      <c r="A18">
        <v>15</v>
      </c>
      <c r="B18" s="1" t="s">
        <v>200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47">
        <f t="shared" si="2"/>
        <v>20</v>
      </c>
      <c r="K18" s="4">
        <v>15</v>
      </c>
      <c r="L18" s="1"/>
      <c r="M18" s="6">
        <v>8.5</v>
      </c>
      <c r="N18" s="1">
        <v>1</v>
      </c>
      <c r="O18" s="1">
        <v>2</v>
      </c>
      <c r="P18" s="1">
        <v>3</v>
      </c>
      <c r="Q18" s="1">
        <v>1</v>
      </c>
      <c r="R18" s="1">
        <v>3.5</v>
      </c>
      <c r="S18" s="1">
        <v>1</v>
      </c>
      <c r="T18" s="1">
        <v>0</v>
      </c>
      <c r="U18" s="1">
        <v>1</v>
      </c>
      <c r="V18" s="1">
        <v>1.5</v>
      </c>
      <c r="W18" s="47">
        <f t="shared" si="3"/>
        <v>13</v>
      </c>
      <c r="X18" s="4">
        <v>15</v>
      </c>
      <c r="Y18" s="12">
        <v>6.5</v>
      </c>
      <c r="Z18" s="12">
        <f>+'Labs Karim'!C56</f>
        <v>11</v>
      </c>
      <c r="AA18" s="23">
        <f t="shared" si="0"/>
        <v>10.5</v>
      </c>
      <c r="AB18" s="15"/>
      <c r="AC18" s="50">
        <f t="shared" si="1"/>
        <v>15.333333333333334</v>
      </c>
    </row>
    <row r="19" spans="1:29">
      <c r="A19">
        <v>16</v>
      </c>
      <c r="B19" s="1" t="s">
        <v>226</v>
      </c>
      <c r="C19" s="1">
        <v>1</v>
      </c>
      <c r="D19" s="1">
        <v>1</v>
      </c>
      <c r="E19" s="1">
        <v>1</v>
      </c>
      <c r="F19" s="1">
        <v>1</v>
      </c>
      <c r="G19" s="1"/>
      <c r="H19" s="1">
        <v>1</v>
      </c>
      <c r="I19" s="1">
        <v>0.5</v>
      </c>
      <c r="J19" s="47">
        <f t="shared" si="2"/>
        <v>13.75</v>
      </c>
      <c r="K19" s="4">
        <v>15</v>
      </c>
      <c r="L19" s="1"/>
      <c r="M19" s="6">
        <v>2</v>
      </c>
      <c r="N19" s="1"/>
      <c r="O19" s="1">
        <v>2</v>
      </c>
      <c r="P19" s="1">
        <v>3.5</v>
      </c>
      <c r="Q19" s="1">
        <v>1</v>
      </c>
      <c r="R19" s="1">
        <v>4</v>
      </c>
      <c r="S19" s="1">
        <v>2</v>
      </c>
      <c r="T19" s="1">
        <v>1</v>
      </c>
      <c r="U19" s="1">
        <v>2</v>
      </c>
      <c r="V19" s="1">
        <v>3</v>
      </c>
      <c r="W19" s="47">
        <f t="shared" si="3"/>
        <v>18.5</v>
      </c>
      <c r="X19" s="4">
        <v>12</v>
      </c>
      <c r="Y19" s="12">
        <v>5</v>
      </c>
      <c r="Z19" s="12">
        <f>+'Lab1'!R15</f>
        <v>4.2647058823529411</v>
      </c>
      <c r="AA19" s="23">
        <f t="shared" si="0"/>
        <v>7.0904411764705886</v>
      </c>
      <c r="AB19" s="15">
        <v>10</v>
      </c>
      <c r="AC19" s="50">
        <f t="shared" si="1"/>
        <v>16.916666666666668</v>
      </c>
    </row>
    <row r="20" spans="1:29">
      <c r="A20" s="51">
        <v>17</v>
      </c>
      <c r="B20" s="1" t="s">
        <v>86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47">
        <f t="shared" si="2"/>
        <v>20</v>
      </c>
      <c r="K20" s="4">
        <v>17</v>
      </c>
      <c r="L20" s="1"/>
      <c r="M20" s="6">
        <v>7</v>
      </c>
      <c r="N20" s="1">
        <v>1</v>
      </c>
      <c r="O20" s="1">
        <v>2</v>
      </c>
      <c r="P20" s="1">
        <v>3</v>
      </c>
      <c r="Q20" s="1">
        <v>1</v>
      </c>
      <c r="R20" s="1">
        <v>3</v>
      </c>
      <c r="S20" s="1">
        <v>1</v>
      </c>
      <c r="T20" s="1">
        <v>0</v>
      </c>
      <c r="U20" s="1">
        <v>1</v>
      </c>
      <c r="V20" s="1">
        <v>2</v>
      </c>
      <c r="W20" s="47">
        <f t="shared" si="3"/>
        <v>13</v>
      </c>
      <c r="X20" s="4">
        <v>17</v>
      </c>
      <c r="Y20" s="12">
        <v>8</v>
      </c>
      <c r="Z20" s="12">
        <f>+'Labs Karim'!C58+2</f>
        <v>8</v>
      </c>
      <c r="AA20" s="23">
        <f t="shared" si="0"/>
        <v>10.200000000000001</v>
      </c>
      <c r="AB20" s="15">
        <v>5.5</v>
      </c>
      <c r="AC20" s="50">
        <f>+(W20*0.1+J20*0.05)*20/3 + 2</f>
        <v>17.333333333333336</v>
      </c>
    </row>
    <row r="21" spans="1:29">
      <c r="A21">
        <v>18</v>
      </c>
      <c r="B21" s="1" t="s">
        <v>228</v>
      </c>
      <c r="C21" s="1">
        <v>1</v>
      </c>
      <c r="D21" s="1">
        <v>1</v>
      </c>
      <c r="E21" s="1">
        <v>1</v>
      </c>
      <c r="F21" s="1">
        <v>1</v>
      </c>
      <c r="G21" s="1"/>
      <c r="H21" s="1">
        <v>1</v>
      </c>
      <c r="I21" s="1">
        <v>1</v>
      </c>
      <c r="J21" s="47">
        <f t="shared" si="2"/>
        <v>15</v>
      </c>
      <c r="K21" s="4">
        <v>17</v>
      </c>
      <c r="L21" s="1"/>
      <c r="M21" s="6">
        <v>1.5</v>
      </c>
      <c r="N21" s="1"/>
      <c r="O21" s="1">
        <v>2</v>
      </c>
      <c r="P21" s="1">
        <v>3</v>
      </c>
      <c r="Q21" s="1">
        <v>1</v>
      </c>
      <c r="R21" s="1">
        <v>3</v>
      </c>
      <c r="S21" s="1">
        <v>1</v>
      </c>
      <c r="T21" s="1">
        <v>0</v>
      </c>
      <c r="U21" s="1">
        <v>1</v>
      </c>
      <c r="V21" s="1">
        <v>2</v>
      </c>
      <c r="W21" s="47">
        <f t="shared" si="3"/>
        <v>13</v>
      </c>
      <c r="X21" s="4">
        <v>17</v>
      </c>
      <c r="Y21" s="12">
        <v>2.5</v>
      </c>
      <c r="Z21" s="12">
        <f>+'Labs Karim'!C59</f>
        <v>6</v>
      </c>
      <c r="AA21" s="23">
        <f t="shared" si="0"/>
        <v>6.8000000000000007</v>
      </c>
      <c r="AB21" s="15"/>
      <c r="AC21" s="50">
        <f t="shared" si="1"/>
        <v>13.666666666666666</v>
      </c>
    </row>
    <row r="22" spans="1:29">
      <c r="A22">
        <v>19</v>
      </c>
      <c r="B22" s="1" t="s">
        <v>134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47">
        <f t="shared" si="2"/>
        <v>20</v>
      </c>
      <c r="K22" s="4">
        <v>18</v>
      </c>
      <c r="L22" s="1"/>
      <c r="M22" s="6">
        <v>10.5</v>
      </c>
      <c r="N22" s="1">
        <v>1</v>
      </c>
      <c r="O22" s="1">
        <v>2</v>
      </c>
      <c r="P22" s="1">
        <v>4</v>
      </c>
      <c r="Q22" s="1">
        <v>1</v>
      </c>
      <c r="R22" s="1">
        <v>4</v>
      </c>
      <c r="S22" s="1">
        <v>2</v>
      </c>
      <c r="T22" s="1">
        <v>1</v>
      </c>
      <c r="U22" s="1">
        <v>1.5</v>
      </c>
      <c r="V22" s="1">
        <v>2.5</v>
      </c>
      <c r="W22" s="47">
        <f t="shared" si="3"/>
        <v>18</v>
      </c>
      <c r="X22" s="4">
        <v>17</v>
      </c>
      <c r="Y22" s="12">
        <v>8</v>
      </c>
      <c r="Z22" s="12">
        <f>+'Labs Karim'!C60</f>
        <v>11</v>
      </c>
      <c r="AA22" s="23">
        <f t="shared" si="0"/>
        <v>12.225</v>
      </c>
      <c r="AB22" s="15"/>
      <c r="AC22" s="50">
        <f t="shared" si="1"/>
        <v>18.666666666666668</v>
      </c>
    </row>
    <row r="23" spans="1:29">
      <c r="A23">
        <v>20</v>
      </c>
      <c r="B23" s="1" t="s">
        <v>179</v>
      </c>
      <c r="C23" s="1">
        <v>1</v>
      </c>
      <c r="D23" s="1">
        <v>1</v>
      </c>
      <c r="E23" s="1">
        <v>1</v>
      </c>
      <c r="F23" s="1"/>
      <c r="G23" s="1">
        <v>1</v>
      </c>
      <c r="H23" s="1">
        <v>1</v>
      </c>
      <c r="I23" s="1"/>
      <c r="J23" s="47">
        <f t="shared" si="2"/>
        <v>12.5</v>
      </c>
      <c r="K23" s="4">
        <v>10</v>
      </c>
      <c r="L23" s="1"/>
      <c r="M23" s="6">
        <v>12.5</v>
      </c>
      <c r="N23" s="1"/>
      <c r="O23" s="1">
        <v>2</v>
      </c>
      <c r="P23" s="1">
        <v>2</v>
      </c>
      <c r="Q23" s="1">
        <v>0</v>
      </c>
      <c r="R23" s="1">
        <v>1</v>
      </c>
      <c r="S23" s="1">
        <v>1</v>
      </c>
      <c r="T23" s="1">
        <v>0</v>
      </c>
      <c r="U23" s="1">
        <v>0</v>
      </c>
      <c r="V23" s="1">
        <v>1</v>
      </c>
      <c r="W23" s="47">
        <f t="shared" si="3"/>
        <v>7</v>
      </c>
      <c r="X23" s="4">
        <v>11</v>
      </c>
      <c r="Y23" s="12">
        <v>2.5</v>
      </c>
      <c r="Z23" s="12">
        <f>+'Labs Karim'!C61</f>
        <v>14</v>
      </c>
      <c r="AA23" s="23">
        <f t="shared" si="0"/>
        <v>9.4750000000000014</v>
      </c>
      <c r="AB23" s="15">
        <v>12</v>
      </c>
      <c r="AC23" s="50">
        <f t="shared" si="1"/>
        <v>8.8333333333333339</v>
      </c>
    </row>
    <row r="24" spans="1:29">
      <c r="A24">
        <v>21</v>
      </c>
      <c r="B24" s="2" t="s">
        <v>202</v>
      </c>
      <c r="C24" s="1"/>
      <c r="D24" s="1"/>
      <c r="E24" s="1">
        <v>1</v>
      </c>
      <c r="F24" s="1">
        <v>1</v>
      </c>
      <c r="G24" s="1">
        <v>1</v>
      </c>
      <c r="H24" s="1"/>
      <c r="I24" s="1">
        <v>1</v>
      </c>
      <c r="J24" s="47">
        <f t="shared" si="2"/>
        <v>12.5</v>
      </c>
      <c r="K24" s="4">
        <v>14</v>
      </c>
      <c r="L24" s="1"/>
      <c r="M24" s="6">
        <v>11.5</v>
      </c>
      <c r="N24" s="1">
        <v>1</v>
      </c>
      <c r="O24" s="1">
        <v>2</v>
      </c>
      <c r="P24" s="1">
        <v>3.5</v>
      </c>
      <c r="Q24" s="1">
        <v>1</v>
      </c>
      <c r="R24" s="1">
        <v>3</v>
      </c>
      <c r="S24" s="1">
        <v>1.5</v>
      </c>
      <c r="T24" s="1">
        <v>1</v>
      </c>
      <c r="U24" s="1">
        <v>1.5</v>
      </c>
      <c r="V24" s="1">
        <v>2</v>
      </c>
      <c r="W24" s="47">
        <f t="shared" si="3"/>
        <v>15.5</v>
      </c>
      <c r="X24" s="4">
        <v>14</v>
      </c>
      <c r="Y24" s="12">
        <v>10</v>
      </c>
      <c r="Z24" s="12">
        <f>+'Labs Karim'!C14</f>
        <v>11</v>
      </c>
      <c r="AA24" s="23">
        <f t="shared" si="0"/>
        <v>11.85</v>
      </c>
      <c r="AB24" s="15"/>
      <c r="AC24" s="50">
        <f t="shared" si="1"/>
        <v>14.5</v>
      </c>
    </row>
    <row r="25" spans="1:29">
      <c r="A25">
        <v>22</v>
      </c>
      <c r="B25" s="1" t="s">
        <v>209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47">
        <f t="shared" si="2"/>
        <v>23.5</v>
      </c>
      <c r="K25" s="4">
        <v>18</v>
      </c>
      <c r="L25" s="1">
        <v>3.5</v>
      </c>
      <c r="M25" s="6">
        <v>15.5</v>
      </c>
      <c r="N25" s="1">
        <v>1</v>
      </c>
      <c r="O25" s="1">
        <v>2</v>
      </c>
      <c r="P25" s="1">
        <v>3.5</v>
      </c>
      <c r="Q25" s="1">
        <v>1</v>
      </c>
      <c r="R25" s="1">
        <v>3</v>
      </c>
      <c r="S25" s="1">
        <v>1.5</v>
      </c>
      <c r="T25" s="1">
        <v>0.5</v>
      </c>
      <c r="U25" s="1">
        <v>1</v>
      </c>
      <c r="V25" s="1">
        <v>2</v>
      </c>
      <c r="W25" s="47">
        <f t="shared" si="3"/>
        <v>14.5</v>
      </c>
      <c r="X25" s="4">
        <v>17</v>
      </c>
      <c r="Y25" s="12">
        <v>9.5</v>
      </c>
      <c r="Z25" s="12">
        <f>+'Labs Karim'!C15+2</f>
        <v>17</v>
      </c>
      <c r="AA25" s="23">
        <f t="shared" si="0"/>
        <v>14.875000000000002</v>
      </c>
      <c r="AB25" s="15"/>
      <c r="AC25" s="50">
        <f t="shared" si="1"/>
        <v>17.5</v>
      </c>
    </row>
    <row r="26" spans="1:29">
      <c r="A26">
        <v>23</v>
      </c>
      <c r="B26" s="1" t="s">
        <v>78</v>
      </c>
      <c r="C26" s="1">
        <v>1</v>
      </c>
      <c r="D26" s="1">
        <v>1</v>
      </c>
      <c r="E26" s="1"/>
      <c r="F26" s="1">
        <v>1</v>
      </c>
      <c r="G26" s="1"/>
      <c r="H26" s="1"/>
      <c r="I26" s="1">
        <v>1</v>
      </c>
      <c r="J26" s="47">
        <f t="shared" si="2"/>
        <v>11</v>
      </c>
      <c r="K26" s="4">
        <v>15</v>
      </c>
      <c r="L26" s="1">
        <v>1</v>
      </c>
      <c r="M26" s="6">
        <v>15</v>
      </c>
      <c r="N26" s="1"/>
      <c r="O26" s="1">
        <v>2</v>
      </c>
      <c r="P26" s="1">
        <v>3.5</v>
      </c>
      <c r="Q26" s="1">
        <v>1</v>
      </c>
      <c r="R26" s="1">
        <v>4</v>
      </c>
      <c r="S26" s="1">
        <v>2</v>
      </c>
      <c r="T26" s="1">
        <v>1</v>
      </c>
      <c r="U26" s="1">
        <v>2</v>
      </c>
      <c r="V26" s="1">
        <v>3</v>
      </c>
      <c r="W26" s="47">
        <f t="shared" si="3"/>
        <v>18.5</v>
      </c>
      <c r="X26" s="4">
        <v>12</v>
      </c>
      <c r="Y26" s="12">
        <v>3.5</v>
      </c>
      <c r="Z26" s="12">
        <f>+'Labs Karim'!C16</f>
        <v>11</v>
      </c>
      <c r="AA26" s="23">
        <f t="shared" si="0"/>
        <v>11.175000000000001</v>
      </c>
      <c r="AB26" s="15">
        <v>9.5</v>
      </c>
      <c r="AC26" s="50">
        <f t="shared" si="1"/>
        <v>16.000000000000004</v>
      </c>
    </row>
    <row r="27" spans="1:29">
      <c r="A27">
        <v>24</v>
      </c>
      <c r="B27" s="1" t="s">
        <v>77</v>
      </c>
      <c r="C27" s="1">
        <v>1</v>
      </c>
      <c r="D27" s="1"/>
      <c r="E27" s="1">
        <v>1</v>
      </c>
      <c r="F27" s="1">
        <v>1</v>
      </c>
      <c r="G27" s="1">
        <v>1</v>
      </c>
      <c r="H27" s="1">
        <v>1</v>
      </c>
      <c r="I27" s="1"/>
      <c r="J27" s="47">
        <f t="shared" si="2"/>
        <v>15</v>
      </c>
      <c r="K27" s="4">
        <v>15</v>
      </c>
      <c r="L27" s="1"/>
      <c r="M27" s="6">
        <v>5.5</v>
      </c>
      <c r="N27" s="1">
        <v>1</v>
      </c>
      <c r="O27" s="1">
        <v>2</v>
      </c>
      <c r="P27" s="1">
        <v>3.5</v>
      </c>
      <c r="Q27" s="1">
        <v>1</v>
      </c>
      <c r="R27" s="1">
        <v>3</v>
      </c>
      <c r="S27" s="1">
        <v>1.5</v>
      </c>
      <c r="T27" s="1">
        <v>0.5</v>
      </c>
      <c r="U27" s="1">
        <v>1</v>
      </c>
      <c r="V27" s="1">
        <v>2</v>
      </c>
      <c r="W27" s="47">
        <f t="shared" si="3"/>
        <v>14.5</v>
      </c>
      <c r="X27" s="4">
        <v>16</v>
      </c>
      <c r="Y27" s="12">
        <v>4</v>
      </c>
      <c r="Z27" s="12">
        <f>+'Labs Karim'!C17</f>
        <v>8</v>
      </c>
      <c r="AA27" s="23">
        <f t="shared" si="0"/>
        <v>8.5250000000000004</v>
      </c>
      <c r="AB27" s="15">
        <v>0.5</v>
      </c>
      <c r="AC27" s="50">
        <f t="shared" si="1"/>
        <v>14.666666666666666</v>
      </c>
    </row>
    <row r="28" spans="1:29">
      <c r="A28">
        <v>25</v>
      </c>
      <c r="B28" s="1" t="s">
        <v>85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47">
        <f t="shared" si="2"/>
        <v>20</v>
      </c>
      <c r="K28" s="4">
        <v>17</v>
      </c>
      <c r="L28" s="1"/>
      <c r="M28" s="6">
        <v>11</v>
      </c>
      <c r="N28" s="1">
        <v>1</v>
      </c>
      <c r="O28" s="1">
        <v>2</v>
      </c>
      <c r="P28" s="1">
        <v>4</v>
      </c>
      <c r="Q28" s="1">
        <v>1</v>
      </c>
      <c r="R28" s="1">
        <v>4</v>
      </c>
      <c r="S28" s="1">
        <v>2</v>
      </c>
      <c r="T28" s="1">
        <v>1</v>
      </c>
      <c r="U28" s="1">
        <v>1.5</v>
      </c>
      <c r="V28" s="1">
        <v>2.5</v>
      </c>
      <c r="W28" s="47">
        <f t="shared" si="3"/>
        <v>18</v>
      </c>
      <c r="X28" s="4">
        <v>17</v>
      </c>
      <c r="Y28" s="12">
        <v>7</v>
      </c>
      <c r="Z28" s="12">
        <f>+'Lab1'!R23</f>
        <v>15.294117647058822</v>
      </c>
      <c r="AA28" s="23">
        <f t="shared" si="0"/>
        <v>12.908823529411764</v>
      </c>
      <c r="AB28" s="15"/>
      <c r="AC28" s="50">
        <f t="shared" si="1"/>
        <v>18.666666666666668</v>
      </c>
    </row>
    <row r="29" spans="1:29">
      <c r="A29" s="13">
        <v>26</v>
      </c>
      <c r="B29" s="1" t="s">
        <v>244</v>
      </c>
      <c r="C29" s="1"/>
      <c r="D29" s="1">
        <v>1</v>
      </c>
      <c r="E29" s="1">
        <v>1</v>
      </c>
      <c r="F29" s="1">
        <v>1</v>
      </c>
      <c r="G29" s="1">
        <v>1</v>
      </c>
      <c r="H29" s="1"/>
      <c r="I29" s="1">
        <v>1</v>
      </c>
      <c r="J29" s="47">
        <f>(SUM(C29:I29)+N29)/8*20+L29</f>
        <v>14.5</v>
      </c>
      <c r="K29" s="4">
        <v>17</v>
      </c>
      <c r="L29" s="1">
        <v>2</v>
      </c>
      <c r="M29" s="6">
        <v>9.5</v>
      </c>
      <c r="N29" s="1"/>
      <c r="O29" s="1">
        <v>2</v>
      </c>
      <c r="P29" s="1">
        <v>3</v>
      </c>
      <c r="Q29" s="1">
        <v>1</v>
      </c>
      <c r="R29" s="1">
        <v>3</v>
      </c>
      <c r="S29" s="1">
        <v>1</v>
      </c>
      <c r="T29" s="1">
        <v>0</v>
      </c>
      <c r="U29" s="1">
        <v>1</v>
      </c>
      <c r="V29" s="1">
        <v>2</v>
      </c>
      <c r="W29" s="47">
        <f t="shared" si="3"/>
        <v>13</v>
      </c>
      <c r="X29" s="4">
        <v>17</v>
      </c>
      <c r="Y29" s="12">
        <v>5</v>
      </c>
      <c r="Z29" s="12">
        <v>10.199999999999999</v>
      </c>
      <c r="AA29" s="23">
        <f t="shared" si="0"/>
        <v>10.239999999999998</v>
      </c>
      <c r="AB29" s="15">
        <v>4.5</v>
      </c>
      <c r="AC29" s="50">
        <f>+(W29*0.1+J29*0.05)*20/3 +1</f>
        <v>14.500000000000002</v>
      </c>
    </row>
    <row r="30" spans="1:29">
      <c r="A30">
        <v>27</v>
      </c>
      <c r="B30" s="1" t="s">
        <v>189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47">
        <f t="shared" si="2"/>
        <v>20</v>
      </c>
      <c r="K30" s="4">
        <v>16</v>
      </c>
      <c r="L30" s="1"/>
      <c r="M30" s="6">
        <v>3</v>
      </c>
      <c r="N30" s="1">
        <v>1</v>
      </c>
      <c r="O30" s="1">
        <v>2</v>
      </c>
      <c r="P30" s="1">
        <v>2</v>
      </c>
      <c r="Q30" s="1">
        <v>0</v>
      </c>
      <c r="R30" s="1">
        <v>1</v>
      </c>
      <c r="S30" s="1">
        <v>1</v>
      </c>
      <c r="T30" s="1">
        <v>0</v>
      </c>
      <c r="U30" s="1">
        <v>0</v>
      </c>
      <c r="V30" s="1">
        <v>1</v>
      </c>
      <c r="W30" s="47">
        <f t="shared" si="3"/>
        <v>7</v>
      </c>
      <c r="X30" s="4">
        <v>16</v>
      </c>
      <c r="Y30" s="12">
        <v>6</v>
      </c>
      <c r="Z30" s="12">
        <f>+'Lab1'!R26</f>
        <v>5.2941176470588234</v>
      </c>
      <c r="AA30" s="23">
        <f t="shared" si="0"/>
        <v>7.4088235294117641</v>
      </c>
      <c r="AB30" s="15">
        <v>2</v>
      </c>
      <c r="AC30" s="50">
        <f t="shared" si="1"/>
        <v>11.333333333333334</v>
      </c>
    </row>
    <row r="31" spans="1:29">
      <c r="A31">
        <v>28</v>
      </c>
      <c r="B31" s="1" t="s">
        <v>227</v>
      </c>
      <c r="C31" s="1">
        <v>1</v>
      </c>
      <c r="D31" s="1">
        <v>1</v>
      </c>
      <c r="E31" s="1">
        <v>1</v>
      </c>
      <c r="F31" s="1"/>
      <c r="G31" s="1">
        <v>1</v>
      </c>
      <c r="H31" s="1">
        <v>1</v>
      </c>
      <c r="I31" s="1">
        <v>1</v>
      </c>
      <c r="J31" s="47">
        <f t="shared" si="2"/>
        <v>17.5</v>
      </c>
      <c r="K31" s="4">
        <v>17</v>
      </c>
      <c r="L31" s="1"/>
      <c r="M31" s="6">
        <v>2.5</v>
      </c>
      <c r="N31" s="1">
        <v>1</v>
      </c>
      <c r="O31" s="1">
        <v>2</v>
      </c>
      <c r="P31" s="1">
        <v>3</v>
      </c>
      <c r="Q31" s="1">
        <v>1</v>
      </c>
      <c r="R31" s="1">
        <v>3</v>
      </c>
      <c r="S31" s="1">
        <v>1</v>
      </c>
      <c r="T31" s="1">
        <v>0</v>
      </c>
      <c r="U31" s="1">
        <v>1</v>
      </c>
      <c r="V31" s="1">
        <v>2</v>
      </c>
      <c r="W31" s="47">
        <f t="shared" si="3"/>
        <v>13</v>
      </c>
      <c r="X31" s="4">
        <v>17</v>
      </c>
      <c r="Y31" s="12">
        <v>1.5</v>
      </c>
      <c r="Z31" s="12">
        <f>+'Labs Karim'!C65</f>
        <v>8</v>
      </c>
      <c r="AA31" s="23">
        <f t="shared" si="0"/>
        <v>7.3250000000000011</v>
      </c>
      <c r="AB31" s="15">
        <v>2.5</v>
      </c>
      <c r="AC31" s="50">
        <f t="shared" si="1"/>
        <v>14.5</v>
      </c>
    </row>
    <row r="32" spans="1:29">
      <c r="A32">
        <v>29</v>
      </c>
      <c r="B32" s="1" t="s">
        <v>119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47">
        <f t="shared" si="2"/>
        <v>20</v>
      </c>
      <c r="K32" s="4">
        <v>16</v>
      </c>
      <c r="L32" s="1"/>
      <c r="M32" s="6">
        <v>16</v>
      </c>
      <c r="N32" s="1">
        <v>1</v>
      </c>
      <c r="O32" s="1">
        <v>2</v>
      </c>
      <c r="P32" s="1"/>
      <c r="Q32" s="1"/>
      <c r="R32" s="1"/>
      <c r="S32" s="1"/>
      <c r="T32" s="1"/>
      <c r="U32" s="1"/>
      <c r="V32" s="1"/>
      <c r="W32" s="47">
        <f t="shared" si="3"/>
        <v>2</v>
      </c>
      <c r="X32" s="4">
        <v>16</v>
      </c>
      <c r="Y32" s="12">
        <v>6.5</v>
      </c>
      <c r="Z32" s="12">
        <f>+'Lab1'!R29</f>
        <v>4.7058823529411766</v>
      </c>
      <c r="AA32" s="23">
        <f t="shared" si="0"/>
        <v>10.166176470588237</v>
      </c>
      <c r="AB32" s="15">
        <v>9.5</v>
      </c>
      <c r="AC32" s="50">
        <f t="shared" si="1"/>
        <v>8</v>
      </c>
    </row>
    <row r="33" spans="1:29">
      <c r="A33">
        <v>30</v>
      </c>
      <c r="B33" s="1" t="s">
        <v>221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47">
        <f t="shared" si="2"/>
        <v>20</v>
      </c>
      <c r="K33" s="4">
        <v>19</v>
      </c>
      <c r="L33" s="1"/>
      <c r="M33" s="6">
        <v>4</v>
      </c>
      <c r="N33" s="1">
        <v>1</v>
      </c>
      <c r="O33" s="1">
        <v>2</v>
      </c>
      <c r="P33" s="1">
        <v>3</v>
      </c>
      <c r="Q33" s="1">
        <v>1</v>
      </c>
      <c r="R33" s="1">
        <v>3.5</v>
      </c>
      <c r="S33" s="1">
        <v>1.5</v>
      </c>
      <c r="T33" s="1">
        <v>1</v>
      </c>
      <c r="U33" s="1">
        <v>1.5</v>
      </c>
      <c r="V33" s="1">
        <v>2.5</v>
      </c>
      <c r="W33" s="47">
        <f t="shared" si="3"/>
        <v>16</v>
      </c>
      <c r="X33" s="4">
        <v>17</v>
      </c>
      <c r="Y33" s="12">
        <v>11.5</v>
      </c>
      <c r="Z33" s="12">
        <f>+'Labs Karim'!C66</f>
        <v>13</v>
      </c>
      <c r="AA33" s="23">
        <f t="shared" si="0"/>
        <v>11.725</v>
      </c>
      <c r="AB33" s="15"/>
      <c r="AC33" s="50">
        <f t="shared" si="1"/>
        <v>17.333333333333332</v>
      </c>
    </row>
    <row r="34" spans="1:29">
      <c r="A34">
        <v>31</v>
      </c>
      <c r="B34" s="1" t="s">
        <v>91</v>
      </c>
      <c r="C34" s="1">
        <v>1</v>
      </c>
      <c r="D34" s="1">
        <v>1</v>
      </c>
      <c r="E34" s="1">
        <v>1</v>
      </c>
      <c r="F34" s="1"/>
      <c r="G34" s="1">
        <v>1</v>
      </c>
      <c r="H34" s="1"/>
      <c r="I34" s="1"/>
      <c r="J34" s="47">
        <f t="shared" si="2"/>
        <v>10</v>
      </c>
      <c r="K34" s="4">
        <v>16</v>
      </c>
      <c r="L34" s="1"/>
      <c r="M34" s="6">
        <v>9</v>
      </c>
      <c r="N34" s="1"/>
      <c r="O34" s="1"/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47">
        <f t="shared" si="3"/>
        <v>0</v>
      </c>
      <c r="X34" s="4"/>
      <c r="Y34" s="12"/>
      <c r="Z34" s="12">
        <v>0</v>
      </c>
      <c r="AA34" s="23">
        <f t="shared" si="0"/>
        <v>3.55</v>
      </c>
      <c r="AB34" s="15"/>
      <c r="AC34" s="50">
        <f t="shared" si="1"/>
        <v>3.3333333333333335</v>
      </c>
    </row>
    <row r="35" spans="1:29">
      <c r="A35" s="13">
        <v>32</v>
      </c>
      <c r="B35" s="1" t="s">
        <v>201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47">
        <f t="shared" si="2"/>
        <v>20</v>
      </c>
      <c r="K35" s="4">
        <v>15</v>
      </c>
      <c r="L35" s="1"/>
      <c r="M35" s="6">
        <v>10.5</v>
      </c>
      <c r="N35" s="1">
        <v>1</v>
      </c>
      <c r="O35" s="1">
        <v>2</v>
      </c>
      <c r="P35" s="1">
        <v>3.5</v>
      </c>
      <c r="Q35" s="1">
        <v>1</v>
      </c>
      <c r="R35" s="1">
        <v>4</v>
      </c>
      <c r="S35" s="1">
        <v>2</v>
      </c>
      <c r="T35" s="1">
        <v>1</v>
      </c>
      <c r="U35" s="1">
        <v>2</v>
      </c>
      <c r="V35" s="1">
        <v>3</v>
      </c>
      <c r="W35" s="47">
        <f t="shared" si="3"/>
        <v>18.5</v>
      </c>
      <c r="X35" s="4">
        <v>12</v>
      </c>
      <c r="Y35" s="12">
        <v>5</v>
      </c>
      <c r="Z35" s="12">
        <f>+'Labs Karim'!C29+3</f>
        <v>9</v>
      </c>
      <c r="AA35" s="23">
        <f t="shared" si="0"/>
        <v>10.475</v>
      </c>
      <c r="AB35" s="15">
        <v>4.5</v>
      </c>
      <c r="AC35" s="50">
        <f t="shared" si="1"/>
        <v>19</v>
      </c>
    </row>
    <row r="36" spans="1:29">
      <c r="A36">
        <v>33</v>
      </c>
      <c r="B36" s="1" t="s">
        <v>183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47">
        <f t="shared" si="2"/>
        <v>20</v>
      </c>
      <c r="K36" s="4">
        <v>10</v>
      </c>
      <c r="L36" s="1"/>
      <c r="M36" s="6">
        <v>10</v>
      </c>
      <c r="N36" s="1">
        <v>1</v>
      </c>
      <c r="O36" s="1">
        <v>2</v>
      </c>
      <c r="P36" s="1">
        <v>2</v>
      </c>
      <c r="Q36" s="1">
        <v>0</v>
      </c>
      <c r="R36" s="1">
        <v>3</v>
      </c>
      <c r="S36" s="1">
        <v>1.5</v>
      </c>
      <c r="T36" s="1">
        <v>0.5</v>
      </c>
      <c r="U36" s="1">
        <v>1</v>
      </c>
      <c r="V36" s="1">
        <v>2</v>
      </c>
      <c r="W36" s="47">
        <f t="shared" si="3"/>
        <v>12</v>
      </c>
      <c r="X36" s="4">
        <v>11</v>
      </c>
      <c r="Y36" s="12">
        <v>5.5</v>
      </c>
      <c r="Z36" s="12">
        <f>+'Labs Karim'!C69</f>
        <v>17</v>
      </c>
      <c r="AA36" s="23">
        <f t="shared" si="0"/>
        <v>11.074999999999999</v>
      </c>
      <c r="AB36" s="15"/>
      <c r="AC36" s="50">
        <f t="shared" si="1"/>
        <v>14.666666666666666</v>
      </c>
    </row>
    <row r="37" spans="1:29">
      <c r="A37">
        <v>34</v>
      </c>
      <c r="B37" s="1" t="s">
        <v>156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47">
        <f t="shared" si="2"/>
        <v>22</v>
      </c>
      <c r="K37" s="4">
        <v>16</v>
      </c>
      <c r="L37" s="1">
        <v>2</v>
      </c>
      <c r="M37" s="6">
        <v>4</v>
      </c>
      <c r="N37" s="1">
        <v>1</v>
      </c>
      <c r="O37" s="1">
        <v>2</v>
      </c>
      <c r="P37" s="1">
        <v>3</v>
      </c>
      <c r="Q37" s="1">
        <v>1</v>
      </c>
      <c r="R37" s="1">
        <v>4</v>
      </c>
      <c r="S37" s="1">
        <v>2</v>
      </c>
      <c r="T37" s="1">
        <v>1</v>
      </c>
      <c r="U37" s="1">
        <v>1.5</v>
      </c>
      <c r="V37" s="1">
        <v>2</v>
      </c>
      <c r="W37" s="47">
        <f t="shared" si="3"/>
        <v>16.5</v>
      </c>
      <c r="X37" s="4">
        <v>16</v>
      </c>
      <c r="Y37" s="12">
        <v>4.5</v>
      </c>
      <c r="Z37" s="12">
        <v>15.1</v>
      </c>
      <c r="AA37" s="23">
        <f t="shared" si="0"/>
        <v>10.295</v>
      </c>
      <c r="AB37" s="15">
        <v>3.5</v>
      </c>
      <c r="AC37" s="50">
        <f t="shared" si="1"/>
        <v>18.333333333333332</v>
      </c>
    </row>
    <row r="38" spans="1:29">
      <c r="A38">
        <v>35</v>
      </c>
      <c r="B38" s="2" t="s">
        <v>199</v>
      </c>
      <c r="C38" s="1"/>
      <c r="D38" s="1"/>
      <c r="E38" s="1"/>
      <c r="F38" s="1"/>
      <c r="G38" s="1">
        <v>1</v>
      </c>
      <c r="H38" s="1"/>
      <c r="I38" s="1">
        <v>1</v>
      </c>
      <c r="J38" s="47">
        <f t="shared" si="2"/>
        <v>5</v>
      </c>
      <c r="K38" s="4">
        <v>18</v>
      </c>
      <c r="L38" s="1"/>
      <c r="M38" s="6">
        <v>3</v>
      </c>
      <c r="N38" s="1"/>
      <c r="O38" s="1"/>
      <c r="P38" s="1"/>
      <c r="Q38" s="1"/>
      <c r="R38" s="1"/>
      <c r="S38" s="1"/>
      <c r="T38" s="1"/>
      <c r="U38" s="1"/>
      <c r="V38" s="1"/>
      <c r="W38" s="47">
        <f t="shared" si="3"/>
        <v>0</v>
      </c>
      <c r="X38" s="4"/>
      <c r="Y38" s="12"/>
      <c r="Z38" s="12"/>
      <c r="AA38" s="23">
        <f t="shared" si="0"/>
        <v>1.9</v>
      </c>
      <c r="AB38" s="15"/>
      <c r="AC38" s="50">
        <f t="shared" si="1"/>
        <v>1.6666666666666667</v>
      </c>
    </row>
    <row r="39" spans="1:29">
      <c r="A39" s="51">
        <v>36</v>
      </c>
      <c r="B39" s="1" t="s">
        <v>243</v>
      </c>
      <c r="C39" s="1">
        <v>1</v>
      </c>
      <c r="D39" s="1">
        <v>1</v>
      </c>
      <c r="E39" s="1">
        <v>1</v>
      </c>
      <c r="F39" s="1">
        <v>1</v>
      </c>
      <c r="G39" s="2">
        <v>1</v>
      </c>
      <c r="H39" s="2">
        <v>1</v>
      </c>
      <c r="I39" s="2">
        <v>1</v>
      </c>
      <c r="J39" s="47">
        <f t="shared" si="2"/>
        <v>20</v>
      </c>
      <c r="K39" s="4">
        <v>16</v>
      </c>
      <c r="L39" s="2"/>
      <c r="M39" s="6">
        <v>1.5</v>
      </c>
      <c r="N39" s="1">
        <v>1</v>
      </c>
      <c r="O39" s="1">
        <v>2</v>
      </c>
      <c r="P39" s="1">
        <v>3</v>
      </c>
      <c r="Q39" s="1">
        <v>1</v>
      </c>
      <c r="R39" s="1">
        <v>3.5</v>
      </c>
      <c r="S39" s="1">
        <v>1</v>
      </c>
      <c r="T39" s="1">
        <v>0</v>
      </c>
      <c r="U39" s="1">
        <v>1</v>
      </c>
      <c r="V39" s="1">
        <v>1.5</v>
      </c>
      <c r="W39" s="47">
        <v>15</v>
      </c>
      <c r="X39" s="4">
        <v>15</v>
      </c>
      <c r="Y39" s="12">
        <v>9</v>
      </c>
      <c r="Z39" s="12">
        <f>+'Labs Karim'!C71</f>
        <v>13</v>
      </c>
      <c r="AA39" s="23">
        <f t="shared" si="0"/>
        <v>10.025</v>
      </c>
      <c r="AB39" s="15">
        <v>2.5</v>
      </c>
      <c r="AC39" s="50">
        <f t="shared" si="1"/>
        <v>16.666666666666668</v>
      </c>
    </row>
    <row r="40" spans="1:29">
      <c r="A40">
        <v>37</v>
      </c>
      <c r="B40" s="1" t="s">
        <v>225</v>
      </c>
      <c r="C40" s="1">
        <v>1</v>
      </c>
      <c r="D40" s="1">
        <v>1</v>
      </c>
      <c r="E40" s="1">
        <v>1</v>
      </c>
      <c r="F40" s="1">
        <v>1</v>
      </c>
      <c r="G40" s="2">
        <v>1</v>
      </c>
      <c r="H40" s="2">
        <v>1</v>
      </c>
      <c r="I40" s="2">
        <v>1</v>
      </c>
      <c r="J40" s="47">
        <f t="shared" si="2"/>
        <v>18.75</v>
      </c>
      <c r="K40" s="4">
        <v>16</v>
      </c>
      <c r="L40" s="2"/>
      <c r="M40" s="6">
        <v>10</v>
      </c>
      <c r="N40" s="1">
        <v>0.5</v>
      </c>
      <c r="O40" s="1">
        <v>2</v>
      </c>
      <c r="P40" s="1">
        <v>3</v>
      </c>
      <c r="Q40" s="1">
        <v>1</v>
      </c>
      <c r="R40" s="1">
        <v>4</v>
      </c>
      <c r="S40" s="1">
        <v>2</v>
      </c>
      <c r="T40" s="1">
        <v>1</v>
      </c>
      <c r="U40" s="1">
        <v>1.5</v>
      </c>
      <c r="V40" s="1">
        <v>2</v>
      </c>
      <c r="W40" s="47">
        <f t="shared" si="3"/>
        <v>16.5</v>
      </c>
      <c r="X40" s="4">
        <v>16</v>
      </c>
      <c r="Y40" s="12">
        <v>7</v>
      </c>
      <c r="Z40" s="12">
        <f>+'Labs Karim'!C72</f>
        <v>12</v>
      </c>
      <c r="AA40" s="23">
        <f t="shared" si="0"/>
        <v>11.637500000000001</v>
      </c>
      <c r="AB40" s="43"/>
      <c r="AC40" s="50">
        <f t="shared" si="1"/>
        <v>17.250000000000004</v>
      </c>
    </row>
    <row r="41" spans="1:29">
      <c r="C41" s="48">
        <v>1</v>
      </c>
      <c r="D41" s="48">
        <v>1</v>
      </c>
      <c r="E41" s="48">
        <v>1</v>
      </c>
      <c r="F41" s="48">
        <v>1</v>
      </c>
      <c r="G41" s="48">
        <v>1</v>
      </c>
      <c r="H41" s="48">
        <v>1</v>
      </c>
      <c r="I41" s="48">
        <v>1</v>
      </c>
      <c r="J41" s="47">
        <f t="shared" si="2"/>
        <v>20</v>
      </c>
      <c r="K41" s="3">
        <v>17</v>
      </c>
      <c r="M41" s="3">
        <v>10</v>
      </c>
      <c r="N41" s="48">
        <v>1</v>
      </c>
      <c r="O41" s="8"/>
      <c r="P41" s="8"/>
      <c r="W41" s="45">
        <v>13</v>
      </c>
      <c r="X41" s="3">
        <v>17</v>
      </c>
      <c r="Y41" s="50">
        <v>5</v>
      </c>
      <c r="Z41" s="3">
        <v>10</v>
      </c>
      <c r="AA41" s="23">
        <f>+Z41*0.2+Y41*0.25+X41*0.1+AC41*0.15+M41*0.25+K41*0.05</f>
        <v>10.549999999999999</v>
      </c>
      <c r="AB41" s="44"/>
      <c r="AC41" s="3">
        <v>15</v>
      </c>
    </row>
    <row r="42" spans="1:29">
      <c r="Y42" s="50"/>
      <c r="AA42" s="24"/>
      <c r="AB42" s="44"/>
    </row>
    <row r="43" spans="1:29">
      <c r="Y43" s="50"/>
      <c r="AA43" s="24"/>
    </row>
    <row r="44" spans="1:29">
      <c r="Y44" s="50"/>
      <c r="AA44" s="24"/>
    </row>
    <row r="45" spans="1:29">
      <c r="Y45" s="50"/>
      <c r="AA45" s="24"/>
    </row>
    <row r="46" spans="1:29">
      <c r="Y46" s="50"/>
      <c r="AA46" s="24"/>
    </row>
    <row r="47" spans="1:29">
      <c r="Y47" s="50"/>
      <c r="AA47" s="24"/>
    </row>
    <row r="48" spans="1:29">
      <c r="Y48" s="50"/>
      <c r="AA48" s="24"/>
    </row>
    <row r="49" spans="25:27">
      <c r="Y49" s="50"/>
      <c r="AA49" s="24"/>
    </row>
    <row r="50" spans="25:27">
      <c r="Y50" s="50"/>
      <c r="AA50" s="24"/>
    </row>
    <row r="51" spans="25:27">
      <c r="Y51" s="50"/>
      <c r="AA51" s="24"/>
    </row>
    <row r="52" spans="25:27">
      <c r="Y52" s="50"/>
      <c r="AA52" s="24"/>
    </row>
    <row r="53" spans="25:27">
      <c r="Y53" s="50"/>
      <c r="AA53" s="24"/>
    </row>
    <row r="54" spans="25:27">
      <c r="AA54" s="24"/>
    </row>
  </sheetData>
  <sheetCalcPr fullCalcOnLoad="1"/>
  <sortState ref="B3:M40">
    <sortCondition ref="B4:B40"/>
  </sortState>
  <mergeCells count="1">
    <mergeCell ref="O1:W1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42"/>
  <sheetViews>
    <sheetView zoomScale="110" workbookViewId="0">
      <selection activeCell="V4" sqref="V4:V39"/>
    </sheetView>
  </sheetViews>
  <sheetFormatPr baseColWidth="10" defaultRowHeight="13"/>
  <cols>
    <col min="1" max="1" width="4.140625" customWidth="1"/>
    <col min="2" max="2" width="22.7109375" customWidth="1"/>
    <col min="3" max="3" width="4" bestFit="1" customWidth="1"/>
    <col min="4" max="5" width="4" customWidth="1"/>
    <col min="6" max="6" width="6.28515625" style="13" customWidth="1"/>
    <col min="7" max="7" width="8.7109375" style="3" customWidth="1"/>
    <col min="8" max="8" width="4.85546875" customWidth="1"/>
    <col min="9" max="9" width="6.140625" style="3" bestFit="1" customWidth="1"/>
    <col min="10" max="10" width="3.42578125" customWidth="1"/>
    <col min="11" max="18" width="4" customWidth="1"/>
    <col min="19" max="19" width="6.85546875" style="11" customWidth="1"/>
    <col min="20" max="20" width="9" style="3" customWidth="1"/>
    <col min="21" max="21" width="6.140625" style="13" bestFit="1" customWidth="1"/>
    <col min="22" max="22" width="5.28515625" style="25" customWidth="1"/>
    <col min="23" max="23" width="7" style="23" customWidth="1"/>
    <col min="24" max="24" width="5.85546875" style="13" customWidth="1"/>
    <col min="25" max="25" width="6" style="3" customWidth="1"/>
  </cols>
  <sheetData>
    <row r="1" spans="1:25">
      <c r="K1" s="52" t="s">
        <v>92</v>
      </c>
      <c r="L1" s="52"/>
      <c r="M1" s="52"/>
      <c r="N1" s="52"/>
      <c r="O1" s="52"/>
      <c r="P1" s="52"/>
      <c r="Q1" s="52"/>
      <c r="R1" s="52"/>
      <c r="S1" s="52"/>
    </row>
    <row r="2" spans="1:25">
      <c r="F2" s="22" t="s">
        <v>6</v>
      </c>
      <c r="G2" s="5">
        <v>0.05</v>
      </c>
      <c r="I2" s="5">
        <v>0.25</v>
      </c>
      <c r="K2" s="10">
        <v>3</v>
      </c>
      <c r="L2" s="10">
        <v>4</v>
      </c>
      <c r="M2" s="10">
        <v>1</v>
      </c>
      <c r="N2" s="10">
        <v>4</v>
      </c>
      <c r="O2" s="10">
        <v>2</v>
      </c>
      <c r="P2" s="10">
        <v>1</v>
      </c>
      <c r="Q2" s="10">
        <v>2</v>
      </c>
      <c r="R2" s="10">
        <v>3</v>
      </c>
      <c r="S2" s="5">
        <v>0.1</v>
      </c>
      <c r="T2" s="5">
        <v>0.1</v>
      </c>
      <c r="U2" s="14">
        <v>0.25</v>
      </c>
      <c r="V2" s="27" t="s">
        <v>8</v>
      </c>
    </row>
    <row r="3" spans="1:25">
      <c r="E3" t="s">
        <v>235</v>
      </c>
      <c r="F3" s="20" t="s">
        <v>3</v>
      </c>
      <c r="G3" s="3" t="s">
        <v>203</v>
      </c>
      <c r="H3" t="s">
        <v>145</v>
      </c>
      <c r="I3" s="3" t="s">
        <v>239</v>
      </c>
      <c r="J3" t="s">
        <v>205</v>
      </c>
      <c r="K3" s="9" t="s">
        <v>89</v>
      </c>
      <c r="L3" s="9" t="s">
        <v>90</v>
      </c>
      <c r="M3" s="9" t="s">
        <v>101</v>
      </c>
      <c r="N3" s="9" t="s">
        <v>98</v>
      </c>
      <c r="O3" s="9" t="s">
        <v>99</v>
      </c>
      <c r="P3" s="9" t="s">
        <v>100</v>
      </c>
      <c r="Q3" s="9" t="s">
        <v>152</v>
      </c>
      <c r="R3" s="9" t="s">
        <v>153</v>
      </c>
      <c r="S3" s="11" t="s">
        <v>154</v>
      </c>
      <c r="T3" s="3" t="s">
        <v>102</v>
      </c>
      <c r="U3" s="13" t="s">
        <v>83</v>
      </c>
      <c r="V3" s="25" t="s">
        <v>2</v>
      </c>
      <c r="W3" s="23" t="s">
        <v>5</v>
      </c>
      <c r="X3" s="13" t="s">
        <v>127</v>
      </c>
      <c r="Y3" s="5">
        <v>0.15</v>
      </c>
    </row>
    <row r="4" spans="1:25">
      <c r="A4">
        <v>1</v>
      </c>
      <c r="B4" s="1" t="s">
        <v>182</v>
      </c>
      <c r="C4" s="1">
        <v>1</v>
      </c>
      <c r="D4" s="1">
        <v>1</v>
      </c>
      <c r="E4" s="1">
        <v>1</v>
      </c>
      <c r="F4" s="47">
        <f>(SUM(C4:E4)+J4)/5*20+H4</f>
        <v>16</v>
      </c>
      <c r="G4" s="4">
        <v>16</v>
      </c>
      <c r="H4" s="1"/>
      <c r="I4" s="7">
        <v>11.5</v>
      </c>
      <c r="J4" s="1">
        <v>1</v>
      </c>
      <c r="K4" s="1">
        <v>2.5</v>
      </c>
      <c r="L4" s="1">
        <v>3</v>
      </c>
      <c r="M4" s="1">
        <v>1</v>
      </c>
      <c r="N4" s="1">
        <v>3.5</v>
      </c>
      <c r="O4" s="1">
        <v>2</v>
      </c>
      <c r="P4" s="1">
        <v>0.5</v>
      </c>
      <c r="Q4" s="1">
        <v>1.5</v>
      </c>
      <c r="R4" s="1">
        <v>2</v>
      </c>
      <c r="S4" s="12">
        <f t="shared" ref="S4:S10" si="0">SUM(K4:R4)</f>
        <v>16</v>
      </c>
      <c r="T4" s="4">
        <v>16</v>
      </c>
      <c r="U4" s="15">
        <v>3</v>
      </c>
      <c r="V4" s="26">
        <f>+'Labs Karim'!C6</f>
        <v>13</v>
      </c>
      <c r="W4" s="23">
        <f t="shared" ref="W4:W40" si="1">+V4*0.2+U4*0.25+T4*0.1+S4*0.1+I4*0.25+G4*0.05+F4*0.05</f>
        <v>11.025000000000002</v>
      </c>
      <c r="X4" s="15">
        <v>6.5</v>
      </c>
      <c r="Y4" s="50">
        <f t="shared" ref="Y4:Y40" si="2">+(S4*0.1+F4*0.05)*20/3</f>
        <v>16.000000000000004</v>
      </c>
    </row>
    <row r="5" spans="1:25">
      <c r="A5">
        <v>2</v>
      </c>
      <c r="B5" s="1" t="s">
        <v>62</v>
      </c>
      <c r="C5" s="1">
        <v>1</v>
      </c>
      <c r="D5" s="1">
        <v>1</v>
      </c>
      <c r="E5" s="1">
        <v>1</v>
      </c>
      <c r="F5" s="47">
        <f t="shared" ref="F5:F40" si="3">(SUM(C5:E5)+J5)/5*20+H5</f>
        <v>19</v>
      </c>
      <c r="G5" s="4">
        <v>18</v>
      </c>
      <c r="H5" s="1">
        <v>1</v>
      </c>
      <c r="I5" s="7">
        <v>11</v>
      </c>
      <c r="J5" s="1">
        <v>1.5</v>
      </c>
      <c r="K5" s="1">
        <v>2</v>
      </c>
      <c r="L5" s="1">
        <v>3</v>
      </c>
      <c r="M5" s="1">
        <v>1</v>
      </c>
      <c r="N5" s="1">
        <v>3</v>
      </c>
      <c r="O5" s="1">
        <v>1</v>
      </c>
      <c r="P5" s="1">
        <v>1</v>
      </c>
      <c r="Q5" s="1">
        <v>1</v>
      </c>
      <c r="R5" s="1">
        <v>2</v>
      </c>
      <c r="S5" s="12">
        <f t="shared" si="0"/>
        <v>14</v>
      </c>
      <c r="T5" s="4">
        <v>17</v>
      </c>
      <c r="U5" s="15">
        <v>10</v>
      </c>
      <c r="V5" s="26">
        <f>+'Labs Karim'!C46</f>
        <v>9</v>
      </c>
      <c r="W5" s="23">
        <f t="shared" si="1"/>
        <v>12</v>
      </c>
      <c r="X5" s="15"/>
      <c r="Y5" s="50">
        <f>+(S5*0.1+F5*0.05)*20/3</f>
        <v>15.666666666666666</v>
      </c>
    </row>
    <row r="6" spans="1:25">
      <c r="A6">
        <v>3</v>
      </c>
      <c r="B6" s="2" t="s">
        <v>75</v>
      </c>
      <c r="C6" s="1"/>
      <c r="D6" s="1">
        <v>1</v>
      </c>
      <c r="E6" s="1">
        <v>1</v>
      </c>
      <c r="F6" s="47">
        <f t="shared" si="3"/>
        <v>13</v>
      </c>
      <c r="G6" s="4">
        <v>16</v>
      </c>
      <c r="H6" s="1">
        <v>1</v>
      </c>
      <c r="I6" s="7">
        <v>14</v>
      </c>
      <c r="J6" s="1">
        <v>1</v>
      </c>
      <c r="K6" s="1">
        <v>1.5</v>
      </c>
      <c r="L6" s="1">
        <v>2</v>
      </c>
      <c r="M6" s="1">
        <v>1</v>
      </c>
      <c r="N6" s="1">
        <v>1.5</v>
      </c>
      <c r="O6" s="1">
        <v>0.5</v>
      </c>
      <c r="P6" s="1">
        <v>0</v>
      </c>
      <c r="Q6" s="1">
        <v>0.5</v>
      </c>
      <c r="R6" s="1">
        <v>1</v>
      </c>
      <c r="S6" s="12">
        <f t="shared" si="0"/>
        <v>8</v>
      </c>
      <c r="T6" s="4">
        <v>16</v>
      </c>
      <c r="U6" s="15">
        <v>6</v>
      </c>
      <c r="V6" s="26">
        <f>+'Labs Karim'!C7</f>
        <v>14</v>
      </c>
      <c r="W6" s="23">
        <f t="shared" si="1"/>
        <v>11.65</v>
      </c>
      <c r="X6" s="15"/>
      <c r="Y6" s="50">
        <f t="shared" si="2"/>
        <v>9.6666666666666679</v>
      </c>
    </row>
    <row r="7" spans="1:25">
      <c r="A7">
        <v>4</v>
      </c>
      <c r="B7" s="2" t="s">
        <v>236</v>
      </c>
      <c r="C7" s="1"/>
      <c r="D7" s="1">
        <v>1</v>
      </c>
      <c r="E7" s="1">
        <v>1</v>
      </c>
      <c r="F7" s="47">
        <f t="shared" si="3"/>
        <v>12</v>
      </c>
      <c r="G7" s="4">
        <v>15</v>
      </c>
      <c r="H7" s="1"/>
      <c r="I7" s="7">
        <v>7</v>
      </c>
      <c r="J7" s="1">
        <v>1</v>
      </c>
      <c r="K7" s="1">
        <v>2.5</v>
      </c>
      <c r="L7" s="1">
        <v>3</v>
      </c>
      <c r="M7" s="1">
        <v>1</v>
      </c>
      <c r="N7" s="1">
        <v>1</v>
      </c>
      <c r="O7" s="1">
        <v>1.5</v>
      </c>
      <c r="P7" s="1">
        <v>1</v>
      </c>
      <c r="Q7" s="1">
        <v>1</v>
      </c>
      <c r="R7" s="1">
        <v>1.5</v>
      </c>
      <c r="S7" s="12">
        <f t="shared" si="0"/>
        <v>12.5</v>
      </c>
      <c r="T7" s="4">
        <v>17</v>
      </c>
      <c r="U7" s="15">
        <v>8</v>
      </c>
      <c r="V7" s="26"/>
      <c r="W7" s="23">
        <f t="shared" si="1"/>
        <v>8.0500000000000007</v>
      </c>
      <c r="X7" s="15"/>
      <c r="Y7" s="50">
        <f t="shared" si="2"/>
        <v>12.333333333333334</v>
      </c>
    </row>
    <row r="8" spans="1:25">
      <c r="A8">
        <v>5</v>
      </c>
      <c r="B8" s="1" t="s">
        <v>88</v>
      </c>
      <c r="C8" s="1">
        <v>1</v>
      </c>
      <c r="D8" s="1">
        <v>1</v>
      </c>
      <c r="E8" s="1">
        <v>1</v>
      </c>
      <c r="F8" s="47">
        <f t="shared" si="3"/>
        <v>16</v>
      </c>
      <c r="G8" s="4">
        <v>14</v>
      </c>
      <c r="H8" s="1"/>
      <c r="I8" s="7">
        <v>15</v>
      </c>
      <c r="J8" s="1">
        <v>1</v>
      </c>
      <c r="K8" s="1">
        <v>2</v>
      </c>
      <c r="L8" s="1">
        <v>3.5</v>
      </c>
      <c r="M8" s="1">
        <v>1</v>
      </c>
      <c r="N8" s="1">
        <v>3.5</v>
      </c>
      <c r="O8" s="1">
        <v>2</v>
      </c>
      <c r="P8" s="1">
        <v>1</v>
      </c>
      <c r="Q8" s="1">
        <v>1.5</v>
      </c>
      <c r="R8" s="1">
        <v>2</v>
      </c>
      <c r="S8" s="12">
        <f t="shared" si="0"/>
        <v>16.5</v>
      </c>
      <c r="T8" s="4">
        <v>13</v>
      </c>
      <c r="U8" s="15">
        <v>9</v>
      </c>
      <c r="V8" s="26">
        <f>+'Lab1'!R9</f>
        <v>15.294117647058822</v>
      </c>
      <c r="W8" s="23">
        <f t="shared" si="1"/>
        <v>13.508823529411764</v>
      </c>
      <c r="X8" s="15"/>
      <c r="Y8" s="50">
        <f t="shared" si="2"/>
        <v>16.333333333333332</v>
      </c>
    </row>
    <row r="9" spans="1:25">
      <c r="A9">
        <v>6</v>
      </c>
      <c r="B9" s="1" t="s">
        <v>176</v>
      </c>
      <c r="C9" s="1">
        <v>0.5</v>
      </c>
      <c r="D9" s="1">
        <v>1</v>
      </c>
      <c r="E9" s="1">
        <v>1</v>
      </c>
      <c r="F9" s="47">
        <f t="shared" si="3"/>
        <v>11</v>
      </c>
      <c r="G9" s="4">
        <v>16</v>
      </c>
      <c r="H9" s="1">
        <v>1</v>
      </c>
      <c r="I9" s="7">
        <v>16.5</v>
      </c>
      <c r="J9" s="1"/>
      <c r="K9" s="1">
        <v>2</v>
      </c>
      <c r="L9" s="1">
        <v>3</v>
      </c>
      <c r="M9" s="1">
        <v>1</v>
      </c>
      <c r="N9" s="1">
        <v>3.5</v>
      </c>
      <c r="O9" s="1">
        <v>1.5</v>
      </c>
      <c r="P9" s="1">
        <v>1</v>
      </c>
      <c r="Q9" s="1">
        <v>1.5</v>
      </c>
      <c r="R9" s="1">
        <v>2.5</v>
      </c>
      <c r="S9" s="12">
        <f t="shared" si="0"/>
        <v>16</v>
      </c>
      <c r="T9" s="4">
        <v>16</v>
      </c>
      <c r="U9" s="15">
        <v>8</v>
      </c>
      <c r="V9" s="26">
        <f>+'Labs Karim'!C10</f>
        <v>13</v>
      </c>
      <c r="W9" s="23">
        <f t="shared" si="1"/>
        <v>13.275</v>
      </c>
      <c r="X9" s="15"/>
      <c r="Y9" s="50">
        <f t="shared" si="2"/>
        <v>14.333333333333336</v>
      </c>
    </row>
    <row r="10" spans="1:25">
      <c r="A10">
        <v>7</v>
      </c>
      <c r="B10" s="1" t="s">
        <v>118</v>
      </c>
      <c r="C10" s="1"/>
      <c r="D10" s="1"/>
      <c r="E10" s="1"/>
      <c r="F10" s="47">
        <f t="shared" si="3"/>
        <v>0</v>
      </c>
      <c r="G10" s="4"/>
      <c r="H10" s="1"/>
      <c r="I10" s="7">
        <v>1</v>
      </c>
      <c r="J10" s="1"/>
      <c r="K10" s="1"/>
      <c r="L10" s="1"/>
      <c r="M10" s="1"/>
      <c r="N10" s="1"/>
      <c r="O10" s="1"/>
      <c r="P10" s="1"/>
      <c r="Q10" s="1"/>
      <c r="R10" s="1"/>
      <c r="S10" s="12">
        <f t="shared" si="0"/>
        <v>0</v>
      </c>
      <c r="T10" s="4"/>
      <c r="U10" s="15"/>
      <c r="V10" s="26"/>
      <c r="W10" s="23">
        <f t="shared" si="1"/>
        <v>0.25</v>
      </c>
      <c r="X10" s="15"/>
      <c r="Y10" s="50">
        <f t="shared" si="2"/>
        <v>0</v>
      </c>
    </row>
    <row r="11" spans="1:25">
      <c r="A11">
        <v>8</v>
      </c>
      <c r="B11" s="1" t="s">
        <v>138</v>
      </c>
      <c r="C11" s="1">
        <v>1</v>
      </c>
      <c r="D11" s="1">
        <v>1</v>
      </c>
      <c r="E11" s="1">
        <v>1</v>
      </c>
      <c r="F11" s="47">
        <f t="shared" si="3"/>
        <v>16</v>
      </c>
      <c r="G11" s="4">
        <v>15</v>
      </c>
      <c r="H11" s="1"/>
      <c r="I11" s="7">
        <v>2</v>
      </c>
      <c r="J11" s="1">
        <v>1</v>
      </c>
      <c r="K11" s="1">
        <v>2</v>
      </c>
      <c r="L11" s="1">
        <v>3</v>
      </c>
      <c r="M11" s="1">
        <v>1</v>
      </c>
      <c r="N11" s="1">
        <v>4</v>
      </c>
      <c r="O11" s="1">
        <v>2</v>
      </c>
      <c r="P11" s="1">
        <v>1</v>
      </c>
      <c r="Q11" s="1">
        <v>2</v>
      </c>
      <c r="R11" s="1">
        <v>2</v>
      </c>
      <c r="S11" s="12">
        <f>SUM(K11:R11)</f>
        <v>17</v>
      </c>
      <c r="T11" s="4">
        <v>16</v>
      </c>
      <c r="U11" s="15">
        <v>2.5</v>
      </c>
      <c r="V11" s="26">
        <f>+'Labs Karim'!C55</f>
        <v>11</v>
      </c>
      <c r="W11" s="23">
        <f t="shared" si="1"/>
        <v>8.1750000000000007</v>
      </c>
      <c r="X11" s="15">
        <v>4.5</v>
      </c>
      <c r="Y11" s="50">
        <f t="shared" si="2"/>
        <v>16.666666666666668</v>
      </c>
    </row>
    <row r="12" spans="1:25">
      <c r="A12">
        <v>9</v>
      </c>
      <c r="B12" s="1" t="s">
        <v>109</v>
      </c>
      <c r="C12" s="1">
        <v>1</v>
      </c>
      <c r="D12" s="1">
        <v>1</v>
      </c>
      <c r="E12" s="1">
        <v>1</v>
      </c>
      <c r="F12" s="47">
        <f t="shared" si="3"/>
        <v>16</v>
      </c>
      <c r="G12" s="4">
        <v>15</v>
      </c>
      <c r="H12" s="1"/>
      <c r="I12" s="7">
        <v>15</v>
      </c>
      <c r="J12" s="1">
        <v>1</v>
      </c>
      <c r="K12" s="1">
        <v>2</v>
      </c>
      <c r="L12" s="1">
        <v>3</v>
      </c>
      <c r="M12" s="1">
        <v>1</v>
      </c>
      <c r="N12" s="1">
        <v>4</v>
      </c>
      <c r="O12" s="1">
        <v>2</v>
      </c>
      <c r="P12" s="1">
        <v>1</v>
      </c>
      <c r="Q12" s="1">
        <v>2</v>
      </c>
      <c r="R12" s="1">
        <v>2</v>
      </c>
      <c r="S12" s="12">
        <f t="shared" ref="S12:S39" si="4">SUM(K12:R12)</f>
        <v>17</v>
      </c>
      <c r="T12" s="4">
        <v>16</v>
      </c>
      <c r="U12" s="15">
        <v>12.5</v>
      </c>
      <c r="V12" s="26">
        <f>+'Labs Karim'!C57</f>
        <v>11</v>
      </c>
      <c r="W12" s="23">
        <f t="shared" si="1"/>
        <v>13.925000000000001</v>
      </c>
      <c r="X12" s="15"/>
      <c r="Y12" s="50">
        <f t="shared" si="2"/>
        <v>16.666666666666668</v>
      </c>
    </row>
    <row r="13" spans="1:25">
      <c r="A13">
        <v>10</v>
      </c>
      <c r="B13" s="1" t="s">
        <v>126</v>
      </c>
      <c r="C13" s="1">
        <v>1</v>
      </c>
      <c r="D13" s="1">
        <v>1</v>
      </c>
      <c r="E13" s="1">
        <v>1</v>
      </c>
      <c r="F13" s="47">
        <f t="shared" si="3"/>
        <v>13</v>
      </c>
      <c r="G13" s="4">
        <v>14</v>
      </c>
      <c r="H13" s="1">
        <v>1</v>
      </c>
      <c r="I13" s="7">
        <v>14.5</v>
      </c>
      <c r="J13" s="1"/>
      <c r="K13" s="1">
        <v>2</v>
      </c>
      <c r="L13" s="1">
        <v>3.5</v>
      </c>
      <c r="M13" s="1">
        <v>1</v>
      </c>
      <c r="N13" s="1">
        <v>3.5</v>
      </c>
      <c r="O13" s="1">
        <v>2</v>
      </c>
      <c r="P13" s="1">
        <v>1</v>
      </c>
      <c r="Q13" s="1">
        <v>1.5</v>
      </c>
      <c r="R13" s="1">
        <v>2</v>
      </c>
      <c r="S13" s="12">
        <f t="shared" si="4"/>
        <v>16.5</v>
      </c>
      <c r="T13" s="4">
        <v>13</v>
      </c>
      <c r="U13" s="15">
        <v>10.5</v>
      </c>
      <c r="V13" s="26">
        <f>+'Labs Karim'!C28</f>
        <v>7</v>
      </c>
      <c r="W13" s="23">
        <f t="shared" si="1"/>
        <v>11.950000000000001</v>
      </c>
      <c r="X13" s="15"/>
      <c r="Y13" s="50">
        <f t="shared" si="2"/>
        <v>15.333333333333336</v>
      </c>
    </row>
    <row r="14" spans="1:25">
      <c r="A14">
        <v>11</v>
      </c>
      <c r="B14" s="1" t="s">
        <v>117</v>
      </c>
      <c r="C14" s="1"/>
      <c r="D14" s="1"/>
      <c r="E14" s="1"/>
      <c r="F14" s="47">
        <f t="shared" si="3"/>
        <v>0</v>
      </c>
      <c r="G14" s="4"/>
      <c r="H14" s="1"/>
      <c r="I14" s="7">
        <v>7</v>
      </c>
      <c r="J14" s="1"/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2">
        <f t="shared" si="4"/>
        <v>0</v>
      </c>
      <c r="T14" s="4"/>
      <c r="U14" s="15"/>
      <c r="V14" s="26">
        <v>0</v>
      </c>
      <c r="W14" s="23">
        <f t="shared" si="1"/>
        <v>1.75</v>
      </c>
      <c r="X14" s="15"/>
      <c r="Y14" s="50">
        <f t="shared" si="2"/>
        <v>0</v>
      </c>
    </row>
    <row r="15" spans="1:25">
      <c r="A15">
        <v>12</v>
      </c>
      <c r="B15" s="1" t="s">
        <v>180</v>
      </c>
      <c r="C15" s="1">
        <v>1</v>
      </c>
      <c r="D15" s="1">
        <v>1</v>
      </c>
      <c r="E15" s="1">
        <v>1</v>
      </c>
      <c r="F15" s="47">
        <f t="shared" si="3"/>
        <v>19</v>
      </c>
      <c r="G15" s="4">
        <v>13</v>
      </c>
      <c r="H15" s="1">
        <v>3</v>
      </c>
      <c r="I15" s="7">
        <v>9</v>
      </c>
      <c r="J15" s="1">
        <v>1</v>
      </c>
      <c r="K15" s="1">
        <v>1.5</v>
      </c>
      <c r="L15" s="1">
        <v>2</v>
      </c>
      <c r="M15" s="1">
        <v>1</v>
      </c>
      <c r="N15" s="1">
        <v>1.5</v>
      </c>
      <c r="O15" s="1">
        <v>0.5</v>
      </c>
      <c r="P15" s="1">
        <v>0</v>
      </c>
      <c r="Q15" s="1">
        <v>0.5</v>
      </c>
      <c r="R15" s="1">
        <v>1</v>
      </c>
      <c r="S15" s="12">
        <f t="shared" si="4"/>
        <v>8</v>
      </c>
      <c r="T15" s="4">
        <v>16</v>
      </c>
      <c r="U15" s="15">
        <v>9</v>
      </c>
      <c r="V15" s="26">
        <f>+'Labs Karim'!C12</f>
        <v>10</v>
      </c>
      <c r="W15" s="23">
        <f t="shared" si="1"/>
        <v>10.499999999999998</v>
      </c>
      <c r="X15" s="15"/>
      <c r="Y15" s="50">
        <f t="shared" si="2"/>
        <v>11.666666666666666</v>
      </c>
    </row>
    <row r="16" spans="1:25">
      <c r="A16">
        <v>13</v>
      </c>
      <c r="B16" s="1" t="s">
        <v>140</v>
      </c>
      <c r="C16" s="1">
        <v>1</v>
      </c>
      <c r="D16" s="1">
        <v>1</v>
      </c>
      <c r="E16" s="1">
        <v>1</v>
      </c>
      <c r="F16" s="47">
        <f t="shared" si="3"/>
        <v>16</v>
      </c>
      <c r="G16" s="4">
        <v>16</v>
      </c>
      <c r="H16" s="1"/>
      <c r="I16" s="7">
        <v>10.5</v>
      </c>
      <c r="J16" s="1">
        <v>1</v>
      </c>
      <c r="K16" s="1">
        <v>2.5</v>
      </c>
      <c r="L16" s="1">
        <v>3</v>
      </c>
      <c r="M16" s="1">
        <v>1</v>
      </c>
      <c r="N16" s="1">
        <v>3.5</v>
      </c>
      <c r="O16" s="1">
        <v>2</v>
      </c>
      <c r="P16" s="1">
        <v>0.5</v>
      </c>
      <c r="Q16" s="1">
        <v>1.5</v>
      </c>
      <c r="R16" s="1">
        <v>2</v>
      </c>
      <c r="S16" s="12">
        <f t="shared" si="4"/>
        <v>16</v>
      </c>
      <c r="T16" s="4">
        <v>16</v>
      </c>
      <c r="U16" s="15">
        <v>5.5</v>
      </c>
      <c r="V16" s="26">
        <v>9</v>
      </c>
      <c r="W16" s="23">
        <f t="shared" si="1"/>
        <v>10.600000000000001</v>
      </c>
      <c r="X16" s="15">
        <v>5</v>
      </c>
      <c r="Y16" s="50">
        <f t="shared" si="2"/>
        <v>16.000000000000004</v>
      </c>
    </row>
    <row r="17" spans="1:25">
      <c r="A17">
        <v>14</v>
      </c>
      <c r="B17" t="s">
        <v>208</v>
      </c>
      <c r="C17" s="1"/>
      <c r="D17" s="1"/>
      <c r="E17" s="1"/>
      <c r="F17" s="47">
        <f t="shared" si="3"/>
        <v>0</v>
      </c>
      <c r="G17" s="4"/>
      <c r="H17" s="1"/>
      <c r="I17" s="7"/>
      <c r="J17" s="1"/>
      <c r="K17" s="1"/>
      <c r="L17" s="1"/>
      <c r="M17" s="1"/>
      <c r="N17" s="1"/>
      <c r="O17" s="1"/>
      <c r="P17" s="1"/>
      <c r="Q17" s="1"/>
      <c r="R17" s="1"/>
      <c r="S17" s="12">
        <f t="shared" si="4"/>
        <v>0</v>
      </c>
      <c r="T17" s="4"/>
      <c r="U17" s="15"/>
      <c r="V17" s="26"/>
      <c r="W17" s="23">
        <f t="shared" si="1"/>
        <v>0</v>
      </c>
      <c r="X17" s="15"/>
      <c r="Y17" s="50">
        <f t="shared" si="2"/>
        <v>0</v>
      </c>
    </row>
    <row r="18" spans="1:25">
      <c r="A18">
        <v>15</v>
      </c>
      <c r="B18" s="1" t="s">
        <v>177</v>
      </c>
      <c r="C18" s="1">
        <v>1</v>
      </c>
      <c r="D18" s="1">
        <v>1</v>
      </c>
      <c r="E18" s="1">
        <v>1</v>
      </c>
      <c r="F18" s="47">
        <f t="shared" si="3"/>
        <v>17</v>
      </c>
      <c r="G18" s="4">
        <v>15</v>
      </c>
      <c r="H18" s="1">
        <v>1</v>
      </c>
      <c r="I18" s="7">
        <v>12</v>
      </c>
      <c r="J18" s="1">
        <v>1</v>
      </c>
      <c r="K18" s="1">
        <v>2</v>
      </c>
      <c r="L18" s="1">
        <v>3</v>
      </c>
      <c r="M18" s="1">
        <v>1</v>
      </c>
      <c r="N18" s="1">
        <v>4</v>
      </c>
      <c r="O18" s="1">
        <v>2</v>
      </c>
      <c r="P18" s="1">
        <v>1</v>
      </c>
      <c r="Q18" s="1">
        <v>2</v>
      </c>
      <c r="R18" s="1">
        <v>2</v>
      </c>
      <c r="S18" s="12">
        <f t="shared" si="4"/>
        <v>17</v>
      </c>
      <c r="T18" s="4">
        <v>16</v>
      </c>
      <c r="U18" s="15">
        <v>12.5</v>
      </c>
      <c r="V18" s="26">
        <f>+'Lab1'!R16</f>
        <v>13.823529411764707</v>
      </c>
      <c r="W18" s="23">
        <f t="shared" si="1"/>
        <v>13.789705882352942</v>
      </c>
      <c r="X18" s="15"/>
      <c r="Y18" s="50">
        <f t="shared" si="2"/>
        <v>17.000000000000004</v>
      </c>
    </row>
    <row r="19" spans="1:25">
      <c r="A19">
        <v>16</v>
      </c>
      <c r="B19" s="1" t="s">
        <v>139</v>
      </c>
      <c r="C19" s="1">
        <v>1</v>
      </c>
      <c r="D19" s="1">
        <v>1</v>
      </c>
      <c r="E19" s="1">
        <v>1</v>
      </c>
      <c r="F19" s="47">
        <f t="shared" si="3"/>
        <v>16</v>
      </c>
      <c r="G19" s="4">
        <v>14</v>
      </c>
      <c r="H19" s="1"/>
      <c r="I19" s="7">
        <v>0.5</v>
      </c>
      <c r="J19" s="1">
        <v>1</v>
      </c>
      <c r="K19" s="1">
        <v>2</v>
      </c>
      <c r="L19" s="1">
        <v>3.5</v>
      </c>
      <c r="M19" s="1">
        <v>1</v>
      </c>
      <c r="N19" s="1">
        <v>3.5</v>
      </c>
      <c r="O19" s="1">
        <v>2</v>
      </c>
      <c r="P19" s="1">
        <v>1</v>
      </c>
      <c r="Q19" s="1">
        <v>1.5</v>
      </c>
      <c r="R19" s="1">
        <v>2</v>
      </c>
      <c r="S19" s="12">
        <f t="shared" si="4"/>
        <v>16.5</v>
      </c>
      <c r="T19" s="4">
        <v>13</v>
      </c>
      <c r="U19" s="15">
        <v>3</v>
      </c>
      <c r="V19" s="26">
        <f>+'Lab1'!R19</f>
        <v>2.0588235294117645</v>
      </c>
      <c r="W19" s="23">
        <f t="shared" si="1"/>
        <v>5.7367647058823534</v>
      </c>
      <c r="X19" s="15"/>
      <c r="Y19" s="50">
        <f t="shared" si="2"/>
        <v>16.333333333333332</v>
      </c>
    </row>
    <row r="20" spans="1:25">
      <c r="A20">
        <v>17</v>
      </c>
      <c r="B20" s="1" t="s">
        <v>146</v>
      </c>
      <c r="C20" s="1">
        <v>1</v>
      </c>
      <c r="D20" s="1">
        <v>1</v>
      </c>
      <c r="E20" s="1">
        <v>1</v>
      </c>
      <c r="F20" s="47">
        <f t="shared" si="3"/>
        <v>12</v>
      </c>
      <c r="G20" s="4">
        <v>15</v>
      </c>
      <c r="H20" s="1"/>
      <c r="I20" s="7">
        <v>11</v>
      </c>
      <c r="J20" s="1"/>
      <c r="K20" s="1">
        <v>2</v>
      </c>
      <c r="L20" s="1">
        <v>2</v>
      </c>
      <c r="M20" s="1">
        <v>0.5</v>
      </c>
      <c r="N20" s="1">
        <v>0</v>
      </c>
      <c r="O20" s="1">
        <v>1</v>
      </c>
      <c r="P20" s="1">
        <v>0</v>
      </c>
      <c r="Q20" s="1">
        <v>1</v>
      </c>
      <c r="R20" s="1">
        <v>1.5</v>
      </c>
      <c r="S20" s="12">
        <f t="shared" si="4"/>
        <v>8</v>
      </c>
      <c r="T20" s="4">
        <v>16</v>
      </c>
      <c r="U20" s="15">
        <v>6</v>
      </c>
      <c r="V20" s="26">
        <v>7.7</v>
      </c>
      <c r="W20" s="23">
        <f t="shared" si="1"/>
        <v>9.5400000000000009</v>
      </c>
      <c r="X20" s="15">
        <v>3.5</v>
      </c>
      <c r="Y20" s="50">
        <f t="shared" si="2"/>
        <v>9.3333333333333339</v>
      </c>
    </row>
    <row r="21" spans="1:25">
      <c r="A21">
        <v>18</v>
      </c>
      <c r="B21" s="1" t="s">
        <v>103</v>
      </c>
      <c r="C21" s="1">
        <v>1</v>
      </c>
      <c r="D21" s="1">
        <v>1</v>
      </c>
      <c r="E21" s="1">
        <v>1</v>
      </c>
      <c r="F21" s="47">
        <f t="shared" si="3"/>
        <v>16</v>
      </c>
      <c r="G21" s="4">
        <v>15</v>
      </c>
      <c r="H21" s="1"/>
      <c r="I21" s="7">
        <v>11.5</v>
      </c>
      <c r="J21" s="1">
        <v>1</v>
      </c>
      <c r="K21" s="1">
        <v>2.5</v>
      </c>
      <c r="L21" s="1">
        <v>3</v>
      </c>
      <c r="M21" s="1">
        <v>1</v>
      </c>
      <c r="N21" s="1">
        <v>1</v>
      </c>
      <c r="O21" s="1">
        <v>1.5</v>
      </c>
      <c r="P21" s="1">
        <v>1</v>
      </c>
      <c r="Q21" s="1">
        <v>1</v>
      </c>
      <c r="R21" s="1">
        <v>1.5</v>
      </c>
      <c r="S21" s="12">
        <f t="shared" si="4"/>
        <v>12.5</v>
      </c>
      <c r="T21" s="4">
        <v>17</v>
      </c>
      <c r="U21" s="15">
        <v>5</v>
      </c>
      <c r="V21" s="26">
        <f>+'Lab1'!R20</f>
        <v>10.147058823529411</v>
      </c>
      <c r="W21" s="23">
        <f t="shared" si="1"/>
        <v>10.654411764705884</v>
      </c>
      <c r="X21" s="15"/>
      <c r="Y21" s="50">
        <f t="shared" si="2"/>
        <v>13.666666666666666</v>
      </c>
    </row>
    <row r="22" spans="1:25">
      <c r="A22">
        <v>19</v>
      </c>
      <c r="B22" s="1" t="s">
        <v>223</v>
      </c>
      <c r="C22" s="1">
        <v>1</v>
      </c>
      <c r="D22" s="1">
        <v>1</v>
      </c>
      <c r="E22" s="1">
        <v>1</v>
      </c>
      <c r="F22" s="47">
        <f t="shared" si="3"/>
        <v>12</v>
      </c>
      <c r="G22" s="4">
        <v>16</v>
      </c>
      <c r="H22" s="1"/>
      <c r="I22" s="7">
        <v>10.5</v>
      </c>
      <c r="J22" s="1"/>
      <c r="K22" s="1">
        <v>2</v>
      </c>
      <c r="L22" s="1">
        <v>2.5</v>
      </c>
      <c r="M22" s="1">
        <v>1</v>
      </c>
      <c r="N22" s="1">
        <v>3</v>
      </c>
      <c r="O22" s="1">
        <v>1</v>
      </c>
      <c r="P22" s="1">
        <v>0.5</v>
      </c>
      <c r="Q22" s="1">
        <v>1</v>
      </c>
      <c r="R22" s="1">
        <v>2</v>
      </c>
      <c r="S22" s="12">
        <f t="shared" si="4"/>
        <v>13</v>
      </c>
      <c r="T22" s="4">
        <v>15</v>
      </c>
      <c r="U22" s="15">
        <v>1.5</v>
      </c>
      <c r="V22" s="26"/>
      <c r="W22" s="23">
        <f t="shared" si="1"/>
        <v>7.1999999999999993</v>
      </c>
      <c r="X22" s="15"/>
      <c r="Y22" s="50">
        <f t="shared" si="2"/>
        <v>12.666666666666666</v>
      </c>
    </row>
    <row r="23" spans="1:25">
      <c r="A23">
        <v>20</v>
      </c>
      <c r="B23" s="1" t="s">
        <v>213</v>
      </c>
      <c r="C23" s="1">
        <v>1</v>
      </c>
      <c r="D23" s="1"/>
      <c r="E23" s="1"/>
      <c r="F23" s="47">
        <f t="shared" si="3"/>
        <v>4</v>
      </c>
      <c r="G23" s="4">
        <v>16</v>
      </c>
      <c r="H23" s="1"/>
      <c r="I23" s="7">
        <v>8</v>
      </c>
      <c r="J23" s="1"/>
      <c r="K23" s="1">
        <v>2</v>
      </c>
      <c r="L23" s="1">
        <v>3</v>
      </c>
      <c r="M23" s="1">
        <v>1</v>
      </c>
      <c r="N23" s="1">
        <v>3.5</v>
      </c>
      <c r="O23" s="1">
        <v>1.5</v>
      </c>
      <c r="P23" s="1">
        <v>1</v>
      </c>
      <c r="Q23" s="1">
        <v>1.5</v>
      </c>
      <c r="R23" s="1">
        <v>2.5</v>
      </c>
      <c r="S23" s="12">
        <f t="shared" si="4"/>
        <v>16</v>
      </c>
      <c r="T23" s="4">
        <v>16</v>
      </c>
      <c r="U23" s="15">
        <v>4</v>
      </c>
      <c r="V23" s="26">
        <f>+'Lab1'!R22</f>
        <v>1.4705882352941178</v>
      </c>
      <c r="W23" s="23">
        <f t="shared" si="1"/>
        <v>7.4941176470588236</v>
      </c>
      <c r="X23" s="15">
        <v>4.5</v>
      </c>
      <c r="Y23" s="50">
        <f t="shared" si="2"/>
        <v>12</v>
      </c>
    </row>
    <row r="24" spans="1:25">
      <c r="A24">
        <v>21</v>
      </c>
      <c r="B24" s="1" t="s">
        <v>106</v>
      </c>
      <c r="C24" s="1">
        <v>1</v>
      </c>
      <c r="D24" s="1">
        <v>1</v>
      </c>
      <c r="E24" s="1"/>
      <c r="F24" s="47">
        <f t="shared" si="3"/>
        <v>12</v>
      </c>
      <c r="G24" s="4">
        <v>16</v>
      </c>
      <c r="H24" s="1"/>
      <c r="I24" s="7">
        <v>1.5</v>
      </c>
      <c r="J24" s="1">
        <v>1</v>
      </c>
      <c r="K24" s="1">
        <v>2</v>
      </c>
      <c r="L24" s="1">
        <v>2.5</v>
      </c>
      <c r="M24" s="1">
        <v>1</v>
      </c>
      <c r="N24" s="1">
        <v>3</v>
      </c>
      <c r="O24" s="1">
        <v>1</v>
      </c>
      <c r="P24" s="1">
        <v>0.5</v>
      </c>
      <c r="Q24" s="1">
        <v>1</v>
      </c>
      <c r="R24" s="1">
        <v>2</v>
      </c>
      <c r="S24" s="12">
        <f t="shared" si="4"/>
        <v>13</v>
      </c>
      <c r="T24" s="4">
        <v>15</v>
      </c>
      <c r="U24" s="15">
        <v>2</v>
      </c>
      <c r="V24" s="26">
        <f>+'Labs Karim'!C18</f>
        <v>8</v>
      </c>
      <c r="W24" s="23">
        <f t="shared" si="1"/>
        <v>6.6750000000000007</v>
      </c>
      <c r="X24" s="15"/>
      <c r="Y24" s="50">
        <f t="shared" si="2"/>
        <v>12.666666666666666</v>
      </c>
    </row>
    <row r="25" spans="1:25">
      <c r="A25">
        <v>22</v>
      </c>
      <c r="B25" s="1" t="s">
        <v>245</v>
      </c>
      <c r="C25" s="1">
        <v>1</v>
      </c>
      <c r="D25" s="1">
        <v>1</v>
      </c>
      <c r="E25" s="1">
        <v>1</v>
      </c>
      <c r="F25" s="47">
        <f t="shared" si="3"/>
        <v>20</v>
      </c>
      <c r="G25" s="4">
        <v>18</v>
      </c>
      <c r="H25" s="1"/>
      <c r="I25" s="7">
        <v>11</v>
      </c>
      <c r="J25" s="1">
        <v>2</v>
      </c>
      <c r="K25" s="1">
        <v>2</v>
      </c>
      <c r="L25" s="1">
        <v>3</v>
      </c>
      <c r="M25" s="1">
        <v>1</v>
      </c>
      <c r="N25" s="1">
        <v>3</v>
      </c>
      <c r="O25" s="1">
        <v>1</v>
      </c>
      <c r="P25" s="1">
        <v>1</v>
      </c>
      <c r="Q25" s="1">
        <v>1</v>
      </c>
      <c r="R25" s="1">
        <v>2</v>
      </c>
      <c r="S25" s="12">
        <f t="shared" si="4"/>
        <v>14</v>
      </c>
      <c r="T25" s="4">
        <v>17</v>
      </c>
      <c r="U25" s="15">
        <v>8</v>
      </c>
      <c r="V25" s="26">
        <f>+'Labs Karim'!C64</f>
        <v>12</v>
      </c>
      <c r="W25" s="23">
        <f t="shared" si="1"/>
        <v>12.15</v>
      </c>
      <c r="X25" s="15"/>
      <c r="Y25" s="50">
        <f t="shared" si="2"/>
        <v>16.000000000000004</v>
      </c>
    </row>
    <row r="26" spans="1:25">
      <c r="A26">
        <v>23</v>
      </c>
      <c r="B26" s="2" t="s">
        <v>237</v>
      </c>
      <c r="C26" s="1"/>
      <c r="D26" s="1">
        <v>1</v>
      </c>
      <c r="E26" s="1">
        <v>1</v>
      </c>
      <c r="F26" s="47">
        <f t="shared" si="3"/>
        <v>9</v>
      </c>
      <c r="G26" s="4">
        <v>15</v>
      </c>
      <c r="H26" s="1">
        <v>1</v>
      </c>
      <c r="I26" s="7">
        <v>12.5</v>
      </c>
      <c r="J26" s="1"/>
      <c r="K26" s="1">
        <v>2.5</v>
      </c>
      <c r="L26" s="1">
        <v>3</v>
      </c>
      <c r="M26" s="1">
        <v>1</v>
      </c>
      <c r="N26" s="1">
        <v>1</v>
      </c>
      <c r="O26" s="1">
        <v>1.5</v>
      </c>
      <c r="P26" s="1">
        <v>1</v>
      </c>
      <c r="Q26" s="1">
        <v>1</v>
      </c>
      <c r="R26" s="1">
        <v>1.5</v>
      </c>
      <c r="S26" s="12">
        <f t="shared" si="4"/>
        <v>12.5</v>
      </c>
      <c r="T26" s="4">
        <v>17</v>
      </c>
      <c r="U26" s="15">
        <v>3</v>
      </c>
      <c r="V26" s="26">
        <f>+'Labs Karim'!C19</f>
        <v>10</v>
      </c>
      <c r="W26" s="23">
        <f t="shared" si="1"/>
        <v>10.024999999999999</v>
      </c>
      <c r="X26" s="15">
        <v>6</v>
      </c>
      <c r="Y26" s="50">
        <f t="shared" si="2"/>
        <v>11.333333333333334</v>
      </c>
    </row>
    <row r="27" spans="1:25">
      <c r="A27">
        <v>24</v>
      </c>
      <c r="B27" s="1" t="s">
        <v>104</v>
      </c>
      <c r="C27" s="1">
        <v>1</v>
      </c>
      <c r="D27" s="1"/>
      <c r="E27" s="1"/>
      <c r="F27" s="47">
        <f t="shared" si="3"/>
        <v>4</v>
      </c>
      <c r="G27" s="4"/>
      <c r="H27" s="1"/>
      <c r="I27" s="7">
        <v>12</v>
      </c>
      <c r="J27" s="1"/>
      <c r="K27" s="1"/>
      <c r="L27" s="1"/>
      <c r="M27" s="1"/>
      <c r="N27" s="1"/>
      <c r="O27" s="1"/>
      <c r="P27" s="1"/>
      <c r="Q27" s="1"/>
      <c r="R27" s="1"/>
      <c r="S27" s="12">
        <f t="shared" si="4"/>
        <v>0</v>
      </c>
      <c r="T27" s="4"/>
      <c r="U27" s="15"/>
      <c r="V27" s="26"/>
      <c r="W27" s="23">
        <f t="shared" si="1"/>
        <v>3.2</v>
      </c>
      <c r="X27" s="15"/>
      <c r="Y27" s="50">
        <f t="shared" si="2"/>
        <v>1.3333333333333333</v>
      </c>
    </row>
    <row r="28" spans="1:25">
      <c r="A28">
        <v>25</v>
      </c>
      <c r="B28" s="1" t="s">
        <v>242</v>
      </c>
      <c r="C28" s="1">
        <v>1</v>
      </c>
      <c r="D28" s="1">
        <v>1</v>
      </c>
      <c r="E28" s="1">
        <v>1</v>
      </c>
      <c r="F28" s="47">
        <f t="shared" si="3"/>
        <v>17</v>
      </c>
      <c r="G28" s="4">
        <v>16</v>
      </c>
      <c r="H28" s="1">
        <v>1</v>
      </c>
      <c r="I28" s="7">
        <v>16.5</v>
      </c>
      <c r="J28" s="1">
        <v>1</v>
      </c>
      <c r="K28" s="1">
        <v>2</v>
      </c>
      <c r="L28" s="1">
        <v>2.5</v>
      </c>
      <c r="M28" s="1">
        <v>1</v>
      </c>
      <c r="N28" s="1">
        <v>3</v>
      </c>
      <c r="O28" s="1">
        <v>1</v>
      </c>
      <c r="P28" s="1">
        <v>0.5</v>
      </c>
      <c r="Q28" s="1">
        <v>1</v>
      </c>
      <c r="R28" s="1">
        <v>2</v>
      </c>
      <c r="S28" s="12">
        <f t="shared" si="4"/>
        <v>13</v>
      </c>
      <c r="T28" s="4">
        <v>15</v>
      </c>
      <c r="U28" s="15">
        <v>12</v>
      </c>
      <c r="V28" s="26">
        <f>+'Labs Karim'!C21</f>
        <v>14</v>
      </c>
      <c r="W28" s="23">
        <f t="shared" si="1"/>
        <v>14.375000000000002</v>
      </c>
      <c r="X28" s="15"/>
      <c r="Y28" s="50">
        <f t="shared" si="2"/>
        <v>14.333333333333336</v>
      </c>
    </row>
    <row r="29" spans="1:25">
      <c r="A29">
        <v>26</v>
      </c>
      <c r="B29" s="1" t="s">
        <v>143</v>
      </c>
      <c r="C29" s="1">
        <v>1</v>
      </c>
      <c r="D29" s="1">
        <v>1</v>
      </c>
      <c r="E29" s="1">
        <v>1</v>
      </c>
      <c r="F29" s="47">
        <f t="shared" si="3"/>
        <v>17</v>
      </c>
      <c r="G29" s="4">
        <v>16</v>
      </c>
      <c r="H29" s="1">
        <v>1</v>
      </c>
      <c r="I29" s="7">
        <v>9</v>
      </c>
      <c r="J29" s="1">
        <v>1</v>
      </c>
      <c r="K29" s="1">
        <v>2.5</v>
      </c>
      <c r="L29" s="1">
        <v>3</v>
      </c>
      <c r="M29" s="1">
        <v>1</v>
      </c>
      <c r="N29" s="1">
        <v>3.5</v>
      </c>
      <c r="O29" s="1">
        <v>2</v>
      </c>
      <c r="P29" s="1">
        <v>0.5</v>
      </c>
      <c r="Q29" s="1">
        <v>1.5</v>
      </c>
      <c r="R29" s="1">
        <v>2</v>
      </c>
      <c r="S29" s="12">
        <f t="shared" si="4"/>
        <v>16</v>
      </c>
      <c r="T29" s="4">
        <v>16</v>
      </c>
      <c r="U29" s="15">
        <v>9.5</v>
      </c>
      <c r="V29" s="26">
        <f>+'Lab1'!R25</f>
        <v>16.176470588235293</v>
      </c>
      <c r="W29" s="23">
        <f t="shared" si="1"/>
        <v>12.710294117647059</v>
      </c>
      <c r="X29" s="15"/>
      <c r="Y29" s="50">
        <f t="shared" si="2"/>
        <v>16.333333333333332</v>
      </c>
    </row>
    <row r="30" spans="1:25">
      <c r="A30">
        <v>27</v>
      </c>
      <c r="B30" s="2" t="s">
        <v>241</v>
      </c>
      <c r="C30" s="1"/>
      <c r="D30" s="1"/>
      <c r="E30" s="1"/>
      <c r="F30" s="47">
        <f t="shared" si="3"/>
        <v>0</v>
      </c>
      <c r="G30" s="4"/>
      <c r="H30" s="1"/>
      <c r="I30" s="7">
        <v>5</v>
      </c>
      <c r="J30" s="1"/>
      <c r="K30" s="1"/>
      <c r="L30" s="1"/>
      <c r="M30" s="1"/>
      <c r="N30" s="1"/>
      <c r="O30" s="1"/>
      <c r="P30" s="1"/>
      <c r="Q30" s="1"/>
      <c r="R30" s="1"/>
      <c r="S30" s="12">
        <f t="shared" si="4"/>
        <v>0</v>
      </c>
      <c r="T30" s="4"/>
      <c r="U30" s="15"/>
      <c r="V30" s="26"/>
      <c r="W30" s="23">
        <f t="shared" si="1"/>
        <v>1.25</v>
      </c>
      <c r="X30" s="15"/>
      <c r="Y30" s="50">
        <f t="shared" si="2"/>
        <v>0</v>
      </c>
    </row>
    <row r="31" spans="1:25">
      <c r="A31">
        <v>28</v>
      </c>
      <c r="B31" s="1" t="s">
        <v>151</v>
      </c>
      <c r="C31" s="1">
        <v>1</v>
      </c>
      <c r="D31" s="1">
        <v>1</v>
      </c>
      <c r="E31" s="1">
        <v>1</v>
      </c>
      <c r="F31" s="47">
        <f t="shared" si="3"/>
        <v>16</v>
      </c>
      <c r="G31" s="4">
        <v>16</v>
      </c>
      <c r="H31" s="1"/>
      <c r="I31" s="7">
        <v>0.5</v>
      </c>
      <c r="J31" s="1">
        <v>1</v>
      </c>
      <c r="K31" s="1">
        <v>2</v>
      </c>
      <c r="L31" s="1">
        <v>3</v>
      </c>
      <c r="M31" s="1">
        <v>1</v>
      </c>
      <c r="N31" s="1">
        <v>3.5</v>
      </c>
      <c r="O31" s="1">
        <v>1.5</v>
      </c>
      <c r="P31" s="1">
        <v>1</v>
      </c>
      <c r="Q31" s="1">
        <v>1.5</v>
      </c>
      <c r="R31" s="1">
        <v>2.5</v>
      </c>
      <c r="S31" s="12">
        <f t="shared" si="4"/>
        <v>16</v>
      </c>
      <c r="T31" s="4">
        <v>16</v>
      </c>
      <c r="U31" s="15">
        <v>1</v>
      </c>
      <c r="V31" s="26">
        <f>+'Lab1'!R28</f>
        <v>8.5294117647058822</v>
      </c>
      <c r="W31" s="23">
        <f t="shared" si="1"/>
        <v>6.8808823529411764</v>
      </c>
      <c r="X31" s="15"/>
      <c r="Y31" s="50">
        <f t="shared" si="2"/>
        <v>16.000000000000004</v>
      </c>
    </row>
    <row r="32" spans="1:25">
      <c r="A32">
        <v>29</v>
      </c>
      <c r="B32" s="1" t="s">
        <v>108</v>
      </c>
      <c r="C32" s="1">
        <v>1</v>
      </c>
      <c r="D32" s="1"/>
      <c r="E32" s="1">
        <v>1</v>
      </c>
      <c r="F32" s="47">
        <f t="shared" si="3"/>
        <v>10</v>
      </c>
      <c r="G32" s="4">
        <v>15</v>
      </c>
      <c r="H32" s="1"/>
      <c r="I32" s="7">
        <v>1</v>
      </c>
      <c r="J32" s="1">
        <v>0.5</v>
      </c>
      <c r="K32" s="1">
        <v>2</v>
      </c>
      <c r="L32" s="1">
        <v>2</v>
      </c>
      <c r="M32" s="1">
        <v>0.5</v>
      </c>
      <c r="N32" s="1">
        <v>0</v>
      </c>
      <c r="O32" s="1">
        <v>1</v>
      </c>
      <c r="P32" s="1">
        <v>0</v>
      </c>
      <c r="Q32" s="1">
        <v>1</v>
      </c>
      <c r="R32" s="1">
        <v>1.5</v>
      </c>
      <c r="S32" s="12">
        <f t="shared" si="4"/>
        <v>8</v>
      </c>
      <c r="T32" s="4">
        <v>16</v>
      </c>
      <c r="U32" s="15">
        <v>5</v>
      </c>
      <c r="V32" s="26"/>
      <c r="W32" s="23">
        <f t="shared" si="1"/>
        <v>5.15</v>
      </c>
      <c r="X32" s="15">
        <v>1</v>
      </c>
      <c r="Y32" s="50">
        <f t="shared" si="2"/>
        <v>8.6666666666666661</v>
      </c>
    </row>
    <row r="33" spans="1:25">
      <c r="A33">
        <v>30</v>
      </c>
      <c r="B33" s="1" t="s">
        <v>87</v>
      </c>
      <c r="C33" s="1"/>
      <c r="D33" s="1">
        <v>1</v>
      </c>
      <c r="E33" s="1">
        <v>1</v>
      </c>
      <c r="F33" s="47">
        <f t="shared" si="3"/>
        <v>14</v>
      </c>
      <c r="G33" s="4">
        <v>16</v>
      </c>
      <c r="H33" s="1">
        <v>2</v>
      </c>
      <c r="I33" s="7">
        <v>9.5</v>
      </c>
      <c r="J33" s="1">
        <v>1</v>
      </c>
      <c r="K33" s="1">
        <v>2</v>
      </c>
      <c r="L33" s="1">
        <v>3</v>
      </c>
      <c r="M33" s="1">
        <v>1</v>
      </c>
      <c r="N33" s="1">
        <v>3.5</v>
      </c>
      <c r="O33" s="1">
        <v>1.5</v>
      </c>
      <c r="P33" s="1">
        <v>1</v>
      </c>
      <c r="Q33" s="1">
        <v>1.5</v>
      </c>
      <c r="R33" s="1">
        <v>2.5</v>
      </c>
      <c r="S33" s="12">
        <f t="shared" si="4"/>
        <v>16</v>
      </c>
      <c r="T33" s="4">
        <v>16</v>
      </c>
      <c r="U33" s="15">
        <v>10</v>
      </c>
      <c r="V33" s="26">
        <f>+'Lab1'!R31</f>
        <v>15.441176470588236</v>
      </c>
      <c r="W33" s="23">
        <f t="shared" si="1"/>
        <v>12.663235294117646</v>
      </c>
      <c r="X33" s="15"/>
      <c r="Y33" s="50">
        <f t="shared" si="2"/>
        <v>15.333333333333336</v>
      </c>
    </row>
    <row r="34" spans="1:25">
      <c r="A34">
        <v>31</v>
      </c>
      <c r="B34" s="1" t="s">
        <v>181</v>
      </c>
      <c r="C34" s="1">
        <v>1</v>
      </c>
      <c r="D34" s="1">
        <v>1</v>
      </c>
      <c r="E34" s="1">
        <v>1</v>
      </c>
      <c r="F34" s="47">
        <f t="shared" si="3"/>
        <v>12</v>
      </c>
      <c r="G34" s="4">
        <v>16</v>
      </c>
      <c r="H34" s="1"/>
      <c r="I34" s="7">
        <v>2.5</v>
      </c>
      <c r="J34" s="1"/>
      <c r="K34" s="1">
        <v>1.5</v>
      </c>
      <c r="L34" s="1">
        <v>2</v>
      </c>
      <c r="M34" s="1">
        <v>1</v>
      </c>
      <c r="N34" s="1">
        <v>1.5</v>
      </c>
      <c r="O34" s="1">
        <v>0.5</v>
      </c>
      <c r="P34" s="1">
        <v>0</v>
      </c>
      <c r="Q34" s="1">
        <v>0.5</v>
      </c>
      <c r="R34" s="1">
        <v>1</v>
      </c>
      <c r="S34" s="12">
        <f t="shared" si="4"/>
        <v>8</v>
      </c>
      <c r="T34" s="4">
        <v>16</v>
      </c>
      <c r="U34" s="15">
        <v>1.5</v>
      </c>
      <c r="V34" s="26">
        <f>+'Labs Karim'!C70</f>
        <v>8</v>
      </c>
      <c r="W34" s="23">
        <f t="shared" si="1"/>
        <v>6.4</v>
      </c>
      <c r="X34" s="15"/>
      <c r="Y34" s="50">
        <f t="shared" si="2"/>
        <v>9.3333333333333339</v>
      </c>
    </row>
    <row r="35" spans="1:25">
      <c r="A35">
        <v>32</v>
      </c>
      <c r="B35" s="1" t="s">
        <v>107</v>
      </c>
      <c r="C35" s="1">
        <v>1</v>
      </c>
      <c r="D35" s="1">
        <v>1</v>
      </c>
      <c r="E35" s="1">
        <v>1</v>
      </c>
      <c r="F35" s="47">
        <f t="shared" si="3"/>
        <v>16</v>
      </c>
      <c r="G35" s="4">
        <v>15</v>
      </c>
      <c r="H35" s="1"/>
      <c r="I35" s="7">
        <v>12.5</v>
      </c>
      <c r="J35" s="1">
        <v>1</v>
      </c>
      <c r="K35" s="1">
        <v>2.5</v>
      </c>
      <c r="L35" s="1">
        <v>3</v>
      </c>
      <c r="M35" s="1">
        <v>1</v>
      </c>
      <c r="N35" s="1">
        <v>1</v>
      </c>
      <c r="O35" s="1">
        <v>1.5</v>
      </c>
      <c r="P35" s="1">
        <v>1</v>
      </c>
      <c r="Q35" s="1">
        <v>1</v>
      </c>
      <c r="R35" s="1">
        <v>1.5</v>
      </c>
      <c r="S35" s="12">
        <f t="shared" si="4"/>
        <v>12.5</v>
      </c>
      <c r="T35" s="4">
        <v>17</v>
      </c>
      <c r="U35" s="15">
        <v>5.5</v>
      </c>
      <c r="V35" s="26">
        <f>+'Labs Karim'!C25</f>
        <v>11</v>
      </c>
      <c r="W35" s="23">
        <f t="shared" si="1"/>
        <v>11.200000000000001</v>
      </c>
      <c r="X35" s="15"/>
      <c r="Y35" s="50">
        <f t="shared" si="2"/>
        <v>13.666666666666666</v>
      </c>
    </row>
    <row r="36" spans="1:25">
      <c r="A36">
        <v>33</v>
      </c>
      <c r="B36" s="1" t="s">
        <v>125</v>
      </c>
      <c r="C36" s="1">
        <v>1</v>
      </c>
      <c r="D36" s="1">
        <v>1</v>
      </c>
      <c r="E36" s="1">
        <v>1</v>
      </c>
      <c r="F36" s="47">
        <f t="shared" si="3"/>
        <v>21</v>
      </c>
      <c r="G36" s="4">
        <v>18</v>
      </c>
      <c r="H36" s="1">
        <v>1</v>
      </c>
      <c r="I36" s="7">
        <v>10</v>
      </c>
      <c r="J36" s="1">
        <v>2</v>
      </c>
      <c r="K36" s="1">
        <v>2</v>
      </c>
      <c r="L36" s="1">
        <v>3</v>
      </c>
      <c r="M36" s="1">
        <v>1</v>
      </c>
      <c r="N36" s="1">
        <v>3</v>
      </c>
      <c r="O36" s="1">
        <v>1</v>
      </c>
      <c r="P36" s="1">
        <v>1</v>
      </c>
      <c r="Q36" s="1">
        <v>1</v>
      </c>
      <c r="R36" s="1">
        <v>2</v>
      </c>
      <c r="S36" s="12">
        <f t="shared" si="4"/>
        <v>14</v>
      </c>
      <c r="T36" s="4">
        <v>17</v>
      </c>
      <c r="U36" s="15">
        <v>4.5</v>
      </c>
      <c r="V36" s="26">
        <f>+'Labs Karim'!C73+1</f>
        <v>16</v>
      </c>
      <c r="W36" s="23">
        <f t="shared" si="1"/>
        <v>11.875000000000002</v>
      </c>
      <c r="X36" s="15"/>
      <c r="Y36" s="50">
        <f t="shared" si="2"/>
        <v>16.333333333333332</v>
      </c>
    </row>
    <row r="37" spans="1:25">
      <c r="A37">
        <v>34</v>
      </c>
      <c r="B37" s="1" t="s">
        <v>155</v>
      </c>
      <c r="C37" s="1">
        <v>1</v>
      </c>
      <c r="D37" s="1">
        <v>1</v>
      </c>
      <c r="E37" s="1">
        <v>1</v>
      </c>
      <c r="F37" s="47">
        <f t="shared" si="3"/>
        <v>12</v>
      </c>
      <c r="G37" s="1">
        <v>18</v>
      </c>
      <c r="H37" s="2"/>
      <c r="I37" s="1">
        <v>9.5</v>
      </c>
      <c r="J37" s="1"/>
      <c r="K37" s="1">
        <v>2</v>
      </c>
      <c r="L37" s="1">
        <v>3.5</v>
      </c>
      <c r="M37" s="1">
        <v>1</v>
      </c>
      <c r="N37" s="1">
        <v>3</v>
      </c>
      <c r="O37" s="1">
        <v>1.5</v>
      </c>
      <c r="P37" s="1">
        <v>0.5</v>
      </c>
      <c r="Q37" s="1">
        <v>1</v>
      </c>
      <c r="R37" s="1">
        <v>2</v>
      </c>
      <c r="S37" s="12">
        <f t="shared" si="4"/>
        <v>14.5</v>
      </c>
      <c r="T37" s="4">
        <v>14</v>
      </c>
      <c r="U37" s="15">
        <v>5</v>
      </c>
      <c r="V37" s="26">
        <v>18</v>
      </c>
      <c r="W37" s="23">
        <f t="shared" si="1"/>
        <v>11.574999999999999</v>
      </c>
      <c r="X37" s="15"/>
      <c r="Y37" s="50">
        <f t="shared" si="2"/>
        <v>13.66666666666667</v>
      </c>
    </row>
    <row r="38" spans="1:25">
      <c r="A38">
        <v>35</v>
      </c>
      <c r="B38" s="1" t="s">
        <v>222</v>
      </c>
      <c r="C38" s="1">
        <v>1</v>
      </c>
      <c r="D38" s="1">
        <v>1</v>
      </c>
      <c r="E38" s="1">
        <v>1</v>
      </c>
      <c r="F38" s="47">
        <f t="shared" si="3"/>
        <v>15</v>
      </c>
      <c r="G38" s="4">
        <v>15</v>
      </c>
      <c r="H38" s="1">
        <v>1</v>
      </c>
      <c r="I38" s="7">
        <v>6.5</v>
      </c>
      <c r="J38" s="1">
        <v>0.5</v>
      </c>
      <c r="K38" s="1">
        <v>2</v>
      </c>
      <c r="L38" s="1">
        <v>2</v>
      </c>
      <c r="M38" s="1">
        <v>0.5</v>
      </c>
      <c r="N38" s="1">
        <v>0</v>
      </c>
      <c r="O38" s="1">
        <v>1</v>
      </c>
      <c r="P38" s="1">
        <v>0</v>
      </c>
      <c r="Q38" s="1">
        <v>1</v>
      </c>
      <c r="R38" s="1">
        <v>1.5</v>
      </c>
      <c r="S38" s="12">
        <f t="shared" si="4"/>
        <v>8</v>
      </c>
      <c r="T38" s="4">
        <v>16</v>
      </c>
      <c r="U38" s="15">
        <v>5.5</v>
      </c>
      <c r="V38" s="26">
        <f>+'Labs Karim'!C26</f>
        <v>12</v>
      </c>
      <c r="W38" s="23">
        <f t="shared" si="1"/>
        <v>9.3000000000000007</v>
      </c>
      <c r="X38" s="15">
        <v>5</v>
      </c>
      <c r="Y38" s="50">
        <f t="shared" si="2"/>
        <v>10.333333333333334</v>
      </c>
    </row>
    <row r="39" spans="1:25">
      <c r="A39">
        <v>36</v>
      </c>
      <c r="B39" s="1" t="s">
        <v>197</v>
      </c>
      <c r="C39" s="1">
        <v>1</v>
      </c>
      <c r="D39" s="1">
        <v>1</v>
      </c>
      <c r="E39" s="1">
        <v>1</v>
      </c>
      <c r="F39" s="47">
        <f t="shared" si="3"/>
        <v>17</v>
      </c>
      <c r="G39" s="4">
        <v>14</v>
      </c>
      <c r="H39" s="1">
        <v>1</v>
      </c>
      <c r="I39" s="7">
        <v>10.5</v>
      </c>
      <c r="J39" s="1">
        <v>1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2">
        <f t="shared" si="4"/>
        <v>1</v>
      </c>
      <c r="T39" s="4">
        <v>13</v>
      </c>
      <c r="U39" s="15">
        <v>2.5</v>
      </c>
      <c r="V39" s="26">
        <f>+'Labs Karim'!C27</f>
        <v>15</v>
      </c>
      <c r="W39" s="23">
        <f t="shared" si="1"/>
        <v>9.1999999999999993</v>
      </c>
      <c r="X39" s="15">
        <v>8.5</v>
      </c>
      <c r="Y39" s="50">
        <f t="shared" si="2"/>
        <v>6.333333333333333</v>
      </c>
    </row>
    <row r="40" spans="1:25">
      <c r="C40" s="48">
        <v>1</v>
      </c>
      <c r="D40" s="48">
        <v>1</v>
      </c>
      <c r="E40" s="48">
        <v>1</v>
      </c>
      <c r="F40" s="47">
        <f t="shared" si="3"/>
        <v>21</v>
      </c>
      <c r="G40" s="3">
        <v>20</v>
      </c>
      <c r="H40" s="49">
        <v>1</v>
      </c>
      <c r="I40" s="3">
        <v>20</v>
      </c>
      <c r="J40" s="1">
        <v>2</v>
      </c>
      <c r="K40" s="8"/>
      <c r="L40" s="8"/>
      <c r="S40" s="11">
        <v>20</v>
      </c>
      <c r="T40" s="3">
        <v>20</v>
      </c>
      <c r="U40" s="13">
        <v>20</v>
      </c>
      <c r="V40" s="25">
        <v>20</v>
      </c>
      <c r="W40" s="23">
        <f t="shared" si="1"/>
        <v>20.05</v>
      </c>
      <c r="X40" s="43"/>
      <c r="Y40" s="50">
        <f t="shared" si="2"/>
        <v>20.333333333333332</v>
      </c>
    </row>
    <row r="41" spans="1:25">
      <c r="X41" s="44"/>
      <c r="Y41" s="3">
        <f>+(S41*0.1+F41*0.05)*20/3</f>
        <v>0</v>
      </c>
    </row>
    <row r="42" spans="1:25">
      <c r="X42" s="44"/>
    </row>
  </sheetData>
  <sheetCalcPr fullCalcOnLoad="1"/>
  <sortState ref="B4:J39">
    <sortCondition ref="B4:B39"/>
  </sortState>
  <mergeCells count="1">
    <mergeCell ref="K1:S1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E53"/>
  <sheetViews>
    <sheetView tabSelected="1" zoomScale="106" workbookViewId="0">
      <selection activeCell="AB4" sqref="AB4:AB41"/>
    </sheetView>
  </sheetViews>
  <sheetFormatPr baseColWidth="10" defaultRowHeight="13"/>
  <cols>
    <col min="1" max="1" width="3" customWidth="1"/>
    <col min="2" max="2" width="17" customWidth="1"/>
    <col min="3" max="11" width="3.28515625" customWidth="1"/>
    <col min="12" max="12" width="5.5703125" style="20" customWidth="1"/>
    <col min="13" max="13" width="8" style="3" customWidth="1"/>
    <col min="14" max="14" width="4.28515625" customWidth="1"/>
    <col min="15" max="15" width="6" style="3" bestFit="1" customWidth="1"/>
    <col min="16" max="16" width="3.7109375" customWidth="1"/>
    <col min="17" max="24" width="3.85546875" customWidth="1"/>
    <col min="25" max="25" width="6.5703125" style="61" customWidth="1"/>
    <col min="26" max="26" width="8" style="3" customWidth="1"/>
    <col min="27" max="27" width="6.140625" style="3" bestFit="1" customWidth="1"/>
    <col min="28" max="28" width="5.5703125" style="3" customWidth="1"/>
    <col min="29" max="29" width="7" style="23" customWidth="1"/>
    <col min="30" max="30" width="4.85546875" style="13" customWidth="1"/>
    <col min="31" max="31" width="6" style="3" customWidth="1"/>
  </cols>
  <sheetData>
    <row r="1" spans="1:31">
      <c r="Q1" s="60" t="s">
        <v>96</v>
      </c>
      <c r="R1" s="60"/>
      <c r="S1" s="60"/>
      <c r="T1" s="60"/>
      <c r="U1" s="60"/>
      <c r="V1" s="60"/>
      <c r="W1" s="60"/>
      <c r="X1" s="60"/>
      <c r="Y1" s="60"/>
    </row>
    <row r="2" spans="1:31">
      <c r="L2" s="22" t="s">
        <v>6</v>
      </c>
      <c r="M2" s="5">
        <v>0.05</v>
      </c>
      <c r="O2" s="5">
        <v>0.25</v>
      </c>
      <c r="Q2" s="10">
        <v>3</v>
      </c>
      <c r="R2" s="10">
        <v>4</v>
      </c>
      <c r="S2" s="10">
        <v>1</v>
      </c>
      <c r="T2" s="10">
        <v>4</v>
      </c>
      <c r="U2" s="10">
        <v>2</v>
      </c>
      <c r="V2" s="10">
        <v>1</v>
      </c>
      <c r="W2" s="10">
        <v>2</v>
      </c>
      <c r="X2" s="10">
        <v>3</v>
      </c>
      <c r="Y2" s="14">
        <v>0.1</v>
      </c>
      <c r="Z2" s="5">
        <v>0.1</v>
      </c>
      <c r="AA2" s="5">
        <v>0.25</v>
      </c>
      <c r="AB2" s="5">
        <v>0.2</v>
      </c>
    </row>
    <row r="3" spans="1:31">
      <c r="C3" t="s">
        <v>149</v>
      </c>
      <c r="D3" t="s">
        <v>148</v>
      </c>
      <c r="E3" t="s">
        <v>194</v>
      </c>
      <c r="F3" t="s">
        <v>212</v>
      </c>
      <c r="G3" t="s">
        <v>110</v>
      </c>
      <c r="H3" t="s">
        <v>233</v>
      </c>
      <c r="I3" t="s">
        <v>234</v>
      </c>
      <c r="J3" t="s">
        <v>233</v>
      </c>
      <c r="K3" t="s">
        <v>246</v>
      </c>
      <c r="L3" s="20" t="s">
        <v>3</v>
      </c>
      <c r="M3" s="3" t="s">
        <v>65</v>
      </c>
      <c r="N3" t="s">
        <v>145</v>
      </c>
      <c r="O3" s="3" t="s">
        <v>238</v>
      </c>
      <c r="P3" t="s">
        <v>206</v>
      </c>
      <c r="Q3" s="9" t="s">
        <v>89</v>
      </c>
      <c r="R3" s="9" t="s">
        <v>90</v>
      </c>
      <c r="S3" s="9" t="s">
        <v>101</v>
      </c>
      <c r="T3" s="9" t="s">
        <v>98</v>
      </c>
      <c r="U3" s="9" t="s">
        <v>99</v>
      </c>
      <c r="V3" s="9" t="s">
        <v>100</v>
      </c>
      <c r="W3" s="9" t="s">
        <v>152</v>
      </c>
      <c r="X3" s="9" t="s">
        <v>153</v>
      </c>
      <c r="Y3" s="61" t="s">
        <v>97</v>
      </c>
      <c r="Z3" s="3" t="s">
        <v>102</v>
      </c>
      <c r="AA3" s="3" t="s">
        <v>83</v>
      </c>
      <c r="AB3" s="3" t="s">
        <v>2</v>
      </c>
      <c r="AC3" s="23" t="s">
        <v>5</v>
      </c>
      <c r="AD3" s="13" t="s">
        <v>127</v>
      </c>
      <c r="AE3" s="5">
        <v>0.15</v>
      </c>
    </row>
    <row r="4" spans="1:31">
      <c r="A4">
        <v>1</v>
      </c>
      <c r="B4" s="1" t="s">
        <v>250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21">
        <f>(SUM(C4:K4)+P4)/9*20+N4</f>
        <v>20</v>
      </c>
      <c r="M4" s="4">
        <v>15</v>
      </c>
      <c r="N4" s="1"/>
      <c r="O4" s="6">
        <v>12</v>
      </c>
      <c r="P4" s="1"/>
      <c r="Q4" s="1">
        <v>2</v>
      </c>
      <c r="R4" s="1">
        <v>3.5</v>
      </c>
      <c r="S4" s="1">
        <v>1</v>
      </c>
      <c r="T4" s="1">
        <v>4</v>
      </c>
      <c r="U4" s="1">
        <v>2</v>
      </c>
      <c r="V4" s="1">
        <v>0.5</v>
      </c>
      <c r="W4" s="1">
        <v>1</v>
      </c>
      <c r="X4" s="1">
        <v>2</v>
      </c>
      <c r="Y4" s="62">
        <f t="shared" ref="Y4:Y9" si="0">SUM(Q4:X4)</f>
        <v>16</v>
      </c>
      <c r="Z4" s="4">
        <v>16</v>
      </c>
      <c r="AA4" s="12">
        <v>10</v>
      </c>
      <c r="AB4" s="12">
        <f>+'Lab1'!R4</f>
        <v>13.823529411764707</v>
      </c>
      <c r="AC4" s="42">
        <f t="shared" ref="AC4:AC41" si="1">+AB4*0.2+AA4*0.25+Z4*0.1+Y4*0.1+O4*0.25+M4*0.05+L4*0.05</f>
        <v>13.214705882352941</v>
      </c>
      <c r="AD4" s="15"/>
      <c r="AE4" s="50">
        <f>+(Y4*0.1+L4*0.05)*20/3</f>
        <v>17.333333333333332</v>
      </c>
    </row>
    <row r="5" spans="1:31">
      <c r="A5">
        <v>2</v>
      </c>
      <c r="B5" s="1" t="s">
        <v>63</v>
      </c>
      <c r="C5" s="1">
        <v>1</v>
      </c>
      <c r="D5" s="1">
        <v>1</v>
      </c>
      <c r="E5" s="1">
        <v>1</v>
      </c>
      <c r="F5" s="1">
        <v>0.5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21">
        <f t="shared" ref="L5:L42" si="2">(SUM(C5:K5)+P5)/9*20+N5</f>
        <v>19.888888888888889</v>
      </c>
      <c r="M5" s="4">
        <v>17</v>
      </c>
      <c r="N5" s="1">
        <v>1</v>
      </c>
      <c r="O5" s="6">
        <v>7</v>
      </c>
      <c r="P5" s="1"/>
      <c r="Q5" s="1">
        <v>2</v>
      </c>
      <c r="R5" s="1">
        <v>2</v>
      </c>
      <c r="S5" s="1">
        <v>0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62">
        <f t="shared" si="0"/>
        <v>7</v>
      </c>
      <c r="Z5" s="4">
        <v>16</v>
      </c>
      <c r="AA5" s="12">
        <v>3</v>
      </c>
      <c r="AB5" s="12">
        <f>+'Lab1'!R5</f>
        <v>3.5294117647058827</v>
      </c>
      <c r="AC5" s="42">
        <f t="shared" si="1"/>
        <v>7.3503267973856206</v>
      </c>
      <c r="AD5" s="15">
        <v>4.5</v>
      </c>
      <c r="AE5" s="50">
        <f>+(Y5*0.1+L5*0.05)*20/3</f>
        <v>11.296296296296298</v>
      </c>
    </row>
    <row r="6" spans="1:31">
      <c r="A6">
        <v>3</v>
      </c>
      <c r="B6" s="1" t="s">
        <v>164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21">
        <f t="shared" si="2"/>
        <v>22</v>
      </c>
      <c r="M6" s="4">
        <v>14</v>
      </c>
      <c r="N6" s="1">
        <v>2</v>
      </c>
      <c r="O6" s="6">
        <v>16.5</v>
      </c>
      <c r="P6" s="1"/>
      <c r="Q6" s="1">
        <v>2</v>
      </c>
      <c r="R6" s="1">
        <v>4</v>
      </c>
      <c r="S6" s="1">
        <v>0.5</v>
      </c>
      <c r="T6" s="1">
        <v>3.5</v>
      </c>
      <c r="U6" s="1">
        <v>2</v>
      </c>
      <c r="V6" s="1">
        <v>1</v>
      </c>
      <c r="W6" s="1">
        <v>1.5</v>
      </c>
      <c r="X6" s="1">
        <v>2.5</v>
      </c>
      <c r="Y6" s="62">
        <f t="shared" si="0"/>
        <v>17</v>
      </c>
      <c r="Z6" s="4">
        <v>16</v>
      </c>
      <c r="AA6" s="12">
        <v>13.5</v>
      </c>
      <c r="AB6" s="12">
        <f>+'Lab1'!R6+1</f>
        <v>18.941176470588236</v>
      </c>
      <c r="AC6" s="42">
        <f t="shared" si="1"/>
        <v>16.388235294117649</v>
      </c>
      <c r="AD6" s="15"/>
      <c r="AE6" s="50">
        <f t="shared" ref="AE6:AE40" si="3">+(Y6*0.1+L6*0.05)*20/3</f>
        <v>18.666666666666668</v>
      </c>
    </row>
    <row r="7" spans="1:31">
      <c r="A7">
        <v>4</v>
      </c>
      <c r="B7" s="1" t="s">
        <v>160</v>
      </c>
      <c r="C7" s="1">
        <v>1</v>
      </c>
      <c r="D7" s="1">
        <v>1</v>
      </c>
      <c r="E7" s="1">
        <v>1</v>
      </c>
      <c r="F7" s="1">
        <v>1</v>
      </c>
      <c r="G7" s="1"/>
      <c r="H7" s="1">
        <v>1</v>
      </c>
      <c r="I7" s="1">
        <v>1</v>
      </c>
      <c r="J7" s="1"/>
      <c r="K7" s="1"/>
      <c r="L7" s="21">
        <f t="shared" si="2"/>
        <v>13.333333333333332</v>
      </c>
      <c r="M7" s="4">
        <v>18</v>
      </c>
      <c r="N7" s="1"/>
      <c r="O7" s="6">
        <v>2.5</v>
      </c>
      <c r="P7" s="1"/>
      <c r="Q7" s="1">
        <v>2.5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62">
        <f t="shared" si="0"/>
        <v>2.5</v>
      </c>
      <c r="Z7" s="4">
        <v>16</v>
      </c>
      <c r="AA7" s="12"/>
      <c r="AB7" s="12">
        <f>+'Lab1'!R7</f>
        <v>3.8235294117647056</v>
      </c>
      <c r="AC7" s="42">
        <f t="shared" si="1"/>
        <v>4.8063725490196081</v>
      </c>
      <c r="AD7" s="15"/>
      <c r="AE7" s="50">
        <f t="shared" si="3"/>
        <v>6.1111111111111107</v>
      </c>
    </row>
    <row r="8" spans="1:31">
      <c r="A8">
        <v>5</v>
      </c>
      <c r="B8" s="1" t="s">
        <v>214</v>
      </c>
      <c r="C8" s="1">
        <v>1</v>
      </c>
      <c r="D8" s="1"/>
      <c r="E8" s="1">
        <v>1</v>
      </c>
      <c r="F8" s="1"/>
      <c r="G8" s="1">
        <v>1</v>
      </c>
      <c r="H8" s="1"/>
      <c r="I8" s="1">
        <v>1</v>
      </c>
      <c r="J8" s="1"/>
      <c r="K8" s="1"/>
      <c r="L8" s="21">
        <f t="shared" si="2"/>
        <v>8.8888888888888893</v>
      </c>
      <c r="M8" s="4">
        <v>15</v>
      </c>
      <c r="N8" s="1"/>
      <c r="O8" s="6">
        <v>9.5</v>
      </c>
      <c r="P8" s="1"/>
      <c r="Q8" s="1">
        <v>2</v>
      </c>
      <c r="R8" s="1">
        <v>3.5</v>
      </c>
      <c r="S8" s="1">
        <v>1</v>
      </c>
      <c r="T8" s="1">
        <v>4</v>
      </c>
      <c r="U8" s="1">
        <v>2</v>
      </c>
      <c r="V8" s="1">
        <v>0.5</v>
      </c>
      <c r="W8" s="1">
        <v>1</v>
      </c>
      <c r="X8" s="1">
        <v>2</v>
      </c>
      <c r="Y8" s="62">
        <f t="shared" si="0"/>
        <v>16</v>
      </c>
      <c r="Z8" s="4">
        <v>16</v>
      </c>
      <c r="AA8" s="12">
        <v>8.5</v>
      </c>
      <c r="AB8" s="12">
        <f>+'Labs Karim'!C47</f>
        <v>12</v>
      </c>
      <c r="AC8" s="42">
        <f t="shared" si="1"/>
        <v>11.294444444444444</v>
      </c>
      <c r="AD8" s="15"/>
      <c r="AE8" s="50">
        <f t="shared" si="3"/>
        <v>13.629629629629632</v>
      </c>
    </row>
    <row r="9" spans="1:31">
      <c r="A9">
        <v>6</v>
      </c>
      <c r="B9" s="1" t="s">
        <v>161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/>
      <c r="K9" s="1"/>
      <c r="L9" s="21">
        <f t="shared" si="2"/>
        <v>15.555555555555555</v>
      </c>
      <c r="M9" s="4">
        <v>17</v>
      </c>
      <c r="N9" s="1"/>
      <c r="O9" s="6">
        <v>4</v>
      </c>
      <c r="P9" s="1"/>
      <c r="Q9" s="1">
        <v>2</v>
      </c>
      <c r="R9" s="1">
        <v>3</v>
      </c>
      <c r="S9" s="1">
        <v>1</v>
      </c>
      <c r="T9" s="1">
        <v>3.5</v>
      </c>
      <c r="U9" s="1">
        <v>2</v>
      </c>
      <c r="V9" s="1">
        <v>1</v>
      </c>
      <c r="W9" s="1">
        <v>1.5</v>
      </c>
      <c r="X9" s="1">
        <v>2</v>
      </c>
      <c r="Y9" s="62">
        <f t="shared" si="0"/>
        <v>16</v>
      </c>
      <c r="Z9" s="4">
        <v>15</v>
      </c>
      <c r="AA9" s="12">
        <v>2</v>
      </c>
      <c r="AB9" s="12">
        <f>+'Lab1'!R8</f>
        <v>6.4705882352941178</v>
      </c>
      <c r="AC9" s="42">
        <f t="shared" si="1"/>
        <v>7.5218954248366012</v>
      </c>
      <c r="AD9" s="15"/>
      <c r="AE9" s="50">
        <f t="shared" si="3"/>
        <v>15.851851851851853</v>
      </c>
    </row>
    <row r="10" spans="1:31">
      <c r="A10">
        <v>7</v>
      </c>
      <c r="B10" s="1" t="s">
        <v>81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>
        <v>1</v>
      </c>
      <c r="K10" s="1">
        <v>1</v>
      </c>
      <c r="L10" s="21">
        <f t="shared" si="2"/>
        <v>17.777777777777779</v>
      </c>
      <c r="M10" s="4">
        <v>15</v>
      </c>
      <c r="N10" s="1"/>
      <c r="O10" s="6">
        <v>8.5</v>
      </c>
      <c r="P10" s="1"/>
      <c r="Q10" s="1">
        <v>2</v>
      </c>
      <c r="R10" s="1">
        <v>2</v>
      </c>
      <c r="S10" s="1">
        <v>1</v>
      </c>
      <c r="T10" s="1">
        <v>1</v>
      </c>
      <c r="U10" s="1">
        <v>1</v>
      </c>
      <c r="V10" s="1">
        <v>0</v>
      </c>
      <c r="W10" s="1">
        <v>0.5</v>
      </c>
      <c r="X10" s="1">
        <v>1</v>
      </c>
      <c r="Y10" s="62">
        <f>SUM(Q10:X10)</f>
        <v>8.5</v>
      </c>
      <c r="Z10" s="4">
        <v>15</v>
      </c>
      <c r="AA10" s="12">
        <v>3.5</v>
      </c>
      <c r="AB10" s="12">
        <f>+'Labs Karim'!C49</f>
        <v>11</v>
      </c>
      <c r="AC10" s="42">
        <f t="shared" si="1"/>
        <v>9.18888888888889</v>
      </c>
      <c r="AD10" s="15">
        <v>4</v>
      </c>
      <c r="AE10" s="50">
        <f t="shared" si="3"/>
        <v>11.592592592592593</v>
      </c>
    </row>
    <row r="11" spans="1:31">
      <c r="A11">
        <v>8</v>
      </c>
      <c r="B11" s="1" t="s">
        <v>193</v>
      </c>
      <c r="C11" s="1"/>
      <c r="D11" s="1"/>
      <c r="E11" s="1">
        <v>1</v>
      </c>
      <c r="F11" s="1"/>
      <c r="G11" s="1"/>
      <c r="H11" s="1">
        <v>1</v>
      </c>
      <c r="I11" s="1">
        <v>1</v>
      </c>
      <c r="J11" s="1">
        <v>1</v>
      </c>
      <c r="K11" s="1"/>
      <c r="L11" s="21">
        <f t="shared" si="2"/>
        <v>8.8888888888888893</v>
      </c>
      <c r="M11" s="4">
        <v>16</v>
      </c>
      <c r="N11" s="1"/>
      <c r="O11" s="6">
        <v>12</v>
      </c>
      <c r="P11" s="1"/>
      <c r="Q11" s="1">
        <v>0.5</v>
      </c>
      <c r="R11" s="1">
        <v>3.5</v>
      </c>
      <c r="S11" s="1">
        <v>1</v>
      </c>
      <c r="T11" s="1">
        <v>3.5</v>
      </c>
      <c r="U11" s="1">
        <v>2</v>
      </c>
      <c r="V11" s="1">
        <v>1</v>
      </c>
      <c r="W11" s="1">
        <v>1.5</v>
      </c>
      <c r="X11" s="1">
        <v>2.5</v>
      </c>
      <c r="Y11" s="62">
        <f t="shared" ref="Y11:Y41" si="4">SUM(Q11:X11)</f>
        <v>15.5</v>
      </c>
      <c r="Z11" s="4">
        <v>15</v>
      </c>
      <c r="AA11" s="12">
        <v>9.5</v>
      </c>
      <c r="AB11" s="12">
        <f>+'Labs Karim'!C8</f>
        <v>14</v>
      </c>
      <c r="AC11" s="42">
        <f t="shared" si="1"/>
        <v>12.469444444444447</v>
      </c>
      <c r="AD11" s="15"/>
      <c r="AE11" s="50">
        <f t="shared" si="3"/>
        <v>13.296296296296296</v>
      </c>
    </row>
    <row r="12" spans="1:31">
      <c r="A12">
        <v>9</v>
      </c>
      <c r="B12" s="1" t="s">
        <v>163</v>
      </c>
      <c r="C12" s="1">
        <v>1</v>
      </c>
      <c r="D12" s="1"/>
      <c r="E12" s="1">
        <v>1</v>
      </c>
      <c r="F12" s="1">
        <v>0.5</v>
      </c>
      <c r="G12" s="1">
        <v>1</v>
      </c>
      <c r="H12" s="1">
        <v>1</v>
      </c>
      <c r="I12" s="1"/>
      <c r="J12" s="1">
        <v>1</v>
      </c>
      <c r="K12" s="1"/>
      <c r="L12" s="21">
        <f t="shared" si="2"/>
        <v>12.222222222222223</v>
      </c>
      <c r="M12" s="4">
        <v>12</v>
      </c>
      <c r="N12" s="1"/>
      <c r="O12" s="6">
        <v>18.5</v>
      </c>
      <c r="P12" s="1"/>
      <c r="Q12" s="1">
        <v>2</v>
      </c>
      <c r="R12" s="1">
        <v>3.5</v>
      </c>
      <c r="S12" s="1">
        <v>1</v>
      </c>
      <c r="T12" s="1">
        <v>4</v>
      </c>
      <c r="U12" s="1">
        <v>2</v>
      </c>
      <c r="V12" s="1">
        <v>0.5</v>
      </c>
      <c r="W12" s="1">
        <v>1</v>
      </c>
      <c r="X12" s="1">
        <v>2</v>
      </c>
      <c r="Y12" s="62">
        <f t="shared" si="4"/>
        <v>16</v>
      </c>
      <c r="Z12" s="4">
        <v>15</v>
      </c>
      <c r="AA12" s="12">
        <v>8</v>
      </c>
      <c r="AB12" s="12">
        <f>+'Labs Karim'!C52</f>
        <v>17</v>
      </c>
      <c r="AC12" s="42">
        <f t="shared" si="1"/>
        <v>14.33611111111111</v>
      </c>
      <c r="AD12" s="15"/>
      <c r="AE12" s="50">
        <f t="shared" si="3"/>
        <v>14.740740740740742</v>
      </c>
    </row>
    <row r="13" spans="1:31">
      <c r="A13">
        <v>10</v>
      </c>
      <c r="B13" s="1" t="s">
        <v>130</v>
      </c>
      <c r="C13" s="1"/>
      <c r="D13" s="1"/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21">
        <f t="shared" si="2"/>
        <v>15.555555555555555</v>
      </c>
      <c r="M13" s="4">
        <v>15</v>
      </c>
      <c r="N13" s="1"/>
      <c r="O13" s="6">
        <v>7</v>
      </c>
      <c r="P13" s="1"/>
      <c r="Q13" s="1">
        <v>2</v>
      </c>
      <c r="R13" s="1">
        <v>3.5</v>
      </c>
      <c r="S13" s="1">
        <v>1</v>
      </c>
      <c r="T13" s="1">
        <v>4</v>
      </c>
      <c r="U13" s="1">
        <v>2</v>
      </c>
      <c r="V13" s="1">
        <v>0.5</v>
      </c>
      <c r="W13" s="1">
        <v>1</v>
      </c>
      <c r="X13" s="1">
        <v>2</v>
      </c>
      <c r="Y13" s="62">
        <f t="shared" si="4"/>
        <v>16</v>
      </c>
      <c r="Z13" s="4">
        <v>16</v>
      </c>
      <c r="AA13" s="12">
        <v>10</v>
      </c>
      <c r="AB13" s="12">
        <f>+'Labs Karim'!C54</f>
        <v>11</v>
      </c>
      <c r="AC13" s="42">
        <f t="shared" si="1"/>
        <v>11.177777777777779</v>
      </c>
      <c r="AD13" s="15"/>
      <c r="AE13" s="50">
        <f t="shared" si="3"/>
        <v>15.851851851851853</v>
      </c>
    </row>
    <row r="14" spans="1:31">
      <c r="A14">
        <v>11</v>
      </c>
      <c r="B14" s="1" t="s">
        <v>135</v>
      </c>
      <c r="C14" s="1">
        <v>1</v>
      </c>
      <c r="D14" s="1"/>
      <c r="E14" s="1"/>
      <c r="F14" s="1"/>
      <c r="G14" s="1"/>
      <c r="H14" s="1">
        <v>1</v>
      </c>
      <c r="I14" s="1"/>
      <c r="J14" s="1"/>
      <c r="K14" s="1"/>
      <c r="L14" s="21">
        <f t="shared" si="2"/>
        <v>4.4444444444444446</v>
      </c>
      <c r="M14" s="4">
        <v>16</v>
      </c>
      <c r="N14" s="1"/>
      <c r="O14" s="6">
        <v>6.5</v>
      </c>
      <c r="P14" s="1"/>
      <c r="Q14" s="1">
        <v>2</v>
      </c>
      <c r="R14" s="1">
        <v>2</v>
      </c>
      <c r="S14" s="1">
        <v>1</v>
      </c>
      <c r="T14" s="1">
        <v>1</v>
      </c>
      <c r="U14" s="1">
        <v>1</v>
      </c>
      <c r="V14" s="1">
        <v>0</v>
      </c>
      <c r="W14" s="1">
        <v>0.5</v>
      </c>
      <c r="X14" s="1">
        <v>1</v>
      </c>
      <c r="Y14" s="62">
        <f t="shared" si="4"/>
        <v>8.5</v>
      </c>
      <c r="Z14" s="4">
        <v>15</v>
      </c>
      <c r="AA14" s="12">
        <v>2</v>
      </c>
      <c r="AB14" s="12">
        <f>+'Lab1'!R12</f>
        <v>4.5588235294117645</v>
      </c>
      <c r="AC14" s="42">
        <f t="shared" si="1"/>
        <v>6.408986928104575</v>
      </c>
      <c r="AD14" s="15">
        <v>3</v>
      </c>
      <c r="AE14" s="50">
        <f t="shared" si="3"/>
        <v>7.1481481481481497</v>
      </c>
    </row>
    <row r="15" spans="1:31">
      <c r="A15">
        <v>12</v>
      </c>
      <c r="B15" s="1" t="s">
        <v>64</v>
      </c>
      <c r="C15" s="1">
        <v>1</v>
      </c>
      <c r="D15" s="1"/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/>
      <c r="K15" s="1">
        <v>1</v>
      </c>
      <c r="L15" s="21">
        <f t="shared" si="2"/>
        <v>15.555555555555555</v>
      </c>
      <c r="M15" s="4">
        <v>15</v>
      </c>
      <c r="N15" s="1"/>
      <c r="O15" s="6">
        <v>14.5</v>
      </c>
      <c r="P15" s="1"/>
      <c r="Q15" s="1">
        <v>2</v>
      </c>
      <c r="R15" s="1">
        <v>3</v>
      </c>
      <c r="S15" s="1">
        <v>1</v>
      </c>
      <c r="T15" s="1">
        <v>2.5</v>
      </c>
      <c r="U15" s="1">
        <v>1.5</v>
      </c>
      <c r="V15" s="1">
        <v>0</v>
      </c>
      <c r="W15" s="1">
        <v>1</v>
      </c>
      <c r="X15" s="1">
        <v>1.5</v>
      </c>
      <c r="Y15" s="62">
        <f t="shared" si="4"/>
        <v>12.5</v>
      </c>
      <c r="Z15" s="4">
        <v>16</v>
      </c>
      <c r="AA15" s="12">
        <v>4</v>
      </c>
      <c r="AB15" s="12">
        <f>+'Lab1'!R13</f>
        <v>5.882352941176471</v>
      </c>
      <c r="AC15" s="42">
        <f t="shared" si="1"/>
        <v>10.179248366013073</v>
      </c>
      <c r="AD15" s="15">
        <v>5</v>
      </c>
      <c r="AE15" s="50">
        <f t="shared" si="3"/>
        <v>13.518518518518519</v>
      </c>
    </row>
    <row r="16" spans="1:31">
      <c r="A16">
        <v>13</v>
      </c>
      <c r="B16" s="1" t="s">
        <v>185</v>
      </c>
      <c r="C16" s="1"/>
      <c r="D16" s="1"/>
      <c r="E16" s="1"/>
      <c r="F16" s="1"/>
      <c r="G16" s="1">
        <v>1</v>
      </c>
      <c r="H16" s="1">
        <v>1</v>
      </c>
      <c r="I16" s="1">
        <v>1</v>
      </c>
      <c r="J16" s="1"/>
      <c r="K16" s="1"/>
      <c r="L16" s="21">
        <f t="shared" si="2"/>
        <v>6.6666666666666661</v>
      </c>
      <c r="M16" s="4">
        <v>18</v>
      </c>
      <c r="N16" s="1"/>
      <c r="O16" s="6">
        <v>1</v>
      </c>
      <c r="P16" s="1"/>
      <c r="Q16" s="1">
        <v>2.5</v>
      </c>
      <c r="R16" s="1">
        <v>3</v>
      </c>
      <c r="S16" s="1">
        <v>1</v>
      </c>
      <c r="T16" s="1">
        <v>4</v>
      </c>
      <c r="U16" s="1">
        <v>2</v>
      </c>
      <c r="V16" s="1">
        <v>0</v>
      </c>
      <c r="W16" s="1">
        <v>1</v>
      </c>
      <c r="X16" s="1">
        <v>2</v>
      </c>
      <c r="Y16" s="62">
        <f t="shared" si="4"/>
        <v>15.5</v>
      </c>
      <c r="Z16" s="4">
        <v>16</v>
      </c>
      <c r="AA16" s="12">
        <v>1</v>
      </c>
      <c r="AB16" s="12">
        <f>+'Lab1'!R14</f>
        <v>2.2058823529411766</v>
      </c>
      <c r="AC16" s="42">
        <f t="shared" si="1"/>
        <v>5.3245098039215684</v>
      </c>
      <c r="AD16" s="15"/>
      <c r="AE16" s="50">
        <f t="shared" si="3"/>
        <v>12.555555555555555</v>
      </c>
    </row>
    <row r="17" spans="1:31">
      <c r="A17">
        <v>14</v>
      </c>
      <c r="B17" s="1" t="s">
        <v>165</v>
      </c>
      <c r="C17" s="1"/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/>
      <c r="L17" s="21">
        <f t="shared" si="2"/>
        <v>13.333333333333332</v>
      </c>
      <c r="M17" s="4">
        <v>17</v>
      </c>
      <c r="N17" s="1"/>
      <c r="O17" s="6">
        <v>17</v>
      </c>
      <c r="P17" s="1"/>
      <c r="Q17" s="1">
        <v>2</v>
      </c>
      <c r="R17" s="1">
        <v>3</v>
      </c>
      <c r="S17" s="1">
        <v>1</v>
      </c>
      <c r="T17" s="1">
        <v>3.5</v>
      </c>
      <c r="U17" s="1">
        <v>2</v>
      </c>
      <c r="V17" s="1">
        <v>1</v>
      </c>
      <c r="W17" s="1">
        <v>1.5</v>
      </c>
      <c r="X17" s="1">
        <v>2</v>
      </c>
      <c r="Y17" s="62">
        <f t="shared" si="4"/>
        <v>16</v>
      </c>
      <c r="Z17" s="4">
        <v>15</v>
      </c>
      <c r="AA17" s="12">
        <v>9</v>
      </c>
      <c r="AB17" s="12">
        <f>+'Labs Karim'!C11</f>
        <v>12</v>
      </c>
      <c r="AC17" s="42">
        <f t="shared" si="1"/>
        <v>13.516666666666666</v>
      </c>
      <c r="AD17" s="15"/>
      <c r="AE17" s="50">
        <f t="shared" si="3"/>
        <v>15.111111111111109</v>
      </c>
    </row>
    <row r="18" spans="1:31">
      <c r="A18">
        <v>15</v>
      </c>
      <c r="B18" s="1" t="s">
        <v>195</v>
      </c>
      <c r="C18" s="1"/>
      <c r="D18" s="1"/>
      <c r="E18" s="1">
        <v>1</v>
      </c>
      <c r="F18" s="1">
        <v>1</v>
      </c>
      <c r="G18" s="1"/>
      <c r="H18" s="1">
        <v>1</v>
      </c>
      <c r="I18" s="1">
        <v>1</v>
      </c>
      <c r="J18" s="1"/>
      <c r="K18" s="1"/>
      <c r="L18" s="21">
        <f t="shared" si="2"/>
        <v>9.8888888888888893</v>
      </c>
      <c r="M18" s="4">
        <v>16</v>
      </c>
      <c r="N18" s="1">
        <v>1</v>
      </c>
      <c r="O18" s="6">
        <v>14</v>
      </c>
      <c r="P18" s="1"/>
      <c r="Q18" s="1">
        <v>0.5</v>
      </c>
      <c r="R18" s="1">
        <v>3.5</v>
      </c>
      <c r="S18" s="1">
        <v>1</v>
      </c>
      <c r="T18" s="1">
        <v>3.5</v>
      </c>
      <c r="U18" s="1">
        <v>2</v>
      </c>
      <c r="V18" s="1">
        <v>1</v>
      </c>
      <c r="W18" s="1">
        <v>1.5</v>
      </c>
      <c r="X18" s="1">
        <v>2.5</v>
      </c>
      <c r="Y18" s="62">
        <f t="shared" si="4"/>
        <v>15.5</v>
      </c>
      <c r="Z18" s="4">
        <v>15</v>
      </c>
      <c r="AA18" s="12">
        <v>7.5</v>
      </c>
      <c r="AB18" s="12">
        <f>+'Lab1'!R17</f>
        <v>7.7941176470588234</v>
      </c>
      <c r="AC18" s="42">
        <f t="shared" si="1"/>
        <v>11.278267973856209</v>
      </c>
      <c r="AD18" s="15"/>
      <c r="AE18" s="50">
        <f t="shared" si="3"/>
        <v>13.629629629629628</v>
      </c>
    </row>
    <row r="19" spans="1:31">
      <c r="A19">
        <v>16</v>
      </c>
      <c r="B19" s="1" t="s">
        <v>131</v>
      </c>
      <c r="C19" s="1"/>
      <c r="D19" s="1"/>
      <c r="E19" s="1"/>
      <c r="F19" s="1"/>
      <c r="G19" s="1">
        <v>1</v>
      </c>
      <c r="H19" s="1">
        <v>1</v>
      </c>
      <c r="I19" s="1">
        <v>1</v>
      </c>
      <c r="J19" s="1"/>
      <c r="K19" s="1">
        <v>1</v>
      </c>
      <c r="L19" s="21">
        <f t="shared" si="2"/>
        <v>8.8888888888888893</v>
      </c>
      <c r="M19" s="4">
        <v>18</v>
      </c>
      <c r="N19" s="1"/>
      <c r="O19" s="6">
        <v>4.5</v>
      </c>
      <c r="P19" s="1"/>
      <c r="Q19" s="1">
        <v>2.5</v>
      </c>
      <c r="R19" s="1">
        <v>3</v>
      </c>
      <c r="S19" s="1">
        <v>1</v>
      </c>
      <c r="T19" s="1">
        <v>4</v>
      </c>
      <c r="U19" s="1">
        <v>2</v>
      </c>
      <c r="V19" s="1">
        <v>0</v>
      </c>
      <c r="W19" s="1">
        <v>1</v>
      </c>
      <c r="X19" s="1">
        <v>2</v>
      </c>
      <c r="Y19" s="62">
        <f t="shared" si="4"/>
        <v>15.5</v>
      </c>
      <c r="Z19" s="4">
        <v>16</v>
      </c>
      <c r="AA19" s="12">
        <v>9</v>
      </c>
      <c r="AB19" s="12">
        <f>+'Lab1'!R18</f>
        <v>9.117647058823529</v>
      </c>
      <c r="AC19" s="42">
        <f t="shared" si="1"/>
        <v>9.6929738562091501</v>
      </c>
      <c r="AD19" s="15">
        <v>6</v>
      </c>
      <c r="AE19" s="50">
        <f t="shared" si="3"/>
        <v>13.296296296296296</v>
      </c>
    </row>
    <row r="20" spans="1:31">
      <c r="A20">
        <v>17</v>
      </c>
      <c r="B20" s="1" t="s">
        <v>248</v>
      </c>
      <c r="C20" s="1">
        <v>1</v>
      </c>
      <c r="D20" s="1">
        <v>1</v>
      </c>
      <c r="E20" s="1">
        <v>1</v>
      </c>
      <c r="F20" s="1">
        <v>1</v>
      </c>
      <c r="G20" s="1">
        <v>1.5</v>
      </c>
      <c r="H20" s="1">
        <v>1</v>
      </c>
      <c r="I20" s="1">
        <v>1</v>
      </c>
      <c r="J20" s="1"/>
      <c r="K20" s="1"/>
      <c r="L20" s="21">
        <f t="shared" si="2"/>
        <v>17.666666666666668</v>
      </c>
      <c r="M20" s="4">
        <v>16</v>
      </c>
      <c r="N20" s="1">
        <v>1</v>
      </c>
      <c r="O20" s="6">
        <v>15.5</v>
      </c>
      <c r="P20" s="1"/>
      <c r="Q20" s="1">
        <v>0.5</v>
      </c>
      <c r="R20" s="1">
        <v>3.5</v>
      </c>
      <c r="S20" s="1">
        <v>1</v>
      </c>
      <c r="T20" s="1">
        <v>3.5</v>
      </c>
      <c r="U20" s="1">
        <v>2</v>
      </c>
      <c r="V20" s="1">
        <v>1</v>
      </c>
      <c r="W20" s="1">
        <v>1.5</v>
      </c>
      <c r="X20" s="1">
        <v>2.5</v>
      </c>
      <c r="Y20" s="62">
        <f t="shared" si="4"/>
        <v>15.5</v>
      </c>
      <c r="Z20" s="4">
        <v>15</v>
      </c>
      <c r="AA20" s="12">
        <v>10</v>
      </c>
      <c r="AB20" s="12">
        <f>+'Labs Karim'!C13</f>
        <v>11</v>
      </c>
      <c r="AC20" s="42">
        <f t="shared" si="1"/>
        <v>13.308333333333334</v>
      </c>
      <c r="AD20" s="15"/>
      <c r="AE20" s="50">
        <f t="shared" si="3"/>
        <v>16.222222222222225</v>
      </c>
    </row>
    <row r="21" spans="1:31">
      <c r="A21">
        <v>18</v>
      </c>
      <c r="B21" s="1" t="s">
        <v>190</v>
      </c>
      <c r="C21" s="1"/>
      <c r="D21" s="1"/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21">
        <f t="shared" si="2"/>
        <v>15.555555555555555</v>
      </c>
      <c r="M21" s="4">
        <v>12</v>
      </c>
      <c r="N21" s="1"/>
      <c r="O21" s="6">
        <v>6.5</v>
      </c>
      <c r="P21" s="1"/>
      <c r="Q21" s="1">
        <v>2</v>
      </c>
      <c r="R21" s="1">
        <v>4</v>
      </c>
      <c r="S21" s="1">
        <v>1</v>
      </c>
      <c r="T21" s="1">
        <v>3</v>
      </c>
      <c r="U21" s="1">
        <v>1.5</v>
      </c>
      <c r="V21" s="1">
        <v>0.5</v>
      </c>
      <c r="W21" s="1">
        <v>1</v>
      </c>
      <c r="X21" s="1">
        <v>2</v>
      </c>
      <c r="Y21" s="62">
        <f t="shared" si="4"/>
        <v>15</v>
      </c>
      <c r="Z21" s="4">
        <v>15</v>
      </c>
      <c r="AA21" s="12">
        <v>8.5</v>
      </c>
      <c r="AB21" s="12">
        <f>+'Labs Karim'!C62</f>
        <v>13</v>
      </c>
      <c r="AC21" s="42">
        <f t="shared" si="1"/>
        <v>10.727777777777778</v>
      </c>
      <c r="AD21" s="15"/>
      <c r="AE21" s="50">
        <f t="shared" si="3"/>
        <v>15.185185185185185</v>
      </c>
    </row>
    <row r="22" spans="1:31">
      <c r="A22">
        <v>19</v>
      </c>
      <c r="B22" s="1" t="s">
        <v>137</v>
      </c>
      <c r="C22" s="1"/>
      <c r="D22" s="1"/>
      <c r="E22" s="1">
        <v>1</v>
      </c>
      <c r="F22" s="1"/>
      <c r="G22" s="1">
        <v>1</v>
      </c>
      <c r="H22" s="1">
        <v>1</v>
      </c>
      <c r="I22" s="1">
        <v>1</v>
      </c>
      <c r="J22" s="1">
        <v>1</v>
      </c>
      <c r="K22" s="1"/>
      <c r="L22" s="21">
        <f t="shared" si="2"/>
        <v>12.111111111111111</v>
      </c>
      <c r="M22" s="4">
        <v>12</v>
      </c>
      <c r="N22" s="1">
        <v>1</v>
      </c>
      <c r="O22" s="6">
        <v>12</v>
      </c>
      <c r="P22" s="1"/>
      <c r="Q22" s="1">
        <v>2</v>
      </c>
      <c r="R22" s="1">
        <v>2</v>
      </c>
      <c r="S22" s="1">
        <v>1</v>
      </c>
      <c r="T22" s="1">
        <v>1</v>
      </c>
      <c r="U22" s="1">
        <v>1</v>
      </c>
      <c r="V22" s="1">
        <v>0</v>
      </c>
      <c r="W22" s="1">
        <v>0.5</v>
      </c>
      <c r="X22" s="1">
        <v>1</v>
      </c>
      <c r="Y22" s="62">
        <f t="shared" si="4"/>
        <v>8.5</v>
      </c>
      <c r="Z22" s="4">
        <v>15</v>
      </c>
      <c r="AA22" s="12">
        <v>2</v>
      </c>
      <c r="AB22" s="12">
        <f>+'Labs Karim'!C63</f>
        <v>8</v>
      </c>
      <c r="AC22" s="42">
        <f t="shared" si="1"/>
        <v>8.6555555555555568</v>
      </c>
      <c r="AD22" s="15"/>
      <c r="AE22" s="50">
        <f t="shared" si="3"/>
        <v>9.7037037037037042</v>
      </c>
    </row>
    <row r="23" spans="1:31">
      <c r="A23" s="51">
        <v>20</v>
      </c>
      <c r="B23" s="1" t="s">
        <v>80</v>
      </c>
      <c r="C23" s="1">
        <v>1</v>
      </c>
      <c r="D23" s="1">
        <v>1</v>
      </c>
      <c r="E23" s="1">
        <v>1</v>
      </c>
      <c r="F23" s="1">
        <v>1</v>
      </c>
      <c r="G23" s="1"/>
      <c r="H23" s="1">
        <v>1</v>
      </c>
      <c r="I23" s="1">
        <v>1</v>
      </c>
      <c r="J23" s="1">
        <v>1</v>
      </c>
      <c r="K23" s="1">
        <v>1</v>
      </c>
      <c r="L23" s="21">
        <f t="shared" si="2"/>
        <v>17.777777777777779</v>
      </c>
      <c r="M23" s="4">
        <v>17</v>
      </c>
      <c r="N23" s="1"/>
      <c r="O23" s="6">
        <v>8</v>
      </c>
      <c r="P23" s="1"/>
      <c r="Q23" s="1">
        <v>2</v>
      </c>
      <c r="R23" s="1">
        <v>2</v>
      </c>
      <c r="S23" s="1">
        <v>0</v>
      </c>
      <c r="T23" s="1">
        <v>0</v>
      </c>
      <c r="U23" s="1">
        <v>1</v>
      </c>
      <c r="V23" s="1">
        <v>0</v>
      </c>
      <c r="W23" s="1">
        <v>1</v>
      </c>
      <c r="X23" s="1">
        <v>1</v>
      </c>
      <c r="Y23" s="62">
        <f>SUM(Q23:X23)+3</f>
        <v>10</v>
      </c>
      <c r="Z23" s="4">
        <v>16</v>
      </c>
      <c r="AA23" s="12">
        <f>7.5-0.5</f>
        <v>7</v>
      </c>
      <c r="AB23" s="12">
        <f>+'Lab1'!R21+2.5</f>
        <v>9.8529411764705888</v>
      </c>
      <c r="AC23" s="42">
        <f t="shared" si="1"/>
        <v>10.059477124183006</v>
      </c>
      <c r="AD23" s="15">
        <v>6.5</v>
      </c>
      <c r="AE23" s="50">
        <f>+(Y23*0.1+L23*0.05)*20/3+2</f>
        <v>14.592592592592593</v>
      </c>
    </row>
    <row r="24" spans="1:31">
      <c r="A24">
        <v>21</v>
      </c>
      <c r="B24" s="1" t="s">
        <v>129</v>
      </c>
      <c r="C24" s="1">
        <v>1</v>
      </c>
      <c r="D24" s="1">
        <v>1</v>
      </c>
      <c r="E24" s="1">
        <v>1</v>
      </c>
      <c r="F24" s="1"/>
      <c r="G24" s="1">
        <v>1</v>
      </c>
      <c r="H24" s="1"/>
      <c r="I24" s="1">
        <v>1</v>
      </c>
      <c r="J24" s="1"/>
      <c r="K24" s="1"/>
      <c r="L24" s="21">
        <f t="shared" si="2"/>
        <v>12.111111111111111</v>
      </c>
      <c r="M24" s="4">
        <v>15</v>
      </c>
      <c r="N24" s="1">
        <v>1</v>
      </c>
      <c r="O24" s="6">
        <v>8.5</v>
      </c>
      <c r="P24" s="1"/>
      <c r="Q24" s="1">
        <v>1</v>
      </c>
      <c r="R24" s="1">
        <v>3</v>
      </c>
      <c r="S24" s="1">
        <v>1</v>
      </c>
      <c r="T24" s="1">
        <v>2.5</v>
      </c>
      <c r="U24" s="1">
        <v>1.5</v>
      </c>
      <c r="V24" s="1">
        <v>0</v>
      </c>
      <c r="W24" s="1">
        <v>1</v>
      </c>
      <c r="X24" s="1">
        <v>1.5</v>
      </c>
      <c r="Y24" s="62">
        <f t="shared" si="4"/>
        <v>11.5</v>
      </c>
      <c r="Z24" s="4">
        <v>14</v>
      </c>
      <c r="AA24" s="12">
        <v>11</v>
      </c>
      <c r="AB24" s="12">
        <v>3.7</v>
      </c>
      <c r="AC24" s="42">
        <f t="shared" si="1"/>
        <v>9.520555555555557</v>
      </c>
      <c r="AD24" s="15"/>
      <c r="AE24" s="50">
        <f t="shared" si="3"/>
        <v>11.703703703703704</v>
      </c>
    </row>
    <row r="25" spans="1:31">
      <c r="A25">
        <v>22</v>
      </c>
      <c r="B25" s="1" t="s">
        <v>166</v>
      </c>
      <c r="C25" s="1">
        <v>1</v>
      </c>
      <c r="D25" s="1"/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21">
        <f t="shared" si="2"/>
        <v>18.777777777777779</v>
      </c>
      <c r="M25" s="4">
        <v>15</v>
      </c>
      <c r="N25" s="1">
        <v>1</v>
      </c>
      <c r="O25" s="6">
        <v>13</v>
      </c>
      <c r="P25" s="1"/>
      <c r="Q25" s="1">
        <v>2</v>
      </c>
      <c r="R25" s="1">
        <v>4</v>
      </c>
      <c r="S25" s="1">
        <v>1</v>
      </c>
      <c r="T25" s="1">
        <v>3.5</v>
      </c>
      <c r="U25" s="1">
        <v>2</v>
      </c>
      <c r="V25" s="1">
        <v>1</v>
      </c>
      <c r="W25" s="1">
        <v>2</v>
      </c>
      <c r="X25" s="1">
        <v>2.5</v>
      </c>
      <c r="Y25" s="62">
        <f t="shared" si="4"/>
        <v>18</v>
      </c>
      <c r="Z25" s="4">
        <v>15</v>
      </c>
      <c r="AA25" s="12">
        <v>8.5</v>
      </c>
      <c r="AB25" s="12">
        <f>+'Labs Karim'!C20</f>
        <v>12</v>
      </c>
      <c r="AC25" s="42">
        <f t="shared" si="1"/>
        <v>12.763888888888888</v>
      </c>
      <c r="AD25" s="15"/>
      <c r="AE25" s="50">
        <f t="shared" si="3"/>
        <v>18.25925925925926</v>
      </c>
    </row>
    <row r="26" spans="1:31">
      <c r="A26">
        <v>23</v>
      </c>
      <c r="B26" s="1" t="s">
        <v>82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/>
      <c r="L26" s="21">
        <f t="shared" si="2"/>
        <v>22</v>
      </c>
      <c r="M26" s="4">
        <v>15</v>
      </c>
      <c r="N26" s="1">
        <v>2</v>
      </c>
      <c r="O26" s="6">
        <v>13</v>
      </c>
      <c r="P26" s="1">
        <v>1</v>
      </c>
      <c r="Q26" s="1">
        <v>2</v>
      </c>
      <c r="R26" s="1">
        <v>3</v>
      </c>
      <c r="S26" s="1">
        <v>1</v>
      </c>
      <c r="T26" s="1">
        <v>2.5</v>
      </c>
      <c r="U26" s="1">
        <v>1.5</v>
      </c>
      <c r="V26" s="1">
        <v>0</v>
      </c>
      <c r="W26" s="1">
        <v>1</v>
      </c>
      <c r="X26" s="1">
        <v>1.5</v>
      </c>
      <c r="Y26" s="62">
        <f t="shared" si="4"/>
        <v>12.5</v>
      </c>
      <c r="Z26" s="4">
        <v>16</v>
      </c>
      <c r="AA26" s="12">
        <v>8.5</v>
      </c>
      <c r="AB26" s="12">
        <f>+'Lab1'!R24+1</f>
        <v>15.411764705882353</v>
      </c>
      <c r="AC26" s="42">
        <f t="shared" si="1"/>
        <v>13.15735294117647</v>
      </c>
      <c r="AD26" s="15"/>
      <c r="AE26" s="50">
        <f t="shared" si="3"/>
        <v>15.666666666666666</v>
      </c>
    </row>
    <row r="27" spans="1:31">
      <c r="A27">
        <v>24</v>
      </c>
      <c r="B27" s="1" t="s">
        <v>240</v>
      </c>
      <c r="C27" s="1">
        <v>1</v>
      </c>
      <c r="D27" s="1">
        <v>1</v>
      </c>
      <c r="E27" s="1">
        <v>1</v>
      </c>
      <c r="F27" s="1"/>
      <c r="G27" s="1"/>
      <c r="H27" s="1">
        <v>1</v>
      </c>
      <c r="I27" s="1"/>
      <c r="J27" s="1"/>
      <c r="K27" s="1"/>
      <c r="L27" s="21">
        <f t="shared" si="2"/>
        <v>8.8888888888888893</v>
      </c>
      <c r="M27" s="4">
        <v>16</v>
      </c>
      <c r="N27" s="1"/>
      <c r="O27" s="6">
        <v>6</v>
      </c>
      <c r="P27" s="1"/>
      <c r="Q27" s="1">
        <v>2</v>
      </c>
      <c r="R27" s="1">
        <v>1</v>
      </c>
      <c r="S27" s="1">
        <v>1</v>
      </c>
      <c r="T27" s="1">
        <v>0</v>
      </c>
      <c r="U27" s="1">
        <v>1</v>
      </c>
      <c r="V27" s="1">
        <v>0</v>
      </c>
      <c r="W27" s="1">
        <v>0</v>
      </c>
      <c r="X27" s="1">
        <v>0.5</v>
      </c>
      <c r="Y27" s="62">
        <f t="shared" si="4"/>
        <v>5.5</v>
      </c>
      <c r="Z27" s="4">
        <v>15</v>
      </c>
      <c r="AA27" s="12">
        <v>7</v>
      </c>
      <c r="AB27" s="12"/>
      <c r="AC27" s="42">
        <f t="shared" si="1"/>
        <v>6.5444444444444443</v>
      </c>
      <c r="AD27" s="15">
        <v>3.5</v>
      </c>
      <c r="AE27" s="50">
        <f t="shared" si="3"/>
        <v>6.6296296296296298</v>
      </c>
    </row>
    <row r="28" spans="1:31">
      <c r="A28">
        <v>25</v>
      </c>
      <c r="B28" s="1" t="s">
        <v>191</v>
      </c>
      <c r="C28" s="1"/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/>
      <c r="K28" s="1"/>
      <c r="L28" s="21">
        <f t="shared" si="2"/>
        <v>13.333333333333332</v>
      </c>
      <c r="M28" s="4">
        <v>17</v>
      </c>
      <c r="N28" s="1"/>
      <c r="O28" s="6">
        <v>15</v>
      </c>
      <c r="P28" s="1"/>
      <c r="Q28" s="1">
        <v>2</v>
      </c>
      <c r="R28" s="1">
        <v>3</v>
      </c>
      <c r="S28" s="1">
        <v>1</v>
      </c>
      <c r="T28" s="1">
        <v>3.5</v>
      </c>
      <c r="U28" s="1">
        <v>2</v>
      </c>
      <c r="V28" s="1">
        <v>1</v>
      </c>
      <c r="W28" s="1">
        <v>1.5</v>
      </c>
      <c r="X28" s="1">
        <v>2</v>
      </c>
      <c r="Y28" s="62">
        <f t="shared" si="4"/>
        <v>16</v>
      </c>
      <c r="Z28" s="4">
        <v>15</v>
      </c>
      <c r="AA28" s="12">
        <v>8.5</v>
      </c>
      <c r="AB28" s="12">
        <f>+'Labs Karim'!C22</f>
        <v>15</v>
      </c>
      <c r="AC28" s="42">
        <f t="shared" si="1"/>
        <v>13.491666666666665</v>
      </c>
      <c r="AD28" s="15"/>
      <c r="AE28" s="50">
        <f t="shared" si="3"/>
        <v>15.111111111111109</v>
      </c>
    </row>
    <row r="29" spans="1:31">
      <c r="A29">
        <v>26</v>
      </c>
      <c r="B29" s="1" t="s">
        <v>192</v>
      </c>
      <c r="C29" s="1"/>
      <c r="D29" s="1">
        <v>1</v>
      </c>
      <c r="E29" s="1">
        <v>1</v>
      </c>
      <c r="F29" s="1">
        <v>1</v>
      </c>
      <c r="G29" s="1">
        <v>1</v>
      </c>
      <c r="H29" s="1"/>
      <c r="I29" s="1">
        <v>1</v>
      </c>
      <c r="J29" s="1">
        <v>1</v>
      </c>
      <c r="K29" s="1"/>
      <c r="L29" s="21">
        <f t="shared" si="2"/>
        <v>13.333333333333332</v>
      </c>
      <c r="M29" s="4">
        <v>15</v>
      </c>
      <c r="N29" s="1"/>
      <c r="O29" s="6">
        <v>7.5</v>
      </c>
      <c r="P29" s="1"/>
      <c r="Q29" s="1">
        <v>2</v>
      </c>
      <c r="R29" s="1">
        <v>4</v>
      </c>
      <c r="S29" s="1">
        <v>1</v>
      </c>
      <c r="T29" s="1">
        <v>3.5</v>
      </c>
      <c r="U29" s="1">
        <v>2</v>
      </c>
      <c r="V29" s="1">
        <v>1</v>
      </c>
      <c r="W29" s="1">
        <v>2</v>
      </c>
      <c r="X29" s="1">
        <v>2.5</v>
      </c>
      <c r="Y29" s="62">
        <f t="shared" si="4"/>
        <v>18</v>
      </c>
      <c r="Z29" s="4">
        <v>15</v>
      </c>
      <c r="AA29" s="12">
        <v>8</v>
      </c>
      <c r="AB29" s="12">
        <v>10.4</v>
      </c>
      <c r="AC29" s="42">
        <f t="shared" si="1"/>
        <v>10.671666666666665</v>
      </c>
      <c r="AD29" s="15"/>
      <c r="AE29" s="50">
        <f t="shared" si="3"/>
        <v>16.444444444444446</v>
      </c>
    </row>
    <row r="30" spans="1:31">
      <c r="A30">
        <v>27</v>
      </c>
      <c r="B30" s="1" t="s">
        <v>147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/>
      <c r="J30" s="1">
        <v>1</v>
      </c>
      <c r="K30" s="1">
        <v>1</v>
      </c>
      <c r="L30" s="21">
        <f t="shared" si="2"/>
        <v>17.777777777777779</v>
      </c>
      <c r="M30" s="4">
        <v>15</v>
      </c>
      <c r="N30" s="1"/>
      <c r="O30" s="6">
        <v>16</v>
      </c>
      <c r="P30" s="1"/>
      <c r="Q30" s="1">
        <v>2</v>
      </c>
      <c r="R30" s="1">
        <v>3</v>
      </c>
      <c r="S30" s="1">
        <v>1</v>
      </c>
      <c r="T30" s="1">
        <v>2.5</v>
      </c>
      <c r="U30" s="1">
        <v>1.5</v>
      </c>
      <c r="V30" s="1">
        <v>0</v>
      </c>
      <c r="W30" s="1">
        <v>1</v>
      </c>
      <c r="X30" s="1">
        <v>1.5</v>
      </c>
      <c r="Y30" s="62">
        <f t="shared" si="4"/>
        <v>12.5</v>
      </c>
      <c r="Z30" s="4">
        <v>16</v>
      </c>
      <c r="AA30" s="12">
        <v>9</v>
      </c>
      <c r="AB30" s="12">
        <f>+'Lab1'!R27</f>
        <v>11.764705882352942</v>
      </c>
      <c r="AC30" s="42">
        <f t="shared" si="1"/>
        <v>13.091830065359478</v>
      </c>
      <c r="AD30" s="15"/>
      <c r="AE30" s="50">
        <f t="shared" si="3"/>
        <v>14.25925925925926</v>
      </c>
    </row>
    <row r="31" spans="1:31">
      <c r="A31">
        <v>28</v>
      </c>
      <c r="B31" s="1" t="s">
        <v>150</v>
      </c>
      <c r="C31" s="1">
        <v>1</v>
      </c>
      <c r="D31" s="1">
        <v>1</v>
      </c>
      <c r="E31" s="1">
        <v>1</v>
      </c>
      <c r="F31" s="1">
        <v>1</v>
      </c>
      <c r="G31" s="1"/>
      <c r="H31" s="1">
        <v>1</v>
      </c>
      <c r="I31" s="1">
        <v>1</v>
      </c>
      <c r="J31" s="1">
        <v>1</v>
      </c>
      <c r="K31" s="1"/>
      <c r="L31" s="21">
        <f t="shared" si="2"/>
        <v>15.555555555555555</v>
      </c>
      <c r="M31" s="4">
        <v>12</v>
      </c>
      <c r="N31" s="1"/>
      <c r="O31" s="6">
        <v>4.5</v>
      </c>
      <c r="P31" s="1"/>
      <c r="Q31" s="1">
        <v>2</v>
      </c>
      <c r="R31" s="1">
        <v>4</v>
      </c>
      <c r="S31" s="1">
        <v>1</v>
      </c>
      <c r="T31" s="1">
        <v>3</v>
      </c>
      <c r="U31" s="1">
        <v>1.5</v>
      </c>
      <c r="V31" s="1">
        <v>0.5</v>
      </c>
      <c r="W31" s="1">
        <v>1</v>
      </c>
      <c r="X31" s="1">
        <v>2</v>
      </c>
      <c r="Y31" s="62">
        <f t="shared" si="4"/>
        <v>15</v>
      </c>
      <c r="Z31" s="4">
        <v>15</v>
      </c>
      <c r="AA31" s="12">
        <v>4</v>
      </c>
      <c r="AB31" s="12">
        <f>+'Labs Karim'!C23</f>
        <v>9</v>
      </c>
      <c r="AC31" s="42">
        <f t="shared" si="1"/>
        <v>8.3027777777777789</v>
      </c>
      <c r="AD31" s="15"/>
      <c r="AE31" s="50">
        <f t="shared" si="3"/>
        <v>15.185185185185185</v>
      </c>
    </row>
    <row r="32" spans="1:31">
      <c r="A32">
        <v>29</v>
      </c>
      <c r="B32" s="1" t="s">
        <v>249</v>
      </c>
      <c r="C32" s="1">
        <v>1</v>
      </c>
      <c r="D32" s="1"/>
      <c r="E32" s="1">
        <v>1</v>
      </c>
      <c r="F32" s="1"/>
      <c r="G32" s="1"/>
      <c r="H32" s="1"/>
      <c r="I32" s="1"/>
      <c r="J32" s="1"/>
      <c r="K32" s="1"/>
      <c r="L32" s="21">
        <f t="shared" si="2"/>
        <v>4.4444444444444446</v>
      </c>
      <c r="M32" s="4"/>
      <c r="N32" s="1"/>
      <c r="O32" s="6">
        <v>4</v>
      </c>
      <c r="P32" s="1"/>
      <c r="Q32" s="1"/>
      <c r="R32" s="1"/>
      <c r="S32" s="1"/>
      <c r="T32" s="1"/>
      <c r="U32" s="1"/>
      <c r="V32" s="1"/>
      <c r="W32" s="1"/>
      <c r="X32" s="1"/>
      <c r="Y32" s="62">
        <f t="shared" si="4"/>
        <v>0</v>
      </c>
      <c r="Z32" s="4"/>
      <c r="AA32" s="12"/>
      <c r="AB32" s="12"/>
      <c r="AC32" s="42">
        <f t="shared" si="1"/>
        <v>1.2222222222222223</v>
      </c>
      <c r="AD32" s="15"/>
      <c r="AE32" s="50">
        <f t="shared" si="3"/>
        <v>1.4814814814814816</v>
      </c>
    </row>
    <row r="33" spans="1:31">
      <c r="A33">
        <v>30</v>
      </c>
      <c r="B33" s="1" t="s">
        <v>184</v>
      </c>
      <c r="C33" s="1">
        <v>1</v>
      </c>
      <c r="D33" s="1"/>
      <c r="E33" s="1">
        <v>1</v>
      </c>
      <c r="F33" s="1"/>
      <c r="G33" s="1"/>
      <c r="H33" s="1"/>
      <c r="I33" s="1"/>
      <c r="J33" s="1"/>
      <c r="K33" s="1"/>
      <c r="L33" s="21">
        <f t="shared" si="2"/>
        <v>4.4444444444444446</v>
      </c>
      <c r="M33" s="4">
        <v>16</v>
      </c>
      <c r="N33" s="1"/>
      <c r="O33" s="6">
        <v>0.5</v>
      </c>
      <c r="P33" s="1"/>
      <c r="Q33" s="1"/>
      <c r="R33" s="1"/>
      <c r="S33" s="1"/>
      <c r="T33" s="1"/>
      <c r="U33" s="1"/>
      <c r="V33" s="1"/>
      <c r="W33" s="1"/>
      <c r="X33" s="1"/>
      <c r="Y33" s="62">
        <f t="shared" si="4"/>
        <v>0</v>
      </c>
      <c r="Z33" s="4">
        <v>15</v>
      </c>
      <c r="AA33" s="12"/>
      <c r="AB33" s="12"/>
      <c r="AC33" s="42">
        <f t="shared" si="1"/>
        <v>2.6472222222222221</v>
      </c>
      <c r="AD33" s="15"/>
      <c r="AE33" s="50">
        <f t="shared" si="3"/>
        <v>1.4814814814814816</v>
      </c>
    </row>
    <row r="34" spans="1:31">
      <c r="A34">
        <v>31</v>
      </c>
      <c r="B34" s="1" t="s">
        <v>198</v>
      </c>
      <c r="C34" s="1">
        <v>1</v>
      </c>
      <c r="D34" s="1"/>
      <c r="E34" s="1">
        <v>1</v>
      </c>
      <c r="F34" s="1">
        <v>1</v>
      </c>
      <c r="G34" s="1">
        <v>1</v>
      </c>
      <c r="H34" s="1">
        <v>1</v>
      </c>
      <c r="I34" s="1"/>
      <c r="J34" s="1">
        <v>1</v>
      </c>
      <c r="K34" s="1">
        <v>1</v>
      </c>
      <c r="L34" s="21">
        <f t="shared" si="2"/>
        <v>15.555555555555555</v>
      </c>
      <c r="M34" s="4">
        <v>15</v>
      </c>
      <c r="N34" s="1"/>
      <c r="O34" s="6">
        <v>13.5</v>
      </c>
      <c r="P34" s="1"/>
      <c r="Q34" s="1">
        <v>2</v>
      </c>
      <c r="R34" s="1">
        <v>4</v>
      </c>
      <c r="S34" s="1">
        <v>1</v>
      </c>
      <c r="T34" s="1">
        <v>3</v>
      </c>
      <c r="U34" s="1">
        <v>1.5</v>
      </c>
      <c r="V34" s="1">
        <v>0.5</v>
      </c>
      <c r="W34" s="1">
        <v>1</v>
      </c>
      <c r="X34" s="1">
        <v>2</v>
      </c>
      <c r="Y34" s="62">
        <f t="shared" si="4"/>
        <v>15</v>
      </c>
      <c r="Z34" s="4">
        <v>15</v>
      </c>
      <c r="AA34" s="12">
        <v>9.5</v>
      </c>
      <c r="AB34" s="12">
        <f>+'Labs Karim'!C67</f>
        <v>12</v>
      </c>
      <c r="AC34" s="42">
        <f t="shared" si="1"/>
        <v>12.677777777777779</v>
      </c>
      <c r="AD34" s="15"/>
      <c r="AE34" s="50">
        <f t="shared" si="3"/>
        <v>15.185185185185185</v>
      </c>
    </row>
    <row r="35" spans="1:31">
      <c r="A35">
        <v>32</v>
      </c>
      <c r="B35" s="1" t="s">
        <v>136</v>
      </c>
      <c r="C35" s="1">
        <v>1</v>
      </c>
      <c r="D35" s="1"/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/>
      <c r="L35" s="21">
        <f t="shared" si="2"/>
        <v>17.555555555555557</v>
      </c>
      <c r="M35" s="4">
        <v>15</v>
      </c>
      <c r="N35" s="1">
        <v>2</v>
      </c>
      <c r="O35" s="6">
        <v>15.5</v>
      </c>
      <c r="P35" s="1"/>
      <c r="Q35" s="1">
        <v>2</v>
      </c>
      <c r="R35" s="1">
        <v>4</v>
      </c>
      <c r="S35" s="1">
        <v>1</v>
      </c>
      <c r="T35" s="1">
        <v>3.5</v>
      </c>
      <c r="U35" s="1">
        <v>2</v>
      </c>
      <c r="V35" s="1">
        <v>1</v>
      </c>
      <c r="W35" s="1">
        <v>2</v>
      </c>
      <c r="X35" s="1">
        <v>2.5</v>
      </c>
      <c r="Y35" s="62">
        <f t="shared" si="4"/>
        <v>18</v>
      </c>
      <c r="Z35" s="4">
        <v>15</v>
      </c>
      <c r="AA35" s="12">
        <v>9.5</v>
      </c>
      <c r="AB35" s="12">
        <f>+'Labs Karim'!C68</f>
        <v>13</v>
      </c>
      <c r="AC35" s="42">
        <f t="shared" si="1"/>
        <v>13.777777777777779</v>
      </c>
      <c r="AD35" s="15"/>
      <c r="AE35" s="50">
        <f t="shared" si="3"/>
        <v>17.851851851851851</v>
      </c>
    </row>
    <row r="36" spans="1:31">
      <c r="A36">
        <v>33</v>
      </c>
      <c r="B36" s="1" t="s">
        <v>162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21">
        <f t="shared" si="2"/>
        <v>20</v>
      </c>
      <c r="M36" s="4">
        <v>14</v>
      </c>
      <c r="N36" s="1"/>
      <c r="O36" s="6">
        <v>9</v>
      </c>
      <c r="P36" s="1"/>
      <c r="Q36" s="1">
        <v>2</v>
      </c>
      <c r="R36" s="1">
        <v>4</v>
      </c>
      <c r="S36" s="1">
        <v>0.5</v>
      </c>
      <c r="T36" s="1">
        <v>3.5</v>
      </c>
      <c r="U36" s="1">
        <v>2</v>
      </c>
      <c r="V36" s="1">
        <v>1</v>
      </c>
      <c r="W36" s="1">
        <v>1.5</v>
      </c>
      <c r="X36" s="1">
        <v>2.5</v>
      </c>
      <c r="Y36" s="62">
        <f t="shared" si="4"/>
        <v>17</v>
      </c>
      <c r="Z36" s="4">
        <v>16</v>
      </c>
      <c r="AA36" s="12">
        <v>8</v>
      </c>
      <c r="AB36" s="12">
        <f>+'Lab1'!R30</f>
        <v>6.764705882352942</v>
      </c>
      <c r="AC36" s="42">
        <f t="shared" si="1"/>
        <v>10.602941176470587</v>
      </c>
      <c r="AD36" s="15"/>
      <c r="AE36" s="50">
        <f t="shared" si="3"/>
        <v>18</v>
      </c>
    </row>
    <row r="37" spans="1:31">
      <c r="A37">
        <v>34</v>
      </c>
      <c r="B37" s="1" t="s">
        <v>79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/>
      <c r="K37" s="1">
        <v>1</v>
      </c>
      <c r="L37" s="21">
        <f t="shared" si="2"/>
        <v>17.777777777777779</v>
      </c>
      <c r="M37" s="4">
        <v>17</v>
      </c>
      <c r="N37" s="1"/>
      <c r="O37" s="6">
        <v>10.5</v>
      </c>
      <c r="P37" s="1"/>
      <c r="Q37" s="1">
        <v>2</v>
      </c>
      <c r="R37" s="1">
        <v>2</v>
      </c>
      <c r="S37" s="1">
        <v>0</v>
      </c>
      <c r="T37" s="1">
        <v>0</v>
      </c>
      <c r="U37" s="1">
        <v>1</v>
      </c>
      <c r="V37" s="1">
        <v>0</v>
      </c>
      <c r="W37" s="1">
        <v>1</v>
      </c>
      <c r="X37" s="1">
        <v>1</v>
      </c>
      <c r="Y37" s="62">
        <f t="shared" si="4"/>
        <v>7</v>
      </c>
      <c r="Z37" s="4">
        <v>16</v>
      </c>
      <c r="AA37" s="12">
        <v>8</v>
      </c>
      <c r="AB37" s="12">
        <f>+'Lab1'!R32</f>
        <v>9.4117647058823533</v>
      </c>
      <c r="AC37" s="42">
        <f t="shared" si="1"/>
        <v>10.546241830065361</v>
      </c>
      <c r="AD37" s="15">
        <v>9</v>
      </c>
      <c r="AE37" s="50">
        <f t="shared" si="3"/>
        <v>10.592592592592593</v>
      </c>
    </row>
    <row r="38" spans="1:31">
      <c r="A38">
        <v>35</v>
      </c>
      <c r="B38" s="1" t="s">
        <v>111</v>
      </c>
      <c r="C38" s="1"/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21">
        <f t="shared" si="2"/>
        <v>18.777777777777779</v>
      </c>
      <c r="M38" s="4">
        <v>14</v>
      </c>
      <c r="N38" s="1">
        <v>1</v>
      </c>
      <c r="O38" s="6">
        <v>15.5</v>
      </c>
      <c r="P38" s="1"/>
      <c r="Q38" s="1">
        <v>2</v>
      </c>
      <c r="R38" s="1">
        <v>4</v>
      </c>
      <c r="S38" s="1">
        <v>0.5</v>
      </c>
      <c r="T38" s="1">
        <v>3.5</v>
      </c>
      <c r="U38" s="1">
        <v>2</v>
      </c>
      <c r="V38" s="1">
        <v>1</v>
      </c>
      <c r="W38" s="1">
        <v>1.5</v>
      </c>
      <c r="X38" s="1">
        <v>2.5</v>
      </c>
      <c r="Y38" s="62">
        <f t="shared" si="4"/>
        <v>17</v>
      </c>
      <c r="Z38" s="4">
        <v>16</v>
      </c>
      <c r="AA38" s="12">
        <v>4</v>
      </c>
      <c r="AB38" s="12">
        <v>9.3000000000000007</v>
      </c>
      <c r="AC38" s="42">
        <f t="shared" si="1"/>
        <v>11.673888888888888</v>
      </c>
      <c r="AD38" s="15"/>
      <c r="AE38" s="50">
        <f t="shared" si="3"/>
        <v>17.592592592592595</v>
      </c>
    </row>
    <row r="39" spans="1:31">
      <c r="A39">
        <v>36</v>
      </c>
      <c r="B39" s="1" t="s">
        <v>159</v>
      </c>
      <c r="C39" s="1">
        <v>1</v>
      </c>
      <c r="D39" s="1">
        <v>1</v>
      </c>
      <c r="E39" s="1">
        <v>1</v>
      </c>
      <c r="F39" s="1"/>
      <c r="G39" s="1">
        <v>1</v>
      </c>
      <c r="H39" s="1">
        <v>1</v>
      </c>
      <c r="I39" s="1">
        <v>1</v>
      </c>
      <c r="J39" s="1">
        <v>1</v>
      </c>
      <c r="K39" s="1"/>
      <c r="L39" s="21">
        <f t="shared" si="2"/>
        <v>16.055555555555557</v>
      </c>
      <c r="M39" s="4">
        <v>16</v>
      </c>
      <c r="N39" s="1">
        <v>0.5</v>
      </c>
      <c r="O39" s="6">
        <v>7</v>
      </c>
      <c r="P39" s="1"/>
      <c r="Q39" s="1">
        <v>2</v>
      </c>
      <c r="R39" s="1">
        <v>1</v>
      </c>
      <c r="S39" s="1">
        <v>1</v>
      </c>
      <c r="T39" s="1">
        <v>0</v>
      </c>
      <c r="U39" s="1">
        <v>1</v>
      </c>
      <c r="V39" s="1">
        <v>0</v>
      </c>
      <c r="W39" s="1">
        <v>0</v>
      </c>
      <c r="X39" s="1">
        <v>0.5</v>
      </c>
      <c r="Y39" s="62">
        <f t="shared" si="4"/>
        <v>5.5</v>
      </c>
      <c r="Z39" s="4">
        <v>15</v>
      </c>
      <c r="AA39" s="12">
        <v>7</v>
      </c>
      <c r="AB39" s="12">
        <f>+'Labs Karim'!C24</f>
        <v>8</v>
      </c>
      <c r="AC39" s="42">
        <f t="shared" si="1"/>
        <v>8.7527777777777764</v>
      </c>
      <c r="AD39" s="15">
        <v>7</v>
      </c>
      <c r="AE39" s="50">
        <f t="shared" si="3"/>
        <v>9.018518518518519</v>
      </c>
    </row>
    <row r="40" spans="1:31">
      <c r="A40">
        <v>37</v>
      </c>
      <c r="B40" s="1" t="s">
        <v>187</v>
      </c>
      <c r="C40" s="1"/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21">
        <f t="shared" si="2"/>
        <v>18.777777777777779</v>
      </c>
      <c r="M40" s="4">
        <v>14</v>
      </c>
      <c r="N40" s="1">
        <v>1</v>
      </c>
      <c r="O40" s="6">
        <v>6.5</v>
      </c>
      <c r="P40" s="1"/>
      <c r="Q40" s="1">
        <v>2</v>
      </c>
      <c r="R40" s="1">
        <v>4</v>
      </c>
      <c r="S40" s="1">
        <v>0.5</v>
      </c>
      <c r="T40" s="1">
        <v>3.5</v>
      </c>
      <c r="U40" s="1">
        <v>2</v>
      </c>
      <c r="V40" s="1">
        <v>1</v>
      </c>
      <c r="W40" s="1">
        <v>1.5</v>
      </c>
      <c r="X40" s="1">
        <v>2.5</v>
      </c>
      <c r="Y40" s="62">
        <f t="shared" si="4"/>
        <v>17</v>
      </c>
      <c r="Z40" s="4">
        <v>16</v>
      </c>
      <c r="AA40" s="12">
        <v>4</v>
      </c>
      <c r="AB40" s="12">
        <v>10.6</v>
      </c>
      <c r="AC40" s="42">
        <f t="shared" si="1"/>
        <v>9.6838888888888892</v>
      </c>
      <c r="AD40" s="15">
        <v>9.5</v>
      </c>
      <c r="AE40" s="50">
        <f t="shared" si="3"/>
        <v>17.592592592592595</v>
      </c>
    </row>
    <row r="41" spans="1:31">
      <c r="A41">
        <v>38</v>
      </c>
      <c r="B41" s="1" t="s">
        <v>105</v>
      </c>
      <c r="C41" s="1">
        <v>1</v>
      </c>
      <c r="D41" s="1">
        <v>1</v>
      </c>
      <c r="E41" s="1">
        <v>1</v>
      </c>
      <c r="F41" s="1"/>
      <c r="G41" s="1"/>
      <c r="H41" s="1"/>
      <c r="I41" s="1"/>
      <c r="J41" s="1"/>
      <c r="K41" s="1"/>
      <c r="L41" s="21">
        <f t="shared" si="2"/>
        <v>6.6666666666666661</v>
      </c>
      <c r="M41" s="4">
        <v>16</v>
      </c>
      <c r="N41" s="1"/>
      <c r="O41" s="7">
        <v>5</v>
      </c>
      <c r="P41" s="1"/>
      <c r="Q41" s="1">
        <v>1.5</v>
      </c>
      <c r="R41" s="1"/>
      <c r="S41" s="1"/>
      <c r="T41" s="1"/>
      <c r="U41" s="1"/>
      <c r="V41" s="1"/>
      <c r="W41" s="1"/>
      <c r="X41" s="1"/>
      <c r="Y41" s="62">
        <f t="shared" si="4"/>
        <v>1.5</v>
      </c>
      <c r="Z41" s="4">
        <v>16</v>
      </c>
      <c r="AA41" s="12">
        <v>2</v>
      </c>
      <c r="AB41" s="12"/>
      <c r="AC41" s="42">
        <f t="shared" si="1"/>
        <v>4.6333333333333329</v>
      </c>
      <c r="AD41" s="15"/>
      <c r="AE41" s="3">
        <f>+(Y41*0.1+L41*0.05)*20/3</f>
        <v>3.2222222222222219</v>
      </c>
    </row>
    <row r="42" spans="1:31">
      <c r="L42" s="21">
        <v>20</v>
      </c>
      <c r="M42" s="3">
        <v>20</v>
      </c>
      <c r="O42" s="3">
        <v>20</v>
      </c>
      <c r="Y42" s="61">
        <v>20</v>
      </c>
      <c r="Z42" s="3">
        <v>20</v>
      </c>
      <c r="AA42" s="50">
        <v>20</v>
      </c>
      <c r="AB42" s="50">
        <v>20</v>
      </c>
      <c r="AC42" s="23">
        <f>+AB42*0.2+AA42*0.25+Z42*0.1+Y42*0.1+O42*0.25+M42*0.05+L42*0.05</f>
        <v>20</v>
      </c>
    </row>
    <row r="43" spans="1:31">
      <c r="L43" s="47">
        <v>18</v>
      </c>
      <c r="M43" s="3">
        <v>17</v>
      </c>
      <c r="O43" s="3">
        <v>8</v>
      </c>
      <c r="Y43" s="61">
        <v>7</v>
      </c>
      <c r="Z43" s="3">
        <v>16</v>
      </c>
      <c r="AA43" s="50">
        <v>7</v>
      </c>
      <c r="AB43" s="50">
        <v>10</v>
      </c>
      <c r="AC43" s="24">
        <f>+AB43*0.2+AA43*0.25+Z43*0.1+AE43*0.15+O43*0.25+M43*0.05</f>
        <v>10.45</v>
      </c>
      <c r="AE43" s="3">
        <v>15</v>
      </c>
    </row>
    <row r="44" spans="1:31">
      <c r="AA44" s="50"/>
    </row>
    <row r="45" spans="1:31">
      <c r="AA45" s="50"/>
    </row>
    <row r="46" spans="1:31">
      <c r="AA46" s="50"/>
    </row>
    <row r="47" spans="1:31">
      <c r="AA47" s="50"/>
    </row>
    <row r="48" spans="1:31">
      <c r="AA48" s="50"/>
    </row>
    <row r="49" spans="27:27">
      <c r="AA49" s="50"/>
    </row>
    <row r="50" spans="27:27">
      <c r="AA50" s="50"/>
    </row>
    <row r="51" spans="27:27">
      <c r="AA51" s="50"/>
    </row>
    <row r="52" spans="27:27">
      <c r="AA52" s="50"/>
    </row>
    <row r="53" spans="27:27">
      <c r="AA53" s="50"/>
    </row>
  </sheetData>
  <sheetCalcPr fullCalcOnLoad="1"/>
  <sortState ref="B4:G41">
    <sortCondition ref="B5:B41"/>
  </sortState>
  <mergeCells count="1">
    <mergeCell ref="Q1:Y1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38"/>
  <sheetViews>
    <sheetView zoomScale="125" workbookViewId="0">
      <selection activeCell="A32" sqref="A32:XFD32"/>
    </sheetView>
  </sheetViews>
  <sheetFormatPr baseColWidth="10" defaultRowHeight="13"/>
  <cols>
    <col min="1" max="1" width="3.140625" bestFit="1" customWidth="1"/>
    <col min="2" max="2" width="32.42578125" customWidth="1"/>
    <col min="3" max="6" width="3.85546875" customWidth="1"/>
    <col min="7" max="8" width="2.28515625" bestFit="1" customWidth="1"/>
    <col min="9" max="14" width="3.85546875" customWidth="1"/>
    <col min="15" max="15" width="2.28515625" bestFit="1" customWidth="1"/>
    <col min="16" max="16" width="3.42578125" customWidth="1"/>
    <col min="17" max="17" width="3.85546875" customWidth="1"/>
    <col min="18" max="18" width="7.140625" style="17" customWidth="1"/>
  </cols>
  <sheetData>
    <row r="1" spans="1:18">
      <c r="B1" t="s">
        <v>74</v>
      </c>
    </row>
    <row r="2" spans="1:18">
      <c r="C2">
        <v>11</v>
      </c>
      <c r="D2">
        <v>6</v>
      </c>
      <c r="E2">
        <v>10</v>
      </c>
      <c r="F2">
        <v>4</v>
      </c>
      <c r="I2">
        <v>6</v>
      </c>
      <c r="J2">
        <v>3</v>
      </c>
      <c r="K2">
        <v>6</v>
      </c>
      <c r="L2">
        <v>3</v>
      </c>
      <c r="M2">
        <v>10</v>
      </c>
      <c r="N2">
        <v>3</v>
      </c>
      <c r="Q2">
        <v>3</v>
      </c>
    </row>
    <row r="3" spans="1:18">
      <c r="B3" t="s">
        <v>157</v>
      </c>
      <c r="C3" t="s">
        <v>158</v>
      </c>
      <c r="D3" t="s">
        <v>60</v>
      </c>
      <c r="E3" t="s">
        <v>116</v>
      </c>
      <c r="F3" t="s">
        <v>73</v>
      </c>
      <c r="I3" t="s">
        <v>167</v>
      </c>
      <c r="J3" t="s">
        <v>94</v>
      </c>
      <c r="K3" t="s">
        <v>93</v>
      </c>
      <c r="L3" t="s">
        <v>95</v>
      </c>
      <c r="M3" t="s">
        <v>215</v>
      </c>
      <c r="N3" t="s">
        <v>216</v>
      </c>
      <c r="P3" t="s">
        <v>217</v>
      </c>
      <c r="Q3" t="s">
        <v>218</v>
      </c>
      <c r="R3" s="17" t="s">
        <v>219</v>
      </c>
    </row>
    <row r="4" spans="1:18">
      <c r="A4">
        <v>1</v>
      </c>
      <c r="B4" s="1" t="s">
        <v>204</v>
      </c>
      <c r="C4" s="1">
        <v>11</v>
      </c>
      <c r="D4" s="1">
        <v>5</v>
      </c>
      <c r="E4" s="1">
        <v>10</v>
      </c>
      <c r="F4" s="1">
        <v>3</v>
      </c>
      <c r="G4" s="1">
        <v>1</v>
      </c>
      <c r="H4" s="1">
        <v>1</v>
      </c>
      <c r="I4" s="1"/>
      <c r="J4" s="1"/>
      <c r="K4" s="1">
        <v>5</v>
      </c>
      <c r="L4" s="1">
        <v>3</v>
      </c>
      <c r="M4" s="1">
        <v>5</v>
      </c>
      <c r="N4" s="1">
        <v>3</v>
      </c>
      <c r="O4" s="1"/>
      <c r="P4" s="1"/>
      <c r="Q4" s="18"/>
      <c r="R4" s="19">
        <f t="shared" ref="R4:R34" si="0">SUM(C4:Q4)/68*20</f>
        <v>13.823529411764707</v>
      </c>
    </row>
    <row r="5" spans="1:18">
      <c r="A5">
        <v>2</v>
      </c>
      <c r="B5" s="1" t="s">
        <v>63</v>
      </c>
      <c r="C5" s="1">
        <v>6</v>
      </c>
      <c r="D5" s="1">
        <v>3</v>
      </c>
      <c r="E5" s="1"/>
      <c r="F5" s="1"/>
      <c r="G5" s="1">
        <v>1</v>
      </c>
      <c r="H5" s="1">
        <v>1</v>
      </c>
      <c r="I5" s="1"/>
      <c r="J5" s="1"/>
      <c r="K5" s="1"/>
      <c r="L5" s="1"/>
      <c r="M5" s="1"/>
      <c r="N5" s="1"/>
      <c r="O5" s="1">
        <v>1</v>
      </c>
      <c r="P5" s="1"/>
      <c r="Q5" s="18"/>
      <c r="R5" s="19">
        <f t="shared" si="0"/>
        <v>3.5294117647058827</v>
      </c>
    </row>
    <row r="6" spans="1:18">
      <c r="A6">
        <v>3</v>
      </c>
      <c r="B6" s="1" t="s">
        <v>142</v>
      </c>
      <c r="C6" s="1">
        <v>11</v>
      </c>
      <c r="D6" s="1">
        <v>3</v>
      </c>
      <c r="E6" s="1">
        <v>10</v>
      </c>
      <c r="F6" s="1">
        <v>3</v>
      </c>
      <c r="G6" s="1">
        <v>1</v>
      </c>
      <c r="H6" s="1">
        <v>1</v>
      </c>
      <c r="I6" s="1">
        <v>6</v>
      </c>
      <c r="J6" s="1">
        <v>3</v>
      </c>
      <c r="K6" s="1">
        <v>6</v>
      </c>
      <c r="L6" s="1">
        <v>3</v>
      </c>
      <c r="M6" s="1">
        <v>10</v>
      </c>
      <c r="N6" s="1">
        <v>3</v>
      </c>
      <c r="O6" s="1">
        <v>1</v>
      </c>
      <c r="P6" s="1"/>
      <c r="Q6" s="18"/>
      <c r="R6" s="19">
        <f t="shared" si="0"/>
        <v>17.941176470588236</v>
      </c>
    </row>
    <row r="7" spans="1:18">
      <c r="A7">
        <v>4</v>
      </c>
      <c r="B7" s="1" t="s">
        <v>160</v>
      </c>
      <c r="C7" s="1">
        <v>6</v>
      </c>
      <c r="D7" s="1">
        <v>2</v>
      </c>
      <c r="E7" s="1"/>
      <c r="F7" s="1">
        <v>3</v>
      </c>
      <c r="G7" s="1">
        <v>1</v>
      </c>
      <c r="H7" s="1">
        <v>1</v>
      </c>
      <c r="I7" s="1"/>
      <c r="J7" s="1"/>
      <c r="K7" s="1"/>
      <c r="L7" s="1"/>
      <c r="M7" s="1"/>
      <c r="N7" s="1"/>
      <c r="O7" s="1"/>
      <c r="P7" s="1"/>
      <c r="Q7" s="18"/>
      <c r="R7" s="19">
        <f t="shared" si="0"/>
        <v>3.8235294117647056</v>
      </c>
    </row>
    <row r="8" spans="1:18">
      <c r="A8">
        <v>5</v>
      </c>
      <c r="B8" s="1" t="s">
        <v>161</v>
      </c>
      <c r="C8" s="1">
        <v>9</v>
      </c>
      <c r="D8" s="1">
        <v>5</v>
      </c>
      <c r="E8" s="1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8"/>
      <c r="R8" s="19">
        <f t="shared" si="0"/>
        <v>6.4705882352941178</v>
      </c>
    </row>
    <row r="9" spans="1:18">
      <c r="A9">
        <v>6</v>
      </c>
      <c r="B9" s="1" t="s">
        <v>220</v>
      </c>
      <c r="C9" s="1">
        <v>9</v>
      </c>
      <c r="D9" s="1">
        <v>5</v>
      </c>
      <c r="E9" s="1">
        <v>10</v>
      </c>
      <c r="F9" s="1">
        <v>4</v>
      </c>
      <c r="G9" s="1"/>
      <c r="H9" s="1">
        <v>1</v>
      </c>
      <c r="I9" s="1">
        <v>3</v>
      </c>
      <c r="J9" s="1"/>
      <c r="K9" s="1">
        <v>5</v>
      </c>
      <c r="L9" s="1">
        <v>3</v>
      </c>
      <c r="M9" s="1">
        <v>8</v>
      </c>
      <c r="N9" s="1">
        <v>3</v>
      </c>
      <c r="O9" s="1">
        <v>1</v>
      </c>
      <c r="P9" s="1"/>
      <c r="Q9" s="18"/>
      <c r="R9" s="19">
        <f t="shared" si="0"/>
        <v>15.294117647058822</v>
      </c>
    </row>
    <row r="10" spans="1:18">
      <c r="A10">
        <v>7</v>
      </c>
      <c r="B10" s="1" t="s">
        <v>169</v>
      </c>
      <c r="C10" s="1"/>
      <c r="D10" s="1">
        <v>5</v>
      </c>
      <c r="E10" s="1">
        <v>8</v>
      </c>
      <c r="F10" s="1">
        <v>3</v>
      </c>
      <c r="G10" s="1">
        <v>1</v>
      </c>
      <c r="H10" s="1">
        <v>1</v>
      </c>
      <c r="I10" s="1"/>
      <c r="J10" s="1">
        <v>3</v>
      </c>
      <c r="K10" s="1"/>
      <c r="L10" s="1"/>
      <c r="M10" s="1"/>
      <c r="N10" s="1"/>
      <c r="O10" s="1"/>
      <c r="P10" s="1"/>
      <c r="Q10" s="18"/>
      <c r="R10" s="19">
        <f t="shared" si="0"/>
        <v>6.1764705882352944</v>
      </c>
    </row>
    <row r="11" spans="1:18">
      <c r="A11">
        <v>8</v>
      </c>
      <c r="B11" s="1" t="s">
        <v>186</v>
      </c>
      <c r="C11" s="1"/>
      <c r="D11" s="1">
        <v>5</v>
      </c>
      <c r="E11" s="1"/>
      <c r="F11" s="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8"/>
      <c r="R11" s="19">
        <f t="shared" si="0"/>
        <v>2.0588235294117645</v>
      </c>
    </row>
    <row r="12" spans="1:18">
      <c r="A12">
        <v>9</v>
      </c>
      <c r="B12" s="1" t="s">
        <v>1</v>
      </c>
      <c r="C12" s="1"/>
      <c r="D12" s="1"/>
      <c r="E12" s="1">
        <v>7</v>
      </c>
      <c r="F12" s="1">
        <v>1.5</v>
      </c>
      <c r="G12" s="1"/>
      <c r="H12" s="1"/>
      <c r="I12" s="1"/>
      <c r="J12" s="1">
        <v>2</v>
      </c>
      <c r="K12" s="1"/>
      <c r="L12" s="1">
        <v>3</v>
      </c>
      <c r="M12" s="1"/>
      <c r="N12" s="1">
        <v>2</v>
      </c>
      <c r="O12" s="1"/>
      <c r="P12" s="1"/>
      <c r="Q12" s="18"/>
      <c r="R12" s="19">
        <f t="shared" si="0"/>
        <v>4.5588235294117645</v>
      </c>
    </row>
    <row r="13" spans="1:18">
      <c r="A13">
        <v>10</v>
      </c>
      <c r="B13" s="1" t="s">
        <v>64</v>
      </c>
      <c r="C13" s="1">
        <v>0</v>
      </c>
      <c r="D13" s="1">
        <v>3</v>
      </c>
      <c r="E13" s="1">
        <v>10</v>
      </c>
      <c r="F13" s="1">
        <v>3</v>
      </c>
      <c r="G13" s="1"/>
      <c r="H13" s="1"/>
      <c r="I13" s="1"/>
      <c r="J13" s="1">
        <v>0.5</v>
      </c>
      <c r="K13" s="1"/>
      <c r="L13" s="1">
        <v>3</v>
      </c>
      <c r="M13" s="1"/>
      <c r="N13" s="1">
        <v>0.5</v>
      </c>
      <c r="O13" s="1"/>
      <c r="P13" s="1"/>
      <c r="Q13" s="18"/>
      <c r="R13" s="19">
        <f t="shared" si="0"/>
        <v>5.882352941176471</v>
      </c>
    </row>
    <row r="14" spans="1:18">
      <c r="A14">
        <v>11</v>
      </c>
      <c r="B14" s="1" t="s">
        <v>128</v>
      </c>
      <c r="C14" s="1">
        <v>2</v>
      </c>
      <c r="D14" s="1">
        <v>4</v>
      </c>
      <c r="E14" s="1"/>
      <c r="F14" s="1">
        <v>1.5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8"/>
      <c r="R14" s="19">
        <f t="shared" si="0"/>
        <v>2.2058823529411766</v>
      </c>
    </row>
    <row r="15" spans="1:18">
      <c r="A15">
        <v>12</v>
      </c>
      <c r="B15" s="1" t="s">
        <v>226</v>
      </c>
      <c r="C15" s="1">
        <v>5</v>
      </c>
      <c r="D15" s="1">
        <v>4</v>
      </c>
      <c r="E15" s="1"/>
      <c r="F15" s="1">
        <v>1</v>
      </c>
      <c r="G15" s="1"/>
      <c r="H15" s="1"/>
      <c r="I15" s="1"/>
      <c r="J15" s="1">
        <v>1</v>
      </c>
      <c r="K15" s="1"/>
      <c r="L15" s="1">
        <v>1.5</v>
      </c>
      <c r="M15" s="1"/>
      <c r="N15" s="1">
        <v>2</v>
      </c>
      <c r="O15" s="1"/>
      <c r="P15" s="1"/>
      <c r="Q15" s="18"/>
      <c r="R15" s="19">
        <f t="shared" si="0"/>
        <v>4.2647058823529411</v>
      </c>
    </row>
    <row r="16" spans="1:18">
      <c r="A16">
        <v>13</v>
      </c>
      <c r="B16" s="1" t="s">
        <v>177</v>
      </c>
      <c r="C16" s="1">
        <v>10</v>
      </c>
      <c r="D16" s="1">
        <v>3</v>
      </c>
      <c r="E16" s="1">
        <v>8</v>
      </c>
      <c r="F16" s="1">
        <v>3</v>
      </c>
      <c r="G16" s="1">
        <v>1</v>
      </c>
      <c r="H16" s="1">
        <v>1</v>
      </c>
      <c r="I16" s="1"/>
      <c r="J16" s="1">
        <v>3</v>
      </c>
      <c r="K16" s="1">
        <v>4</v>
      </c>
      <c r="L16" s="1">
        <v>3</v>
      </c>
      <c r="M16" s="1">
        <v>8</v>
      </c>
      <c r="N16" s="1">
        <v>3</v>
      </c>
      <c r="O16" s="1"/>
      <c r="P16" s="1"/>
      <c r="Q16" s="18"/>
      <c r="R16" s="19">
        <f t="shared" si="0"/>
        <v>13.823529411764707</v>
      </c>
    </row>
    <row r="17" spans="1:18">
      <c r="A17">
        <v>14</v>
      </c>
      <c r="B17" s="1" t="s">
        <v>195</v>
      </c>
      <c r="C17" s="1">
        <v>5</v>
      </c>
      <c r="D17" s="1">
        <v>3</v>
      </c>
      <c r="E17" s="1">
        <v>10</v>
      </c>
      <c r="F17" s="1">
        <v>1.5</v>
      </c>
      <c r="G17" s="1">
        <v>1</v>
      </c>
      <c r="H17" s="1">
        <v>1</v>
      </c>
      <c r="I17" s="1"/>
      <c r="J17" s="1"/>
      <c r="K17" s="1">
        <v>5</v>
      </c>
      <c r="L17" s="1"/>
      <c r="M17" s="1"/>
      <c r="N17" s="1"/>
      <c r="O17" s="1"/>
      <c r="P17" s="1"/>
      <c r="Q17" s="18"/>
      <c r="R17" s="19">
        <f t="shared" si="0"/>
        <v>7.7941176470588234</v>
      </c>
    </row>
    <row r="18" spans="1:18">
      <c r="A18">
        <v>15</v>
      </c>
      <c r="B18" s="1" t="s">
        <v>131</v>
      </c>
      <c r="C18" s="1">
        <v>0</v>
      </c>
      <c r="D18" s="1">
        <v>5</v>
      </c>
      <c r="E18" s="1"/>
      <c r="F18" s="1">
        <v>2</v>
      </c>
      <c r="G18" s="1">
        <v>1</v>
      </c>
      <c r="H18" s="1"/>
      <c r="I18" s="1">
        <v>4</v>
      </c>
      <c r="J18" s="1">
        <v>3</v>
      </c>
      <c r="K18" s="1">
        <v>3</v>
      </c>
      <c r="L18" s="1">
        <v>3</v>
      </c>
      <c r="M18" s="1">
        <v>5</v>
      </c>
      <c r="N18" s="1">
        <v>2</v>
      </c>
      <c r="O18" s="1"/>
      <c r="P18" s="1"/>
      <c r="Q18" s="18">
        <v>3</v>
      </c>
      <c r="R18" s="19">
        <f t="shared" si="0"/>
        <v>9.117647058823529</v>
      </c>
    </row>
    <row r="19" spans="1:18">
      <c r="A19">
        <v>16</v>
      </c>
      <c r="B19" s="1" t="s">
        <v>139</v>
      </c>
      <c r="C19" s="1">
        <v>0</v>
      </c>
      <c r="D19" s="1"/>
      <c r="E19" s="1">
        <v>6</v>
      </c>
      <c r="F19" s="1"/>
      <c r="G19" s="1">
        <v>1</v>
      </c>
      <c r="H19" s="1"/>
      <c r="I19" s="1"/>
      <c r="J19" s="1"/>
      <c r="K19" s="1"/>
      <c r="L19" s="1"/>
      <c r="M19" s="1"/>
      <c r="N19" s="1"/>
      <c r="O19" s="1"/>
      <c r="P19" s="1"/>
      <c r="Q19" s="18"/>
      <c r="R19" s="19">
        <f t="shared" si="0"/>
        <v>2.0588235294117645</v>
      </c>
    </row>
    <row r="20" spans="1:18">
      <c r="A20">
        <v>17</v>
      </c>
      <c r="B20" s="1" t="s">
        <v>103</v>
      </c>
      <c r="C20" s="1">
        <v>6</v>
      </c>
      <c r="D20" s="1">
        <v>5</v>
      </c>
      <c r="E20" s="1">
        <v>10</v>
      </c>
      <c r="F20" s="1">
        <v>3</v>
      </c>
      <c r="G20" s="1"/>
      <c r="H20" s="1"/>
      <c r="I20" s="1"/>
      <c r="J20" s="1">
        <v>1</v>
      </c>
      <c r="K20" s="1"/>
      <c r="L20" s="1">
        <v>1.5</v>
      </c>
      <c r="M20" s="1">
        <v>7</v>
      </c>
      <c r="N20" s="1"/>
      <c r="O20" s="1">
        <v>1</v>
      </c>
      <c r="P20" s="1"/>
      <c r="Q20" s="18"/>
      <c r="R20" s="19">
        <f t="shared" si="0"/>
        <v>10.147058823529411</v>
      </c>
    </row>
    <row r="21" spans="1:18">
      <c r="A21">
        <v>18</v>
      </c>
      <c r="B21" s="1" t="s">
        <v>80</v>
      </c>
      <c r="C21" s="1">
        <v>8</v>
      </c>
      <c r="D21" s="1">
        <v>3</v>
      </c>
      <c r="E21" s="1"/>
      <c r="F21" s="1">
        <v>2</v>
      </c>
      <c r="G21" s="1"/>
      <c r="H21" s="1">
        <v>1</v>
      </c>
      <c r="I21" s="1"/>
      <c r="J21" s="1"/>
      <c r="K21" s="1"/>
      <c r="L21" s="1">
        <v>2</v>
      </c>
      <c r="M21" s="1">
        <v>8</v>
      </c>
      <c r="N21" s="1"/>
      <c r="O21" s="1">
        <v>1</v>
      </c>
      <c r="P21" s="1"/>
      <c r="Q21" s="18"/>
      <c r="R21" s="19">
        <f t="shared" si="0"/>
        <v>7.3529411764705888</v>
      </c>
    </row>
    <row r="22" spans="1:18">
      <c r="A22">
        <v>19</v>
      </c>
      <c r="B22" s="1" t="s">
        <v>213</v>
      </c>
      <c r="C22" s="1">
        <v>0</v>
      </c>
      <c r="D22" s="1">
        <v>2</v>
      </c>
      <c r="E22" s="1"/>
      <c r="F22" s="1">
        <v>2</v>
      </c>
      <c r="G22" s="1"/>
      <c r="H22" s="1">
        <v>1</v>
      </c>
      <c r="I22" s="1"/>
      <c r="J22" s="1"/>
      <c r="K22" s="1"/>
      <c r="L22" s="1"/>
      <c r="M22" s="1"/>
      <c r="N22" s="1"/>
      <c r="O22" s="1"/>
      <c r="P22" s="1"/>
      <c r="Q22" s="18"/>
      <c r="R22" s="19">
        <f t="shared" si="0"/>
        <v>1.4705882352941178</v>
      </c>
    </row>
    <row r="23" spans="1:18">
      <c r="A23">
        <v>20</v>
      </c>
      <c r="B23" s="1" t="s">
        <v>196</v>
      </c>
      <c r="C23" s="1">
        <v>9</v>
      </c>
      <c r="D23" s="1">
        <v>5</v>
      </c>
      <c r="E23" s="1">
        <v>10</v>
      </c>
      <c r="F23" s="1">
        <v>3</v>
      </c>
      <c r="G23" s="1">
        <v>1</v>
      </c>
      <c r="H23" s="1">
        <v>1</v>
      </c>
      <c r="I23" s="1">
        <v>3</v>
      </c>
      <c r="J23" s="1">
        <v>2</v>
      </c>
      <c r="K23" s="1">
        <v>3</v>
      </c>
      <c r="L23" s="1">
        <v>3</v>
      </c>
      <c r="M23" s="1">
        <v>5</v>
      </c>
      <c r="N23" s="1">
        <v>3</v>
      </c>
      <c r="O23" s="1">
        <v>1</v>
      </c>
      <c r="P23" s="1"/>
      <c r="Q23" s="18">
        <v>3</v>
      </c>
      <c r="R23" s="19">
        <f t="shared" si="0"/>
        <v>15.294117647058822</v>
      </c>
    </row>
    <row r="24" spans="1:18">
      <c r="A24">
        <v>21</v>
      </c>
      <c r="B24" s="1" t="s">
        <v>141</v>
      </c>
      <c r="C24" s="1">
        <v>7</v>
      </c>
      <c r="D24" s="1">
        <v>5</v>
      </c>
      <c r="E24" s="1">
        <v>10</v>
      </c>
      <c r="F24" s="1">
        <v>2</v>
      </c>
      <c r="G24" s="1">
        <v>1</v>
      </c>
      <c r="H24" s="1"/>
      <c r="I24" s="1">
        <v>5</v>
      </c>
      <c r="J24" s="1">
        <v>2</v>
      </c>
      <c r="K24" s="1">
        <v>4</v>
      </c>
      <c r="L24" s="1">
        <v>2</v>
      </c>
      <c r="M24" s="1">
        <v>7</v>
      </c>
      <c r="N24" s="1">
        <v>3</v>
      </c>
      <c r="O24" s="1">
        <v>1</v>
      </c>
      <c r="P24" s="1"/>
      <c r="Q24" s="18"/>
      <c r="R24" s="19">
        <f t="shared" si="0"/>
        <v>14.411764705882353</v>
      </c>
    </row>
    <row r="25" spans="1:18">
      <c r="A25">
        <v>22</v>
      </c>
      <c r="B25" s="1" t="s">
        <v>143</v>
      </c>
      <c r="C25" s="1">
        <v>11</v>
      </c>
      <c r="D25" s="1">
        <v>5</v>
      </c>
      <c r="E25" s="1">
        <v>10</v>
      </c>
      <c r="F25" s="1">
        <v>2</v>
      </c>
      <c r="G25" s="1">
        <v>1</v>
      </c>
      <c r="H25" s="1">
        <v>1</v>
      </c>
      <c r="I25" s="1">
        <v>5</v>
      </c>
      <c r="J25" s="1">
        <v>3</v>
      </c>
      <c r="K25" s="1"/>
      <c r="L25" s="1">
        <v>3</v>
      </c>
      <c r="M25" s="1">
        <v>8</v>
      </c>
      <c r="N25" s="1">
        <v>2</v>
      </c>
      <c r="O25" s="1">
        <v>1</v>
      </c>
      <c r="P25" s="1"/>
      <c r="Q25" s="18">
        <v>3</v>
      </c>
      <c r="R25" s="19">
        <f t="shared" si="0"/>
        <v>16.176470588235293</v>
      </c>
    </row>
    <row r="26" spans="1:18">
      <c r="A26">
        <v>23</v>
      </c>
      <c r="B26" s="1" t="s">
        <v>178</v>
      </c>
      <c r="C26" s="1">
        <v>6</v>
      </c>
      <c r="D26" s="1">
        <v>5</v>
      </c>
      <c r="E26" s="1"/>
      <c r="F26" s="1"/>
      <c r="G26" s="1">
        <v>1</v>
      </c>
      <c r="H26" s="1"/>
      <c r="I26" s="1"/>
      <c r="J26" s="1">
        <v>3</v>
      </c>
      <c r="K26" s="1"/>
      <c r="L26" s="1"/>
      <c r="M26" s="1"/>
      <c r="N26" s="1">
        <v>3</v>
      </c>
      <c r="O26" s="1"/>
      <c r="P26" s="1"/>
      <c r="Q26" s="18"/>
      <c r="R26" s="19">
        <f t="shared" si="0"/>
        <v>5.2941176470588234</v>
      </c>
    </row>
    <row r="27" spans="1:18">
      <c r="A27">
        <v>24</v>
      </c>
      <c r="B27" s="1" t="s">
        <v>147</v>
      </c>
      <c r="C27" s="1">
        <v>6</v>
      </c>
      <c r="D27" s="1">
        <v>5</v>
      </c>
      <c r="E27" s="1">
        <v>10</v>
      </c>
      <c r="F27" s="1">
        <v>3</v>
      </c>
      <c r="G27" s="1">
        <v>1</v>
      </c>
      <c r="H27" s="1">
        <v>1</v>
      </c>
      <c r="I27" s="1"/>
      <c r="J27" s="1">
        <v>3</v>
      </c>
      <c r="K27" s="1">
        <v>6</v>
      </c>
      <c r="L27" s="1">
        <v>2</v>
      </c>
      <c r="M27" s="1"/>
      <c r="N27" s="1">
        <v>2</v>
      </c>
      <c r="O27" s="1">
        <v>1</v>
      </c>
      <c r="P27" s="1"/>
      <c r="Q27" s="18"/>
      <c r="R27" s="19">
        <f t="shared" si="0"/>
        <v>11.764705882352942</v>
      </c>
    </row>
    <row r="28" spans="1:18">
      <c r="A28">
        <v>25</v>
      </c>
      <c r="B28" s="1" t="s">
        <v>151</v>
      </c>
      <c r="C28" s="1">
        <v>6</v>
      </c>
      <c r="D28" s="1">
        <v>5</v>
      </c>
      <c r="E28" s="1">
        <v>8</v>
      </c>
      <c r="F28" s="1">
        <v>3</v>
      </c>
      <c r="G28" s="1"/>
      <c r="H28" s="1">
        <v>1</v>
      </c>
      <c r="I28" s="1"/>
      <c r="J28" s="1">
        <v>3</v>
      </c>
      <c r="K28" s="1"/>
      <c r="L28" s="1">
        <v>3</v>
      </c>
      <c r="M28" s="1"/>
      <c r="N28" s="1"/>
      <c r="O28" s="1"/>
      <c r="P28" s="1"/>
      <c r="Q28" s="18"/>
      <c r="R28" s="19">
        <f t="shared" si="0"/>
        <v>8.5294117647058822</v>
      </c>
    </row>
    <row r="29" spans="1:18">
      <c r="A29">
        <v>26</v>
      </c>
      <c r="B29" s="1" t="s">
        <v>175</v>
      </c>
      <c r="C29" s="1">
        <v>8</v>
      </c>
      <c r="D29" s="1">
        <v>3</v>
      </c>
      <c r="E29" s="1"/>
      <c r="F29" s="1"/>
      <c r="G29" s="1">
        <v>1</v>
      </c>
      <c r="H29" s="1">
        <v>1</v>
      </c>
      <c r="I29" s="1"/>
      <c r="J29" s="1"/>
      <c r="K29" s="1"/>
      <c r="L29" s="1"/>
      <c r="M29" s="1"/>
      <c r="N29" s="1">
        <v>3</v>
      </c>
      <c r="O29" s="1"/>
      <c r="P29" s="1"/>
      <c r="Q29" s="18"/>
      <c r="R29" s="19">
        <f t="shared" si="0"/>
        <v>4.7058823529411766</v>
      </c>
    </row>
    <row r="30" spans="1:18">
      <c r="A30">
        <v>27</v>
      </c>
      <c r="B30" s="1" t="s">
        <v>59</v>
      </c>
      <c r="C30" s="1">
        <v>0</v>
      </c>
      <c r="D30" s="1">
        <v>5</v>
      </c>
      <c r="E30" s="1">
        <v>8</v>
      </c>
      <c r="F30" s="1">
        <v>1.5</v>
      </c>
      <c r="G30" s="1">
        <v>1</v>
      </c>
      <c r="H30" s="1">
        <v>1</v>
      </c>
      <c r="I30" s="1">
        <v>2</v>
      </c>
      <c r="J30" s="1"/>
      <c r="K30" s="1"/>
      <c r="L30" s="1">
        <v>1.5</v>
      </c>
      <c r="M30" s="1"/>
      <c r="N30" s="1">
        <v>2</v>
      </c>
      <c r="O30" s="1">
        <v>1</v>
      </c>
      <c r="P30" s="1"/>
      <c r="Q30" s="18"/>
      <c r="R30" s="19">
        <f t="shared" si="0"/>
        <v>6.764705882352942</v>
      </c>
    </row>
    <row r="31" spans="1:18">
      <c r="A31">
        <v>28</v>
      </c>
      <c r="B31" s="1" t="s">
        <v>168</v>
      </c>
      <c r="C31" s="1">
        <v>6</v>
      </c>
      <c r="D31" s="1">
        <v>3</v>
      </c>
      <c r="E31" s="1">
        <v>10</v>
      </c>
      <c r="F31" s="1">
        <v>1.5</v>
      </c>
      <c r="G31" s="1">
        <v>1</v>
      </c>
      <c r="H31" s="1"/>
      <c r="I31" s="1">
        <v>6</v>
      </c>
      <c r="J31" s="1">
        <v>3</v>
      </c>
      <c r="K31" s="1">
        <v>6</v>
      </c>
      <c r="L31" s="1">
        <v>3</v>
      </c>
      <c r="M31" s="1">
        <v>10</v>
      </c>
      <c r="N31" s="1">
        <v>3</v>
      </c>
      <c r="O31" s="1"/>
      <c r="P31" s="1"/>
      <c r="Q31" s="18"/>
      <c r="R31" s="19">
        <f t="shared" si="0"/>
        <v>15.441176470588236</v>
      </c>
    </row>
    <row r="32" spans="1:18">
      <c r="A32">
        <v>29</v>
      </c>
      <c r="B32" s="1" t="s">
        <v>79</v>
      </c>
      <c r="C32" s="1">
        <v>11</v>
      </c>
      <c r="D32" s="1">
        <v>4</v>
      </c>
      <c r="E32" s="1">
        <v>3</v>
      </c>
      <c r="F32" s="1">
        <v>4</v>
      </c>
      <c r="G32" s="1"/>
      <c r="H32" s="1">
        <v>1</v>
      </c>
      <c r="I32" s="1"/>
      <c r="J32" s="1"/>
      <c r="K32" s="1">
        <v>2</v>
      </c>
      <c r="L32" s="1"/>
      <c r="M32" s="1">
        <v>3</v>
      </c>
      <c r="N32" s="1">
        <v>3</v>
      </c>
      <c r="O32" s="1">
        <v>1</v>
      </c>
      <c r="P32" s="1"/>
      <c r="Q32" s="18"/>
      <c r="R32" s="19">
        <f t="shared" si="0"/>
        <v>9.4117647058823533</v>
      </c>
    </row>
    <row r="33" spans="1:18">
      <c r="A33">
        <v>30</v>
      </c>
      <c r="B33" s="1" t="s">
        <v>144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8"/>
      <c r="R33" s="19">
        <f t="shared" si="0"/>
        <v>0</v>
      </c>
    </row>
    <row r="34" spans="1:18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8"/>
      <c r="R34" s="19">
        <f t="shared" si="0"/>
        <v>0</v>
      </c>
    </row>
    <row r="35" spans="1:18">
      <c r="B35" s="1"/>
      <c r="C35" s="16">
        <v>11</v>
      </c>
      <c r="D35" s="16">
        <v>6</v>
      </c>
      <c r="E35" s="16">
        <v>10</v>
      </c>
      <c r="F35" s="16">
        <v>4</v>
      </c>
      <c r="G35" s="16">
        <v>1</v>
      </c>
      <c r="H35" s="16">
        <v>1</v>
      </c>
      <c r="I35" s="16">
        <v>6</v>
      </c>
      <c r="J35" s="16">
        <v>3</v>
      </c>
      <c r="K35" s="16">
        <v>6</v>
      </c>
      <c r="L35" s="16">
        <v>3</v>
      </c>
      <c r="M35" s="16">
        <v>10</v>
      </c>
      <c r="N35" s="16">
        <v>3</v>
      </c>
      <c r="O35" s="16">
        <v>1</v>
      </c>
      <c r="P35" s="16"/>
      <c r="Q35" s="16">
        <v>3</v>
      </c>
      <c r="R35" s="19">
        <f>SUM(C35:Q35)/68*20</f>
        <v>20</v>
      </c>
    </row>
    <row r="36" spans="1:18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8"/>
      <c r="R36" s="19"/>
    </row>
    <row r="37" spans="1:18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8"/>
      <c r="R37" s="19"/>
    </row>
    <row r="38" spans="1:1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8"/>
      <c r="R38" s="19"/>
    </row>
  </sheetData>
  <sheetCalcPr fullCalcOnLoad="1"/>
  <sortState ref="B4:E33">
    <sortCondition ref="B5:B33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C75"/>
  <sheetViews>
    <sheetView topLeftCell="A38" zoomScale="125" workbookViewId="0">
      <selection activeCell="D13" sqref="D13"/>
    </sheetView>
  </sheetViews>
  <sheetFormatPr baseColWidth="10" defaultRowHeight="13"/>
  <cols>
    <col min="2" max="2" width="25.42578125" customWidth="1"/>
  </cols>
  <sheetData>
    <row r="2" spans="1:3">
      <c r="A2" s="28"/>
      <c r="B2" s="28"/>
      <c r="C2" s="29"/>
    </row>
    <row r="3" spans="1:3" ht="14" thickBot="1">
      <c r="A3" s="28" t="s">
        <v>9</v>
      </c>
      <c r="B3" s="29"/>
      <c r="C3" s="28"/>
    </row>
    <row r="4" spans="1:3">
      <c r="A4" s="53" t="s">
        <v>10</v>
      </c>
      <c r="B4" s="55" t="s">
        <v>11</v>
      </c>
      <c r="C4" s="30"/>
    </row>
    <row r="5" spans="1:3">
      <c r="A5" s="54"/>
      <c r="B5" s="56"/>
      <c r="C5" s="31" t="s">
        <v>12</v>
      </c>
    </row>
    <row r="6" spans="1:3">
      <c r="A6" s="32">
        <v>1</v>
      </c>
      <c r="B6" s="33" t="s">
        <v>13</v>
      </c>
      <c r="C6" s="34">
        <v>13</v>
      </c>
    </row>
    <row r="7" spans="1:3">
      <c r="A7" s="32">
        <v>2</v>
      </c>
      <c r="B7" s="35" t="s">
        <v>14</v>
      </c>
      <c r="C7" s="34">
        <v>14</v>
      </c>
    </row>
    <row r="8" spans="1:3">
      <c r="A8" s="32">
        <v>3</v>
      </c>
      <c r="B8" s="35" t="s">
        <v>15</v>
      </c>
      <c r="C8" s="34">
        <v>14</v>
      </c>
    </row>
    <row r="9" spans="1:3">
      <c r="A9" s="32">
        <v>4</v>
      </c>
      <c r="B9" s="35" t="s">
        <v>16</v>
      </c>
      <c r="C9" s="34">
        <v>12</v>
      </c>
    </row>
    <row r="10" spans="1:3">
      <c r="A10" s="32">
        <v>5</v>
      </c>
      <c r="B10" s="33" t="s">
        <v>17</v>
      </c>
      <c r="C10" s="34">
        <v>13</v>
      </c>
    </row>
    <row r="11" spans="1:3">
      <c r="A11" s="32">
        <v>6</v>
      </c>
      <c r="B11" s="35" t="s">
        <v>18</v>
      </c>
      <c r="C11" s="34">
        <v>12</v>
      </c>
    </row>
    <row r="12" spans="1:3">
      <c r="A12" s="32">
        <v>7</v>
      </c>
      <c r="B12" s="33" t="s">
        <v>19</v>
      </c>
      <c r="C12" s="34">
        <v>10</v>
      </c>
    </row>
    <row r="13" spans="1:3">
      <c r="A13" s="32">
        <v>8</v>
      </c>
      <c r="B13" s="35" t="s">
        <v>20</v>
      </c>
      <c r="C13" s="34">
        <v>11</v>
      </c>
    </row>
    <row r="14" spans="1:3">
      <c r="A14" s="32">
        <v>9</v>
      </c>
      <c r="B14" s="33" t="s">
        <v>21</v>
      </c>
      <c r="C14" s="34">
        <v>11</v>
      </c>
    </row>
    <row r="15" spans="1:3">
      <c r="A15" s="32">
        <v>10</v>
      </c>
      <c r="B15" s="35" t="s">
        <v>22</v>
      </c>
      <c r="C15" s="34">
        <v>15</v>
      </c>
    </row>
    <row r="16" spans="1:3">
      <c r="A16" s="32">
        <v>11</v>
      </c>
      <c r="B16" s="35" t="s">
        <v>23</v>
      </c>
      <c r="C16" s="34">
        <v>11</v>
      </c>
    </row>
    <row r="17" spans="1:3">
      <c r="A17" s="32">
        <v>12</v>
      </c>
      <c r="B17" s="35" t="s">
        <v>24</v>
      </c>
      <c r="C17" s="34">
        <v>8</v>
      </c>
    </row>
    <row r="18" spans="1:3">
      <c r="A18" s="32">
        <v>13</v>
      </c>
      <c r="B18" s="35" t="s">
        <v>25</v>
      </c>
      <c r="C18" s="34">
        <v>8</v>
      </c>
    </row>
    <row r="19" spans="1:3">
      <c r="A19" s="32">
        <v>14</v>
      </c>
      <c r="B19" s="35" t="s">
        <v>26</v>
      </c>
      <c r="C19" s="34">
        <v>10</v>
      </c>
    </row>
    <row r="20" spans="1:3">
      <c r="A20" s="32">
        <v>15</v>
      </c>
      <c r="B20" s="35" t="s">
        <v>27</v>
      </c>
      <c r="C20" s="34">
        <v>12</v>
      </c>
    </row>
    <row r="21" spans="1:3" ht="26">
      <c r="A21" s="32">
        <v>16</v>
      </c>
      <c r="B21" s="35" t="s">
        <v>28</v>
      </c>
      <c r="C21" s="34">
        <v>14</v>
      </c>
    </row>
    <row r="22" spans="1:3">
      <c r="A22" s="32">
        <v>17</v>
      </c>
      <c r="B22" s="35" t="s">
        <v>29</v>
      </c>
      <c r="C22" s="34">
        <v>15</v>
      </c>
    </row>
    <row r="23" spans="1:3">
      <c r="A23" s="32">
        <v>18</v>
      </c>
      <c r="B23" s="35" t="s">
        <v>30</v>
      </c>
      <c r="C23" s="34">
        <v>9</v>
      </c>
    </row>
    <row r="24" spans="1:3">
      <c r="A24" s="32">
        <v>19</v>
      </c>
      <c r="B24" s="35" t="s">
        <v>31</v>
      </c>
      <c r="C24" s="34">
        <v>8</v>
      </c>
    </row>
    <row r="25" spans="1:3">
      <c r="A25" s="32">
        <v>20</v>
      </c>
      <c r="B25" s="35" t="s">
        <v>32</v>
      </c>
      <c r="C25" s="34">
        <v>11</v>
      </c>
    </row>
    <row r="26" spans="1:3">
      <c r="A26" s="32">
        <v>21</v>
      </c>
      <c r="B26" s="35" t="s">
        <v>33</v>
      </c>
      <c r="C26" s="34">
        <v>12</v>
      </c>
    </row>
    <row r="27" spans="1:3">
      <c r="A27" s="32">
        <v>22</v>
      </c>
      <c r="B27" s="33" t="s">
        <v>34</v>
      </c>
      <c r="C27" s="34">
        <v>15</v>
      </c>
    </row>
    <row r="28" spans="1:3">
      <c r="A28" s="32">
        <v>23</v>
      </c>
      <c r="B28" s="36" t="s">
        <v>35</v>
      </c>
      <c r="C28" s="34">
        <v>7</v>
      </c>
    </row>
    <row r="29" spans="1:3">
      <c r="A29" s="32">
        <v>24</v>
      </c>
      <c r="B29" s="35" t="s">
        <v>36</v>
      </c>
      <c r="C29" s="34">
        <v>6</v>
      </c>
    </row>
    <row r="30" spans="1:3">
      <c r="A30" s="37"/>
      <c r="B30" s="37"/>
      <c r="C30" s="37"/>
    </row>
    <row r="31" spans="1:3">
      <c r="A31" s="37"/>
      <c r="B31" s="37"/>
      <c r="C31" s="37"/>
    </row>
    <row r="32" spans="1:3">
      <c r="A32" s="38" t="s">
        <v>37</v>
      </c>
      <c r="B32" s="37"/>
      <c r="C32" s="37"/>
    </row>
    <row r="33" spans="1:3">
      <c r="A33" s="37"/>
      <c r="B33" s="35" t="s">
        <v>38</v>
      </c>
      <c r="C33" s="37"/>
    </row>
    <row r="34" spans="1:3">
      <c r="A34" s="37"/>
      <c r="B34" s="35" t="s">
        <v>39</v>
      </c>
      <c r="C34" s="37"/>
    </row>
    <row r="35" spans="1:3">
      <c r="A35" s="37"/>
      <c r="B35" s="35" t="s">
        <v>40</v>
      </c>
      <c r="C35" s="37"/>
    </row>
    <row r="36" spans="1:3">
      <c r="A36" s="37"/>
      <c r="B36" s="39"/>
      <c r="C36" s="37"/>
    </row>
    <row r="41" spans="1:3">
      <c r="A41" s="57" t="s">
        <v>41</v>
      </c>
      <c r="B41" s="57"/>
      <c r="C41" s="57"/>
    </row>
    <row r="42" spans="1:3">
      <c r="A42" s="28"/>
      <c r="B42" s="28"/>
      <c r="C42" s="28"/>
    </row>
    <row r="43" spans="1:3" ht="14" thickBot="1">
      <c r="A43" s="28" t="s">
        <v>42</v>
      </c>
      <c r="B43" s="29"/>
      <c r="C43" s="29"/>
    </row>
    <row r="44" spans="1:3">
      <c r="A44" s="53" t="s">
        <v>10</v>
      </c>
      <c r="B44" s="55" t="s">
        <v>11</v>
      </c>
      <c r="C44" s="30"/>
    </row>
    <row r="45" spans="1:3">
      <c r="A45" s="54"/>
      <c r="B45" s="56"/>
      <c r="C45" s="31" t="s">
        <v>43</v>
      </c>
    </row>
    <row r="46" spans="1:3">
      <c r="A46" s="32">
        <v>1</v>
      </c>
      <c r="B46" s="40" t="s">
        <v>44</v>
      </c>
      <c r="C46" s="34">
        <v>9</v>
      </c>
    </row>
    <row r="47" spans="1:3">
      <c r="A47" s="32">
        <v>2</v>
      </c>
      <c r="B47" s="35" t="s">
        <v>45</v>
      </c>
      <c r="C47" s="34">
        <v>12</v>
      </c>
    </row>
    <row r="48" spans="1:3">
      <c r="A48" s="32">
        <v>3</v>
      </c>
      <c r="B48" s="35" t="s">
        <v>46</v>
      </c>
      <c r="C48" s="34">
        <v>6</v>
      </c>
    </row>
    <row r="49" spans="1:3">
      <c r="A49" s="32">
        <v>4</v>
      </c>
      <c r="B49" s="35" t="s">
        <v>47</v>
      </c>
      <c r="C49" s="34">
        <v>11</v>
      </c>
    </row>
    <row r="50" spans="1:3">
      <c r="A50" s="32">
        <v>5</v>
      </c>
      <c r="B50" s="35" t="s">
        <v>48</v>
      </c>
      <c r="C50" s="34">
        <v>16</v>
      </c>
    </row>
    <row r="51" spans="1:3">
      <c r="A51" s="32">
        <v>6</v>
      </c>
      <c r="B51" s="35" t="s">
        <v>49</v>
      </c>
      <c r="C51" s="34">
        <v>13</v>
      </c>
    </row>
    <row r="52" spans="1:3">
      <c r="A52" s="32">
        <v>7</v>
      </c>
      <c r="B52" s="35" t="s">
        <v>50</v>
      </c>
      <c r="C52" s="34">
        <v>17</v>
      </c>
    </row>
    <row r="53" spans="1:3">
      <c r="A53" s="32">
        <v>8</v>
      </c>
      <c r="B53" s="35" t="s">
        <v>51</v>
      </c>
      <c r="C53" s="34">
        <v>17</v>
      </c>
    </row>
    <row r="54" spans="1:3">
      <c r="A54" s="32">
        <v>9</v>
      </c>
      <c r="B54" s="35" t="s">
        <v>52</v>
      </c>
      <c r="C54" s="34">
        <v>11</v>
      </c>
    </row>
    <row r="55" spans="1:3">
      <c r="A55" s="32">
        <v>10</v>
      </c>
      <c r="B55" s="35" t="s">
        <v>53</v>
      </c>
      <c r="C55" s="34">
        <v>11</v>
      </c>
    </row>
    <row r="56" spans="1:3">
      <c r="A56" s="32">
        <v>11</v>
      </c>
      <c r="B56" s="35" t="s">
        <v>54</v>
      </c>
      <c r="C56" s="34">
        <v>11</v>
      </c>
    </row>
    <row r="57" spans="1:3">
      <c r="A57" s="32">
        <v>12</v>
      </c>
      <c r="B57" s="35" t="s">
        <v>55</v>
      </c>
      <c r="C57" s="34">
        <v>11</v>
      </c>
    </row>
    <row r="58" spans="1:3">
      <c r="A58" s="32">
        <v>13</v>
      </c>
      <c r="B58" s="35" t="s">
        <v>56</v>
      </c>
      <c r="C58" s="34">
        <v>6</v>
      </c>
    </row>
    <row r="59" spans="1:3">
      <c r="A59" s="32">
        <v>14</v>
      </c>
      <c r="B59" s="35" t="s">
        <v>57</v>
      </c>
      <c r="C59" s="34">
        <v>6</v>
      </c>
    </row>
    <row r="60" spans="1:3">
      <c r="A60" s="32">
        <v>15</v>
      </c>
      <c r="B60" s="35" t="s">
        <v>58</v>
      </c>
      <c r="C60" s="34">
        <v>11</v>
      </c>
    </row>
    <row r="61" spans="1:3">
      <c r="A61" s="32">
        <v>16</v>
      </c>
      <c r="B61" s="35" t="s">
        <v>170</v>
      </c>
      <c r="C61" s="34">
        <v>14</v>
      </c>
    </row>
    <row r="62" spans="1:3">
      <c r="A62" s="32">
        <v>17</v>
      </c>
      <c r="B62" s="35" t="s">
        <v>171</v>
      </c>
      <c r="C62" s="34">
        <v>13</v>
      </c>
    </row>
    <row r="63" spans="1:3">
      <c r="A63" s="32">
        <v>18</v>
      </c>
      <c r="B63" s="35" t="s">
        <v>172</v>
      </c>
      <c r="C63" s="34">
        <v>8</v>
      </c>
    </row>
    <row r="64" spans="1:3">
      <c r="A64" s="32">
        <v>19</v>
      </c>
      <c r="B64" s="35" t="s">
        <v>173</v>
      </c>
      <c r="C64" s="34">
        <v>12</v>
      </c>
    </row>
    <row r="65" spans="1:3">
      <c r="A65" s="32">
        <v>20</v>
      </c>
      <c r="B65" s="35" t="s">
        <v>174</v>
      </c>
      <c r="C65" s="34">
        <v>8</v>
      </c>
    </row>
    <row r="66" spans="1:3">
      <c r="A66" s="32">
        <v>21</v>
      </c>
      <c r="B66" s="35" t="s">
        <v>112</v>
      </c>
      <c r="C66" s="34">
        <v>13</v>
      </c>
    </row>
    <row r="67" spans="1:3">
      <c r="A67" s="32">
        <v>22</v>
      </c>
      <c r="B67" s="35" t="s">
        <v>113</v>
      </c>
      <c r="C67" s="34">
        <v>12</v>
      </c>
    </row>
    <row r="68" spans="1:3">
      <c r="A68" s="32">
        <v>23</v>
      </c>
      <c r="B68" s="35" t="s">
        <v>114</v>
      </c>
      <c r="C68" s="34">
        <v>13</v>
      </c>
    </row>
    <row r="69" spans="1:3">
      <c r="A69" s="32">
        <v>24</v>
      </c>
      <c r="B69" s="35" t="s">
        <v>115</v>
      </c>
      <c r="C69" s="34">
        <v>17</v>
      </c>
    </row>
    <row r="70" spans="1:3">
      <c r="A70" s="32">
        <v>25</v>
      </c>
      <c r="B70" s="35" t="s">
        <v>120</v>
      </c>
      <c r="C70" s="34">
        <v>8</v>
      </c>
    </row>
    <row r="71" spans="1:3">
      <c r="A71" s="32">
        <v>26</v>
      </c>
      <c r="B71" s="35" t="s">
        <v>121</v>
      </c>
      <c r="C71" s="34">
        <v>13</v>
      </c>
    </row>
    <row r="72" spans="1:3">
      <c r="A72" s="32">
        <v>27</v>
      </c>
      <c r="B72" s="35" t="s">
        <v>122</v>
      </c>
      <c r="C72" s="34">
        <v>12</v>
      </c>
    </row>
    <row r="73" spans="1:3">
      <c r="A73" s="32">
        <v>28</v>
      </c>
      <c r="B73" s="35" t="s">
        <v>123</v>
      </c>
      <c r="C73" s="34">
        <v>15</v>
      </c>
    </row>
    <row r="74" spans="1:3">
      <c r="A74" s="37"/>
      <c r="B74" s="37"/>
      <c r="C74" s="41"/>
    </row>
    <row r="75" spans="1:3">
      <c r="A75" s="37"/>
      <c r="B75" s="37"/>
      <c r="C75" s="37"/>
    </row>
  </sheetData>
  <sheetCalcPr fullCalcOnLoad="1"/>
  <mergeCells count="5">
    <mergeCell ref="A4:A5"/>
    <mergeCell ref="B4:B5"/>
    <mergeCell ref="A41:C41"/>
    <mergeCell ref="A44:A45"/>
    <mergeCell ref="B44:B45"/>
  </mergeCells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ED_A</vt:lpstr>
      <vt:lpstr>ED_B</vt:lpstr>
      <vt:lpstr>ED_C</vt:lpstr>
      <vt:lpstr>Lab1</vt:lpstr>
      <vt:lpstr>Labs Karim</vt:lpstr>
    </vt:vector>
  </TitlesOfParts>
  <Company>U of 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Corrales</dc:creator>
  <cp:lastModifiedBy>Carlo Corrales</cp:lastModifiedBy>
  <dcterms:created xsi:type="dcterms:W3CDTF">2017-04-04T20:50:49Z</dcterms:created>
  <dcterms:modified xsi:type="dcterms:W3CDTF">2017-07-23T06:30:01Z</dcterms:modified>
</cp:coreProperties>
</file>