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corrales/Documents/UNSA/UNSAn/Notas UNSA/"/>
    </mc:Choice>
  </mc:AlternateContent>
  <xr:revisionPtr revIDLastSave="0" documentId="13_ncr:1_{0E6EFAED-1727-3445-9817-8072832D635D}" xr6:coauthVersionLast="47" xr6:coauthVersionMax="47" xr10:uidLastSave="{00000000-0000-0000-0000-000000000000}"/>
  <bookViews>
    <workbookView xWindow="0" yWindow="540" windowWidth="28800" windowHeight="16380" xr2:uid="{00000000-000D-0000-FFFF-FFFF00000000}"/>
  </bookViews>
  <sheets>
    <sheet name="Pweb1" sheetId="1" r:id="rId1"/>
    <sheet name="Lab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6" i="1" l="1"/>
  <c r="T19" i="1"/>
  <c r="T13" i="1"/>
  <c r="T3" i="1"/>
  <c r="T40" i="1"/>
  <c r="T39" i="1"/>
  <c r="T36" i="1"/>
  <c r="T35" i="1"/>
  <c r="T34" i="1"/>
  <c r="T33" i="1"/>
  <c r="T32" i="1"/>
  <c r="T27" i="1"/>
  <c r="T25" i="1"/>
  <c r="T22" i="1"/>
  <c r="T21" i="1"/>
  <c r="T20" i="1"/>
  <c r="T17" i="1"/>
  <c r="T14" i="1"/>
  <c r="T12" i="1"/>
  <c r="T11" i="1"/>
  <c r="T9" i="1"/>
  <c r="T6" i="1"/>
  <c r="R19" i="1"/>
  <c r="S36" i="1"/>
  <c r="S35" i="1"/>
  <c r="S34" i="1"/>
  <c r="S27" i="1"/>
  <c r="S24" i="1"/>
  <c r="S22" i="1"/>
  <c r="S21" i="1"/>
  <c r="S20" i="1"/>
  <c r="S19" i="1"/>
  <c r="S13" i="1"/>
  <c r="S12" i="1"/>
  <c r="S9" i="1"/>
  <c r="S3" i="1"/>
  <c r="AD35" i="2"/>
  <c r="AD24" i="2"/>
  <c r="AD32" i="2"/>
  <c r="AD31" i="2"/>
  <c r="AD30" i="2"/>
  <c r="AD29" i="2"/>
  <c r="AD17" i="2"/>
  <c r="AD14" i="2"/>
  <c r="AD23" i="2"/>
  <c r="AD21" i="2"/>
  <c r="AD20" i="2"/>
  <c r="AD19" i="2"/>
  <c r="AD18" i="2"/>
  <c r="AD16" i="2"/>
  <c r="AD13" i="2"/>
  <c r="AD12" i="2"/>
  <c r="AD11" i="2"/>
  <c r="AD10" i="2"/>
  <c r="S8" i="1" s="1"/>
  <c r="T8" i="1" s="1"/>
  <c r="AD7" i="2"/>
  <c r="Q26" i="1"/>
  <c r="T30" i="2"/>
  <c r="T35" i="2" l="1"/>
  <c r="T34" i="2"/>
  <c r="T33" i="2"/>
  <c r="T32" i="2"/>
  <c r="T31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6" i="2"/>
  <c r="T5" i="2"/>
  <c r="T4" i="2"/>
  <c r="T7" i="2"/>
  <c r="N7" i="1"/>
  <c r="N4" i="1"/>
  <c r="N3" i="1"/>
  <c r="N5" i="1"/>
  <c r="N6" i="1"/>
  <c r="N8" i="1"/>
  <c r="N9" i="1"/>
  <c r="N10" i="1"/>
  <c r="N11" i="1"/>
  <c r="N12" i="1"/>
  <c r="N13" i="1"/>
  <c r="N14" i="1"/>
  <c r="N15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3" i="1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5" i="2"/>
</calcChain>
</file>

<file path=xl/sharedStrings.xml><?xml version="1.0" encoding="utf-8"?>
<sst xmlns="http://schemas.openxmlformats.org/spreadsheetml/2006/main" count="421" uniqueCount="240">
  <si>
    <t>Nombre</t>
  </si>
  <si>
    <t>Dirección de correo</t>
  </si>
  <si>
    <t>aanazcoh@unsa.edu.pe</t>
  </si>
  <si>
    <t>aisasi@unsa.edu.pe</t>
  </si>
  <si>
    <t>bhanccoco@unsa.edu.pe</t>
  </si>
  <si>
    <t>cdiazpor@unsa.edu.pe</t>
  </si>
  <si>
    <t>DIEGO ALONSO</t>
  </si>
  <si>
    <t>HUAMANI LUQUE</t>
  </si>
  <si>
    <t>dhuamanilu@unsa.edu.pe</t>
  </si>
  <si>
    <t>dtapias@unsa.edu.pe</t>
  </si>
  <si>
    <t>elopezqu@unsa.edu.pe</t>
  </si>
  <si>
    <t>FERNANDO JESUS</t>
  </si>
  <si>
    <t>COYLA ALVAREZ</t>
  </si>
  <si>
    <t>fcoylaa@unsa.edu.pe</t>
  </si>
  <si>
    <t>gmamanican@unsa.edu.pe</t>
  </si>
  <si>
    <t>HEIDI STEPHANY</t>
  </si>
  <si>
    <t>CORDOVA SILVA</t>
  </si>
  <si>
    <t>hcordovas@unsa.edu.pe</t>
  </si>
  <si>
    <t>ITALO FABRICIO BERTRAND</t>
  </si>
  <si>
    <t>VELITA AGUILAR</t>
  </si>
  <si>
    <t>ivelita@unsa.edu.pe</t>
  </si>
  <si>
    <t>jcahuanaag@unsa.edu.pe</t>
  </si>
  <si>
    <t>JOSE MANUEL</t>
  </si>
  <si>
    <t>JAITA CHURA</t>
  </si>
  <si>
    <t>jjaitac@unsa.edu.pe</t>
  </si>
  <si>
    <t>KEVIN JHEEREMY</t>
  </si>
  <si>
    <t>ALVAREZ ASTETE</t>
  </si>
  <si>
    <t>kalvarez@unsa.edu.pe</t>
  </si>
  <si>
    <t>MARIO FRANCO</t>
  </si>
  <si>
    <t>CHURA PUMA</t>
  </si>
  <si>
    <t>mchurapum@unsa.edu.pe</t>
  </si>
  <si>
    <t>MICHAEL STEVE</t>
  </si>
  <si>
    <t>HURTADO BEJARANO</t>
  </si>
  <si>
    <t>mhurtadob@unsa.edu.pe</t>
  </si>
  <si>
    <t>RODRIGO ALEJANDRO</t>
  </si>
  <si>
    <t>VELIZ SAIHUA</t>
  </si>
  <si>
    <t>rvelizs@unsa.edu.pe</t>
  </si>
  <si>
    <t>VALENTINA MILAGROS</t>
  </si>
  <si>
    <t>CHAMBILLA PERCA</t>
  </si>
  <si>
    <t>vchambillap@unsa.edu.pe</t>
  </si>
  <si>
    <t>VALERY CIELO</t>
  </si>
  <si>
    <t>IQUISE MAMANI</t>
  </si>
  <si>
    <t>viquise@unsa.edu.pe</t>
  </si>
  <si>
    <t>ALEXIS MARIO</t>
  </si>
  <si>
    <t>FIGUEROA CALACHUA</t>
  </si>
  <si>
    <t>afigueroaca@unsa.edu.pe</t>
  </si>
  <si>
    <t>aticonaha@unsa.edu.pe</t>
  </si>
  <si>
    <t>ANTHONY GIOVANNY</t>
  </si>
  <si>
    <t>TURPO CRUZ</t>
  </si>
  <si>
    <t>aturpocr@unsa.edu.pe</t>
  </si>
  <si>
    <t>csaya@unsa.edu.pe</t>
  </si>
  <si>
    <t>driveraso@unsa.edu.pe</t>
  </si>
  <si>
    <t>evizcarraga@unsa.edu.pe</t>
  </si>
  <si>
    <t>jcordovas@unsa.edu.pe</t>
  </si>
  <si>
    <t>jhaytara@unsa.edu.pe</t>
  </si>
  <si>
    <t>jvilcapera@unsa.edu.pe</t>
  </si>
  <si>
    <t>PEDRO MIGUEL</t>
  </si>
  <si>
    <t>SONCCO HANCCO</t>
  </si>
  <si>
    <t>psoncco@unsa.edu.pe</t>
  </si>
  <si>
    <t>RODRIGO ZARUN</t>
  </si>
  <si>
    <t>CASTILLO LAZO</t>
  </si>
  <si>
    <t>rcastillola@unsa.edu.pe</t>
  </si>
  <si>
    <t>SAUL MAURICIO</t>
  </si>
  <si>
    <t>BETANCUR MAMANI</t>
  </si>
  <si>
    <t>sbetancur@unsa.edu.pe</t>
  </si>
  <si>
    <t>YORDY JEFFERSSON</t>
  </si>
  <si>
    <t>NEYRA PALOMINO</t>
  </si>
  <si>
    <t>yneyrapa@unsa.edu.pe</t>
  </si>
  <si>
    <t>acondorichoc@unsa.edu.pe</t>
  </si>
  <si>
    <t>KENNYA JAZMIN</t>
  </si>
  <si>
    <t>SANA CHALCO</t>
  </si>
  <si>
    <t>ksanac@unsa.edu.pe</t>
  </si>
  <si>
    <t>avillafuerteq@unsa.edu.pe</t>
  </si>
  <si>
    <t>20153474</t>
  </si>
  <si>
    <t>ALVAREZ/ASTETE, KEVIN JHEEREMY</t>
  </si>
  <si>
    <t>20211778</t>
  </si>
  <si>
    <t>20200586</t>
  </si>
  <si>
    <t>BETANCUR/MAMANI, SAUL MAURICIO</t>
  </si>
  <si>
    <t>20210553</t>
  </si>
  <si>
    <t>CAHUANA/AGUILAR, JOSUE MATHIAS MIGUEL</t>
  </si>
  <si>
    <t>20210552</t>
  </si>
  <si>
    <t>CASTILLO/LAZO, RODRIGO ZARUN</t>
  </si>
  <si>
    <t>20213032</t>
  </si>
  <si>
    <t>CHAMBILLA/PERCA, VALENTINA MILAGROS</t>
  </si>
  <si>
    <t>20110739</t>
  </si>
  <si>
    <t>CHURA/PUMA, MARIO FRANCO</t>
  </si>
  <si>
    <t>20181693</t>
  </si>
  <si>
    <t>CONDORI/CHOCCATA, ANTHONY MOISES</t>
  </si>
  <si>
    <t>20211780</t>
  </si>
  <si>
    <t>CORDOVA/SELLERICO, JAMES SEUS</t>
  </si>
  <si>
    <t>20213043</t>
  </si>
  <si>
    <t>CORDOVA/SILVA, HEIDI STEPHANY</t>
  </si>
  <si>
    <t>20210563</t>
  </si>
  <si>
    <t>COYLA/ALVAREZ, FERNANDO JESUS</t>
  </si>
  <si>
    <t>20210570</t>
  </si>
  <si>
    <t>DIAZ/PORTILLA, CARLO RODRIGO</t>
  </si>
  <si>
    <t>20211782</t>
  </si>
  <si>
    <t>FIGUEROA/CALACHUA, ALEXIS MARIO</t>
  </si>
  <si>
    <t>20210571</t>
  </si>
  <si>
    <t>HANCCO/CONDORI, BRYAN ORLANDO</t>
  </si>
  <si>
    <t>20192172</t>
  </si>
  <si>
    <t>HAYTARA/APAZA, JOSUE MIGUEL</t>
  </si>
  <si>
    <t>20210557</t>
  </si>
  <si>
    <t>HUAMANI/LUQUE, DIEGO ALONSO</t>
  </si>
  <si>
    <t>20201883</t>
  </si>
  <si>
    <t>HUICHI/SANTANDER, GERSSON ANDR√â</t>
  </si>
  <si>
    <t>20210564</t>
  </si>
  <si>
    <t>HURTADO/BEJARANO, MICHAEL STEVE</t>
  </si>
  <si>
    <t>20213026</t>
  </si>
  <si>
    <t>IQUISE/MAMANI, VALERY CIELO</t>
  </si>
  <si>
    <t>20211779</t>
  </si>
  <si>
    <t>ISASI/VARGAS, ANGIE MARIELLA</t>
  </si>
  <si>
    <t>20212107</t>
  </si>
  <si>
    <t>JAITA/CHURA, JOSE MANUEL</t>
  </si>
  <si>
    <t>20213029</t>
  </si>
  <si>
    <t>LOPEZ/QUISPE, EDSON JOEL</t>
  </si>
  <si>
    <t>20210565</t>
  </si>
  <si>
    <t>MAMANI/CA√ëARI, GABRIEL ANTONY</t>
  </si>
  <si>
    <t>20202150</t>
  </si>
  <si>
    <t>NEYRA/PALOMINO, YORDY JEFFERSSON</t>
  </si>
  <si>
    <t>20212116</t>
  </si>
  <si>
    <t>RIVERA/SOTO, DIEGO FELIPE</t>
  </si>
  <si>
    <t>20153570</t>
  </si>
  <si>
    <t>SANA/CHALCO, KENNYA JAZMIN</t>
  </si>
  <si>
    <t>20210551</t>
  </si>
  <si>
    <t>SAYA/VARGAS, CRISTIAN RAUL</t>
  </si>
  <si>
    <t>20214263</t>
  </si>
  <si>
    <t>SONCCO/HANCCO, PEDRO MIGUEL</t>
  </si>
  <si>
    <t>20213034</t>
  </si>
  <si>
    <t>TAPIA/SAENZ, DANIEL EDWARD</t>
  </si>
  <si>
    <t>20213033</t>
  </si>
  <si>
    <t>TICONA/HARETH, ANTHONY JOAQUIN</t>
  </si>
  <si>
    <t>20211787</t>
  </si>
  <si>
    <t>TURPO/CRUZ, ANTHONY GIOVANNY</t>
  </si>
  <si>
    <t>20190052</t>
  </si>
  <si>
    <t>VELITA/AGUILAR, ITALO FABRICIO BERTRAND</t>
  </si>
  <si>
    <t>20211784</t>
  </si>
  <si>
    <t>VELIZ/SAIHUA, RODRIGO ALEJANDRO</t>
  </si>
  <si>
    <t>20211785</t>
  </si>
  <si>
    <t>VILCA/PERALTA, JIMMY JOAQUIN</t>
  </si>
  <si>
    <t>20204607</t>
  </si>
  <si>
    <t>VILLAFUERTE/QUISPE, ALEXANDER</t>
  </si>
  <si>
    <t>20210554</t>
  </si>
  <si>
    <t>VIZCARRA/GALLEGOS, ELIAS EDUARDO</t>
  </si>
  <si>
    <t>CUI</t>
  </si>
  <si>
    <t>DURAND/OBANDO, EDUARDO FRANSH</t>
  </si>
  <si>
    <t>AÑAZCO/HUAMANQUISPE, ANDRE RENZO</t>
  </si>
  <si>
    <t>Apellido/Nombre</t>
  </si>
  <si>
    <t>Ptos</t>
  </si>
  <si>
    <t>CONTRERAS MAMANI</t>
  </si>
  <si>
    <t>CLAUDIA ASUNCION</t>
  </si>
  <si>
    <t>MAYTA NOLASCO</t>
  </si>
  <si>
    <t>EDGAR RAUL</t>
  </si>
  <si>
    <t>ALMANZA MAMANI</t>
  </si>
  <si>
    <t>KEVIN ANDREE</t>
  </si>
  <si>
    <t>LLACMA QUISPE</t>
  </si>
  <si>
    <t>VILCA QUISPE</t>
  </si>
  <si>
    <t>FRANKS JAVIER</t>
  </si>
  <si>
    <t>GERSON ANDRE</t>
  </si>
  <si>
    <t>HUICHI SANTANDER</t>
  </si>
  <si>
    <t>OLIVER ALESSANDRO</t>
  </si>
  <si>
    <t>Apellido</t>
  </si>
  <si>
    <t>PagWeb Personal</t>
  </si>
  <si>
    <t>Asist</t>
  </si>
  <si>
    <t>EC1</t>
  </si>
  <si>
    <t>AGUILAR PURGUAYA</t>
  </si>
  <si>
    <t>AGUILAR TANCAYO</t>
  </si>
  <si>
    <t>MASCA HUAMANI</t>
  </si>
  <si>
    <t>SALDIVAR SENCIA</t>
  </si>
  <si>
    <t>SUAREZ CHAMBI</t>
  </si>
  <si>
    <t>VILLANUEVA SALAMANCA</t>
  </si>
  <si>
    <t>JEAN ANDRES</t>
  </si>
  <si>
    <t>EDWIN FRANCISCO</t>
  </si>
  <si>
    <t>ANTONY</t>
  </si>
  <si>
    <t>EMMANUEL JUVENAL</t>
  </si>
  <si>
    <t>EDUARDO ALEXANDER</t>
  </si>
  <si>
    <t>HUGO</t>
  </si>
  <si>
    <t>LabA Pweb1 2021B</t>
  </si>
  <si>
    <t>CATALAN MONTES</t>
  </si>
  <si>
    <t>ERICK ANTONIO</t>
  </si>
  <si>
    <t>Matr.</t>
  </si>
  <si>
    <t>1</t>
  </si>
  <si>
    <t>2</t>
  </si>
  <si>
    <t>20200606</t>
  </si>
  <si>
    <t>FLORES/PEREZ, MILAGROS NANCY</t>
  </si>
  <si>
    <t>3</t>
  </si>
  <si>
    <t>CursoVim</t>
  </si>
  <si>
    <t>email</t>
  </si>
  <si>
    <t>ghuichi@unsa.edu.pe</t>
  </si>
  <si>
    <t>eaguilartan@unsa.edu.pe</t>
  </si>
  <si>
    <t>ealmanzam@unsa.edu.pe</t>
  </si>
  <si>
    <t>ccontrerasma@unsa.edu.pe</t>
  </si>
  <si>
    <t>jaguilarp@unsa.edu.pe</t>
  </si>
  <si>
    <t>kllacma@unsa.edu.pe</t>
  </si>
  <si>
    <t>amasca@unsa.edu.pe</t>
  </si>
  <si>
    <t>omayta@unsa.edu.pe</t>
  </si>
  <si>
    <t>esaldivar@unsa.edu.pe</t>
  </si>
  <si>
    <t>esuarez@unsa.edu.pe</t>
  </si>
  <si>
    <t>fvilcaqui@unsa.edu.pe</t>
  </si>
  <si>
    <t>hvillanuevasa@unsa.edu.pe</t>
  </si>
  <si>
    <t>ecatalan@unsa.edu.pe</t>
  </si>
  <si>
    <t>mflorespe@unsa.edu.pe</t>
  </si>
  <si>
    <t>Examen1</t>
  </si>
  <si>
    <t>Alf</t>
  </si>
  <si>
    <t>Git y Perl1</t>
  </si>
  <si>
    <t>PagWebVentas</t>
  </si>
  <si>
    <t>Perl</t>
  </si>
  <si>
    <t>4</t>
  </si>
  <si>
    <t>CGI Google</t>
  </si>
  <si>
    <t>Calculadora</t>
  </si>
  <si>
    <t>EX1</t>
  </si>
  <si>
    <t>EX2</t>
  </si>
  <si>
    <t>EC2</t>
  </si>
  <si>
    <t>Examen2</t>
  </si>
  <si>
    <t>Ejemplo unificado</t>
  </si>
  <si>
    <t>EjUnificUniversidades</t>
  </si>
  <si>
    <t>Ptos mas</t>
  </si>
  <si>
    <t>MariaDB</t>
  </si>
  <si>
    <t>JavaScript</t>
  </si>
  <si>
    <t>ProjEntrega1</t>
  </si>
  <si>
    <t>No trabaja aun con git ni github</t>
  </si>
  <si>
    <t>ProyEntrega2</t>
  </si>
  <si>
    <t>ProyEntrega3</t>
  </si>
  <si>
    <t>Sustitutorio</t>
  </si>
  <si>
    <t>EX3</t>
  </si>
  <si>
    <t>EC3</t>
  </si>
  <si>
    <t>Jscript Moodle</t>
  </si>
  <si>
    <t>BD. Moodle</t>
  </si>
  <si>
    <t>Univs Licenciadas</t>
  </si>
  <si>
    <t>NSP</t>
  </si>
  <si>
    <t>con Veliz</t>
  </si>
  <si>
    <t>dice q trabajo con Alvarez</t>
  </si>
  <si>
    <t>quiere presentar tarde la P1 y parte2</t>
  </si>
  <si>
    <t>Andre Jose Guerrero Torres</t>
  </si>
  <si>
    <t>ok</t>
  </si>
  <si>
    <t>falta video</t>
  </si>
  <si>
    <t>AV</t>
  </si>
  <si>
    <t>AB</t>
  </si>
  <si>
    <t>le debia 4 ptos en ExSustitutorio</t>
  </si>
  <si>
    <t>PromAprox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</si>
</sst>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theme="1"/>
      <name val="Calibri"/>
      <family val="2"/>
    </font>
    <font>
      <sz val="10"/>
      <color indexed="9"/>
      <name val="Arial"/>
      <family val="2"/>
    </font>
    <font>
      <sz val="12"/>
      <color rgb="FF000000"/>
      <name val="Calibri"/>
      <family val="2"/>
      <scheme val="minor"/>
    </font>
    <font>
      <sz val="12"/>
      <color rgb="FF373A3C"/>
      <name val="Calibri"/>
      <family val="2"/>
      <scheme val="minor"/>
    </font>
    <font>
      <sz val="10"/>
      <color indexed="9"/>
      <name val="Arial"/>
      <family val="2"/>
    </font>
    <font>
      <sz val="10"/>
      <color rgb="FFFF0000"/>
      <name val="Arial"/>
      <family val="2"/>
    </font>
    <font>
      <b/>
      <sz val="12"/>
      <color theme="1"/>
      <name val="Calibri"/>
      <family val="2"/>
    </font>
    <font>
      <sz val="12"/>
      <color rgb="FF373A3C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8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/>
    <xf numFmtId="0" fontId="2" fillId="0" borderId="0" xfId="0" applyFont="1"/>
    <xf numFmtId="0" fontId="0" fillId="0" borderId="0" xfId="0"/>
    <xf numFmtId="0" fontId="1" fillId="0" borderId="0" xfId="0" applyFont="1"/>
    <xf numFmtId="164" fontId="6" fillId="2" borderId="0" xfId="0" applyNumberFormat="1" applyFont="1" applyFill="1"/>
    <xf numFmtId="164" fontId="7" fillId="2" borderId="0" xfId="0" applyNumberFormat="1" applyFont="1" applyFill="1"/>
    <xf numFmtId="0" fontId="0" fillId="0" borderId="1" xfId="0" applyFont="1" applyBorder="1"/>
    <xf numFmtId="164" fontId="6" fillId="2" borderId="1" xfId="0" applyNumberFormat="1" applyFont="1" applyFill="1" applyBorder="1"/>
    <xf numFmtId="0" fontId="2" fillId="0" borderId="1" xfId="0" applyFont="1" applyBorder="1"/>
    <xf numFmtId="164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/>
    <xf numFmtId="49" fontId="3" fillId="0" borderId="1" xfId="0" applyNumberFormat="1" applyFont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9" fillId="3" borderId="0" xfId="0" applyFont="1" applyFill="1" applyAlignment="1">
      <alignment horizontal="center"/>
    </xf>
    <xf numFmtId="1" fontId="2" fillId="0" borderId="0" xfId="0" applyNumberFormat="1" applyFont="1"/>
    <xf numFmtId="1" fontId="0" fillId="0" borderId="0" xfId="0" applyNumberFormat="1" applyFont="1"/>
    <xf numFmtId="0" fontId="10" fillId="0" borderId="1" xfId="0" applyFont="1" applyBorder="1"/>
    <xf numFmtId="0" fontId="10" fillId="0" borderId="0" xfId="0" applyFont="1"/>
    <xf numFmtId="0" fontId="11" fillId="0" borderId="0" xfId="0" applyFont="1"/>
    <xf numFmtId="0" fontId="12" fillId="3" borderId="0" xfId="0" applyFont="1" applyFill="1" applyAlignment="1">
      <alignment horizontal="center"/>
    </xf>
    <xf numFmtId="1" fontId="0" fillId="2" borderId="0" xfId="0" applyNumberFormat="1" applyFont="1" applyFill="1"/>
    <xf numFmtId="0" fontId="13" fillId="2" borderId="0" xfId="0" applyFont="1" applyFill="1" applyAlignment="1">
      <alignment horizontal="center"/>
    </xf>
    <xf numFmtId="0" fontId="4" fillId="0" borderId="0" xfId="0" applyFont="1"/>
    <xf numFmtId="1" fontId="2" fillId="2" borderId="0" xfId="0" applyNumberFormat="1" applyFont="1" applyFill="1"/>
    <xf numFmtId="1" fontId="1" fillId="0" borderId="0" xfId="0" applyNumberFormat="1" applyFont="1"/>
    <xf numFmtId="0" fontId="14" fillId="0" borderId="1" xfId="0" applyFont="1" applyBorder="1"/>
    <xf numFmtId="0" fontId="8" fillId="0" borderId="1" xfId="0" applyFont="1" applyBorder="1"/>
    <xf numFmtId="0" fontId="1" fillId="2" borderId="0" xfId="0" applyFont="1" applyFill="1"/>
    <xf numFmtId="0" fontId="15" fillId="0" borderId="0" xfId="0" applyFont="1"/>
    <xf numFmtId="1" fontId="3" fillId="0" borderId="1" xfId="0" applyNumberFormat="1" applyFont="1" applyBorder="1" applyAlignment="1">
      <alignment horizontal="right"/>
    </xf>
    <xf numFmtId="1" fontId="0" fillId="0" borderId="0" xfId="0" applyNumberFormat="1" applyFont="1" applyAlignment="1">
      <alignment horizontal="right"/>
    </xf>
    <xf numFmtId="1" fontId="0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1" fontId="5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0" fillId="2" borderId="0" xfId="0" applyFont="1" applyFill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1" fontId="13" fillId="2" borderId="0" xfId="0" applyNumberFormat="1" applyFont="1" applyFill="1" applyAlignment="1">
      <alignment horizontal="center"/>
    </xf>
    <xf numFmtId="1" fontId="1" fillId="2" borderId="0" xfId="0" applyNumberFormat="1" applyFont="1" applyFill="1"/>
    <xf numFmtId="164" fontId="6" fillId="0" borderId="0" xfId="0" applyNumberFormat="1" applyFont="1" applyFill="1"/>
    <xf numFmtId="164" fontId="6" fillId="0" borderId="1" xfId="0" applyNumberFormat="1" applyFont="1" applyFill="1" applyBorder="1"/>
    <xf numFmtId="164" fontId="6" fillId="0" borderId="0" xfId="0" applyNumberFormat="1" applyFont="1" applyFill="1" applyBorder="1"/>
    <xf numFmtId="164" fontId="7" fillId="0" borderId="1" xfId="0" applyNumberFormat="1" applyFont="1" applyFill="1" applyBorder="1" applyAlignment="1">
      <alignment horizontal="left"/>
    </xf>
    <xf numFmtId="0" fontId="0" fillId="2" borderId="1" xfId="0" applyFont="1" applyFill="1" applyBorder="1"/>
    <xf numFmtId="0" fontId="2" fillId="2" borderId="1" xfId="0" applyFont="1" applyFill="1" applyBorder="1"/>
    <xf numFmtId="164" fontId="0" fillId="2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7" fillId="2" borderId="1" xfId="0" applyNumberFormat="1" applyFont="1" applyFill="1" applyBorder="1"/>
    <xf numFmtId="164" fontId="0" fillId="4" borderId="0" xfId="0" applyNumberFormat="1" applyFont="1" applyFill="1"/>
    <xf numFmtId="164" fontId="2" fillId="4" borderId="0" xfId="0" applyNumberFormat="1" applyFont="1" applyFill="1"/>
    <xf numFmtId="164" fontId="1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topLeftCell="D1" zoomScale="110" zoomScaleNormal="110" workbookViewId="0">
      <selection activeCell="T24" sqref="T24"/>
    </sheetView>
  </sheetViews>
  <sheetFormatPr baseColWidth="10" defaultRowHeight="16" x14ac:dyDescent="0.2"/>
  <cols>
    <col min="1" max="2" width="4.6640625" customWidth="1"/>
    <col min="3" max="3" width="4.33203125" customWidth="1"/>
    <col min="4" max="4" width="15" customWidth="1"/>
    <col min="5" max="5" width="9.1640625" bestFit="1" customWidth="1"/>
    <col min="6" max="6" width="36.6640625" customWidth="1"/>
    <col min="8" max="9" width="10.83203125" style="19"/>
    <col min="10" max="11" width="10.83203125" style="24"/>
    <col min="12" max="12" width="9.1640625" customWidth="1"/>
    <col min="13" max="13" width="8.33203125" customWidth="1"/>
    <col min="14" max="14" width="9.5" style="39" customWidth="1"/>
    <col min="15" max="15" width="9.83203125" style="39" customWidth="1"/>
    <col min="16" max="16" width="2.6640625" customWidth="1"/>
    <col min="18" max="18" width="10.1640625" style="24" customWidth="1"/>
    <col min="19" max="19" width="10.1640625" style="39" customWidth="1"/>
    <col min="20" max="20" width="10.83203125" style="55"/>
  </cols>
  <sheetData>
    <row r="1" spans="1:20" x14ac:dyDescent="0.2">
      <c r="G1">
        <v>20</v>
      </c>
      <c r="H1" s="19">
        <v>70</v>
      </c>
      <c r="I1" s="19">
        <v>10</v>
      </c>
      <c r="L1" s="19">
        <v>70</v>
      </c>
      <c r="M1" s="19">
        <v>30</v>
      </c>
      <c r="N1" s="24"/>
      <c r="O1" s="24"/>
    </row>
    <row r="2" spans="1:20" s="1" customFormat="1" x14ac:dyDescent="0.2">
      <c r="C2" s="17" t="s">
        <v>180</v>
      </c>
      <c r="D2" s="17" t="s">
        <v>1</v>
      </c>
      <c r="E2" s="17" t="s">
        <v>144</v>
      </c>
      <c r="F2" s="17" t="s">
        <v>147</v>
      </c>
      <c r="G2" s="17" t="s">
        <v>186</v>
      </c>
      <c r="H2" s="23" t="s">
        <v>202</v>
      </c>
      <c r="I2" s="23" t="s">
        <v>163</v>
      </c>
      <c r="J2" s="25" t="s">
        <v>210</v>
      </c>
      <c r="K2" s="25" t="s">
        <v>164</v>
      </c>
      <c r="L2" s="17" t="s">
        <v>213</v>
      </c>
      <c r="M2" s="23" t="s">
        <v>163</v>
      </c>
      <c r="N2" s="25" t="s">
        <v>211</v>
      </c>
      <c r="O2" s="25" t="s">
        <v>212</v>
      </c>
      <c r="P2" s="1" t="s">
        <v>216</v>
      </c>
      <c r="Q2" s="1" t="s">
        <v>223</v>
      </c>
      <c r="R2" s="43" t="s">
        <v>224</v>
      </c>
      <c r="S2" s="25" t="s">
        <v>225</v>
      </c>
      <c r="T2" s="56" t="s">
        <v>239</v>
      </c>
    </row>
    <row r="3" spans="1:20" x14ac:dyDescent="0.2">
      <c r="A3">
        <v>1</v>
      </c>
      <c r="C3" s="2" t="s">
        <v>181</v>
      </c>
      <c r="D3" t="s">
        <v>27</v>
      </c>
      <c r="E3" s="2" t="s">
        <v>73</v>
      </c>
      <c r="F3" s="2" t="s">
        <v>74</v>
      </c>
      <c r="G3">
        <v>19</v>
      </c>
      <c r="H3" s="19">
        <v>17</v>
      </c>
      <c r="I3" s="26">
        <v>20</v>
      </c>
      <c r="J3" s="24">
        <f>+I3*0.1+H3*0.7+G3*0.2</f>
        <v>17.7</v>
      </c>
      <c r="K3" s="24">
        <v>13</v>
      </c>
      <c r="L3">
        <v>15.5</v>
      </c>
      <c r="M3" s="41">
        <v>5</v>
      </c>
      <c r="N3" s="24">
        <f>+M3*0.3*4+L3*0.7</f>
        <v>16.850000000000001</v>
      </c>
      <c r="O3" s="42">
        <v>19</v>
      </c>
      <c r="R3" s="24">
        <v>19</v>
      </c>
      <c r="S3" s="39">
        <f>+LabA!AD7</f>
        <v>17</v>
      </c>
      <c r="T3" s="55">
        <f>+J3*0.1+K3*0.2+N3*0.1+O3*0.2+R3*0.1+S3*0.3</f>
        <v>16.855</v>
      </c>
    </row>
    <row r="4" spans="1:20" x14ac:dyDescent="0.2">
      <c r="A4">
        <v>2</v>
      </c>
      <c r="C4" s="2" t="s">
        <v>181</v>
      </c>
      <c r="D4" t="s">
        <v>2</v>
      </c>
      <c r="E4" s="2" t="s">
        <v>75</v>
      </c>
      <c r="F4" s="3" t="s">
        <v>146</v>
      </c>
      <c r="G4" s="3">
        <v>16</v>
      </c>
      <c r="H4" s="19">
        <v>17</v>
      </c>
      <c r="I4" s="26">
        <v>20</v>
      </c>
      <c r="J4" s="24">
        <f t="shared" ref="J4:J40" si="0">+I4*0.1+H4*0.7+G4*0.2</f>
        <v>17.099999999999998</v>
      </c>
      <c r="K4" s="24">
        <v>0</v>
      </c>
      <c r="M4" s="41">
        <v>3</v>
      </c>
      <c r="N4" s="24">
        <f>+M4*0.3*4+L4*0.7</f>
        <v>3.5999999999999996</v>
      </c>
      <c r="O4" s="42" t="s">
        <v>237</v>
      </c>
      <c r="R4" s="44"/>
      <c r="T4" s="57" t="s">
        <v>237</v>
      </c>
    </row>
    <row r="5" spans="1:20" x14ac:dyDescent="0.2">
      <c r="A5">
        <v>3</v>
      </c>
      <c r="C5" s="2" t="s">
        <v>181</v>
      </c>
      <c r="D5" t="s">
        <v>64</v>
      </c>
      <c r="E5" s="2" t="s">
        <v>76</v>
      </c>
      <c r="F5" s="2" t="s">
        <v>77</v>
      </c>
      <c r="G5" s="3">
        <v>17</v>
      </c>
      <c r="H5" s="19">
        <v>0</v>
      </c>
      <c r="I5" s="26">
        <v>20</v>
      </c>
      <c r="J5" s="24">
        <f t="shared" si="0"/>
        <v>5.4</v>
      </c>
      <c r="K5" s="24">
        <v>5</v>
      </c>
      <c r="L5">
        <v>10</v>
      </c>
      <c r="M5" s="41">
        <v>3</v>
      </c>
      <c r="N5" s="24">
        <f t="shared" ref="N5:N40" si="1">+M5*0.3*4+L5*0.7</f>
        <v>10.6</v>
      </c>
      <c r="O5" s="42">
        <v>0</v>
      </c>
      <c r="R5" s="44" t="s">
        <v>237</v>
      </c>
      <c r="T5" s="57" t="s">
        <v>237</v>
      </c>
    </row>
    <row r="6" spans="1:20" x14ac:dyDescent="0.2">
      <c r="A6">
        <v>4</v>
      </c>
      <c r="B6" s="3" t="s">
        <v>203</v>
      </c>
      <c r="C6" s="2" t="s">
        <v>181</v>
      </c>
      <c r="D6" t="s">
        <v>21</v>
      </c>
      <c r="E6" s="2" t="s">
        <v>78</v>
      </c>
      <c r="F6" s="2" t="s">
        <v>79</v>
      </c>
      <c r="G6" s="3">
        <v>16</v>
      </c>
      <c r="H6" s="19">
        <v>18</v>
      </c>
      <c r="I6" s="26">
        <v>20</v>
      </c>
      <c r="J6" s="24">
        <f t="shared" si="0"/>
        <v>17.8</v>
      </c>
      <c r="K6" s="24">
        <v>0</v>
      </c>
      <c r="L6">
        <v>9</v>
      </c>
      <c r="M6" s="41">
        <v>5</v>
      </c>
      <c r="N6" s="24">
        <f t="shared" si="1"/>
        <v>12.3</v>
      </c>
      <c r="O6" s="42">
        <v>11</v>
      </c>
      <c r="R6" s="24">
        <v>18</v>
      </c>
      <c r="S6" s="39">
        <v>14</v>
      </c>
      <c r="T6" s="55">
        <f t="shared" ref="T4:T40" si="2">+J6*0.1+K6*0.2+N6*0.1+O6*0.2+R6*0.1+S6*0.3</f>
        <v>11.21</v>
      </c>
    </row>
    <row r="7" spans="1:20" x14ac:dyDescent="0.2">
      <c r="A7">
        <v>5</v>
      </c>
      <c r="C7" s="2" t="s">
        <v>181</v>
      </c>
      <c r="D7" t="s">
        <v>61</v>
      </c>
      <c r="E7" s="2" t="s">
        <v>80</v>
      </c>
      <c r="F7" s="2" t="s">
        <v>81</v>
      </c>
      <c r="G7" s="3">
        <v>0</v>
      </c>
      <c r="H7" s="19">
        <v>18</v>
      </c>
      <c r="I7" s="26">
        <v>20</v>
      </c>
      <c r="J7" s="24">
        <f t="shared" si="0"/>
        <v>14.6</v>
      </c>
      <c r="K7" s="24">
        <v>3</v>
      </c>
      <c r="M7" s="41">
        <v>3</v>
      </c>
      <c r="N7" s="24">
        <f>+M7*0.3*4+L7*0.7</f>
        <v>3.5999999999999996</v>
      </c>
      <c r="O7" s="42">
        <v>0</v>
      </c>
      <c r="R7" s="44" t="s">
        <v>237</v>
      </c>
      <c r="T7" s="57" t="s">
        <v>237</v>
      </c>
    </row>
    <row r="8" spans="1:20" x14ac:dyDescent="0.2">
      <c r="A8">
        <v>6</v>
      </c>
      <c r="C8" s="2" t="s">
        <v>181</v>
      </c>
      <c r="D8" t="s">
        <v>39</v>
      </c>
      <c r="E8" s="2" t="s">
        <v>82</v>
      </c>
      <c r="F8" s="2" t="s">
        <v>83</v>
      </c>
      <c r="G8" s="3">
        <v>18</v>
      </c>
      <c r="H8" s="19">
        <v>16</v>
      </c>
      <c r="I8" s="26">
        <v>20</v>
      </c>
      <c r="J8" s="24">
        <f t="shared" si="0"/>
        <v>16.8</v>
      </c>
      <c r="K8" s="24">
        <v>15</v>
      </c>
      <c r="L8">
        <v>10.5</v>
      </c>
      <c r="M8" s="41">
        <v>4</v>
      </c>
      <c r="N8" s="24">
        <f t="shared" si="1"/>
        <v>12.149999999999999</v>
      </c>
      <c r="O8" s="42">
        <v>14</v>
      </c>
      <c r="R8" s="24">
        <v>14</v>
      </c>
      <c r="S8" s="39">
        <f>+LabA!AD10</f>
        <v>9.6999999999999993</v>
      </c>
      <c r="T8" s="55">
        <f t="shared" si="2"/>
        <v>13.005000000000001</v>
      </c>
    </row>
    <row r="9" spans="1:20" x14ac:dyDescent="0.2">
      <c r="A9">
        <v>7</v>
      </c>
      <c r="C9" s="2" t="s">
        <v>181</v>
      </c>
      <c r="D9" t="s">
        <v>30</v>
      </c>
      <c r="E9" s="2" t="s">
        <v>84</v>
      </c>
      <c r="F9" s="2" t="s">
        <v>85</v>
      </c>
      <c r="G9" s="3">
        <v>17</v>
      </c>
      <c r="H9" s="19">
        <v>18</v>
      </c>
      <c r="I9" s="26">
        <v>20</v>
      </c>
      <c r="J9" s="24">
        <f t="shared" si="0"/>
        <v>18</v>
      </c>
      <c r="K9" s="24">
        <v>17</v>
      </c>
      <c r="L9">
        <v>17</v>
      </c>
      <c r="M9" s="41">
        <v>5</v>
      </c>
      <c r="N9" s="24">
        <f t="shared" si="1"/>
        <v>17.899999999999999</v>
      </c>
      <c r="O9" s="42">
        <v>15</v>
      </c>
      <c r="R9" s="24">
        <v>18</v>
      </c>
      <c r="S9" s="39">
        <f>+LabA!AD11</f>
        <v>18.5</v>
      </c>
      <c r="T9" s="55">
        <f t="shared" si="2"/>
        <v>17.34</v>
      </c>
    </row>
    <row r="10" spans="1:20" x14ac:dyDescent="0.2">
      <c r="A10">
        <v>8</v>
      </c>
      <c r="C10" s="2" t="s">
        <v>182</v>
      </c>
      <c r="D10" t="s">
        <v>68</v>
      </c>
      <c r="E10" s="2" t="s">
        <v>86</v>
      </c>
      <c r="F10" s="2" t="s">
        <v>87</v>
      </c>
      <c r="G10" s="3">
        <v>0</v>
      </c>
      <c r="H10" s="19">
        <v>0</v>
      </c>
      <c r="I10" s="26">
        <v>20</v>
      </c>
      <c r="J10" s="24">
        <f t="shared" si="0"/>
        <v>2</v>
      </c>
      <c r="K10" s="24">
        <v>0</v>
      </c>
      <c r="M10" s="41">
        <v>2</v>
      </c>
      <c r="N10" s="24">
        <f t="shared" si="1"/>
        <v>2.4</v>
      </c>
      <c r="O10" s="42">
        <v>1</v>
      </c>
      <c r="R10" s="44" t="s">
        <v>237</v>
      </c>
      <c r="T10" s="57" t="s">
        <v>237</v>
      </c>
    </row>
    <row r="11" spans="1:20" x14ac:dyDescent="0.2">
      <c r="A11">
        <v>9</v>
      </c>
      <c r="B11" s="3" t="s">
        <v>203</v>
      </c>
      <c r="C11" s="2" t="s">
        <v>181</v>
      </c>
      <c r="D11" t="s">
        <v>53</v>
      </c>
      <c r="E11" s="2" t="s">
        <v>88</v>
      </c>
      <c r="F11" s="2" t="s">
        <v>89</v>
      </c>
      <c r="G11" s="3">
        <v>14</v>
      </c>
      <c r="H11" s="19">
        <v>20</v>
      </c>
      <c r="I11" s="26">
        <v>20</v>
      </c>
      <c r="J11" s="24">
        <f t="shared" si="0"/>
        <v>18.8</v>
      </c>
      <c r="K11" s="24">
        <v>10</v>
      </c>
      <c r="L11">
        <v>15.5</v>
      </c>
      <c r="M11" s="41">
        <v>4</v>
      </c>
      <c r="N11" s="24">
        <f t="shared" si="1"/>
        <v>15.649999999999999</v>
      </c>
      <c r="O11" s="42">
        <v>14</v>
      </c>
      <c r="R11" s="24">
        <v>18</v>
      </c>
      <c r="S11" s="39">
        <v>10</v>
      </c>
      <c r="T11" s="55">
        <f t="shared" si="2"/>
        <v>13.045000000000002</v>
      </c>
    </row>
    <row r="12" spans="1:20" x14ac:dyDescent="0.2">
      <c r="A12">
        <v>10</v>
      </c>
      <c r="C12" s="2" t="s">
        <v>181</v>
      </c>
      <c r="D12" t="s">
        <v>17</v>
      </c>
      <c r="E12" s="2" t="s">
        <v>90</v>
      </c>
      <c r="F12" s="2" t="s">
        <v>91</v>
      </c>
      <c r="G12" s="3">
        <v>15</v>
      </c>
      <c r="H12" s="19">
        <v>14.75</v>
      </c>
      <c r="I12" s="26">
        <v>10</v>
      </c>
      <c r="J12" s="24">
        <f t="shared" si="0"/>
        <v>14.324999999999999</v>
      </c>
      <c r="K12" s="24">
        <v>17</v>
      </c>
      <c r="L12">
        <v>12</v>
      </c>
      <c r="M12" s="41">
        <v>3</v>
      </c>
      <c r="N12" s="24">
        <f t="shared" si="1"/>
        <v>11.999999999999998</v>
      </c>
      <c r="O12" s="42">
        <v>11</v>
      </c>
      <c r="R12" s="24">
        <v>17</v>
      </c>
      <c r="S12" s="39">
        <f>+LabA!AD13</f>
        <v>15.2</v>
      </c>
      <c r="T12" s="55">
        <f t="shared" si="2"/>
        <v>14.4925</v>
      </c>
    </row>
    <row r="13" spans="1:20" x14ac:dyDescent="0.2">
      <c r="A13">
        <v>11</v>
      </c>
      <c r="C13" s="2" t="s">
        <v>181</v>
      </c>
      <c r="D13" t="s">
        <v>13</v>
      </c>
      <c r="E13" s="2" t="s">
        <v>92</v>
      </c>
      <c r="F13" s="2" t="s">
        <v>93</v>
      </c>
      <c r="G13" s="3">
        <v>18</v>
      </c>
      <c r="H13" s="19">
        <v>16.670000000000002</v>
      </c>
      <c r="I13" s="26">
        <v>10</v>
      </c>
      <c r="J13" s="24">
        <f t="shared" si="0"/>
        <v>16.269000000000002</v>
      </c>
      <c r="K13" s="24">
        <v>14</v>
      </c>
      <c r="L13">
        <v>0</v>
      </c>
      <c r="M13" s="41">
        <v>3</v>
      </c>
      <c r="N13" s="24">
        <f t="shared" si="1"/>
        <v>3.5999999999999996</v>
      </c>
      <c r="O13" s="42">
        <v>15</v>
      </c>
      <c r="Q13">
        <v>8</v>
      </c>
      <c r="R13" s="24">
        <v>16</v>
      </c>
      <c r="S13" s="39">
        <f>+LabA!AD14</f>
        <v>4.2</v>
      </c>
      <c r="T13" s="55">
        <f>+J13*0.1+K13*0.2+Q13*0.1+O13*0.2+R13*0.1+S13*0.3</f>
        <v>11.0869</v>
      </c>
    </row>
    <row r="14" spans="1:20" x14ac:dyDescent="0.2">
      <c r="A14">
        <v>12</v>
      </c>
      <c r="B14" s="3" t="s">
        <v>203</v>
      </c>
      <c r="C14" s="2" t="s">
        <v>181</v>
      </c>
      <c r="D14" t="s">
        <v>5</v>
      </c>
      <c r="E14" s="2" t="s">
        <v>94</v>
      </c>
      <c r="F14" s="2" t="s">
        <v>95</v>
      </c>
      <c r="G14" s="3">
        <v>4</v>
      </c>
      <c r="H14" s="19">
        <v>16.5</v>
      </c>
      <c r="I14" s="26">
        <v>20</v>
      </c>
      <c r="J14" s="24">
        <f t="shared" si="0"/>
        <v>14.35</v>
      </c>
      <c r="K14" s="24">
        <v>20</v>
      </c>
      <c r="L14">
        <v>13.3</v>
      </c>
      <c r="M14" s="41">
        <v>5</v>
      </c>
      <c r="N14" s="24">
        <f t="shared" si="1"/>
        <v>15.31</v>
      </c>
      <c r="O14" s="42">
        <v>13</v>
      </c>
      <c r="R14" s="24">
        <v>16</v>
      </c>
      <c r="S14" s="39">
        <v>16</v>
      </c>
      <c r="T14" s="55">
        <f t="shared" si="2"/>
        <v>15.966000000000001</v>
      </c>
    </row>
    <row r="15" spans="1:20" x14ac:dyDescent="0.2">
      <c r="A15">
        <v>13</v>
      </c>
      <c r="C15" s="2" t="s">
        <v>181</v>
      </c>
      <c r="D15" t="s">
        <v>45</v>
      </c>
      <c r="E15" s="2" t="s">
        <v>96</v>
      </c>
      <c r="F15" s="2" t="s">
        <v>97</v>
      </c>
      <c r="G15" s="3">
        <v>17</v>
      </c>
      <c r="H15" s="19">
        <v>15.5</v>
      </c>
      <c r="I15" s="26">
        <v>20</v>
      </c>
      <c r="J15" s="24">
        <f t="shared" si="0"/>
        <v>16.25</v>
      </c>
      <c r="K15" s="24">
        <v>6</v>
      </c>
      <c r="L15">
        <v>11</v>
      </c>
      <c r="M15" s="41">
        <v>5</v>
      </c>
      <c r="N15" s="24">
        <f t="shared" si="1"/>
        <v>13.7</v>
      </c>
      <c r="O15" s="42">
        <v>0</v>
      </c>
      <c r="R15" s="44" t="s">
        <v>237</v>
      </c>
      <c r="T15" s="57" t="s">
        <v>237</v>
      </c>
    </row>
    <row r="16" spans="1:20" x14ac:dyDescent="0.2">
      <c r="A16">
        <v>14</v>
      </c>
      <c r="C16" s="2" t="s">
        <v>181</v>
      </c>
      <c r="D16" s="32" t="s">
        <v>201</v>
      </c>
      <c r="E16" s="2" t="s">
        <v>183</v>
      </c>
      <c r="F16" s="2" t="s">
        <v>184</v>
      </c>
      <c r="I16"/>
      <c r="J16" s="24">
        <f t="shared" si="0"/>
        <v>0</v>
      </c>
      <c r="K16" s="44" t="s">
        <v>237</v>
      </c>
      <c r="M16" s="41">
        <v>0</v>
      </c>
      <c r="N16" s="24"/>
      <c r="O16" s="42"/>
      <c r="R16" s="44"/>
      <c r="T16" s="57" t="s">
        <v>237</v>
      </c>
    </row>
    <row r="17" spans="1:21" x14ac:dyDescent="0.2">
      <c r="A17">
        <v>15</v>
      </c>
      <c r="B17" s="3" t="s">
        <v>203</v>
      </c>
      <c r="C17" s="2" t="s">
        <v>181</v>
      </c>
      <c r="D17" t="s">
        <v>4</v>
      </c>
      <c r="E17" s="2" t="s">
        <v>98</v>
      </c>
      <c r="F17" s="2" t="s">
        <v>99</v>
      </c>
      <c r="G17">
        <v>16</v>
      </c>
      <c r="H17" s="19">
        <v>17.5</v>
      </c>
      <c r="I17" s="26">
        <v>20</v>
      </c>
      <c r="J17" s="24">
        <f t="shared" si="0"/>
        <v>17.45</v>
      </c>
      <c r="K17" s="24">
        <v>5</v>
      </c>
      <c r="L17">
        <v>13.5</v>
      </c>
      <c r="M17" s="41">
        <v>5</v>
      </c>
      <c r="N17" s="24">
        <f t="shared" si="1"/>
        <v>15.45</v>
      </c>
      <c r="O17" s="42">
        <v>12</v>
      </c>
      <c r="R17" s="24">
        <v>18</v>
      </c>
      <c r="S17" s="39">
        <v>16</v>
      </c>
      <c r="T17" s="55">
        <f t="shared" si="2"/>
        <v>13.29</v>
      </c>
    </row>
    <row r="18" spans="1:21" x14ac:dyDescent="0.2">
      <c r="A18">
        <v>16</v>
      </c>
      <c r="B18" s="3" t="s">
        <v>203</v>
      </c>
      <c r="C18" s="2" t="s">
        <v>181</v>
      </c>
      <c r="D18" t="s">
        <v>54</v>
      </c>
      <c r="E18" s="2" t="s">
        <v>100</v>
      </c>
      <c r="F18" s="2" t="s">
        <v>101</v>
      </c>
      <c r="G18" s="3">
        <v>15</v>
      </c>
      <c r="H18" s="19">
        <v>0</v>
      </c>
      <c r="I18" s="26">
        <v>20</v>
      </c>
      <c r="J18" s="24">
        <f t="shared" si="0"/>
        <v>5</v>
      </c>
      <c r="K18" s="24">
        <v>4</v>
      </c>
      <c r="M18" s="41">
        <v>4</v>
      </c>
      <c r="N18" s="24">
        <f t="shared" si="1"/>
        <v>4.8</v>
      </c>
      <c r="O18" s="42">
        <v>0</v>
      </c>
      <c r="R18" s="44" t="s">
        <v>237</v>
      </c>
      <c r="T18" s="57" t="s">
        <v>237</v>
      </c>
    </row>
    <row r="19" spans="1:21" x14ac:dyDescent="0.2">
      <c r="A19">
        <v>17</v>
      </c>
      <c r="C19" s="2" t="s">
        <v>181</v>
      </c>
      <c r="D19" t="s">
        <v>8</v>
      </c>
      <c r="E19" s="2" t="s">
        <v>102</v>
      </c>
      <c r="F19" s="2" t="s">
        <v>103</v>
      </c>
      <c r="G19" s="3">
        <v>18</v>
      </c>
      <c r="H19" s="19">
        <v>0</v>
      </c>
      <c r="I19" s="26">
        <v>20</v>
      </c>
      <c r="J19" s="24">
        <f t="shared" si="0"/>
        <v>5.6</v>
      </c>
      <c r="K19" s="24">
        <v>15</v>
      </c>
      <c r="L19">
        <v>13</v>
      </c>
      <c r="M19" s="41">
        <v>5</v>
      </c>
      <c r="N19" s="24">
        <f t="shared" si="1"/>
        <v>15.1</v>
      </c>
      <c r="O19" s="42">
        <v>17</v>
      </c>
      <c r="P19">
        <v>1</v>
      </c>
      <c r="Q19">
        <v>17.3</v>
      </c>
      <c r="R19" s="24">
        <f>18+P19</f>
        <v>19</v>
      </c>
      <c r="S19" s="39">
        <f>+LabA!AD16</f>
        <v>18.5</v>
      </c>
      <c r="T19" s="55">
        <f>+Q19*0.1+K19*0.2+N19*0.1+O19*0.2+R19*0.1+S19*0.3</f>
        <v>17.09</v>
      </c>
    </row>
    <row r="20" spans="1:21" x14ac:dyDescent="0.2">
      <c r="A20">
        <v>18</v>
      </c>
      <c r="C20" s="2" t="s">
        <v>181</v>
      </c>
      <c r="D20" s="22" t="s">
        <v>188</v>
      </c>
      <c r="E20" s="2" t="s">
        <v>104</v>
      </c>
      <c r="F20" s="3" t="s">
        <v>105</v>
      </c>
      <c r="G20" s="3">
        <v>18</v>
      </c>
      <c r="H20" s="28">
        <v>17.5</v>
      </c>
      <c r="I20" s="26">
        <v>20</v>
      </c>
      <c r="J20" s="24">
        <f t="shared" si="0"/>
        <v>17.850000000000001</v>
      </c>
      <c r="K20" s="24">
        <v>15</v>
      </c>
      <c r="L20">
        <v>10</v>
      </c>
      <c r="M20" s="41">
        <v>5</v>
      </c>
      <c r="N20" s="24">
        <f t="shared" si="1"/>
        <v>13</v>
      </c>
      <c r="O20" s="42">
        <v>18</v>
      </c>
      <c r="R20" s="24">
        <v>17</v>
      </c>
      <c r="S20" s="39">
        <f>+LabA!AD17</f>
        <v>7.5</v>
      </c>
      <c r="T20" s="55">
        <f t="shared" si="2"/>
        <v>13.635000000000002</v>
      </c>
    </row>
    <row r="21" spans="1:21" x14ac:dyDescent="0.2">
      <c r="A21">
        <v>19</v>
      </c>
      <c r="C21" s="2" t="s">
        <v>181</v>
      </c>
      <c r="D21" t="s">
        <v>33</v>
      </c>
      <c r="E21" s="2" t="s">
        <v>106</v>
      </c>
      <c r="F21" s="2" t="s">
        <v>107</v>
      </c>
      <c r="G21" s="3">
        <v>14</v>
      </c>
      <c r="H21" s="19">
        <v>12.33</v>
      </c>
      <c r="I21" s="26">
        <v>20</v>
      </c>
      <c r="J21" s="24">
        <f t="shared" si="0"/>
        <v>13.431000000000001</v>
      </c>
      <c r="K21" s="24">
        <v>14</v>
      </c>
      <c r="L21">
        <v>7</v>
      </c>
      <c r="M21" s="41">
        <v>5</v>
      </c>
      <c r="N21" s="24">
        <f t="shared" si="1"/>
        <v>10.899999999999999</v>
      </c>
      <c r="O21" s="42">
        <v>10</v>
      </c>
      <c r="R21" s="24">
        <v>15</v>
      </c>
      <c r="S21" s="39">
        <f>+LabA!AD18</f>
        <v>15</v>
      </c>
      <c r="T21" s="55">
        <f t="shared" si="2"/>
        <v>13.2331</v>
      </c>
    </row>
    <row r="22" spans="1:21" x14ac:dyDescent="0.2">
      <c r="A22">
        <v>20</v>
      </c>
      <c r="C22" s="2" t="s">
        <v>181</v>
      </c>
      <c r="D22" t="s">
        <v>42</v>
      </c>
      <c r="E22" s="2" t="s">
        <v>108</v>
      </c>
      <c r="F22" s="2" t="s">
        <v>109</v>
      </c>
      <c r="G22" s="3">
        <v>17</v>
      </c>
      <c r="H22" s="19">
        <v>11</v>
      </c>
      <c r="I22" s="26">
        <v>20</v>
      </c>
      <c r="J22" s="24">
        <f t="shared" si="0"/>
        <v>13.1</v>
      </c>
      <c r="K22" s="24">
        <v>16</v>
      </c>
      <c r="L22">
        <v>10.3</v>
      </c>
      <c r="M22" s="41">
        <v>4</v>
      </c>
      <c r="N22" s="24">
        <f t="shared" si="1"/>
        <v>12.01</v>
      </c>
      <c r="O22" s="42">
        <v>14</v>
      </c>
      <c r="R22" s="24">
        <v>18</v>
      </c>
      <c r="S22" s="39">
        <f>+LabA!AD19</f>
        <v>16</v>
      </c>
      <c r="T22" s="55">
        <f t="shared" si="2"/>
        <v>15.111000000000001</v>
      </c>
    </row>
    <row r="23" spans="1:21" x14ac:dyDescent="0.2">
      <c r="A23">
        <v>21</v>
      </c>
      <c r="B23" s="3" t="s">
        <v>203</v>
      </c>
      <c r="C23" s="2" t="s">
        <v>181</v>
      </c>
      <c r="D23" t="s">
        <v>3</v>
      </c>
      <c r="E23" s="2" t="s">
        <v>110</v>
      </c>
      <c r="F23" s="2" t="s">
        <v>111</v>
      </c>
      <c r="G23" s="3">
        <v>18</v>
      </c>
      <c r="H23" s="19">
        <v>0</v>
      </c>
      <c r="I23" s="26">
        <v>0</v>
      </c>
      <c r="J23" s="24">
        <f t="shared" si="0"/>
        <v>3.6</v>
      </c>
      <c r="K23" s="24">
        <v>0</v>
      </c>
      <c r="M23" s="41">
        <v>0</v>
      </c>
      <c r="N23" s="24">
        <f t="shared" si="1"/>
        <v>0</v>
      </c>
      <c r="O23" s="42" t="s">
        <v>237</v>
      </c>
      <c r="R23" s="44"/>
      <c r="T23" s="57" t="s">
        <v>237</v>
      </c>
    </row>
    <row r="24" spans="1:21" x14ac:dyDescent="0.2">
      <c r="A24">
        <v>22</v>
      </c>
      <c r="C24" s="2" t="s">
        <v>181</v>
      </c>
      <c r="D24" t="s">
        <v>24</v>
      </c>
      <c r="E24" s="2" t="s">
        <v>112</v>
      </c>
      <c r="F24" s="2" t="s">
        <v>113</v>
      </c>
      <c r="G24" s="3">
        <v>14</v>
      </c>
      <c r="H24" s="19">
        <v>8</v>
      </c>
      <c r="I24" s="26">
        <v>10</v>
      </c>
      <c r="J24" s="24">
        <f t="shared" si="0"/>
        <v>9.4</v>
      </c>
      <c r="K24" s="24">
        <v>11</v>
      </c>
      <c r="L24">
        <v>12.3</v>
      </c>
      <c r="M24" s="41">
        <v>4</v>
      </c>
      <c r="N24" s="24">
        <f t="shared" si="1"/>
        <v>13.41</v>
      </c>
      <c r="O24" s="42">
        <v>9</v>
      </c>
      <c r="Q24">
        <v>11.3</v>
      </c>
      <c r="R24" s="44" t="s">
        <v>229</v>
      </c>
      <c r="S24" s="39">
        <f>+LabA!AD20</f>
        <v>4</v>
      </c>
      <c r="T24" s="57" t="s">
        <v>237</v>
      </c>
    </row>
    <row r="25" spans="1:21" x14ac:dyDescent="0.2">
      <c r="A25">
        <v>23</v>
      </c>
      <c r="B25" s="3" t="s">
        <v>203</v>
      </c>
      <c r="C25" s="2" t="s">
        <v>181</v>
      </c>
      <c r="D25" t="s">
        <v>10</v>
      </c>
      <c r="E25" s="2" t="s">
        <v>114</v>
      </c>
      <c r="F25" s="2" t="s">
        <v>115</v>
      </c>
      <c r="G25" s="3">
        <v>16</v>
      </c>
      <c r="H25" s="19">
        <v>17.5</v>
      </c>
      <c r="I25" s="26">
        <v>20</v>
      </c>
      <c r="J25" s="24">
        <f t="shared" si="0"/>
        <v>17.45</v>
      </c>
      <c r="K25" s="24">
        <v>0</v>
      </c>
      <c r="L25">
        <v>16.5</v>
      </c>
      <c r="M25" s="41">
        <v>5</v>
      </c>
      <c r="N25" s="24">
        <f t="shared" si="1"/>
        <v>17.549999999999997</v>
      </c>
      <c r="O25" s="42">
        <v>15</v>
      </c>
      <c r="R25" s="24">
        <v>12</v>
      </c>
      <c r="S25" s="39">
        <v>16</v>
      </c>
      <c r="T25" s="55">
        <f t="shared" si="2"/>
        <v>12.5</v>
      </c>
    </row>
    <row r="26" spans="1:21" x14ac:dyDescent="0.2">
      <c r="A26">
        <v>24</v>
      </c>
      <c r="B26" s="3" t="s">
        <v>203</v>
      </c>
      <c r="C26" s="2" t="s">
        <v>181</v>
      </c>
      <c r="D26" t="s">
        <v>14</v>
      </c>
      <c r="E26" s="2" t="s">
        <v>116</v>
      </c>
      <c r="F26" s="2" t="s">
        <v>117</v>
      </c>
      <c r="G26" s="3">
        <v>15</v>
      </c>
      <c r="H26" s="19">
        <v>0</v>
      </c>
      <c r="I26" s="26">
        <v>20</v>
      </c>
      <c r="J26" s="24">
        <f t="shared" si="0"/>
        <v>5</v>
      </c>
      <c r="K26" s="24">
        <v>10</v>
      </c>
      <c r="L26">
        <v>16</v>
      </c>
      <c r="M26" s="41">
        <v>3</v>
      </c>
      <c r="N26" s="24">
        <f t="shared" si="1"/>
        <v>14.799999999999999</v>
      </c>
      <c r="O26" s="42">
        <v>13</v>
      </c>
      <c r="P26">
        <v>2</v>
      </c>
      <c r="Q26">
        <f>15.8-4</f>
        <v>11.8</v>
      </c>
      <c r="R26" s="24">
        <v>20</v>
      </c>
      <c r="S26" s="39">
        <v>19</v>
      </c>
      <c r="T26" s="55">
        <f>+Q26*0.1+K26*0.2+N26*0.1+O26*0.2+R26*0.1+S26*0.3</f>
        <v>14.96</v>
      </c>
      <c r="U26" s="3" t="s">
        <v>238</v>
      </c>
    </row>
    <row r="27" spans="1:21" x14ac:dyDescent="0.2">
      <c r="A27">
        <v>25</v>
      </c>
      <c r="C27" s="2" t="s">
        <v>182</v>
      </c>
      <c r="D27" t="s">
        <v>67</v>
      </c>
      <c r="E27" s="2" t="s">
        <v>118</v>
      </c>
      <c r="F27" s="2" t="s">
        <v>119</v>
      </c>
      <c r="G27" s="3">
        <v>17</v>
      </c>
      <c r="H27" s="19">
        <v>13</v>
      </c>
      <c r="I27" s="26">
        <v>20</v>
      </c>
      <c r="J27" s="24">
        <f t="shared" si="0"/>
        <v>14.5</v>
      </c>
      <c r="K27" s="24">
        <v>8</v>
      </c>
      <c r="L27">
        <v>10.3</v>
      </c>
      <c r="M27" s="41">
        <v>5</v>
      </c>
      <c r="N27" s="24">
        <f t="shared" si="1"/>
        <v>13.21</v>
      </c>
      <c r="O27" s="42">
        <v>0</v>
      </c>
      <c r="R27" s="24">
        <v>7.5</v>
      </c>
      <c r="S27" s="39">
        <f>+LabA!AD24</f>
        <v>1</v>
      </c>
      <c r="T27" s="55">
        <f t="shared" si="2"/>
        <v>5.4210000000000003</v>
      </c>
    </row>
    <row r="28" spans="1:21" x14ac:dyDescent="0.2">
      <c r="A28">
        <v>26</v>
      </c>
      <c r="B28" s="3" t="s">
        <v>203</v>
      </c>
      <c r="C28" s="2" t="s">
        <v>181</v>
      </c>
      <c r="D28" t="s">
        <v>51</v>
      </c>
      <c r="E28" s="2" t="s">
        <v>120</v>
      </c>
      <c r="F28" s="2" t="s">
        <v>121</v>
      </c>
      <c r="G28" s="3">
        <v>0</v>
      </c>
      <c r="H28" s="19">
        <v>7.33</v>
      </c>
      <c r="I28" s="26">
        <v>20</v>
      </c>
      <c r="J28" s="24">
        <f t="shared" si="0"/>
        <v>7.1309999999999993</v>
      </c>
      <c r="K28" s="24">
        <v>0</v>
      </c>
      <c r="L28">
        <v>3</v>
      </c>
      <c r="M28" s="41">
        <v>5</v>
      </c>
      <c r="N28" s="24">
        <f t="shared" si="1"/>
        <v>8.1</v>
      </c>
      <c r="O28" s="42" t="s">
        <v>237</v>
      </c>
      <c r="R28" s="44"/>
      <c r="T28" s="57" t="s">
        <v>237</v>
      </c>
    </row>
    <row r="29" spans="1:21" x14ac:dyDescent="0.2">
      <c r="A29">
        <v>27</v>
      </c>
      <c r="C29" s="2" t="s">
        <v>185</v>
      </c>
      <c r="D29" t="s">
        <v>71</v>
      </c>
      <c r="E29" s="2" t="s">
        <v>122</v>
      </c>
      <c r="F29" s="2" t="s">
        <v>123</v>
      </c>
      <c r="G29" s="3">
        <v>17</v>
      </c>
      <c r="H29" s="19">
        <v>11.83</v>
      </c>
      <c r="I29" s="26">
        <v>20</v>
      </c>
      <c r="J29" s="24">
        <f t="shared" si="0"/>
        <v>13.680999999999999</v>
      </c>
      <c r="K29" s="24">
        <v>8</v>
      </c>
      <c r="M29" s="41">
        <v>3</v>
      </c>
      <c r="N29" s="24">
        <f t="shared" si="1"/>
        <v>3.5999999999999996</v>
      </c>
      <c r="O29" s="42">
        <v>4</v>
      </c>
      <c r="R29" s="44" t="s">
        <v>229</v>
      </c>
      <c r="T29" s="57" t="s">
        <v>237</v>
      </c>
    </row>
    <row r="30" spans="1:21" x14ac:dyDescent="0.2">
      <c r="A30">
        <v>28</v>
      </c>
      <c r="B30" s="3" t="s">
        <v>203</v>
      </c>
      <c r="C30" s="2" t="s">
        <v>181</v>
      </c>
      <c r="D30" t="s">
        <v>50</v>
      </c>
      <c r="E30" s="2" t="s">
        <v>124</v>
      </c>
      <c r="F30" s="2" t="s">
        <v>125</v>
      </c>
      <c r="G30" s="3">
        <v>15</v>
      </c>
      <c r="H30" s="19">
        <v>7.83</v>
      </c>
      <c r="I30" s="26">
        <v>20</v>
      </c>
      <c r="J30" s="24">
        <f t="shared" si="0"/>
        <v>10.481</v>
      </c>
      <c r="K30" s="24">
        <v>0</v>
      </c>
      <c r="L30">
        <v>4</v>
      </c>
      <c r="M30" s="41">
        <v>4</v>
      </c>
      <c r="N30" s="24">
        <f t="shared" si="1"/>
        <v>7.6</v>
      </c>
      <c r="O30" s="42" t="s">
        <v>237</v>
      </c>
      <c r="R30" s="44"/>
      <c r="T30" s="57" t="s">
        <v>237</v>
      </c>
    </row>
    <row r="31" spans="1:21" x14ac:dyDescent="0.2">
      <c r="A31">
        <v>29</v>
      </c>
      <c r="C31" s="2" t="s">
        <v>181</v>
      </c>
      <c r="D31" t="s">
        <v>58</v>
      </c>
      <c r="E31" s="2" t="s">
        <v>126</v>
      </c>
      <c r="F31" s="2" t="s">
        <v>127</v>
      </c>
      <c r="G31" s="3">
        <v>17</v>
      </c>
      <c r="H31" s="19">
        <v>7.73</v>
      </c>
      <c r="I31" s="26">
        <v>20</v>
      </c>
      <c r="J31" s="24">
        <f t="shared" si="0"/>
        <v>10.811</v>
      </c>
      <c r="K31" s="24">
        <v>1</v>
      </c>
      <c r="L31">
        <v>9</v>
      </c>
      <c r="M31" s="41">
        <v>5</v>
      </c>
      <c r="N31" s="24">
        <f t="shared" si="1"/>
        <v>12.3</v>
      </c>
      <c r="O31" s="42">
        <v>0</v>
      </c>
      <c r="R31" s="44" t="s">
        <v>237</v>
      </c>
      <c r="T31" s="57" t="s">
        <v>237</v>
      </c>
    </row>
    <row r="32" spans="1:21" x14ac:dyDescent="0.2">
      <c r="A32">
        <v>30</v>
      </c>
      <c r="B32" s="3" t="s">
        <v>203</v>
      </c>
      <c r="C32" s="2" t="s">
        <v>181</v>
      </c>
      <c r="D32" t="s">
        <v>9</v>
      </c>
      <c r="E32" s="2" t="s">
        <v>128</v>
      </c>
      <c r="F32" s="2" t="s">
        <v>129</v>
      </c>
      <c r="G32" s="3">
        <v>0</v>
      </c>
      <c r="H32" s="19">
        <v>17</v>
      </c>
      <c r="I32" s="26">
        <v>20</v>
      </c>
      <c r="J32" s="24">
        <f t="shared" si="0"/>
        <v>13.899999999999999</v>
      </c>
      <c r="K32" s="24">
        <v>0</v>
      </c>
      <c r="L32">
        <v>14</v>
      </c>
      <c r="M32" s="41">
        <v>5</v>
      </c>
      <c r="N32" s="24">
        <f t="shared" si="1"/>
        <v>15.799999999999999</v>
      </c>
      <c r="O32" s="42">
        <v>8</v>
      </c>
      <c r="R32" s="24">
        <v>17</v>
      </c>
      <c r="S32" s="39">
        <v>15</v>
      </c>
      <c r="T32" s="55">
        <f t="shared" si="2"/>
        <v>10.77</v>
      </c>
    </row>
    <row r="33" spans="1:20" x14ac:dyDescent="0.2">
      <c r="A33">
        <v>31</v>
      </c>
      <c r="B33" s="3" t="s">
        <v>203</v>
      </c>
      <c r="C33" s="2" t="s">
        <v>181</v>
      </c>
      <c r="D33" t="s">
        <v>46</v>
      </c>
      <c r="E33" s="2" t="s">
        <v>130</v>
      </c>
      <c r="F33" s="2" t="s">
        <v>131</v>
      </c>
      <c r="G33" s="3">
        <v>16</v>
      </c>
      <c r="H33" s="19">
        <v>15</v>
      </c>
      <c r="I33" s="26">
        <v>20</v>
      </c>
      <c r="J33" s="24">
        <f t="shared" si="0"/>
        <v>15.7</v>
      </c>
      <c r="K33" s="24">
        <v>10</v>
      </c>
      <c r="L33">
        <v>14</v>
      </c>
      <c r="M33" s="41">
        <v>5</v>
      </c>
      <c r="N33" s="24">
        <f t="shared" si="1"/>
        <v>15.799999999999999</v>
      </c>
      <c r="O33" s="42">
        <v>5</v>
      </c>
      <c r="R33" s="24">
        <v>10</v>
      </c>
      <c r="S33" s="39">
        <v>16</v>
      </c>
      <c r="T33" s="55">
        <f t="shared" si="2"/>
        <v>11.95</v>
      </c>
    </row>
    <row r="34" spans="1:20" x14ac:dyDescent="0.2">
      <c r="A34">
        <v>32</v>
      </c>
      <c r="C34" s="2" t="s">
        <v>181</v>
      </c>
      <c r="D34" t="s">
        <v>49</v>
      </c>
      <c r="E34" s="2" t="s">
        <v>132</v>
      </c>
      <c r="F34" s="2" t="s">
        <v>133</v>
      </c>
      <c r="G34" s="3">
        <v>18</v>
      </c>
      <c r="H34" s="19">
        <v>11.58</v>
      </c>
      <c r="I34" s="26">
        <v>20</v>
      </c>
      <c r="J34" s="24">
        <f t="shared" si="0"/>
        <v>13.706</v>
      </c>
      <c r="K34" s="24">
        <v>12</v>
      </c>
      <c r="L34">
        <v>7</v>
      </c>
      <c r="M34" s="41">
        <v>5</v>
      </c>
      <c r="N34" s="24">
        <f t="shared" si="1"/>
        <v>10.899999999999999</v>
      </c>
      <c r="O34" s="42">
        <v>8</v>
      </c>
      <c r="R34" s="44">
        <v>7.5</v>
      </c>
      <c r="S34" s="39">
        <f>+LabA!AD29</f>
        <v>3.2</v>
      </c>
      <c r="T34" s="55">
        <f t="shared" si="2"/>
        <v>8.1706000000000003</v>
      </c>
    </row>
    <row r="35" spans="1:20" x14ac:dyDescent="0.2">
      <c r="A35">
        <v>33</v>
      </c>
      <c r="C35" s="2" t="s">
        <v>181</v>
      </c>
      <c r="D35" t="s">
        <v>20</v>
      </c>
      <c r="E35" s="2" t="s">
        <v>134</v>
      </c>
      <c r="F35" s="2" t="s">
        <v>135</v>
      </c>
      <c r="G35" s="3">
        <v>16</v>
      </c>
      <c r="H35" s="19">
        <v>17</v>
      </c>
      <c r="I35" s="26">
        <v>20</v>
      </c>
      <c r="J35" s="24">
        <f t="shared" si="0"/>
        <v>17.099999999999998</v>
      </c>
      <c r="K35" s="24">
        <v>19</v>
      </c>
      <c r="L35">
        <v>12.3</v>
      </c>
      <c r="M35" s="41">
        <v>5</v>
      </c>
      <c r="N35" s="24">
        <f t="shared" si="1"/>
        <v>14.61</v>
      </c>
      <c r="O35" s="42">
        <v>18</v>
      </c>
      <c r="R35" s="24">
        <v>15</v>
      </c>
      <c r="S35" s="39">
        <f>+LabA!AD30</f>
        <v>20.5</v>
      </c>
      <c r="T35" s="55">
        <f t="shared" si="2"/>
        <v>18.221</v>
      </c>
    </row>
    <row r="36" spans="1:20" x14ac:dyDescent="0.2">
      <c r="A36">
        <v>34</v>
      </c>
      <c r="C36" s="2" t="s">
        <v>181</v>
      </c>
      <c r="D36" t="s">
        <v>36</v>
      </c>
      <c r="E36" s="2" t="s">
        <v>136</v>
      </c>
      <c r="F36" s="2" t="s">
        <v>137</v>
      </c>
      <c r="G36" s="3">
        <v>19</v>
      </c>
      <c r="H36" s="19">
        <v>16.5</v>
      </c>
      <c r="I36" s="26">
        <v>20</v>
      </c>
      <c r="J36" s="24">
        <f t="shared" si="0"/>
        <v>17.349999999999998</v>
      </c>
      <c r="K36" s="24">
        <v>14</v>
      </c>
      <c r="L36">
        <v>16.8</v>
      </c>
      <c r="M36" s="41">
        <v>5</v>
      </c>
      <c r="N36" s="24">
        <f t="shared" si="1"/>
        <v>17.759999999999998</v>
      </c>
      <c r="O36" s="42">
        <v>13</v>
      </c>
      <c r="R36" s="24">
        <v>17</v>
      </c>
      <c r="S36" s="39">
        <f>+LabA!AD31</f>
        <v>17.5</v>
      </c>
      <c r="T36" s="55">
        <f t="shared" si="2"/>
        <v>15.861000000000001</v>
      </c>
    </row>
    <row r="37" spans="1:20" x14ac:dyDescent="0.2">
      <c r="A37">
        <v>35</v>
      </c>
      <c r="B37" s="3" t="s">
        <v>203</v>
      </c>
      <c r="C37" s="2" t="s">
        <v>181</v>
      </c>
      <c r="D37" t="s">
        <v>55</v>
      </c>
      <c r="E37" s="2" t="s">
        <v>138</v>
      </c>
      <c r="F37" s="2" t="s">
        <v>139</v>
      </c>
      <c r="G37" s="3">
        <v>14</v>
      </c>
      <c r="H37" s="19">
        <v>14</v>
      </c>
      <c r="I37" s="26">
        <v>0</v>
      </c>
      <c r="J37" s="24">
        <f t="shared" si="0"/>
        <v>12.6</v>
      </c>
      <c r="K37" s="24">
        <v>0</v>
      </c>
      <c r="M37" s="41">
        <v>1</v>
      </c>
      <c r="N37" s="24">
        <f t="shared" si="1"/>
        <v>1.2</v>
      </c>
      <c r="O37" s="31" t="s">
        <v>237</v>
      </c>
      <c r="R37" s="44"/>
      <c r="T37" s="57" t="s">
        <v>237</v>
      </c>
    </row>
    <row r="38" spans="1:20" x14ac:dyDescent="0.2">
      <c r="A38">
        <v>36</v>
      </c>
      <c r="B38" s="3" t="s">
        <v>203</v>
      </c>
      <c r="C38" s="2" t="s">
        <v>181</v>
      </c>
      <c r="D38" t="s">
        <v>72</v>
      </c>
      <c r="E38" s="2" t="s">
        <v>140</v>
      </c>
      <c r="F38" s="2" t="s">
        <v>141</v>
      </c>
      <c r="G38" s="3">
        <v>0</v>
      </c>
      <c r="H38" s="19">
        <v>16.829999999999998</v>
      </c>
      <c r="I38" s="26">
        <v>20</v>
      </c>
      <c r="J38" s="24">
        <f t="shared" si="0"/>
        <v>13.780999999999999</v>
      </c>
      <c r="K38" s="24">
        <v>0</v>
      </c>
      <c r="L38">
        <v>11.5</v>
      </c>
      <c r="M38" s="41">
        <v>5</v>
      </c>
      <c r="N38" s="24">
        <f t="shared" si="1"/>
        <v>14.049999999999999</v>
      </c>
      <c r="O38" s="31" t="s">
        <v>237</v>
      </c>
      <c r="R38" s="24">
        <v>16</v>
      </c>
      <c r="T38" s="57" t="s">
        <v>237</v>
      </c>
    </row>
    <row r="39" spans="1:20" x14ac:dyDescent="0.2">
      <c r="A39">
        <v>37</v>
      </c>
      <c r="B39" s="3" t="s">
        <v>203</v>
      </c>
      <c r="C39" s="2" t="s">
        <v>181</v>
      </c>
      <c r="D39" t="s">
        <v>52</v>
      </c>
      <c r="E39" s="2" t="s">
        <v>142</v>
      </c>
      <c r="F39" s="2" t="s">
        <v>143</v>
      </c>
      <c r="G39" s="3">
        <v>17</v>
      </c>
      <c r="H39" s="19">
        <v>20</v>
      </c>
      <c r="I39" s="26">
        <v>20</v>
      </c>
      <c r="J39" s="24">
        <f t="shared" si="0"/>
        <v>19.399999999999999</v>
      </c>
      <c r="K39" s="24">
        <v>0</v>
      </c>
      <c r="L39">
        <v>13</v>
      </c>
      <c r="M39" s="41">
        <v>5</v>
      </c>
      <c r="N39" s="24">
        <f t="shared" si="1"/>
        <v>15.1</v>
      </c>
      <c r="O39" s="39">
        <v>5</v>
      </c>
      <c r="R39" s="24">
        <v>18</v>
      </c>
      <c r="S39" s="39">
        <v>8</v>
      </c>
      <c r="T39" s="55">
        <f t="shared" si="2"/>
        <v>8.65</v>
      </c>
    </row>
    <row r="40" spans="1:20" s="1" customFormat="1" x14ac:dyDescent="0.2">
      <c r="G40" s="1">
        <v>20</v>
      </c>
      <c r="H40" s="18">
        <v>20</v>
      </c>
      <c r="I40" s="18">
        <v>20</v>
      </c>
      <c r="J40" s="27">
        <f t="shared" si="0"/>
        <v>20</v>
      </c>
      <c r="K40" s="27">
        <v>20</v>
      </c>
      <c r="L40" s="1">
        <v>20</v>
      </c>
      <c r="M40" s="1">
        <v>5</v>
      </c>
      <c r="N40" s="27">
        <f t="shared" si="1"/>
        <v>20</v>
      </c>
      <c r="O40" s="40">
        <v>20</v>
      </c>
      <c r="R40" s="27">
        <v>20</v>
      </c>
      <c r="S40" s="40">
        <v>20</v>
      </c>
      <c r="T40" s="55">
        <f t="shared" si="2"/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86F8-382C-1947-A9CB-428D0C0D1296}">
  <dimension ref="A1:AJ42"/>
  <sheetViews>
    <sheetView zoomScale="110" zoomScaleNormal="110" workbookViewId="0">
      <pane ySplit="3" topLeftCell="A12" activePane="bottomLeft" state="frozen"/>
      <selection activeCell="B1" sqref="B1"/>
      <selection pane="bottomLeft" activeCell="AD31" sqref="AD31"/>
    </sheetView>
  </sheetViews>
  <sheetFormatPr baseColWidth="10" defaultRowHeight="19" x14ac:dyDescent="0.25"/>
  <cols>
    <col min="1" max="1" width="5.6640625" customWidth="1"/>
    <col min="2" max="2" width="4.5" style="3" customWidth="1"/>
    <col min="3" max="3" width="15" customWidth="1"/>
    <col min="4" max="4" width="18.1640625" customWidth="1"/>
    <col min="5" max="5" width="9.83203125" customWidth="1"/>
    <col min="6" max="6" width="5.1640625" customWidth="1"/>
    <col min="7" max="9" width="4.6640625" bestFit="1" customWidth="1"/>
    <col min="10" max="10" width="5.83203125" customWidth="1"/>
    <col min="11" max="11" width="5.1640625" bestFit="1" customWidth="1"/>
    <col min="12" max="12" width="9.83203125" style="4" customWidth="1"/>
    <col min="13" max="14" width="6.1640625" customWidth="1"/>
    <col min="15" max="15" width="6.1640625" style="34" customWidth="1"/>
    <col min="16" max="19" width="6.1640625" customWidth="1"/>
    <col min="20" max="20" width="9.33203125" style="4" customWidth="1"/>
    <col min="21" max="21" width="6.83203125" style="45" customWidth="1"/>
    <col min="22" max="28" width="6.1640625" customWidth="1"/>
    <col min="29" max="29" width="4" customWidth="1"/>
    <col min="30" max="30" width="8" style="39" customWidth="1"/>
    <col min="31" max="34" width="6.1640625" customWidth="1"/>
    <col min="37" max="37" width="28.5" customWidth="1"/>
  </cols>
  <sheetData>
    <row r="1" spans="1:36" x14ac:dyDescent="0.25">
      <c r="C1" s="1" t="s">
        <v>177</v>
      </c>
    </row>
    <row r="2" spans="1:36" x14ac:dyDescent="0.25">
      <c r="A2" s="6"/>
      <c r="B2" s="13"/>
      <c r="C2" s="6"/>
      <c r="D2" s="6"/>
      <c r="E2" s="6"/>
      <c r="F2" s="6"/>
      <c r="G2" s="6">
        <v>10</v>
      </c>
      <c r="H2" s="6">
        <v>10</v>
      </c>
      <c r="I2" s="6">
        <v>10</v>
      </c>
      <c r="J2" s="6">
        <v>50</v>
      </c>
      <c r="K2" s="6">
        <v>20</v>
      </c>
      <c r="L2" s="7"/>
      <c r="M2" s="6">
        <v>10</v>
      </c>
      <c r="N2" s="6">
        <v>20</v>
      </c>
      <c r="O2" s="35">
        <v>10</v>
      </c>
      <c r="P2" s="6">
        <v>20</v>
      </c>
      <c r="Q2" s="6">
        <v>10</v>
      </c>
      <c r="R2" s="6">
        <v>10</v>
      </c>
      <c r="S2" s="6">
        <v>20</v>
      </c>
      <c r="T2" s="7"/>
      <c r="U2" s="46">
        <v>0.5</v>
      </c>
      <c r="V2" s="6">
        <v>2</v>
      </c>
      <c r="W2" s="6">
        <v>1</v>
      </c>
      <c r="X2" s="6">
        <v>2</v>
      </c>
      <c r="Y2" s="6">
        <v>1</v>
      </c>
      <c r="Z2" s="6">
        <v>4</v>
      </c>
      <c r="AA2" s="6">
        <v>5</v>
      </c>
      <c r="AB2" s="6">
        <v>5</v>
      </c>
      <c r="AC2" s="6"/>
      <c r="AD2" s="49"/>
      <c r="AE2" s="6"/>
      <c r="AF2" s="6"/>
      <c r="AG2" s="6"/>
      <c r="AH2" s="6"/>
    </row>
    <row r="3" spans="1:36" s="1" customFormat="1" x14ac:dyDescent="0.25">
      <c r="A3" s="8"/>
      <c r="B3" s="13"/>
      <c r="C3" s="8" t="s">
        <v>0</v>
      </c>
      <c r="D3" s="8" t="s">
        <v>161</v>
      </c>
      <c r="E3" s="8" t="s">
        <v>187</v>
      </c>
      <c r="F3" s="8" t="s">
        <v>144</v>
      </c>
      <c r="G3" s="8" t="s">
        <v>148</v>
      </c>
      <c r="H3" s="8" t="s">
        <v>148</v>
      </c>
      <c r="I3" s="8" t="s">
        <v>148</v>
      </c>
      <c r="J3" s="8" t="s">
        <v>162</v>
      </c>
      <c r="K3" s="8" t="s">
        <v>163</v>
      </c>
      <c r="L3" s="9" t="s">
        <v>164</v>
      </c>
      <c r="M3" s="8" t="s">
        <v>204</v>
      </c>
      <c r="N3" s="8" t="s">
        <v>205</v>
      </c>
      <c r="O3" s="36" t="s">
        <v>206</v>
      </c>
      <c r="P3" s="8" t="s">
        <v>208</v>
      </c>
      <c r="Q3" s="8" t="s">
        <v>209</v>
      </c>
      <c r="R3" s="8" t="s">
        <v>214</v>
      </c>
      <c r="S3" s="8" t="s">
        <v>215</v>
      </c>
      <c r="T3" s="9" t="s">
        <v>212</v>
      </c>
      <c r="U3" s="48" t="s">
        <v>228</v>
      </c>
      <c r="V3" s="8" t="s">
        <v>217</v>
      </c>
      <c r="W3" s="8" t="s">
        <v>227</v>
      </c>
      <c r="X3" s="8" t="s">
        <v>218</v>
      </c>
      <c r="Y3" s="8" t="s">
        <v>226</v>
      </c>
      <c r="Z3" s="8" t="s">
        <v>219</v>
      </c>
      <c r="AA3" s="8" t="s">
        <v>221</v>
      </c>
      <c r="AB3" s="8" t="s">
        <v>222</v>
      </c>
      <c r="AC3" s="8" t="s">
        <v>236</v>
      </c>
      <c r="AD3" s="52" t="s">
        <v>225</v>
      </c>
      <c r="AE3" s="8"/>
      <c r="AF3" s="8"/>
      <c r="AG3" s="8"/>
      <c r="AH3" s="8"/>
    </row>
    <row r="4" spans="1:36" s="1" customFormat="1" x14ac:dyDescent="0.25">
      <c r="A4" s="29">
        <v>1</v>
      </c>
      <c r="B4" s="30" t="s">
        <v>203</v>
      </c>
      <c r="C4" s="10" t="s">
        <v>171</v>
      </c>
      <c r="D4" s="11" t="s">
        <v>165</v>
      </c>
      <c r="E4" s="22" t="s">
        <v>192</v>
      </c>
      <c r="F4" s="8"/>
      <c r="G4" s="8"/>
      <c r="H4" s="8"/>
      <c r="I4" s="8"/>
      <c r="J4" s="8"/>
      <c r="K4" s="12">
        <v>11</v>
      </c>
      <c r="L4" s="7">
        <f t="shared" ref="L4:L34" si="0">+K4*0.2+J4/7*20*0.5+I4*20*0.1+H4*20*0.1+G4*20*0.1</f>
        <v>2.2000000000000002</v>
      </c>
      <c r="M4" s="8"/>
      <c r="N4" s="8"/>
      <c r="O4" s="36"/>
      <c r="P4" s="8"/>
      <c r="Q4" s="8"/>
      <c r="R4" s="8"/>
      <c r="S4" s="8"/>
      <c r="T4" s="7">
        <f t="shared" ref="T4:T6" si="1">+S4/4*20*0.2+R4/3*20*0.1+Q4/3*20*0.1+P4/4*20*0.2+O4/4*20*0.1+N4*20*0.2+M4/2*20*0.1</f>
        <v>0</v>
      </c>
      <c r="U4" s="46"/>
      <c r="V4" s="8"/>
      <c r="W4" s="8"/>
      <c r="X4" s="8"/>
      <c r="Y4" s="8"/>
      <c r="Z4" s="8"/>
      <c r="AA4" s="8"/>
      <c r="AB4" s="8"/>
      <c r="AC4" s="8"/>
      <c r="AD4" s="50"/>
      <c r="AE4" s="8"/>
      <c r="AF4" s="8"/>
      <c r="AG4" s="8"/>
      <c r="AH4" s="8"/>
      <c r="AJ4" s="3" t="s">
        <v>74</v>
      </c>
    </row>
    <row r="5" spans="1:36" s="1" customFormat="1" x14ac:dyDescent="0.25">
      <c r="A5" s="29">
        <v>2</v>
      </c>
      <c r="B5" s="30" t="s">
        <v>203</v>
      </c>
      <c r="C5" s="10" t="s">
        <v>172</v>
      </c>
      <c r="D5" s="11" t="s">
        <v>166</v>
      </c>
      <c r="E5" s="21" t="s">
        <v>189</v>
      </c>
      <c r="F5" s="8"/>
      <c r="G5" s="8"/>
      <c r="H5" s="8"/>
      <c r="I5" s="8"/>
      <c r="J5" s="8"/>
      <c r="K5" s="12">
        <v>11</v>
      </c>
      <c r="L5" s="7">
        <f t="shared" si="0"/>
        <v>2.2000000000000002</v>
      </c>
      <c r="M5" s="8"/>
      <c r="N5" s="8"/>
      <c r="O5" s="36"/>
      <c r="P5" s="8"/>
      <c r="Q5" s="8"/>
      <c r="R5" s="8"/>
      <c r="S5" s="8"/>
      <c r="T5" s="7">
        <f t="shared" si="1"/>
        <v>0</v>
      </c>
      <c r="U5" s="46"/>
      <c r="V5" s="8"/>
      <c r="W5" s="8"/>
      <c r="X5" s="8"/>
      <c r="Y5" s="8"/>
      <c r="Z5" s="8"/>
      <c r="AA5" s="8"/>
      <c r="AB5" s="8"/>
      <c r="AC5" s="8"/>
      <c r="AD5" s="50"/>
      <c r="AE5" s="8"/>
      <c r="AF5" s="8"/>
      <c r="AG5" s="8"/>
      <c r="AH5" s="8"/>
      <c r="AJ5" s="31" t="s">
        <v>146</v>
      </c>
    </row>
    <row r="6" spans="1:36" x14ac:dyDescent="0.25">
      <c r="A6" s="29">
        <v>3</v>
      </c>
      <c r="B6" s="30" t="s">
        <v>203</v>
      </c>
      <c r="C6" s="13" t="s">
        <v>152</v>
      </c>
      <c r="D6" s="13" t="s">
        <v>153</v>
      </c>
      <c r="E6" s="21" t="s">
        <v>190</v>
      </c>
      <c r="F6" s="6"/>
      <c r="G6" s="6">
        <v>1</v>
      </c>
      <c r="H6" s="6"/>
      <c r="I6" s="6"/>
      <c r="J6" s="6"/>
      <c r="K6" s="12">
        <v>20</v>
      </c>
      <c r="L6" s="7">
        <f t="shared" si="0"/>
        <v>6</v>
      </c>
      <c r="M6" s="6"/>
      <c r="N6" s="12"/>
      <c r="O6" s="33"/>
      <c r="P6" s="6"/>
      <c r="Q6" s="6"/>
      <c r="R6" s="6"/>
      <c r="S6" s="6"/>
      <c r="T6" s="7">
        <f t="shared" si="1"/>
        <v>0</v>
      </c>
      <c r="U6" s="46"/>
      <c r="V6" s="6"/>
      <c r="W6" s="6"/>
      <c r="X6" s="6"/>
      <c r="Y6" s="6"/>
      <c r="Z6" s="6"/>
      <c r="AA6" s="6"/>
      <c r="AB6" s="6"/>
      <c r="AC6" s="6"/>
      <c r="AD6" s="49"/>
      <c r="AE6" s="6"/>
      <c r="AF6" s="6"/>
      <c r="AG6" s="6"/>
      <c r="AH6" s="6"/>
      <c r="AJ6" s="3" t="s">
        <v>77</v>
      </c>
    </row>
    <row r="7" spans="1:36" x14ac:dyDescent="0.25">
      <c r="A7" s="8">
        <v>4</v>
      </c>
      <c r="B7" s="13"/>
      <c r="C7" s="6" t="s">
        <v>25</v>
      </c>
      <c r="D7" s="6" t="s">
        <v>26</v>
      </c>
      <c r="E7" s="20" t="s">
        <v>27</v>
      </c>
      <c r="F7" s="12" t="s">
        <v>73</v>
      </c>
      <c r="G7" s="6">
        <v>1</v>
      </c>
      <c r="H7" s="6"/>
      <c r="I7" s="6">
        <v>1</v>
      </c>
      <c r="J7" s="6">
        <v>4</v>
      </c>
      <c r="K7" s="12">
        <v>15</v>
      </c>
      <c r="L7" s="7">
        <f t="shared" si="0"/>
        <v>12.714285714285714</v>
      </c>
      <c r="M7" s="13">
        <v>2</v>
      </c>
      <c r="N7" s="12">
        <v>1</v>
      </c>
      <c r="O7" s="33" t="s">
        <v>207</v>
      </c>
      <c r="P7" s="6">
        <v>3</v>
      </c>
      <c r="Q7" s="13">
        <v>3</v>
      </c>
      <c r="R7" s="13">
        <v>3</v>
      </c>
      <c r="S7" s="6">
        <v>4</v>
      </c>
      <c r="T7" s="7">
        <f>+S7/4*20*0.2+R7/3*20*0.1+Q7/3*20*0.1+P7/4*20*0.2+O7/4*20*0.1+N7*20*0.2+M7/2*20*0.1</f>
        <v>19</v>
      </c>
      <c r="U7" s="46">
        <v>0.5</v>
      </c>
      <c r="V7" s="6">
        <v>2</v>
      </c>
      <c r="W7" s="6"/>
      <c r="X7" s="6"/>
      <c r="Y7" s="6">
        <v>1</v>
      </c>
      <c r="Z7" s="13">
        <v>3.5</v>
      </c>
      <c r="AA7" s="13">
        <v>5</v>
      </c>
      <c r="AB7" s="13">
        <v>5</v>
      </c>
      <c r="AC7" s="13" t="s">
        <v>234</v>
      </c>
      <c r="AD7" s="51">
        <f>SUM(U7:AB7)</f>
        <v>17</v>
      </c>
      <c r="AE7" s="6"/>
      <c r="AF7" s="6"/>
      <c r="AG7" s="6"/>
      <c r="AH7" s="6"/>
      <c r="AJ7" s="31" t="s">
        <v>79</v>
      </c>
    </row>
    <row r="8" spans="1:36" x14ac:dyDescent="0.25">
      <c r="A8" s="8">
        <v>5</v>
      </c>
      <c r="B8" s="13"/>
      <c r="C8" s="6" t="s">
        <v>62</v>
      </c>
      <c r="D8" s="6" t="s">
        <v>63</v>
      </c>
      <c r="E8" s="20" t="s">
        <v>64</v>
      </c>
      <c r="F8" s="12" t="s">
        <v>76</v>
      </c>
      <c r="G8" s="6">
        <v>1</v>
      </c>
      <c r="H8" s="6"/>
      <c r="I8" s="6"/>
      <c r="J8" s="6"/>
      <c r="K8" s="12">
        <v>13</v>
      </c>
      <c r="L8" s="7">
        <f t="shared" si="0"/>
        <v>4.5999999999999996</v>
      </c>
      <c r="M8" s="6"/>
      <c r="N8" s="12"/>
      <c r="O8" s="33"/>
      <c r="P8" s="6"/>
      <c r="Q8" s="6"/>
      <c r="R8" s="6"/>
      <c r="S8" s="6"/>
      <c r="T8" s="7">
        <f t="shared" ref="T8:T35" si="2">+S8/4*20*0.2+R8/3*20*0.1+Q8/3*20*0.1+P8/4*20*0.2+O8/4*20*0.1+N8*20*0.2+M8/2*20*0.1</f>
        <v>0</v>
      </c>
      <c r="U8" s="46"/>
      <c r="V8" s="6"/>
      <c r="W8" s="6"/>
      <c r="X8" s="6"/>
      <c r="Y8" s="6"/>
      <c r="Z8" s="6"/>
      <c r="AA8" s="6"/>
      <c r="AB8" s="6"/>
      <c r="AC8" s="6"/>
      <c r="AD8" s="49"/>
      <c r="AE8" s="6"/>
      <c r="AF8" s="6"/>
      <c r="AG8" s="6"/>
      <c r="AH8" s="6"/>
      <c r="AJ8" s="3" t="s">
        <v>81</v>
      </c>
    </row>
    <row r="9" spans="1:36" x14ac:dyDescent="0.25">
      <c r="A9" s="8">
        <v>6</v>
      </c>
      <c r="B9" s="13"/>
      <c r="C9" s="10" t="s">
        <v>59</v>
      </c>
      <c r="D9" s="11" t="s">
        <v>60</v>
      </c>
      <c r="E9" s="21" t="s">
        <v>61</v>
      </c>
      <c r="F9" s="12"/>
      <c r="G9" s="6"/>
      <c r="H9" s="6"/>
      <c r="I9" s="6"/>
      <c r="J9" s="6"/>
      <c r="K9" s="12">
        <v>15</v>
      </c>
      <c r="L9" s="7">
        <f t="shared" si="0"/>
        <v>3</v>
      </c>
      <c r="M9" s="6"/>
      <c r="N9" s="12"/>
      <c r="O9" s="33"/>
      <c r="P9" s="6"/>
      <c r="Q9" s="6"/>
      <c r="R9" s="6"/>
      <c r="S9" s="6"/>
      <c r="T9" s="7">
        <f t="shared" si="2"/>
        <v>0</v>
      </c>
      <c r="U9" s="46"/>
      <c r="V9" s="6"/>
      <c r="W9" s="6"/>
      <c r="X9" s="6"/>
      <c r="Y9" s="6"/>
      <c r="Z9" s="6"/>
      <c r="AA9" s="6"/>
      <c r="AB9" s="6"/>
      <c r="AC9" s="6"/>
      <c r="AD9" s="49"/>
      <c r="AE9" s="6"/>
      <c r="AF9" s="6"/>
      <c r="AG9" s="6"/>
      <c r="AH9" s="6"/>
      <c r="AJ9" s="3" t="s">
        <v>83</v>
      </c>
    </row>
    <row r="10" spans="1:36" x14ac:dyDescent="0.25">
      <c r="A10" s="8">
        <v>7</v>
      </c>
      <c r="B10" s="13"/>
      <c r="C10" s="6" t="s">
        <v>37</v>
      </c>
      <c r="D10" s="6" t="s">
        <v>38</v>
      </c>
      <c r="E10" s="20" t="s">
        <v>39</v>
      </c>
      <c r="F10" s="12" t="s">
        <v>82</v>
      </c>
      <c r="G10" s="6">
        <v>1</v>
      </c>
      <c r="H10" s="6">
        <v>1</v>
      </c>
      <c r="I10" s="6">
        <v>1</v>
      </c>
      <c r="J10" s="6">
        <v>5</v>
      </c>
      <c r="K10" s="12">
        <v>9</v>
      </c>
      <c r="L10" s="7">
        <f t="shared" si="0"/>
        <v>14.942857142857143</v>
      </c>
      <c r="M10" s="13">
        <v>2</v>
      </c>
      <c r="N10" s="12">
        <v>0.5</v>
      </c>
      <c r="O10" s="33">
        <v>3</v>
      </c>
      <c r="P10" s="6">
        <v>3</v>
      </c>
      <c r="Q10" s="6">
        <v>2</v>
      </c>
      <c r="R10" s="6">
        <v>2</v>
      </c>
      <c r="S10" s="6">
        <v>2.5</v>
      </c>
      <c r="T10" s="7">
        <f t="shared" si="2"/>
        <v>13.666666666666666</v>
      </c>
      <c r="U10" s="46">
        <v>0.2</v>
      </c>
      <c r="V10" s="6"/>
      <c r="W10" s="6">
        <v>1</v>
      </c>
      <c r="X10" s="6">
        <v>2</v>
      </c>
      <c r="Y10" s="6">
        <v>1</v>
      </c>
      <c r="Z10" s="13">
        <v>2</v>
      </c>
      <c r="AA10" s="6">
        <v>0.5</v>
      </c>
      <c r="AB10" s="6">
        <v>3</v>
      </c>
      <c r="AC10" s="13" t="s">
        <v>235</v>
      </c>
      <c r="AD10" s="51">
        <f>SUM(U10:AB10)</f>
        <v>9.6999999999999993</v>
      </c>
      <c r="AE10" s="6"/>
      <c r="AF10" s="6"/>
      <c r="AG10" s="6"/>
      <c r="AH10" s="6"/>
      <c r="AJ10" s="3" t="s">
        <v>85</v>
      </c>
    </row>
    <row r="11" spans="1:36" x14ac:dyDescent="0.25">
      <c r="A11" s="8">
        <v>8</v>
      </c>
      <c r="B11" s="13"/>
      <c r="C11" s="6" t="s">
        <v>28</v>
      </c>
      <c r="D11" s="6" t="s">
        <v>29</v>
      </c>
      <c r="E11" s="20" t="s">
        <v>30</v>
      </c>
      <c r="F11" s="12" t="s">
        <v>84</v>
      </c>
      <c r="G11" s="6">
        <v>1</v>
      </c>
      <c r="H11" s="6">
        <v>1</v>
      </c>
      <c r="I11" s="6">
        <v>1</v>
      </c>
      <c r="J11" s="6">
        <v>5</v>
      </c>
      <c r="K11" s="12">
        <v>20</v>
      </c>
      <c r="L11" s="7">
        <f t="shared" si="0"/>
        <v>17.142857142857142</v>
      </c>
      <c r="M11" s="6"/>
      <c r="N11" s="12">
        <v>1</v>
      </c>
      <c r="O11" s="33">
        <v>3</v>
      </c>
      <c r="P11" s="6">
        <v>3</v>
      </c>
      <c r="Q11" s="13">
        <v>2</v>
      </c>
      <c r="R11" s="6">
        <v>2.5</v>
      </c>
      <c r="S11" s="6">
        <v>3</v>
      </c>
      <c r="T11" s="7">
        <f t="shared" si="2"/>
        <v>14.5</v>
      </c>
      <c r="U11" s="46">
        <v>0.5</v>
      </c>
      <c r="V11" s="13">
        <v>2</v>
      </c>
      <c r="W11" s="13">
        <v>1</v>
      </c>
      <c r="X11" s="6">
        <v>2</v>
      </c>
      <c r="Y11" s="6">
        <v>1</v>
      </c>
      <c r="Z11" s="6">
        <v>4</v>
      </c>
      <c r="AA11" s="13">
        <v>5</v>
      </c>
      <c r="AB11" s="13">
        <v>3</v>
      </c>
      <c r="AC11" s="13" t="s">
        <v>234</v>
      </c>
      <c r="AD11" s="51">
        <f t="shared" ref="AD11:AD14" si="3">SUM(U11:AB11)</f>
        <v>18.5</v>
      </c>
      <c r="AE11" s="15" t="s">
        <v>230</v>
      </c>
      <c r="AF11" s="6"/>
      <c r="AG11" s="6"/>
      <c r="AH11" s="6"/>
      <c r="AJ11" s="31" t="s">
        <v>87</v>
      </c>
    </row>
    <row r="12" spans="1:36" x14ac:dyDescent="0.25">
      <c r="A12" s="8">
        <v>9</v>
      </c>
      <c r="B12" s="13" t="s">
        <v>203</v>
      </c>
      <c r="C12" s="13" t="s">
        <v>150</v>
      </c>
      <c r="D12" s="13" t="s">
        <v>149</v>
      </c>
      <c r="E12" s="21" t="s">
        <v>191</v>
      </c>
      <c r="F12" s="6"/>
      <c r="G12" s="6">
        <v>1</v>
      </c>
      <c r="H12" s="6">
        <v>1</v>
      </c>
      <c r="I12" s="6">
        <v>1</v>
      </c>
      <c r="J12" s="6">
        <v>5</v>
      </c>
      <c r="K12" s="12">
        <v>18</v>
      </c>
      <c r="L12" s="7">
        <f t="shared" si="0"/>
        <v>16.742857142857144</v>
      </c>
      <c r="M12" s="6"/>
      <c r="N12" s="12"/>
      <c r="O12" s="33">
        <v>4</v>
      </c>
      <c r="P12" s="6">
        <v>3</v>
      </c>
      <c r="Q12" s="13">
        <v>2</v>
      </c>
      <c r="R12" s="13">
        <v>3</v>
      </c>
      <c r="S12" s="6">
        <v>2.5</v>
      </c>
      <c r="T12" s="7">
        <f t="shared" si="2"/>
        <v>10.833333333333332</v>
      </c>
      <c r="U12" s="46">
        <v>0.2</v>
      </c>
      <c r="V12" s="6"/>
      <c r="W12" s="6"/>
      <c r="X12" s="6"/>
      <c r="Y12" s="6">
        <v>1</v>
      </c>
      <c r="Z12" s="6">
        <v>4</v>
      </c>
      <c r="AA12" s="6">
        <v>5</v>
      </c>
      <c r="AB12" s="13">
        <v>4</v>
      </c>
      <c r="AC12" s="13" t="s">
        <v>234</v>
      </c>
      <c r="AD12" s="51">
        <f t="shared" si="3"/>
        <v>14.2</v>
      </c>
      <c r="AE12" s="16"/>
      <c r="AF12" s="6"/>
      <c r="AG12" s="6"/>
      <c r="AH12" s="6"/>
      <c r="AJ12" s="3" t="s">
        <v>89</v>
      </c>
    </row>
    <row r="13" spans="1:36" x14ac:dyDescent="0.25">
      <c r="A13" s="8">
        <v>10</v>
      </c>
      <c r="B13" s="13"/>
      <c r="C13" s="6" t="s">
        <v>15</v>
      </c>
      <c r="D13" s="6" t="s">
        <v>16</v>
      </c>
      <c r="E13" s="20" t="s">
        <v>17</v>
      </c>
      <c r="F13" s="12" t="s">
        <v>90</v>
      </c>
      <c r="G13" s="6">
        <v>1</v>
      </c>
      <c r="H13" s="6">
        <v>1</v>
      </c>
      <c r="I13" s="6">
        <v>1</v>
      </c>
      <c r="J13" s="6">
        <v>5</v>
      </c>
      <c r="K13" s="12">
        <v>18</v>
      </c>
      <c r="L13" s="7">
        <f t="shared" si="0"/>
        <v>16.742857142857144</v>
      </c>
      <c r="M13" s="6"/>
      <c r="N13" s="12">
        <v>1</v>
      </c>
      <c r="O13" s="33">
        <v>3</v>
      </c>
      <c r="P13" s="6">
        <v>3</v>
      </c>
      <c r="Q13" s="6"/>
      <c r="R13" s="13">
        <v>3</v>
      </c>
      <c r="S13" s="6"/>
      <c r="T13" s="7">
        <f t="shared" si="2"/>
        <v>10.5</v>
      </c>
      <c r="U13" s="46">
        <v>0.2</v>
      </c>
      <c r="V13" s="6"/>
      <c r="W13" s="6">
        <v>1</v>
      </c>
      <c r="X13" s="6"/>
      <c r="Y13" s="6">
        <v>0.5</v>
      </c>
      <c r="Z13" s="13">
        <v>4</v>
      </c>
      <c r="AA13" s="13">
        <v>5</v>
      </c>
      <c r="AB13" s="13">
        <v>4.5</v>
      </c>
      <c r="AC13" s="13" t="s">
        <v>234</v>
      </c>
      <c r="AD13" s="51">
        <f t="shared" si="3"/>
        <v>15.2</v>
      </c>
      <c r="AE13" s="16"/>
      <c r="AF13" s="6"/>
      <c r="AG13" s="6"/>
      <c r="AH13" s="6"/>
      <c r="AJ13" s="3" t="s">
        <v>91</v>
      </c>
    </row>
    <row r="14" spans="1:36" x14ac:dyDescent="0.25">
      <c r="A14" s="8">
        <v>11</v>
      </c>
      <c r="B14" s="13"/>
      <c r="C14" s="6" t="s">
        <v>11</v>
      </c>
      <c r="D14" s="6" t="s">
        <v>12</v>
      </c>
      <c r="E14" s="20" t="s">
        <v>13</v>
      </c>
      <c r="F14" s="12" t="s">
        <v>92</v>
      </c>
      <c r="G14" s="6">
        <v>1</v>
      </c>
      <c r="H14" s="6"/>
      <c r="I14" s="6">
        <v>1</v>
      </c>
      <c r="J14" s="6">
        <v>4</v>
      </c>
      <c r="K14" s="12">
        <v>20</v>
      </c>
      <c r="L14" s="7">
        <f t="shared" si="0"/>
        <v>13.714285714285714</v>
      </c>
      <c r="M14" s="6">
        <v>1</v>
      </c>
      <c r="N14" s="12">
        <v>0.6</v>
      </c>
      <c r="O14" s="33">
        <v>3</v>
      </c>
      <c r="P14" s="6">
        <v>4</v>
      </c>
      <c r="Q14" s="6">
        <v>1.5</v>
      </c>
      <c r="R14" s="6">
        <v>2</v>
      </c>
      <c r="S14" s="6">
        <v>4</v>
      </c>
      <c r="T14" s="7">
        <f t="shared" si="2"/>
        <v>15.233333333333333</v>
      </c>
      <c r="U14" s="46">
        <v>0.2</v>
      </c>
      <c r="V14" s="13">
        <v>2</v>
      </c>
      <c r="W14" s="13">
        <v>1</v>
      </c>
      <c r="X14" s="6"/>
      <c r="Y14" s="6"/>
      <c r="Z14" s="6">
        <v>0.5</v>
      </c>
      <c r="AA14" s="6">
        <v>0.5</v>
      </c>
      <c r="AB14" s="6"/>
      <c r="AC14" s="6"/>
      <c r="AD14" s="51">
        <f t="shared" si="3"/>
        <v>4.2</v>
      </c>
      <c r="AE14" s="15" t="s">
        <v>232</v>
      </c>
      <c r="AF14" s="6"/>
      <c r="AG14" s="6"/>
      <c r="AH14" s="6"/>
      <c r="AJ14" s="3" t="s">
        <v>93</v>
      </c>
    </row>
    <row r="15" spans="1:36" x14ac:dyDescent="0.25">
      <c r="A15" s="8">
        <v>12</v>
      </c>
      <c r="B15" s="13"/>
      <c r="C15" s="6" t="s">
        <v>43</v>
      </c>
      <c r="D15" s="6" t="s">
        <v>44</v>
      </c>
      <c r="E15" s="20" t="s">
        <v>45</v>
      </c>
      <c r="F15" s="12" t="s">
        <v>96</v>
      </c>
      <c r="G15" s="6">
        <v>1</v>
      </c>
      <c r="H15" s="6"/>
      <c r="I15" s="6"/>
      <c r="J15" s="6"/>
      <c r="K15" s="12">
        <v>18</v>
      </c>
      <c r="L15" s="7">
        <f t="shared" si="0"/>
        <v>5.6</v>
      </c>
      <c r="M15" s="6"/>
      <c r="N15" s="12"/>
      <c r="O15" s="33"/>
      <c r="P15" s="6"/>
      <c r="Q15" s="6"/>
      <c r="R15" s="6"/>
      <c r="S15" s="6"/>
      <c r="T15" s="7">
        <f t="shared" si="2"/>
        <v>0</v>
      </c>
      <c r="U15" s="46"/>
      <c r="V15" s="6"/>
      <c r="W15" s="6"/>
      <c r="X15" s="6"/>
      <c r="Y15" s="6"/>
      <c r="Z15" s="6"/>
      <c r="AA15" s="6"/>
      <c r="AB15" s="6"/>
      <c r="AC15" s="6"/>
      <c r="AD15" s="49"/>
      <c r="AE15" s="16"/>
      <c r="AF15" s="6"/>
      <c r="AG15" s="6"/>
      <c r="AH15" s="6"/>
      <c r="AJ15" s="3" t="s">
        <v>95</v>
      </c>
    </row>
    <row r="16" spans="1:36" x14ac:dyDescent="0.25">
      <c r="A16" s="8">
        <v>13</v>
      </c>
      <c r="B16" s="13"/>
      <c r="C16" s="6" t="s">
        <v>6</v>
      </c>
      <c r="D16" s="6" t="s">
        <v>7</v>
      </c>
      <c r="E16" s="20" t="s">
        <v>8</v>
      </c>
      <c r="F16" s="12" t="s">
        <v>102</v>
      </c>
      <c r="G16" s="6">
        <v>1</v>
      </c>
      <c r="H16" s="6">
        <v>1</v>
      </c>
      <c r="I16" s="6">
        <v>1</v>
      </c>
      <c r="J16" s="6">
        <v>4</v>
      </c>
      <c r="K16" s="12">
        <v>18</v>
      </c>
      <c r="L16" s="7">
        <f t="shared" si="0"/>
        <v>15.314285714285713</v>
      </c>
      <c r="M16" s="13">
        <v>2</v>
      </c>
      <c r="N16" s="12">
        <v>1</v>
      </c>
      <c r="O16" s="33" t="s">
        <v>207</v>
      </c>
      <c r="P16" s="6">
        <v>3</v>
      </c>
      <c r="Q16" s="16">
        <v>2</v>
      </c>
      <c r="R16" s="16">
        <v>3</v>
      </c>
      <c r="S16" s="16">
        <v>3</v>
      </c>
      <c r="T16" s="7">
        <f t="shared" si="2"/>
        <v>17.333333333333332</v>
      </c>
      <c r="U16" s="46">
        <v>0.5</v>
      </c>
      <c r="V16" s="16">
        <v>2</v>
      </c>
      <c r="W16" s="16">
        <v>1</v>
      </c>
      <c r="X16" s="16">
        <v>2</v>
      </c>
      <c r="Y16" s="16">
        <v>1</v>
      </c>
      <c r="Z16" s="15">
        <v>3.5</v>
      </c>
      <c r="AA16" s="15">
        <v>5</v>
      </c>
      <c r="AB16" s="15">
        <v>3.5</v>
      </c>
      <c r="AC16" s="15" t="s">
        <v>234</v>
      </c>
      <c r="AD16" s="51">
        <f t="shared" ref="AD16:AD17" si="4">SUM(U16:AB16)</f>
        <v>18.5</v>
      </c>
      <c r="AE16" s="15" t="s">
        <v>233</v>
      </c>
      <c r="AF16" s="16"/>
      <c r="AG16" s="16"/>
      <c r="AH16" s="6"/>
      <c r="AJ16" s="3" t="s">
        <v>97</v>
      </c>
    </row>
    <row r="17" spans="1:36" x14ac:dyDescent="0.25">
      <c r="A17" s="8">
        <v>14</v>
      </c>
      <c r="B17" s="13"/>
      <c r="C17" s="13" t="s">
        <v>158</v>
      </c>
      <c r="D17" s="13" t="s">
        <v>159</v>
      </c>
      <c r="E17" s="22" t="s">
        <v>188</v>
      </c>
      <c r="F17" s="6"/>
      <c r="G17" s="6">
        <v>1</v>
      </c>
      <c r="H17" s="6"/>
      <c r="I17" s="6">
        <v>1</v>
      </c>
      <c r="J17" s="6">
        <v>5</v>
      </c>
      <c r="K17" s="12">
        <v>20</v>
      </c>
      <c r="L17" s="7">
        <f t="shared" si="0"/>
        <v>15.142857142857142</v>
      </c>
      <c r="M17" s="6">
        <v>1.3</v>
      </c>
      <c r="N17" s="12">
        <v>1</v>
      </c>
      <c r="O17" s="33" t="s">
        <v>207</v>
      </c>
      <c r="P17" s="6">
        <v>3</v>
      </c>
      <c r="Q17" s="13">
        <v>2</v>
      </c>
      <c r="R17" s="13">
        <v>3</v>
      </c>
      <c r="S17" s="6">
        <v>4</v>
      </c>
      <c r="T17" s="7">
        <f t="shared" si="2"/>
        <v>17.633333333333333</v>
      </c>
      <c r="U17" s="46">
        <v>0.5</v>
      </c>
      <c r="V17" s="6"/>
      <c r="W17" s="6">
        <v>1</v>
      </c>
      <c r="X17" s="6">
        <v>1.5</v>
      </c>
      <c r="Y17" s="6">
        <v>1</v>
      </c>
      <c r="Z17" s="13">
        <v>3.5</v>
      </c>
      <c r="AA17" s="6"/>
      <c r="AB17" s="6"/>
      <c r="AC17" s="6"/>
      <c r="AD17" s="51">
        <f t="shared" si="4"/>
        <v>7.5</v>
      </c>
      <c r="AE17" s="16"/>
      <c r="AF17" s="6"/>
      <c r="AG17" s="6"/>
      <c r="AH17" s="6"/>
      <c r="AJ17" s="31" t="s">
        <v>184</v>
      </c>
    </row>
    <row r="18" spans="1:36" x14ac:dyDescent="0.25">
      <c r="A18" s="8">
        <v>15</v>
      </c>
      <c r="B18" s="13"/>
      <c r="C18" s="6" t="s">
        <v>31</v>
      </c>
      <c r="D18" s="6" t="s">
        <v>32</v>
      </c>
      <c r="E18" s="20" t="s">
        <v>33</v>
      </c>
      <c r="F18" s="12" t="s">
        <v>106</v>
      </c>
      <c r="G18" s="6">
        <v>1</v>
      </c>
      <c r="H18" s="6"/>
      <c r="I18" s="6">
        <v>1</v>
      </c>
      <c r="J18" s="6">
        <v>4</v>
      </c>
      <c r="K18" s="12">
        <v>20</v>
      </c>
      <c r="L18" s="7">
        <f t="shared" si="0"/>
        <v>13.714285714285714</v>
      </c>
      <c r="M18" s="6">
        <v>0.6</v>
      </c>
      <c r="N18" s="12">
        <v>0.5</v>
      </c>
      <c r="O18" s="33">
        <v>3</v>
      </c>
      <c r="P18" s="6">
        <v>3</v>
      </c>
      <c r="Q18" s="13">
        <v>2</v>
      </c>
      <c r="R18" s="6">
        <v>2</v>
      </c>
      <c r="S18" s="6"/>
      <c r="T18" s="7">
        <f t="shared" si="2"/>
        <v>9.7666666666666657</v>
      </c>
      <c r="U18" s="46">
        <v>0.5</v>
      </c>
      <c r="V18" s="6"/>
      <c r="W18" s="6">
        <v>1</v>
      </c>
      <c r="X18" s="6"/>
      <c r="Y18" s="6">
        <v>1</v>
      </c>
      <c r="Z18" s="13">
        <v>3.5</v>
      </c>
      <c r="AA18" s="13">
        <v>5</v>
      </c>
      <c r="AB18" s="13">
        <v>4</v>
      </c>
      <c r="AC18" s="13" t="s">
        <v>234</v>
      </c>
      <c r="AD18" s="51">
        <f t="shared" ref="AD18:AD21" si="5">SUM(U18:AB18)</f>
        <v>15</v>
      </c>
      <c r="AE18" s="16"/>
      <c r="AF18" s="6"/>
      <c r="AG18" s="6"/>
      <c r="AH18" s="6"/>
      <c r="AJ18" s="3" t="s">
        <v>99</v>
      </c>
    </row>
    <row r="19" spans="1:36" x14ac:dyDescent="0.25">
      <c r="A19" s="8">
        <v>16</v>
      </c>
      <c r="B19" s="13"/>
      <c r="C19" s="10" t="s">
        <v>40</v>
      </c>
      <c r="D19" s="11" t="s">
        <v>41</v>
      </c>
      <c r="E19" s="20" t="s">
        <v>42</v>
      </c>
      <c r="F19" s="12" t="s">
        <v>108</v>
      </c>
      <c r="G19" s="6"/>
      <c r="H19" s="6">
        <v>1</v>
      </c>
      <c r="I19" s="6">
        <v>1</v>
      </c>
      <c r="J19" s="6">
        <v>5.5</v>
      </c>
      <c r="K19" s="12">
        <v>20</v>
      </c>
      <c r="L19" s="7">
        <f t="shared" si="0"/>
        <v>15.857142857142858</v>
      </c>
      <c r="M19" s="6"/>
      <c r="N19" s="12">
        <v>0.5</v>
      </c>
      <c r="O19" s="33" t="s">
        <v>207</v>
      </c>
      <c r="P19" s="6">
        <v>3</v>
      </c>
      <c r="Q19" s="13">
        <v>2</v>
      </c>
      <c r="R19" s="6">
        <v>2</v>
      </c>
      <c r="S19" s="6">
        <v>4</v>
      </c>
      <c r="T19" s="7">
        <f t="shared" si="2"/>
        <v>13.666666666666666</v>
      </c>
      <c r="U19" s="46">
        <v>0.5</v>
      </c>
      <c r="V19" s="13">
        <v>2</v>
      </c>
      <c r="W19" s="13">
        <v>1</v>
      </c>
      <c r="X19" s="6"/>
      <c r="Y19" s="6">
        <v>1</v>
      </c>
      <c r="Z19" s="13">
        <v>3.5</v>
      </c>
      <c r="AA19" s="13">
        <v>5</v>
      </c>
      <c r="AB19" s="13">
        <v>3</v>
      </c>
      <c r="AC19" s="13" t="s">
        <v>234</v>
      </c>
      <c r="AD19" s="51">
        <f t="shared" si="5"/>
        <v>16</v>
      </c>
      <c r="AE19" s="15" t="s">
        <v>231</v>
      </c>
      <c r="AF19" s="6"/>
      <c r="AG19" s="6"/>
      <c r="AH19" s="6"/>
      <c r="AJ19" s="3" t="s">
        <v>101</v>
      </c>
    </row>
    <row r="20" spans="1:36" x14ac:dyDescent="0.25">
      <c r="A20" s="8">
        <v>17</v>
      </c>
      <c r="B20" s="13"/>
      <c r="C20" s="10" t="s">
        <v>22</v>
      </c>
      <c r="D20" s="11" t="s">
        <v>23</v>
      </c>
      <c r="E20" s="20" t="s">
        <v>24</v>
      </c>
      <c r="F20" s="12" t="s">
        <v>112</v>
      </c>
      <c r="G20" s="6"/>
      <c r="H20" s="6"/>
      <c r="I20" s="6">
        <v>1</v>
      </c>
      <c r="J20" s="6">
        <v>4</v>
      </c>
      <c r="K20" s="12">
        <v>18</v>
      </c>
      <c r="L20" s="7">
        <f t="shared" si="0"/>
        <v>11.314285714285713</v>
      </c>
      <c r="M20" s="6"/>
      <c r="N20" s="12">
        <v>1</v>
      </c>
      <c r="O20" s="33"/>
      <c r="P20" s="6">
        <v>2.5</v>
      </c>
      <c r="Q20" s="13">
        <v>2</v>
      </c>
      <c r="R20" s="6">
        <v>2</v>
      </c>
      <c r="S20" s="6"/>
      <c r="T20" s="7">
        <f t="shared" si="2"/>
        <v>9.1666666666666661</v>
      </c>
      <c r="U20" s="46"/>
      <c r="V20" s="6"/>
      <c r="W20" s="6"/>
      <c r="X20" s="6">
        <v>1</v>
      </c>
      <c r="Y20" s="6">
        <v>1</v>
      </c>
      <c r="Z20" s="6"/>
      <c r="AA20" s="6">
        <v>2</v>
      </c>
      <c r="AB20" s="6"/>
      <c r="AC20" s="6"/>
      <c r="AD20" s="51">
        <f t="shared" si="5"/>
        <v>4</v>
      </c>
      <c r="AE20" s="16"/>
      <c r="AF20" s="6"/>
      <c r="AG20" s="6"/>
      <c r="AH20" s="6"/>
      <c r="AJ20" s="3" t="s">
        <v>103</v>
      </c>
    </row>
    <row r="21" spans="1:36" x14ac:dyDescent="0.25">
      <c r="A21" s="8">
        <v>18</v>
      </c>
      <c r="B21" s="13" t="s">
        <v>203</v>
      </c>
      <c r="C21" s="13" t="s">
        <v>154</v>
      </c>
      <c r="D21" s="13" t="s">
        <v>155</v>
      </c>
      <c r="E21" s="22" t="s">
        <v>193</v>
      </c>
      <c r="F21" s="6"/>
      <c r="G21" s="6">
        <v>1</v>
      </c>
      <c r="H21" s="6"/>
      <c r="I21" s="6">
        <v>1</v>
      </c>
      <c r="J21" s="6">
        <v>3.5</v>
      </c>
      <c r="K21" s="12">
        <v>18</v>
      </c>
      <c r="L21" s="7">
        <f t="shared" si="0"/>
        <v>12.6</v>
      </c>
      <c r="M21" s="6">
        <v>0.3</v>
      </c>
      <c r="N21" s="12">
        <v>1</v>
      </c>
      <c r="O21" s="33"/>
      <c r="P21" s="6">
        <v>4</v>
      </c>
      <c r="Q21" s="13">
        <v>2</v>
      </c>
      <c r="R21" s="6">
        <v>2</v>
      </c>
      <c r="S21" s="6"/>
      <c r="T21" s="7">
        <f t="shared" si="2"/>
        <v>10.966666666666667</v>
      </c>
      <c r="U21" s="46">
        <v>0.5</v>
      </c>
      <c r="V21" s="6"/>
      <c r="W21" s="6">
        <v>1</v>
      </c>
      <c r="X21" s="6"/>
      <c r="Y21" s="6">
        <v>0.5</v>
      </c>
      <c r="Z21" s="6"/>
      <c r="AA21" s="6"/>
      <c r="AB21" s="6"/>
      <c r="AC21" s="6"/>
      <c r="AD21" s="51">
        <f t="shared" si="5"/>
        <v>2</v>
      </c>
      <c r="AE21" s="16"/>
      <c r="AF21" s="6"/>
      <c r="AG21" s="6"/>
      <c r="AH21" s="6"/>
      <c r="AJ21" s="3" t="s">
        <v>105</v>
      </c>
    </row>
    <row r="22" spans="1:36" x14ac:dyDescent="0.25">
      <c r="A22" s="8">
        <v>19</v>
      </c>
      <c r="B22" s="13" t="s">
        <v>203</v>
      </c>
      <c r="C22" s="10" t="s">
        <v>173</v>
      </c>
      <c r="D22" s="11" t="s">
        <v>167</v>
      </c>
      <c r="E22" s="22" t="s">
        <v>194</v>
      </c>
      <c r="F22" s="6"/>
      <c r="G22" s="6"/>
      <c r="H22" s="6"/>
      <c r="I22" s="6"/>
      <c r="J22" s="6"/>
      <c r="K22" s="12">
        <v>7</v>
      </c>
      <c r="L22" s="7">
        <f t="shared" si="0"/>
        <v>1.4000000000000001</v>
      </c>
      <c r="M22" s="6"/>
      <c r="N22" s="12"/>
      <c r="O22" s="33"/>
      <c r="P22" s="6"/>
      <c r="Q22" s="6"/>
      <c r="R22" s="6"/>
      <c r="S22" s="6"/>
      <c r="T22" s="7">
        <f t="shared" si="2"/>
        <v>0</v>
      </c>
      <c r="U22" s="46"/>
      <c r="V22" s="6"/>
      <c r="W22" s="6"/>
      <c r="X22" s="6"/>
      <c r="Y22" s="6"/>
      <c r="Z22" s="6"/>
      <c r="AA22" s="6"/>
      <c r="AB22" s="6"/>
      <c r="AC22" s="6"/>
      <c r="AD22" s="49"/>
      <c r="AE22" s="16"/>
      <c r="AF22" s="6"/>
      <c r="AG22" s="6"/>
      <c r="AH22" s="6"/>
      <c r="AJ22" s="3" t="s">
        <v>107</v>
      </c>
    </row>
    <row r="23" spans="1:36" x14ac:dyDescent="0.25">
      <c r="A23" s="8">
        <v>20</v>
      </c>
      <c r="B23" s="13" t="s">
        <v>203</v>
      </c>
      <c r="C23" s="13" t="s">
        <v>160</v>
      </c>
      <c r="D23" s="13" t="s">
        <v>151</v>
      </c>
      <c r="E23" s="22" t="s">
        <v>195</v>
      </c>
      <c r="F23" s="6"/>
      <c r="G23" s="6">
        <v>1</v>
      </c>
      <c r="H23" s="6">
        <v>1</v>
      </c>
      <c r="I23" s="6"/>
      <c r="J23" s="6">
        <v>6</v>
      </c>
      <c r="K23" s="12">
        <v>18</v>
      </c>
      <c r="L23" s="7">
        <f t="shared" si="0"/>
        <v>16.171428571428571</v>
      </c>
      <c r="M23" s="6"/>
      <c r="N23" s="12">
        <v>1</v>
      </c>
      <c r="O23" s="33">
        <v>4</v>
      </c>
      <c r="P23" s="6">
        <v>4</v>
      </c>
      <c r="Q23" s="13">
        <v>2</v>
      </c>
      <c r="R23" s="6">
        <v>2</v>
      </c>
      <c r="S23" s="6">
        <v>4</v>
      </c>
      <c r="T23" s="7">
        <f t="shared" si="2"/>
        <v>16.666666666666664</v>
      </c>
      <c r="U23" s="46">
        <v>0.5</v>
      </c>
      <c r="V23" s="13">
        <v>2</v>
      </c>
      <c r="W23" s="13">
        <v>1</v>
      </c>
      <c r="X23" s="6">
        <v>1</v>
      </c>
      <c r="Y23" s="6">
        <v>0.5</v>
      </c>
      <c r="Z23" s="13">
        <v>3.5</v>
      </c>
      <c r="AA23" s="13">
        <v>5</v>
      </c>
      <c r="AB23" s="13">
        <v>5</v>
      </c>
      <c r="AC23" s="13" t="s">
        <v>234</v>
      </c>
      <c r="AD23" s="51">
        <f t="shared" ref="AD23:AD24" si="6">SUM(U23:AB23)</f>
        <v>18.5</v>
      </c>
      <c r="AE23" s="15" t="s">
        <v>220</v>
      </c>
      <c r="AF23" s="6"/>
      <c r="AG23" s="6"/>
      <c r="AH23" s="6"/>
      <c r="AJ23" s="3" t="s">
        <v>109</v>
      </c>
    </row>
    <row r="24" spans="1:36" x14ac:dyDescent="0.25">
      <c r="A24" s="8">
        <v>21</v>
      </c>
      <c r="B24" s="13"/>
      <c r="C24" s="6" t="s">
        <v>65</v>
      </c>
      <c r="D24" s="6" t="s">
        <v>66</v>
      </c>
      <c r="E24" s="20" t="s">
        <v>67</v>
      </c>
      <c r="F24" s="12" t="s">
        <v>118</v>
      </c>
      <c r="G24" s="6">
        <v>1</v>
      </c>
      <c r="H24" s="6"/>
      <c r="I24" s="6">
        <v>1</v>
      </c>
      <c r="J24" s="6"/>
      <c r="K24" s="12">
        <v>20</v>
      </c>
      <c r="L24" s="7">
        <f t="shared" si="0"/>
        <v>8</v>
      </c>
      <c r="M24" s="6"/>
      <c r="N24" s="12"/>
      <c r="O24" s="33"/>
      <c r="P24" s="6"/>
      <c r="Q24" s="6"/>
      <c r="R24" s="6"/>
      <c r="S24" s="6"/>
      <c r="T24" s="7">
        <f t="shared" si="2"/>
        <v>0</v>
      </c>
      <c r="U24" s="46"/>
      <c r="V24" s="6"/>
      <c r="W24" s="6"/>
      <c r="X24" s="6"/>
      <c r="Y24" s="6">
        <v>1</v>
      </c>
      <c r="Z24" s="6"/>
      <c r="AA24" s="6"/>
      <c r="AB24" s="6"/>
      <c r="AC24" s="6"/>
      <c r="AD24" s="51">
        <f t="shared" si="6"/>
        <v>1</v>
      </c>
      <c r="AE24" s="16"/>
      <c r="AF24" s="6"/>
      <c r="AG24" s="6"/>
      <c r="AH24" s="6"/>
      <c r="AJ24" s="31" t="s">
        <v>111</v>
      </c>
    </row>
    <row r="25" spans="1:36" x14ac:dyDescent="0.25">
      <c r="A25" s="8">
        <v>22</v>
      </c>
      <c r="B25" s="13" t="s">
        <v>203</v>
      </c>
      <c r="C25" s="10" t="s">
        <v>174</v>
      </c>
      <c r="D25" s="11" t="s">
        <v>168</v>
      </c>
      <c r="E25" s="22" t="s">
        <v>196</v>
      </c>
      <c r="F25" s="6"/>
      <c r="G25" s="6"/>
      <c r="H25" s="6"/>
      <c r="I25" s="6">
        <v>1</v>
      </c>
      <c r="J25" s="6"/>
      <c r="K25" s="12">
        <v>18</v>
      </c>
      <c r="L25" s="7">
        <f t="shared" si="0"/>
        <v>5.6</v>
      </c>
      <c r="M25" s="6"/>
      <c r="N25" s="12"/>
      <c r="O25" s="33" t="s">
        <v>207</v>
      </c>
      <c r="P25" s="6">
        <v>3</v>
      </c>
      <c r="Q25" s="13">
        <v>2</v>
      </c>
      <c r="R25" s="6"/>
      <c r="S25" s="6"/>
      <c r="T25" s="7">
        <f t="shared" si="2"/>
        <v>6.333333333333333</v>
      </c>
      <c r="U25" s="46"/>
      <c r="V25" s="6"/>
      <c r="W25" s="6"/>
      <c r="X25" s="6"/>
      <c r="Y25" s="6"/>
      <c r="Z25" s="6"/>
      <c r="AA25" s="6"/>
      <c r="AB25" s="6"/>
      <c r="AC25" s="6"/>
      <c r="AD25" s="49"/>
      <c r="AE25" s="6"/>
      <c r="AF25" s="6"/>
      <c r="AG25" s="6"/>
      <c r="AH25" s="6"/>
      <c r="AJ25" s="3" t="s">
        <v>113</v>
      </c>
    </row>
    <row r="26" spans="1:36" x14ac:dyDescent="0.25">
      <c r="A26" s="8">
        <v>23</v>
      </c>
      <c r="B26" s="13"/>
      <c r="C26" s="10" t="s">
        <v>69</v>
      </c>
      <c r="D26" s="11" t="s">
        <v>70</v>
      </c>
      <c r="E26" s="22" t="s">
        <v>71</v>
      </c>
      <c r="F26" s="12"/>
      <c r="G26" s="6"/>
      <c r="H26" s="6"/>
      <c r="I26" s="6"/>
      <c r="J26" s="6">
        <v>4</v>
      </c>
      <c r="K26" s="12">
        <v>11</v>
      </c>
      <c r="L26" s="7">
        <f t="shared" si="0"/>
        <v>7.9142857142857137</v>
      </c>
      <c r="M26" s="6"/>
      <c r="N26" s="12"/>
      <c r="O26" s="33"/>
      <c r="P26" s="6">
        <v>4</v>
      </c>
      <c r="Q26" s="6"/>
      <c r="R26" s="6"/>
      <c r="S26" s="6"/>
      <c r="T26" s="7">
        <f t="shared" si="2"/>
        <v>4</v>
      </c>
      <c r="U26" s="46"/>
      <c r="V26" s="6"/>
      <c r="W26" s="6"/>
      <c r="X26" s="6"/>
      <c r="Y26" s="6"/>
      <c r="Z26" s="6"/>
      <c r="AA26" s="6"/>
      <c r="AB26" s="6"/>
      <c r="AC26" s="6"/>
      <c r="AD26" s="49"/>
      <c r="AE26" s="6"/>
      <c r="AF26" s="6"/>
      <c r="AG26" s="6"/>
      <c r="AH26" s="6"/>
      <c r="AJ26" s="31" t="s">
        <v>115</v>
      </c>
    </row>
    <row r="27" spans="1:36" x14ac:dyDescent="0.25">
      <c r="A27" s="8">
        <v>24</v>
      </c>
      <c r="B27" s="13"/>
      <c r="C27" s="10" t="s">
        <v>56</v>
      </c>
      <c r="D27" s="11" t="s">
        <v>57</v>
      </c>
      <c r="E27" s="22" t="s">
        <v>58</v>
      </c>
      <c r="F27" s="6"/>
      <c r="G27" s="6">
        <v>-1</v>
      </c>
      <c r="H27" s="6"/>
      <c r="I27" s="6"/>
      <c r="J27" s="6"/>
      <c r="K27" s="12">
        <v>15</v>
      </c>
      <c r="L27" s="7">
        <f t="shared" si="0"/>
        <v>1</v>
      </c>
      <c r="M27" s="6"/>
      <c r="N27" s="12"/>
      <c r="O27" s="33"/>
      <c r="P27" s="6"/>
      <c r="Q27" s="6"/>
      <c r="R27" s="6"/>
      <c r="S27" s="6"/>
      <c r="T27" s="7">
        <f t="shared" si="2"/>
        <v>0</v>
      </c>
      <c r="U27" s="46"/>
      <c r="V27" s="6"/>
      <c r="W27" s="6"/>
      <c r="X27" s="6"/>
      <c r="Y27" s="6"/>
      <c r="Z27" s="6"/>
      <c r="AA27" s="6"/>
      <c r="AB27" s="6"/>
      <c r="AC27" s="6"/>
      <c r="AD27" s="49"/>
      <c r="AE27" s="6"/>
      <c r="AF27" s="6"/>
      <c r="AG27" s="6"/>
      <c r="AH27" s="6"/>
      <c r="AJ27" s="3" t="s">
        <v>117</v>
      </c>
    </row>
    <row r="28" spans="1:36" x14ac:dyDescent="0.25">
      <c r="A28" s="8">
        <v>25</v>
      </c>
      <c r="B28" s="13" t="s">
        <v>203</v>
      </c>
      <c r="C28" s="10" t="s">
        <v>175</v>
      </c>
      <c r="D28" s="11" t="s">
        <v>169</v>
      </c>
      <c r="E28" s="22" t="s">
        <v>197</v>
      </c>
      <c r="F28" s="6"/>
      <c r="G28" s="6"/>
      <c r="H28" s="6"/>
      <c r="I28" s="6"/>
      <c r="J28" s="6"/>
      <c r="K28" s="12">
        <v>11</v>
      </c>
      <c r="L28" s="7">
        <f t="shared" si="0"/>
        <v>2.2000000000000002</v>
      </c>
      <c r="M28" s="6"/>
      <c r="N28" s="12"/>
      <c r="O28" s="33"/>
      <c r="P28" s="6"/>
      <c r="Q28" s="6"/>
      <c r="R28" s="6"/>
      <c r="S28" s="6"/>
      <c r="T28" s="7">
        <f t="shared" si="2"/>
        <v>0</v>
      </c>
      <c r="U28" s="46"/>
      <c r="V28" s="6"/>
      <c r="W28" s="6"/>
      <c r="X28" s="6"/>
      <c r="Y28" s="6"/>
      <c r="Z28" s="6"/>
      <c r="AA28" s="6"/>
      <c r="AB28" s="6"/>
      <c r="AC28" s="6"/>
      <c r="AD28" s="49"/>
      <c r="AE28" s="6"/>
      <c r="AF28" s="6"/>
      <c r="AG28" s="6"/>
      <c r="AH28" s="6"/>
      <c r="AJ28" s="3" t="s">
        <v>119</v>
      </c>
    </row>
    <row r="29" spans="1:36" x14ac:dyDescent="0.25">
      <c r="A29" s="8">
        <v>26</v>
      </c>
      <c r="B29" s="13"/>
      <c r="C29" s="10" t="s">
        <v>47</v>
      </c>
      <c r="D29" s="11" t="s">
        <v>48</v>
      </c>
      <c r="E29" s="20" t="s">
        <v>49</v>
      </c>
      <c r="F29" s="12" t="s">
        <v>132</v>
      </c>
      <c r="G29" s="6">
        <v>1</v>
      </c>
      <c r="H29" s="6"/>
      <c r="I29" s="6">
        <v>1</v>
      </c>
      <c r="J29" s="13">
        <v>4.5</v>
      </c>
      <c r="K29" s="12">
        <v>9</v>
      </c>
      <c r="L29" s="7">
        <f t="shared" si="0"/>
        <v>12.22857142857143</v>
      </c>
      <c r="M29" s="6">
        <v>0.3</v>
      </c>
      <c r="N29" s="12">
        <v>0.5</v>
      </c>
      <c r="O29" s="33"/>
      <c r="P29" s="6">
        <v>3</v>
      </c>
      <c r="Q29" s="13">
        <v>2</v>
      </c>
      <c r="R29" s="13">
        <v>2.5</v>
      </c>
      <c r="S29" s="6">
        <v>1</v>
      </c>
      <c r="T29" s="7">
        <f t="shared" si="2"/>
        <v>9.3000000000000007</v>
      </c>
      <c r="U29" s="46">
        <v>0.2</v>
      </c>
      <c r="V29" s="6"/>
      <c r="W29" s="6">
        <v>1</v>
      </c>
      <c r="X29" s="6">
        <v>1</v>
      </c>
      <c r="Y29" s="6">
        <v>1</v>
      </c>
      <c r="Z29" s="6"/>
      <c r="AA29" s="6"/>
      <c r="AB29" s="6"/>
      <c r="AC29" s="6"/>
      <c r="AD29" s="51">
        <f t="shared" ref="AD29:AD32" si="7">SUM(U29:AB29)</f>
        <v>3.2</v>
      </c>
      <c r="AE29" s="6"/>
      <c r="AF29" s="6"/>
      <c r="AG29" s="6"/>
      <c r="AH29" s="6"/>
      <c r="AJ29" s="31" t="s">
        <v>121</v>
      </c>
    </row>
    <row r="30" spans="1:36" x14ac:dyDescent="0.25">
      <c r="A30" s="8">
        <v>27</v>
      </c>
      <c r="B30" s="13"/>
      <c r="C30" s="6" t="s">
        <v>18</v>
      </c>
      <c r="D30" s="6" t="s">
        <v>19</v>
      </c>
      <c r="E30" s="20" t="s">
        <v>20</v>
      </c>
      <c r="F30" s="12" t="s">
        <v>134</v>
      </c>
      <c r="G30" s="6">
        <v>2</v>
      </c>
      <c r="H30" s="6">
        <v>1</v>
      </c>
      <c r="I30" s="6">
        <v>1</v>
      </c>
      <c r="J30" s="6">
        <v>5</v>
      </c>
      <c r="K30" s="12">
        <v>20</v>
      </c>
      <c r="L30" s="7">
        <f t="shared" si="0"/>
        <v>19.142857142857142</v>
      </c>
      <c r="M30" s="6">
        <v>1</v>
      </c>
      <c r="N30" s="12">
        <v>0.6</v>
      </c>
      <c r="O30" s="33">
        <v>5</v>
      </c>
      <c r="P30" s="6">
        <v>3</v>
      </c>
      <c r="Q30" s="6">
        <v>1.5</v>
      </c>
      <c r="R30" s="6">
        <v>3</v>
      </c>
      <c r="S30" s="6">
        <v>3.8</v>
      </c>
      <c r="T30" s="7">
        <f>+S30/4*20*0.2+R30/3*20*0.1+Q30/3*20*0.1+P30/4*20*0.2+O30/4*20*0.1+N30*20*0.2+M30/2*20*0.1+2</f>
        <v>17.700000000000003</v>
      </c>
      <c r="U30" s="46">
        <v>0.5</v>
      </c>
      <c r="V30" s="6">
        <v>2</v>
      </c>
      <c r="W30" s="6">
        <v>1</v>
      </c>
      <c r="X30" s="6">
        <v>3</v>
      </c>
      <c r="Y30" s="6">
        <v>0.5</v>
      </c>
      <c r="Z30" s="13">
        <v>3.5</v>
      </c>
      <c r="AA30" s="13">
        <v>5</v>
      </c>
      <c r="AB30" s="13">
        <v>5</v>
      </c>
      <c r="AC30" s="13" t="s">
        <v>234</v>
      </c>
      <c r="AD30" s="51">
        <f t="shared" si="7"/>
        <v>20.5</v>
      </c>
      <c r="AE30" s="6"/>
      <c r="AF30" s="6"/>
      <c r="AG30" s="6"/>
      <c r="AH30" s="6"/>
      <c r="AJ30" s="3" t="s">
        <v>123</v>
      </c>
    </row>
    <row r="31" spans="1:36" x14ac:dyDescent="0.25">
      <c r="A31" s="8">
        <v>28</v>
      </c>
      <c r="B31" s="13"/>
      <c r="C31" s="6" t="s">
        <v>34</v>
      </c>
      <c r="D31" s="6" t="s">
        <v>35</v>
      </c>
      <c r="E31" s="20" t="s">
        <v>36</v>
      </c>
      <c r="F31" s="12" t="s">
        <v>136</v>
      </c>
      <c r="G31" s="6">
        <v>1</v>
      </c>
      <c r="H31" s="6"/>
      <c r="I31" s="6">
        <v>1</v>
      </c>
      <c r="J31" s="6">
        <v>4</v>
      </c>
      <c r="K31" s="12">
        <v>20</v>
      </c>
      <c r="L31" s="7">
        <f t="shared" si="0"/>
        <v>13.714285714285714</v>
      </c>
      <c r="M31" s="6">
        <v>0.6</v>
      </c>
      <c r="N31" s="12">
        <v>1</v>
      </c>
      <c r="O31" s="33"/>
      <c r="P31" s="6">
        <v>3</v>
      </c>
      <c r="Q31" s="13">
        <v>2</v>
      </c>
      <c r="R31" s="6">
        <v>2</v>
      </c>
      <c r="S31" s="6">
        <v>3</v>
      </c>
      <c r="T31" s="7">
        <f t="shared" si="2"/>
        <v>13.266666666666666</v>
      </c>
      <c r="U31" s="46">
        <v>0.5</v>
      </c>
      <c r="V31" s="13"/>
      <c r="W31" s="13">
        <v>1</v>
      </c>
      <c r="X31" s="6">
        <v>1</v>
      </c>
      <c r="Y31" s="6">
        <v>1</v>
      </c>
      <c r="Z31" s="6">
        <v>4</v>
      </c>
      <c r="AA31" s="6">
        <v>5</v>
      </c>
      <c r="AB31" s="13">
        <v>5</v>
      </c>
      <c r="AC31" s="13" t="s">
        <v>234</v>
      </c>
      <c r="AD31" s="51">
        <f t="shared" si="7"/>
        <v>17.5</v>
      </c>
      <c r="AE31" s="6"/>
      <c r="AF31" s="6"/>
      <c r="AG31" s="6"/>
      <c r="AH31" s="6"/>
      <c r="AJ31" s="31" t="s">
        <v>125</v>
      </c>
    </row>
    <row r="32" spans="1:36" x14ac:dyDescent="0.25">
      <c r="A32" s="8">
        <v>29</v>
      </c>
      <c r="B32" s="13" t="s">
        <v>203</v>
      </c>
      <c r="C32" s="13" t="s">
        <v>157</v>
      </c>
      <c r="D32" s="13" t="s">
        <v>156</v>
      </c>
      <c r="E32" s="22" t="s">
        <v>198</v>
      </c>
      <c r="F32" s="6"/>
      <c r="G32" s="6">
        <v>1</v>
      </c>
      <c r="H32" s="6"/>
      <c r="I32" s="6">
        <v>1</v>
      </c>
      <c r="J32" s="6">
        <v>4.5</v>
      </c>
      <c r="K32" s="12">
        <v>15</v>
      </c>
      <c r="L32" s="7">
        <f t="shared" si="0"/>
        <v>13.428571428571429</v>
      </c>
      <c r="M32" s="6"/>
      <c r="N32" s="12"/>
      <c r="O32" s="33">
        <v>3</v>
      </c>
      <c r="P32" s="6"/>
      <c r="Q32" s="13">
        <v>2</v>
      </c>
      <c r="R32" s="13">
        <v>3</v>
      </c>
      <c r="S32" s="6"/>
      <c r="T32" s="7">
        <f t="shared" si="2"/>
        <v>4.833333333333333</v>
      </c>
      <c r="U32" s="46">
        <v>0.5</v>
      </c>
      <c r="V32" s="6"/>
      <c r="W32" s="6">
        <v>1</v>
      </c>
      <c r="X32" s="6"/>
      <c r="Y32" s="6">
        <v>1</v>
      </c>
      <c r="Z32" s="13">
        <v>3</v>
      </c>
      <c r="AA32" s="6"/>
      <c r="AB32" s="6">
        <v>0.5</v>
      </c>
      <c r="AC32" s="13" t="s">
        <v>235</v>
      </c>
      <c r="AD32" s="51">
        <f t="shared" si="7"/>
        <v>6</v>
      </c>
      <c r="AE32" s="6"/>
      <c r="AF32" s="6"/>
      <c r="AG32" s="6"/>
      <c r="AH32" s="6"/>
      <c r="AJ32" s="3" t="s">
        <v>127</v>
      </c>
    </row>
    <row r="33" spans="1:36" x14ac:dyDescent="0.25">
      <c r="A33" s="8">
        <v>30</v>
      </c>
      <c r="B33" s="13" t="s">
        <v>203</v>
      </c>
      <c r="C33" s="10" t="s">
        <v>176</v>
      </c>
      <c r="D33" s="11" t="s">
        <v>170</v>
      </c>
      <c r="E33" s="22" t="s">
        <v>199</v>
      </c>
      <c r="F33" s="6"/>
      <c r="G33" s="6"/>
      <c r="H33" s="6"/>
      <c r="I33" s="6"/>
      <c r="J33" s="6"/>
      <c r="K33" s="12">
        <v>18</v>
      </c>
      <c r="L33" s="7">
        <f t="shared" si="0"/>
        <v>3.6</v>
      </c>
      <c r="M33" s="6"/>
      <c r="N33" s="12"/>
      <c r="O33" s="33"/>
      <c r="P33" s="6"/>
      <c r="Q33" s="6"/>
      <c r="R33" s="6"/>
      <c r="S33" s="6"/>
      <c r="T33" s="7">
        <f t="shared" si="2"/>
        <v>0</v>
      </c>
      <c r="U33" s="46"/>
      <c r="V33" s="6"/>
      <c r="W33" s="6"/>
      <c r="X33" s="6"/>
      <c r="Y33" s="6"/>
      <c r="Z33" s="6"/>
      <c r="AA33" s="6"/>
      <c r="AB33" s="6"/>
      <c r="AC33" s="6"/>
      <c r="AD33" s="49"/>
      <c r="AE33" s="6"/>
      <c r="AF33" s="6"/>
      <c r="AG33" s="6"/>
      <c r="AH33" s="6"/>
      <c r="AJ33" s="31" t="s">
        <v>129</v>
      </c>
    </row>
    <row r="34" spans="1:36" x14ac:dyDescent="0.25">
      <c r="A34" s="14">
        <v>31</v>
      </c>
      <c r="B34" s="15" t="s">
        <v>203</v>
      </c>
      <c r="C34" s="15" t="s">
        <v>179</v>
      </c>
      <c r="D34" s="15" t="s">
        <v>178</v>
      </c>
      <c r="E34" s="22" t="s">
        <v>200</v>
      </c>
      <c r="F34" s="12"/>
      <c r="G34" s="6"/>
      <c r="H34" s="6"/>
      <c r="I34" s="6"/>
      <c r="J34" s="16">
        <v>4</v>
      </c>
      <c r="K34" s="6">
        <v>0</v>
      </c>
      <c r="L34" s="7">
        <f t="shared" si="0"/>
        <v>5.7142857142857135</v>
      </c>
      <c r="M34" s="6"/>
      <c r="N34" s="12"/>
      <c r="O34" s="33"/>
      <c r="P34" s="6"/>
      <c r="Q34" s="6"/>
      <c r="R34" s="6"/>
      <c r="S34" s="6"/>
      <c r="T34" s="7">
        <f t="shared" si="2"/>
        <v>0</v>
      </c>
      <c r="U34" s="46"/>
      <c r="V34" s="6"/>
      <c r="W34" s="6"/>
      <c r="X34" s="6"/>
      <c r="Y34" s="6"/>
      <c r="Z34" s="6"/>
      <c r="AA34" s="6"/>
      <c r="AB34" s="6"/>
      <c r="AC34" s="6"/>
      <c r="AD34" s="49"/>
      <c r="AE34" s="6"/>
      <c r="AF34" s="6"/>
      <c r="AG34" s="6"/>
      <c r="AH34" s="6"/>
      <c r="AJ34" s="3" t="s">
        <v>131</v>
      </c>
    </row>
    <row r="35" spans="1:36" s="1" customFormat="1" x14ac:dyDescent="0.25">
      <c r="B35" s="3"/>
      <c r="G35" s="1">
        <v>1</v>
      </c>
      <c r="H35" s="1">
        <v>1</v>
      </c>
      <c r="I35" s="1">
        <v>1</v>
      </c>
      <c r="J35" s="1">
        <v>7</v>
      </c>
      <c r="K35" s="1">
        <v>20</v>
      </c>
      <c r="L35" s="5">
        <f>+K35*0.2+J35/7*20*0.5+I35*20*0.1+H35*20*0.1+G35*20*0.1</f>
        <v>20</v>
      </c>
      <c r="M35" s="1">
        <v>2</v>
      </c>
      <c r="N35" s="1">
        <v>1</v>
      </c>
      <c r="O35" s="37">
        <v>4</v>
      </c>
      <c r="P35" s="1">
        <v>4</v>
      </c>
      <c r="Q35" s="1">
        <v>3</v>
      </c>
      <c r="R35" s="1">
        <v>3</v>
      </c>
      <c r="S35" s="1">
        <v>4</v>
      </c>
      <c r="T35" s="54">
        <f t="shared" si="2"/>
        <v>20</v>
      </c>
      <c r="U35" s="47">
        <v>0.5</v>
      </c>
      <c r="V35" s="1">
        <v>2</v>
      </c>
      <c r="W35" s="1">
        <v>1</v>
      </c>
      <c r="X35" s="1">
        <v>2</v>
      </c>
      <c r="Y35" s="1">
        <v>1</v>
      </c>
      <c r="Z35" s="1">
        <v>4</v>
      </c>
      <c r="AA35" s="1">
        <v>5</v>
      </c>
      <c r="AB35" s="1">
        <v>5</v>
      </c>
      <c r="AD35" s="53">
        <f t="shared" ref="AD35" si="8">SUM(U35:AB35)</f>
        <v>20.5</v>
      </c>
      <c r="AJ35" s="3" t="s">
        <v>133</v>
      </c>
    </row>
    <row r="36" spans="1:36" x14ac:dyDescent="0.25">
      <c r="N36" s="2"/>
      <c r="O36" s="38"/>
      <c r="AJ36" s="3" t="s">
        <v>135</v>
      </c>
    </row>
    <row r="37" spans="1:36" x14ac:dyDescent="0.25">
      <c r="N37" s="2"/>
      <c r="O37" s="38"/>
      <c r="AJ37" s="3" t="s">
        <v>137</v>
      </c>
    </row>
    <row r="38" spans="1:36" x14ac:dyDescent="0.25">
      <c r="N38" s="2"/>
      <c r="O38" s="38"/>
      <c r="AJ38" s="31" t="s">
        <v>139</v>
      </c>
    </row>
    <row r="39" spans="1:36" x14ac:dyDescent="0.25">
      <c r="N39" s="2"/>
      <c r="O39" s="38"/>
      <c r="AJ39" s="31" t="s">
        <v>141</v>
      </c>
    </row>
    <row r="40" spans="1:36" x14ac:dyDescent="0.25">
      <c r="N40" s="2"/>
      <c r="O40" s="38"/>
      <c r="AJ40" s="31" t="s">
        <v>143</v>
      </c>
    </row>
    <row r="41" spans="1:36" x14ac:dyDescent="0.25">
      <c r="N41" s="2"/>
      <c r="O41" s="38"/>
      <c r="AJ41" s="3" t="s">
        <v>145</v>
      </c>
    </row>
    <row r="42" spans="1:36" x14ac:dyDescent="0.25">
      <c r="N42" s="2"/>
      <c r="O42" s="38"/>
    </row>
  </sheetData>
  <sortState xmlns:xlrd2="http://schemas.microsoft.com/office/spreadsheetml/2017/richdata2" ref="C6:H32">
    <sortCondition ref="D6:D3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Pweb1</vt:lpstr>
      <vt:lpstr>LabA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2021-09-06T22:23:03Z</dcterms:created>
  <dcterms:modified xsi:type="dcterms:W3CDTF">2021-12-31T19:53:46Z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2021-09-06T17:21:21-05:00</dcterms:created>
  <dcterms:modified xsi:type="dcterms:W3CDTF">2021-09-06T17:21:21-05:00</dcterms:modified>
  <cp:revision>0</cp:revision>
</cp:coreProperties>
</file>