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calcChain.xml" ContentType="application/vnd.openxmlformats-officedocument.spreadsheetml.calcChain+xml"/>
  <Default Extension="rels" ContentType="application/vnd.openxmlformats-package.relationships+xml"/>
  <Override PartName="/xl/worksheets/sheet5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checkCompatibility="1" autoCompressPictures="0"/>
  <bookViews>
    <workbookView xWindow="-80" yWindow="-1160" windowWidth="23000" windowHeight="15440" tabRatio="500"/>
  </bookViews>
  <sheets>
    <sheet name="Teoria" sheetId="3" r:id="rId1"/>
    <sheet name="Labs" sheetId="6" r:id="rId2"/>
    <sheet name="IA1" sheetId="1" r:id="rId3"/>
    <sheet name="IA2" sheetId="2" r:id="rId4"/>
    <sheet name="Sheet1" sheetId="4" r:id="rId5"/>
    <sheet name="ExamParcial" sheetId="5" r:id="rId6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C57" i="5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U30" i="1"/>
  <c r="U29"/>
  <c r="U28"/>
  <c r="U27"/>
  <c r="U26"/>
  <c r="U25"/>
  <c r="U24"/>
  <c r="U23"/>
  <c r="U22"/>
  <c r="U21"/>
  <c r="U20"/>
  <c r="U19"/>
  <c r="U18"/>
  <c r="U17"/>
  <c r="U16"/>
  <c r="U15"/>
  <c r="U14"/>
  <c r="U13"/>
  <c r="U12"/>
  <c r="U11"/>
  <c r="U10"/>
  <c r="U9"/>
  <c r="U8"/>
  <c r="U7"/>
  <c r="U6"/>
  <c r="U5"/>
  <c r="U4"/>
  <c r="U2"/>
  <c r="U28" i="2"/>
  <c r="U27"/>
  <c r="U26"/>
  <c r="U25"/>
  <c r="U24"/>
  <c r="U23"/>
  <c r="U22"/>
  <c r="U20"/>
  <c r="U19"/>
  <c r="U18"/>
  <c r="U17"/>
  <c r="U16"/>
  <c r="U15"/>
  <c r="U14"/>
  <c r="U13"/>
  <c r="U12"/>
  <c r="U11"/>
  <c r="U10"/>
  <c r="U9"/>
  <c r="U8"/>
  <c r="U7"/>
  <c r="U6"/>
  <c r="U5"/>
  <c r="U4"/>
  <c r="U21"/>
  <c r="U2"/>
  <c r="U55" i="6"/>
  <c r="U54"/>
  <c r="U53"/>
  <c r="U51"/>
  <c r="U50"/>
  <c r="U49"/>
  <c r="U48"/>
  <c r="U47"/>
  <c r="U46"/>
  <c r="U45"/>
  <c r="U44"/>
  <c r="U39"/>
  <c r="U38"/>
  <c r="U37"/>
  <c r="U35"/>
  <c r="U30"/>
  <c r="U29"/>
  <c r="U21"/>
  <c r="U20"/>
  <c r="U19"/>
  <c r="U18"/>
  <c r="U16"/>
  <c r="U14"/>
  <c r="U9"/>
  <c r="U5"/>
  <c r="U52"/>
  <c r="U43"/>
  <c r="U42"/>
  <c r="U41"/>
  <c r="U40"/>
  <c r="U36"/>
  <c r="U34"/>
  <c r="U33"/>
  <c r="U32"/>
  <c r="U31"/>
  <c r="U28"/>
  <c r="U27"/>
  <c r="U26"/>
  <c r="U25"/>
  <c r="U24"/>
  <c r="U23"/>
  <c r="U22"/>
  <c r="U17"/>
  <c r="U15"/>
  <c r="U13"/>
  <c r="U12"/>
  <c r="U11"/>
  <c r="U10"/>
  <c r="U8"/>
  <c r="U7"/>
  <c r="U6"/>
  <c r="U4"/>
  <c r="U2"/>
  <c r="D28" i="4"/>
  <c r="D26"/>
  <c r="D25"/>
  <c r="D24"/>
  <c r="D23"/>
  <c r="D22"/>
  <c r="B3"/>
  <c r="D15"/>
  <c r="D16"/>
  <c r="B23"/>
  <c r="B22"/>
  <c r="B15"/>
  <c r="B16"/>
  <c r="B21"/>
  <c r="B20"/>
  <c r="B19"/>
  <c r="B25"/>
  <c r="B26"/>
  <c r="B27"/>
  <c r="B28"/>
  <c r="B29"/>
  <c r="B30"/>
  <c r="B31"/>
  <c r="B32"/>
  <c r="B33"/>
  <c r="B34"/>
  <c r="B35"/>
  <c r="B2"/>
  <c r="A2"/>
  <c r="A3"/>
  <c r="A4"/>
  <c r="T11" i="3"/>
  <c r="U11"/>
  <c r="Y11"/>
  <c r="T9"/>
  <c r="U9"/>
  <c r="Y9"/>
  <c r="T7"/>
  <c r="U7"/>
  <c r="Y7"/>
  <c r="T6"/>
  <c r="U6"/>
  <c r="Y6"/>
  <c r="T47"/>
  <c r="U47"/>
  <c r="T44"/>
  <c r="U44"/>
  <c r="Y44"/>
  <c r="T39"/>
  <c r="U39"/>
  <c r="Y39"/>
  <c r="T35"/>
  <c r="U35"/>
  <c r="Y35"/>
  <c r="T16"/>
  <c r="U16"/>
  <c r="Y16"/>
  <c r="T10"/>
  <c r="U10"/>
  <c r="Y10"/>
  <c r="T8"/>
  <c r="U8"/>
  <c r="Y8"/>
  <c r="T4"/>
  <c r="U4"/>
  <c r="Y4"/>
  <c r="T54"/>
  <c r="U54"/>
  <c r="V54"/>
  <c r="T53"/>
  <c r="U53"/>
  <c r="V53"/>
  <c r="T52"/>
  <c r="U52"/>
  <c r="V52"/>
  <c r="T51"/>
  <c r="U51"/>
  <c r="V51"/>
  <c r="T50"/>
  <c r="U50"/>
  <c r="V50"/>
  <c r="T49"/>
  <c r="U49"/>
  <c r="V49"/>
  <c r="T48"/>
  <c r="U48"/>
  <c r="V48"/>
  <c r="V47"/>
  <c r="T46"/>
  <c r="U46"/>
  <c r="V46"/>
  <c r="T45"/>
  <c r="U45"/>
  <c r="V45"/>
  <c r="V44"/>
  <c r="T43"/>
  <c r="U43"/>
  <c r="V43"/>
  <c r="T42"/>
  <c r="U42"/>
  <c r="V42"/>
  <c r="T41"/>
  <c r="U41"/>
  <c r="V41"/>
  <c r="T40"/>
  <c r="U40"/>
  <c r="V40"/>
  <c r="V39"/>
  <c r="T38"/>
  <c r="U38"/>
  <c r="V38"/>
  <c r="T37"/>
  <c r="U37"/>
  <c r="V37"/>
  <c r="T36"/>
  <c r="U36"/>
  <c r="V36"/>
  <c r="V35"/>
  <c r="T34"/>
  <c r="U34"/>
  <c r="V34"/>
  <c r="T33"/>
  <c r="U33"/>
  <c r="V33"/>
  <c r="T31"/>
  <c r="U31"/>
  <c r="V31"/>
  <c r="T30"/>
  <c r="U30"/>
  <c r="V30"/>
  <c r="T29"/>
  <c r="U29"/>
  <c r="V29"/>
  <c r="T28"/>
  <c r="U28"/>
  <c r="V28"/>
  <c r="T27"/>
  <c r="U27"/>
  <c r="V27"/>
  <c r="T26"/>
  <c r="U26"/>
  <c r="V26"/>
  <c r="T25"/>
  <c r="U25"/>
  <c r="V25"/>
  <c r="T24"/>
  <c r="U24"/>
  <c r="V24"/>
  <c r="M23"/>
  <c r="T23"/>
  <c r="U23"/>
  <c r="V23"/>
  <c r="M22"/>
  <c r="T22"/>
  <c r="U22"/>
  <c r="V22"/>
  <c r="M21"/>
  <c r="T21"/>
  <c r="U21"/>
  <c r="V21"/>
  <c r="M20"/>
  <c r="T20"/>
  <c r="U20"/>
  <c r="V20"/>
  <c r="M19"/>
  <c r="T19"/>
  <c r="U19"/>
  <c r="V19"/>
  <c r="M18"/>
  <c r="T18"/>
  <c r="U18"/>
  <c r="V18"/>
  <c r="M17"/>
  <c r="T17"/>
  <c r="U17"/>
  <c r="V17"/>
  <c r="M16"/>
  <c r="V16"/>
  <c r="M15"/>
  <c r="T15"/>
  <c r="U15"/>
  <c r="V15"/>
  <c r="M14"/>
  <c r="T14"/>
  <c r="U14"/>
  <c r="V14"/>
  <c r="M13"/>
  <c r="T13"/>
  <c r="U13"/>
  <c r="V13"/>
  <c r="M12"/>
  <c r="T12"/>
  <c r="U12"/>
  <c r="V12"/>
  <c r="M11"/>
  <c r="V11"/>
  <c r="M10"/>
  <c r="V10"/>
  <c r="M9"/>
  <c r="V9"/>
  <c r="M8"/>
  <c r="V8"/>
  <c r="M7"/>
  <c r="V7"/>
  <c r="M6"/>
  <c r="V6"/>
  <c r="M4"/>
  <c r="V4"/>
  <c r="W5"/>
  <c r="W4"/>
  <c r="W6"/>
  <c r="W7"/>
  <c r="W8"/>
  <c r="W9"/>
  <c r="W10"/>
  <c r="W11"/>
  <c r="W12"/>
  <c r="W13"/>
  <c r="W14"/>
  <c r="W15"/>
  <c r="W16"/>
  <c r="W17"/>
  <c r="W18"/>
  <c r="W19"/>
  <c r="W20"/>
  <c r="W21"/>
  <c r="W22"/>
  <c r="W23"/>
  <c r="W24"/>
  <c r="W25"/>
  <c r="W26"/>
  <c r="W27"/>
  <c r="W28"/>
  <c r="W29"/>
  <c r="W30"/>
  <c r="W31"/>
  <c r="W32"/>
  <c r="W33"/>
  <c r="W34"/>
  <c r="W35"/>
  <c r="W36"/>
  <c r="W37"/>
  <c r="W38"/>
  <c r="W39"/>
  <c r="W40"/>
  <c r="W41"/>
  <c r="W42"/>
  <c r="W43"/>
  <c r="W44"/>
  <c r="W45"/>
  <c r="W46"/>
  <c r="W47"/>
  <c r="W48"/>
  <c r="W49"/>
  <c r="W50"/>
  <c r="W51"/>
  <c r="W52"/>
  <c r="W53"/>
  <c r="W54"/>
  <c r="W55"/>
  <c r="V57"/>
  <c r="V58"/>
  <c r="T32"/>
  <c r="U32"/>
  <c r="T5"/>
  <c r="M5"/>
  <c r="U5"/>
  <c r="U2"/>
  <c r="U55"/>
</calcChain>
</file>

<file path=xl/sharedStrings.xml><?xml version="1.0" encoding="utf-8"?>
<sst xmlns="http://schemas.openxmlformats.org/spreadsheetml/2006/main" count="474" uniqueCount="171">
  <si>
    <t xml:space="preserve">ATENCIO/ORTIZ, RAUL PEDRO </t>
  </si>
  <si>
    <t xml:space="preserve">PUCHO/CHUQUICANA, JOSE ANTONIO </t>
  </si>
  <si>
    <t xml:space="preserve">QUINTANILLA/YUCRA, WILLIHAM </t>
  </si>
  <si>
    <t xml:space="preserve">QUIO/ANAMURO, PAUL ALONZO </t>
  </si>
  <si>
    <t xml:space="preserve">RIPAS/MAMANI, ROGER DANTE </t>
  </si>
  <si>
    <t xml:space="preserve">SANABRIA/ROJAS, ALEJANDRO GILMAR </t>
  </si>
  <si>
    <t>P5Pc</t>
    <phoneticPr fontId="6" type="noConversion"/>
  </si>
  <si>
    <t>Regres lineal y logística</t>
    <phoneticPr fontId="6" type="noConversion"/>
  </si>
  <si>
    <t>Expo</t>
    <phoneticPr fontId="6" type="noConversion"/>
  </si>
  <si>
    <t>Puntualidad</t>
    <phoneticPr fontId="6" type="noConversion"/>
  </si>
  <si>
    <t>Trabajos</t>
    <phoneticPr fontId="6" type="noConversion"/>
  </si>
  <si>
    <t>Contenido</t>
    <phoneticPr fontId="6" type="noConversion"/>
  </si>
  <si>
    <t>Exposicion</t>
    <phoneticPr fontId="6" type="noConversion"/>
  </si>
  <si>
    <t>Pregs</t>
    <phoneticPr fontId="6" type="noConversion"/>
  </si>
  <si>
    <t>Aplicación</t>
    <phoneticPr fontId="6" type="noConversion"/>
  </si>
  <si>
    <t>P5</t>
    <phoneticPr fontId="6" type="noConversion"/>
  </si>
  <si>
    <t>P6-8</t>
    <phoneticPr fontId="6" type="noConversion"/>
  </si>
  <si>
    <t>Exam1</t>
    <phoneticPr fontId="6" type="noConversion"/>
  </si>
  <si>
    <t>Idea</t>
    <phoneticPr fontId="6" type="noConversion"/>
  </si>
  <si>
    <t xml:space="preserve">LOPE/CALA, LUDWIN </t>
    <phoneticPr fontId="6" type="noConversion"/>
  </si>
  <si>
    <t>SVM</t>
    <phoneticPr fontId="6" type="noConversion"/>
  </si>
  <si>
    <t xml:space="preserve">ZEVALLOS/VIZCARRA, RICHARD ALEXANDER </t>
  </si>
  <si>
    <t xml:space="preserve">ZUÑIGA/GARATE, KEVIN </t>
  </si>
  <si>
    <t>LOGICA</t>
    <phoneticPr fontId="6" type="noConversion"/>
  </si>
  <si>
    <t>P4</t>
    <phoneticPr fontId="6" type="noConversion"/>
  </si>
  <si>
    <t xml:space="preserve">ASCUÑA/CARDENAS, ROBERT DAVID </t>
    <phoneticPr fontId="6" type="noConversion"/>
  </si>
  <si>
    <t>Qs</t>
    <phoneticPr fontId="6" type="noConversion"/>
  </si>
  <si>
    <t>MENDEZ SARMIENTO, CHRISTIAN</t>
    <phoneticPr fontId="6" type="noConversion"/>
  </si>
  <si>
    <t>RAMIREZ MAMANI, CAROL</t>
    <phoneticPr fontId="6" type="noConversion"/>
  </si>
  <si>
    <t>ALVA SANCHEZ, ROYZYY</t>
    <phoneticPr fontId="6" type="noConversion"/>
  </si>
  <si>
    <t>GUERRA TACCA, JOHAN</t>
    <phoneticPr fontId="6" type="noConversion"/>
  </si>
  <si>
    <t>HUANCCO COILA, LUCIA</t>
    <phoneticPr fontId="6" type="noConversion"/>
  </si>
  <si>
    <t>SI</t>
    <phoneticPr fontId="6" type="noConversion"/>
  </si>
  <si>
    <t>APLAZ</t>
    <phoneticPr fontId="6" type="noConversion"/>
  </si>
  <si>
    <t xml:space="preserve">NOTA   </t>
    <phoneticPr fontId="6" type="noConversion"/>
  </si>
  <si>
    <t>FINAL</t>
    <phoneticPr fontId="6" type="noConversion"/>
  </si>
  <si>
    <t xml:space="preserve">TURPO/APAZA, ELIZABETH NORMA </t>
  </si>
  <si>
    <t xml:space="preserve">ZAVALA/CALLOAPAZA, JULIAN BRUCE </t>
  </si>
  <si>
    <t>ZUNIGA GARATE, KEVIN</t>
    <phoneticPr fontId="6" type="noConversion"/>
  </si>
  <si>
    <t>TURPO APAZA, ELIZABETH</t>
    <phoneticPr fontId="6" type="noConversion"/>
  </si>
  <si>
    <t>TTACCA QUELCCA, ELIAS</t>
    <phoneticPr fontId="6" type="noConversion"/>
  </si>
  <si>
    <t>COAQUIRA RAFAEL, HUGO</t>
    <phoneticPr fontId="6" type="noConversion"/>
  </si>
  <si>
    <t>MAMANI PANCCA, ELSA</t>
    <phoneticPr fontId="6" type="noConversion"/>
  </si>
  <si>
    <t>OJEDA COLLAZOS, SHARON</t>
    <phoneticPr fontId="6" type="noConversion"/>
  </si>
  <si>
    <t xml:space="preserve">MINAYA/CARPIO, ALEJANDRO MARCIAL </t>
  </si>
  <si>
    <t xml:space="preserve">NUNEZ/CCALLO, DIEGO ALFONSO </t>
  </si>
  <si>
    <t xml:space="preserve">POMA/PUMACAYO, ERICK DAVIS </t>
  </si>
  <si>
    <t>HUANCCO COILA, MANUEL</t>
    <phoneticPr fontId="6" type="noConversion"/>
  </si>
  <si>
    <t>ARHUIRE MARA, MIGUEL</t>
    <phoneticPr fontId="6" type="noConversion"/>
  </si>
  <si>
    <t>LUNA CHOQUECOTA, ALEXANDER GABRIEL</t>
    <phoneticPr fontId="6" type="noConversion"/>
  </si>
  <si>
    <t>LUNA CHOQUECOTA, ALEXANDER</t>
    <phoneticPr fontId="6" type="noConversion"/>
  </si>
  <si>
    <t>Vie 1pm-3pm</t>
    <phoneticPr fontId="6" type="noConversion"/>
  </si>
  <si>
    <t>MORALES CASTRO, GEAN CARLOS</t>
    <phoneticPr fontId="6" type="noConversion"/>
  </si>
  <si>
    <t>VALERIANO VALDEZ, KID YONATAN</t>
    <phoneticPr fontId="6" type="noConversion"/>
  </si>
  <si>
    <t>NUNEZ CALLO, DIEGO</t>
    <phoneticPr fontId="6" type="noConversion"/>
  </si>
  <si>
    <t>ZEVALLOS LLERENA, ALVARO</t>
  </si>
  <si>
    <t>P1</t>
    <phoneticPr fontId="6" type="noConversion"/>
  </si>
  <si>
    <t>P2</t>
    <phoneticPr fontId="6" type="noConversion"/>
  </si>
  <si>
    <t>HUACASI COYLA, MARCO</t>
    <phoneticPr fontId="6" type="noConversion"/>
  </si>
  <si>
    <t>BARRANTES AQUINO, SERGIO</t>
    <phoneticPr fontId="6" type="noConversion"/>
  </si>
  <si>
    <t>ZEVALLOS LLERENA, ALVARO</t>
    <phoneticPr fontId="6" type="noConversion"/>
  </si>
  <si>
    <t>P</t>
    <phoneticPr fontId="6" type="noConversion"/>
  </si>
  <si>
    <t>Ptos mas</t>
    <phoneticPr fontId="6" type="noConversion"/>
  </si>
  <si>
    <t>P4PC</t>
    <phoneticPr fontId="6" type="noConversion"/>
  </si>
  <si>
    <t>HUILLCACURI ENRIQUEZ, MATHEUSS</t>
    <phoneticPr fontId="6" type="noConversion"/>
  </si>
  <si>
    <t>ALMANZA CASAVERDE, JUAN CARLOS</t>
    <phoneticPr fontId="6" type="noConversion"/>
  </si>
  <si>
    <t>CCOA HUAHUACONDORI, JESUS</t>
    <phoneticPr fontId="6" type="noConversion"/>
  </si>
  <si>
    <t>QUINTANILLA YUCRA, WILLIHAM</t>
    <phoneticPr fontId="6" type="noConversion"/>
  </si>
  <si>
    <t>HOLGADO HUACHO, LIZETH</t>
    <phoneticPr fontId="6" type="noConversion"/>
  </si>
  <si>
    <t>APARICIO QUILLA, MARTHA</t>
    <phoneticPr fontId="6" type="noConversion"/>
  </si>
  <si>
    <t xml:space="preserve">BORJA/MURILLO, JOSE ANTHONY </t>
  </si>
  <si>
    <t xml:space="preserve">CALLA/MAMANI, ROGER </t>
  </si>
  <si>
    <t xml:space="preserve">CCOA/HUAHUACONDORI, JESUS ALEJANDRO </t>
  </si>
  <si>
    <t xml:space="preserve">CHOQUEGONZA/RODRIGUEZ, ROY MILNER </t>
  </si>
  <si>
    <t xml:space="preserve">COAQUIRA/RAFAEL, HUGO </t>
  </si>
  <si>
    <t xml:space="preserve">CONDORI/LUQUE, RODRIGO STEPHEN </t>
  </si>
  <si>
    <t xml:space="preserve">CORNEJO/VALENCIA, FRANK PEDRO </t>
  </si>
  <si>
    <t xml:space="preserve">GONZALES/SUCA, ALAN PAUL </t>
  </si>
  <si>
    <t>CORNEJO VALENCIA, FRANK</t>
    <phoneticPr fontId="6" type="noConversion"/>
  </si>
  <si>
    <t>ZAPANA COAQUIRA, RONY</t>
    <phoneticPr fontId="6" type="noConversion"/>
  </si>
  <si>
    <t>APARI PINTO, CHRISTIAN</t>
    <phoneticPr fontId="6" type="noConversion"/>
  </si>
  <si>
    <t>SAICO SAICO, JUSTO</t>
    <phoneticPr fontId="6" type="noConversion"/>
  </si>
  <si>
    <t>LOPE CALA, LUDWIN</t>
    <phoneticPr fontId="6" type="noConversion"/>
  </si>
  <si>
    <t>TEJADA CONDORI, MARCOS</t>
    <phoneticPr fontId="6" type="noConversion"/>
  </si>
  <si>
    <t>P7pc</t>
    <phoneticPr fontId="6" type="noConversion"/>
  </si>
  <si>
    <t>P8pc</t>
    <phoneticPr fontId="6" type="noConversion"/>
  </si>
  <si>
    <t>P9pc</t>
    <phoneticPr fontId="6" type="noConversion"/>
  </si>
  <si>
    <t>PROM</t>
    <phoneticPr fontId="6" type="noConversion"/>
  </si>
  <si>
    <t>P2pc</t>
    <phoneticPr fontId="6" type="noConversion"/>
  </si>
  <si>
    <t>P3pc</t>
    <phoneticPr fontId="6" type="noConversion"/>
  </si>
  <si>
    <t xml:space="preserve">ALMANZA/CASAVERDE, JUAN CARLOS </t>
  </si>
  <si>
    <t xml:space="preserve">AMPUERO/CUTTY, DIEGO ALONSO </t>
  </si>
  <si>
    <t xml:space="preserve">APARI/PINTO, CHRISTIAN TIMOTEO </t>
  </si>
  <si>
    <t xml:space="preserve">APARICIO/QUILLA, GUILLERMO DANTE </t>
  </si>
  <si>
    <t xml:space="preserve">APARICIO/QUILLA, MARTHA </t>
  </si>
  <si>
    <t xml:space="preserve">ARHUIRE/MARA, MIGUEL AUGUSTO </t>
  </si>
  <si>
    <t>CHOQUEHUANCA ARACA, JULIO CESAR</t>
  </si>
  <si>
    <t>P3PC</t>
    <phoneticPr fontId="6" type="noConversion"/>
  </si>
  <si>
    <t>APARICIO QUILLA, DANTE GUILLERMO</t>
    <phoneticPr fontId="6" type="noConversion"/>
  </si>
  <si>
    <t>General</t>
    <phoneticPr fontId="6" type="noConversion"/>
  </si>
  <si>
    <t>P6pc</t>
    <phoneticPr fontId="6" type="noConversion"/>
  </si>
  <si>
    <t>Qs</t>
    <phoneticPr fontId="6" type="noConversion"/>
  </si>
  <si>
    <t>P4</t>
    <phoneticPr fontId="6" type="noConversion"/>
  </si>
  <si>
    <t>P2PC</t>
    <phoneticPr fontId="6" type="noConversion"/>
  </si>
  <si>
    <t>Logica en PCs</t>
    <phoneticPr fontId="6" type="noConversion"/>
  </si>
  <si>
    <t>Busquedas en Pcs</t>
    <phoneticPr fontId="6" type="noConversion"/>
  </si>
  <si>
    <t>Pit y javaBayes en Pcs</t>
    <phoneticPr fontId="6" type="noConversion"/>
  </si>
  <si>
    <t>ZAPANA/COAQUIRA, RONY SANTIAGO</t>
    <phoneticPr fontId="6" type="noConversion"/>
  </si>
  <si>
    <t>P3</t>
    <phoneticPr fontId="6" type="noConversion"/>
  </si>
  <si>
    <t>CHOQUEHUANCA ARACA, JULIO CESAR</t>
    <phoneticPr fontId="6" type="noConversion"/>
  </si>
  <si>
    <t>P</t>
    <phoneticPr fontId="6" type="noConversion"/>
  </si>
  <si>
    <t>ATENCIO ORTIZ, RAUL</t>
    <phoneticPr fontId="6" type="noConversion"/>
  </si>
  <si>
    <t>P</t>
    <phoneticPr fontId="6" type="noConversion"/>
  </si>
  <si>
    <t>MINAYA CARPIO, ALEJANDRO</t>
    <phoneticPr fontId="6" type="noConversion"/>
  </si>
  <si>
    <t>ZEVALLOS VIZCARRA, RICHARD ALEXANDER</t>
    <phoneticPr fontId="6" type="noConversion"/>
  </si>
  <si>
    <t>EXAM PARCIAL</t>
    <phoneticPr fontId="6" type="noConversion"/>
  </si>
  <si>
    <t>EXAM FINAL</t>
    <phoneticPr fontId="6" type="noConversion"/>
  </si>
  <si>
    <t>Notas Ing. Corrales</t>
    <phoneticPr fontId="6" type="noConversion"/>
  </si>
  <si>
    <t>IA1 2013</t>
    <phoneticPr fontId="6" type="noConversion"/>
  </si>
  <si>
    <t>Busquedas en Pcs</t>
    <phoneticPr fontId="6" type="noConversion"/>
  </si>
  <si>
    <t>EXAMFINAL</t>
    <phoneticPr fontId="6" type="noConversion"/>
  </si>
  <si>
    <t>LABS</t>
    <phoneticPr fontId="6" type="noConversion"/>
  </si>
  <si>
    <t>P</t>
    <phoneticPr fontId="6" type="noConversion"/>
  </si>
  <si>
    <t>PROM</t>
  </si>
  <si>
    <t>P</t>
    <phoneticPr fontId="6" type="noConversion"/>
  </si>
  <si>
    <t>EXPO</t>
    <phoneticPr fontId="6" type="noConversion"/>
  </si>
  <si>
    <t>PROM FINAL</t>
    <phoneticPr fontId="6" type="noConversion"/>
  </si>
  <si>
    <t>plagio ExamFin</t>
    <phoneticPr fontId="6" type="noConversion"/>
  </si>
  <si>
    <t>plagio ExamFin</t>
    <phoneticPr fontId="6" type="noConversion"/>
  </si>
  <si>
    <t>plagio ExamFin</t>
    <phoneticPr fontId="6" type="noConversion"/>
  </si>
  <si>
    <t>plagio ExamFin</t>
    <phoneticPr fontId="6" type="noConversion"/>
  </si>
  <si>
    <t>APROB</t>
    <phoneticPr fontId="6" type="noConversion"/>
  </si>
  <si>
    <t>APLAZ</t>
    <phoneticPr fontId="6" type="noConversion"/>
  </si>
  <si>
    <t>DESAPROB</t>
    <phoneticPr fontId="6" type="noConversion"/>
  </si>
  <si>
    <t>SI</t>
    <phoneticPr fontId="6" type="noConversion"/>
  </si>
  <si>
    <t>Nombres</t>
    <phoneticPr fontId="6" type="noConversion"/>
  </si>
  <si>
    <t>IA 2013</t>
    <phoneticPr fontId="6" type="noConversion"/>
  </si>
  <si>
    <t>RIPAS MAMANI, ROGER</t>
    <phoneticPr fontId="6" type="noConversion"/>
  </si>
  <si>
    <t>MAMANI AROSQUIPA, ROY VIDAL</t>
    <phoneticPr fontId="6" type="noConversion"/>
  </si>
  <si>
    <t>P</t>
    <phoneticPr fontId="6" type="noConversion"/>
  </si>
  <si>
    <t>P</t>
    <phoneticPr fontId="6" type="noConversion"/>
  </si>
  <si>
    <t>FLORES LEON, GANDHI</t>
    <phoneticPr fontId="6" type="noConversion"/>
  </si>
  <si>
    <t>P</t>
    <phoneticPr fontId="6" type="noConversion"/>
  </si>
  <si>
    <t xml:space="preserve">ARIAS/MAMANI, HENRRY IVAN </t>
    <phoneticPr fontId="6" type="noConversion"/>
  </si>
  <si>
    <t>P</t>
    <phoneticPr fontId="6" type="noConversion"/>
  </si>
  <si>
    <t>MORALES CASTRO, GEAN CARLOS</t>
    <phoneticPr fontId="6" type="noConversion"/>
  </si>
  <si>
    <t>ROQUE BOLIVAR, KATHERIN</t>
    <phoneticPr fontId="6" type="noConversion"/>
  </si>
  <si>
    <t>VERA CERVANTES, MARIA LUISA</t>
    <phoneticPr fontId="6" type="noConversion"/>
  </si>
  <si>
    <t>BORJA MURILLO, JOSE A</t>
    <phoneticPr fontId="6" type="noConversion"/>
  </si>
  <si>
    <t>GONZALES SUCA, ALAN</t>
    <phoneticPr fontId="6" type="noConversion"/>
  </si>
  <si>
    <t>ASCUNA CARDENAS, ROBERT</t>
    <phoneticPr fontId="6" type="noConversion"/>
  </si>
  <si>
    <t>Nro</t>
    <phoneticPr fontId="6" type="noConversion"/>
  </si>
  <si>
    <t>Nombre</t>
    <phoneticPr fontId="6" type="noConversion"/>
  </si>
  <si>
    <t>P1</t>
    <phoneticPr fontId="6" type="noConversion"/>
  </si>
  <si>
    <t>P2</t>
    <phoneticPr fontId="6" type="noConversion"/>
  </si>
  <si>
    <t>P3</t>
    <phoneticPr fontId="6" type="noConversion"/>
  </si>
  <si>
    <t>P5</t>
    <phoneticPr fontId="6" type="noConversion"/>
  </si>
  <si>
    <t>P6</t>
    <phoneticPr fontId="6" type="noConversion"/>
  </si>
  <si>
    <t>P7</t>
    <phoneticPr fontId="6" type="noConversion"/>
  </si>
  <si>
    <t>P8</t>
    <phoneticPr fontId="6" type="noConversion"/>
  </si>
  <si>
    <t>P9</t>
    <phoneticPr fontId="6" type="noConversion"/>
  </si>
  <si>
    <t>IA1</t>
    <phoneticPr fontId="6" type="noConversion"/>
  </si>
  <si>
    <t>Vie 11am-1pm</t>
    <phoneticPr fontId="6" type="noConversion"/>
  </si>
  <si>
    <t>IA2</t>
    <phoneticPr fontId="6" type="noConversion"/>
  </si>
  <si>
    <t xml:space="preserve">GUERRA/TACCA, JOHAN YERZINIO </t>
  </si>
  <si>
    <t xml:space="preserve">HOLGADO/HUACHO, LIZETH MIRTHA </t>
  </si>
  <si>
    <t xml:space="preserve">HUILLCACURI/ENRIQUEZ, MATHEUSS ISAIAS </t>
  </si>
  <si>
    <t xml:space="preserve">MAMANI/ARROSQUIPA, ROY VIDAL </t>
  </si>
  <si>
    <t xml:space="preserve">MAMANI/PANCCA, ELSA </t>
  </si>
  <si>
    <t xml:space="preserve">MENDEZ/SARMIENTO, CHRISTIAN ALEXANDER </t>
  </si>
  <si>
    <t xml:space="preserve">TEJADA/CONDORI, MARCOS ADEMIR </t>
  </si>
</sst>
</file>

<file path=xl/styles.xml><?xml version="1.0" encoding="utf-8"?>
<styleSheet xmlns="http://schemas.openxmlformats.org/spreadsheetml/2006/main">
  <numFmts count="4">
    <numFmt numFmtId="164" formatCode="0.0"/>
    <numFmt numFmtId="165" formatCode="00.00"/>
    <numFmt numFmtId="166" formatCode="0.0"/>
    <numFmt numFmtId="167" formatCode="0"/>
  </numFmts>
  <fonts count="8">
    <font>
      <sz val="10"/>
      <name val="Verdana"/>
    </font>
    <font>
      <b/>
      <sz val="10"/>
      <name val="Verdana"/>
    </font>
    <font>
      <b/>
      <sz val="10"/>
      <name val="Verdana"/>
    </font>
    <font>
      <b/>
      <sz val="10"/>
      <name val="Verdana"/>
    </font>
    <font>
      <b/>
      <sz val="10"/>
      <name val="Verdana"/>
    </font>
    <font>
      <b/>
      <sz val="10"/>
      <name val="Verdana"/>
    </font>
    <font>
      <sz val="8"/>
      <name val="Verdana"/>
    </font>
    <font>
      <sz val="12"/>
      <name val="Cambria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5" fillId="0" borderId="0" xfId="0" applyFont="1"/>
    <xf numFmtId="164" fontId="5" fillId="0" borderId="0" xfId="0" applyNumberFormat="1" applyFont="1"/>
    <xf numFmtId="164" fontId="0" fillId="0" borderId="0" xfId="0" applyNumberFormat="1"/>
    <xf numFmtId="164" fontId="5" fillId="2" borderId="0" xfId="0" applyNumberFormat="1" applyFont="1" applyFill="1"/>
    <xf numFmtId="164" fontId="0" fillId="2" borderId="0" xfId="0" applyNumberFormat="1" applyFill="1"/>
    <xf numFmtId="0" fontId="0" fillId="2" borderId="0" xfId="0" applyFill="1"/>
    <xf numFmtId="0" fontId="5" fillId="2" borderId="0" xfId="0" applyFont="1" applyFill="1"/>
    <xf numFmtId="0" fontId="3" fillId="0" borderId="0" xfId="0" applyFont="1"/>
    <xf numFmtId="0" fontId="7" fillId="0" borderId="0" xfId="0" applyFont="1"/>
    <xf numFmtId="165" fontId="0" fillId="0" borderId="0" xfId="0" applyNumberFormat="1"/>
    <xf numFmtId="165" fontId="2" fillId="0" borderId="0" xfId="0" applyNumberFormat="1" applyFont="1"/>
    <xf numFmtId="164" fontId="5" fillId="0" borderId="0" xfId="0" applyNumberFormat="1" applyFont="1"/>
    <xf numFmtId="164" fontId="0" fillId="0" borderId="0" xfId="0" applyNumberFormat="1"/>
    <xf numFmtId="164" fontId="0" fillId="2" borderId="0" xfId="0" applyNumberFormat="1" applyFill="1"/>
    <xf numFmtId="0" fontId="2" fillId="2" borderId="0" xfId="0" applyFont="1" applyFill="1"/>
    <xf numFmtId="0" fontId="0" fillId="3" borderId="0" xfId="0" applyFill="1"/>
    <xf numFmtId="164" fontId="0" fillId="3" borderId="0" xfId="0" applyNumberFormat="1" applyFill="1"/>
    <xf numFmtId="164" fontId="5" fillId="3" borderId="0" xfId="0" applyNumberFormat="1" applyFont="1" applyFill="1"/>
    <xf numFmtId="164" fontId="2" fillId="3" borderId="0" xfId="0" applyNumberFormat="1" applyFont="1" applyFill="1"/>
    <xf numFmtId="164" fontId="2" fillId="0" borderId="0" xfId="0" applyNumberFormat="1" applyFont="1"/>
    <xf numFmtId="164" fontId="2" fillId="2" borderId="0" xfId="0" applyNumberFormat="1" applyFont="1" applyFill="1"/>
    <xf numFmtId="1" fontId="0" fillId="0" borderId="0" xfId="0" applyNumberFormat="1"/>
    <xf numFmtId="1" fontId="5" fillId="0" borderId="0" xfId="0" applyNumberFormat="1" applyFont="1"/>
    <xf numFmtId="0" fontId="4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/>
    <xf numFmtId="166" fontId="0" fillId="0" borderId="0" xfId="0" applyNumberFormat="1"/>
    <xf numFmtId="166" fontId="5" fillId="0" borderId="0" xfId="0" applyNumberFormat="1" applyFont="1"/>
    <xf numFmtId="167" fontId="0" fillId="4" borderId="0" xfId="0" applyNumberFormat="1" applyFill="1"/>
    <xf numFmtId="167" fontId="1" fillId="4" borderId="0" xfId="0" applyNumberFormat="1" applyFont="1" applyFill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A71"/>
  <sheetViews>
    <sheetView tabSelected="1" view="pageLayout" zoomScale="85" workbookViewId="0">
      <selection activeCell="A44" sqref="A44:XFD44"/>
    </sheetView>
  </sheetViews>
  <sheetFormatPr baseColWidth="10" defaultRowHeight="13"/>
  <cols>
    <col min="1" max="1" width="3.85546875" customWidth="1"/>
    <col min="2" max="2" width="27.42578125" customWidth="1"/>
    <col min="3" max="9" width="1.28515625" customWidth="1"/>
    <col min="10" max="13" width="1.28515625" style="6" customWidth="1"/>
    <col min="14" max="19" width="1.28515625" customWidth="1"/>
    <col min="20" max="20" width="1.28515625" style="6" customWidth="1"/>
    <col min="21" max="21" width="11.42578125" style="16" customWidth="1"/>
    <col min="22" max="22" width="6.140625" style="22" customWidth="1"/>
    <col min="23" max="23" width="2.85546875" style="22" customWidth="1"/>
    <col min="24" max="24" width="7.42578125" style="27" customWidth="1"/>
    <col min="25" max="25" width="7.42578125" style="29" customWidth="1"/>
    <col min="26" max="26" width="8.28515625" customWidth="1"/>
    <col min="27" max="27" width="3.5703125" customWidth="1"/>
  </cols>
  <sheetData>
    <row r="1" spans="1:27">
      <c r="C1" t="s">
        <v>10</v>
      </c>
      <c r="H1" t="s">
        <v>20</v>
      </c>
      <c r="N1" s="24" t="s">
        <v>8</v>
      </c>
      <c r="O1" s="25"/>
      <c r="P1" s="25"/>
      <c r="Q1" s="25"/>
      <c r="R1" s="25"/>
      <c r="S1" s="25"/>
      <c r="T1" s="25"/>
    </row>
    <row r="2" spans="1:27">
      <c r="A2" s="1" t="s">
        <v>136</v>
      </c>
      <c r="C2" s="3">
        <v>1</v>
      </c>
      <c r="D2" s="3">
        <v>1</v>
      </c>
      <c r="E2" s="3">
        <v>1.5</v>
      </c>
      <c r="F2" s="3">
        <v>1</v>
      </c>
      <c r="G2" s="3">
        <v>2</v>
      </c>
      <c r="H2" s="3">
        <v>1</v>
      </c>
      <c r="I2" s="3">
        <v>2</v>
      </c>
      <c r="J2" s="5">
        <v>20</v>
      </c>
      <c r="K2" s="5">
        <v>5</v>
      </c>
      <c r="L2" s="5">
        <v>20</v>
      </c>
      <c r="M2" s="5">
        <v>20</v>
      </c>
      <c r="N2" s="3">
        <v>3</v>
      </c>
      <c r="O2" s="3">
        <v>5</v>
      </c>
      <c r="P2" s="3">
        <v>3</v>
      </c>
      <c r="Q2" s="3">
        <v>4</v>
      </c>
      <c r="R2" s="3">
        <v>2</v>
      </c>
      <c r="S2" s="3">
        <v>3</v>
      </c>
      <c r="T2" s="15">
        <v>20</v>
      </c>
      <c r="U2" s="17">
        <f t="shared" ref="U2" si="0">+(J2+K2+L2+T2)/3*0.7+M2*0.2+(SUM(C2:I2)/9.5*20*0.1)</f>
        <v>21.166666666666664</v>
      </c>
      <c r="Y2" s="30" t="s">
        <v>34</v>
      </c>
      <c r="Z2" s="3"/>
      <c r="AA2" s="3"/>
    </row>
    <row r="3" spans="1:27" s="1" customFormat="1">
      <c r="B3" s="1" t="s">
        <v>135</v>
      </c>
      <c r="C3" s="2" t="s">
        <v>56</v>
      </c>
      <c r="D3" s="2" t="s">
        <v>57</v>
      </c>
      <c r="E3" s="2" t="s">
        <v>108</v>
      </c>
      <c r="F3" s="2" t="s">
        <v>24</v>
      </c>
      <c r="G3" s="2" t="s">
        <v>62</v>
      </c>
      <c r="H3" s="2" t="s">
        <v>15</v>
      </c>
      <c r="I3" s="2" t="s">
        <v>16</v>
      </c>
      <c r="J3" s="4" t="s">
        <v>17</v>
      </c>
      <c r="K3" s="4" t="s">
        <v>18</v>
      </c>
      <c r="L3" s="4" t="s">
        <v>120</v>
      </c>
      <c r="M3" s="4" t="s">
        <v>121</v>
      </c>
      <c r="N3" s="2" t="s">
        <v>9</v>
      </c>
      <c r="O3" s="2" t="s">
        <v>11</v>
      </c>
      <c r="P3" s="2" t="s">
        <v>12</v>
      </c>
      <c r="Q3" s="2" t="s">
        <v>14</v>
      </c>
      <c r="R3" s="2" t="s">
        <v>13</v>
      </c>
      <c r="S3" s="2" t="s">
        <v>99</v>
      </c>
      <c r="T3" s="15" t="s">
        <v>125</v>
      </c>
      <c r="U3" s="18" t="s">
        <v>126</v>
      </c>
      <c r="W3" s="23"/>
      <c r="X3" s="28" t="s">
        <v>33</v>
      </c>
      <c r="Y3" s="30" t="s">
        <v>35</v>
      </c>
      <c r="AA3" s="2"/>
    </row>
    <row r="4" spans="1:27">
      <c r="A4">
        <v>1</v>
      </c>
      <c r="B4" t="s">
        <v>90</v>
      </c>
      <c r="C4" s="3"/>
      <c r="D4" s="3">
        <v>1</v>
      </c>
      <c r="E4" s="3">
        <v>1</v>
      </c>
      <c r="F4" s="3">
        <v>1</v>
      </c>
      <c r="G4" s="3"/>
      <c r="H4" s="3">
        <v>1</v>
      </c>
      <c r="I4" s="3">
        <v>2</v>
      </c>
      <c r="J4" s="5">
        <v>8</v>
      </c>
      <c r="K4" s="5">
        <v>3</v>
      </c>
      <c r="L4" s="5">
        <v>9</v>
      </c>
      <c r="M4" s="5">
        <f>+'IA1'!U4</f>
        <v>9.7727272727272734</v>
      </c>
      <c r="N4" s="3">
        <v>3</v>
      </c>
      <c r="O4" s="3">
        <v>4</v>
      </c>
      <c r="P4" s="3">
        <v>3</v>
      </c>
      <c r="Q4" s="3">
        <v>3</v>
      </c>
      <c r="R4" s="3">
        <v>1</v>
      </c>
      <c r="S4" s="3">
        <v>2</v>
      </c>
      <c r="T4" s="5">
        <f>SUM(N4:S4)</f>
        <v>16</v>
      </c>
      <c r="U4" s="17">
        <f>+(J4+K4+L4+T4)/3*0.7+M4*0.2+(SUM(C4:I4)/9.5*20*0.1)</f>
        <v>11.617703349282296</v>
      </c>
      <c r="V4" s="22" t="str">
        <f>IF(U4&gt;10.45,"APROB",IF(U4&gt;6.45,"SI","NO"))</f>
        <v>APROB</v>
      </c>
      <c r="W4" s="22">
        <f t="shared" ref="W4:W53" si="1">+IF(V4="SI",1,0)</f>
        <v>0</v>
      </c>
      <c r="Y4" s="29">
        <f>+U4+4</f>
        <v>15.617703349282296</v>
      </c>
      <c r="AA4" s="3"/>
    </row>
    <row r="5" spans="1:27">
      <c r="A5">
        <v>2</v>
      </c>
      <c r="B5" t="s">
        <v>92</v>
      </c>
      <c r="C5" s="3">
        <v>1</v>
      </c>
      <c r="D5" s="3"/>
      <c r="E5" s="3">
        <v>0.5</v>
      </c>
      <c r="F5" s="3">
        <v>1</v>
      </c>
      <c r="G5" s="3"/>
      <c r="H5" s="3"/>
      <c r="I5" s="3"/>
      <c r="J5" s="5">
        <v>2.5</v>
      </c>
      <c r="K5" s="5">
        <v>2</v>
      </c>
      <c r="L5" s="5">
        <v>0</v>
      </c>
      <c r="M5" s="5">
        <f>+'IA2'!U4</f>
        <v>7.0454545454545459</v>
      </c>
      <c r="N5" s="3">
        <v>0</v>
      </c>
      <c r="O5" s="3">
        <v>2.5</v>
      </c>
      <c r="P5" s="3">
        <v>2</v>
      </c>
      <c r="Q5" s="3">
        <v>0</v>
      </c>
      <c r="R5" s="3">
        <v>2</v>
      </c>
      <c r="S5" s="3">
        <v>1</v>
      </c>
      <c r="T5" s="5">
        <f t="shared" ref="T5:T54" si="2">SUM(N5:S5)</f>
        <v>7.5</v>
      </c>
      <c r="U5" s="17">
        <f t="shared" ref="U5:U54" si="3">+(J5+K5+L5+T5)/3*0.7+M5*0.2+(SUM(C5:I5)/9.5*20*0.1)</f>
        <v>4.7354066985645931</v>
      </c>
      <c r="V5" s="22" t="s">
        <v>134</v>
      </c>
      <c r="W5" s="22">
        <f t="shared" si="1"/>
        <v>1</v>
      </c>
      <c r="X5" s="27">
        <v>0.5</v>
      </c>
      <c r="Y5" s="29">
        <v>5</v>
      </c>
      <c r="Z5" s="3"/>
      <c r="AA5" s="3"/>
    </row>
    <row r="6" spans="1:27">
      <c r="A6">
        <v>3</v>
      </c>
      <c r="B6" t="s">
        <v>93</v>
      </c>
      <c r="C6" s="3">
        <v>1</v>
      </c>
      <c r="D6" s="3"/>
      <c r="E6" s="3"/>
      <c r="F6" s="3">
        <v>1</v>
      </c>
      <c r="G6" s="3">
        <v>1</v>
      </c>
      <c r="H6" s="3"/>
      <c r="I6" s="3"/>
      <c r="J6" s="5">
        <v>2.5</v>
      </c>
      <c r="K6" s="5">
        <v>1</v>
      </c>
      <c r="L6" s="5">
        <v>8</v>
      </c>
      <c r="M6" s="5">
        <f>+'IA1'!U5</f>
        <v>2.9545454545454546</v>
      </c>
      <c r="N6" s="3">
        <v>3</v>
      </c>
      <c r="O6" s="3">
        <v>4</v>
      </c>
      <c r="P6" s="3">
        <v>3</v>
      </c>
      <c r="Q6" s="3">
        <v>3</v>
      </c>
      <c r="R6" s="3">
        <v>2</v>
      </c>
      <c r="S6" s="3">
        <v>3</v>
      </c>
      <c r="T6" s="5">
        <f t="shared" si="2"/>
        <v>18</v>
      </c>
      <c r="U6" s="17">
        <f t="shared" si="3"/>
        <v>8.1058213716108458</v>
      </c>
      <c r="V6" s="22" t="str">
        <f t="shared" ref="V6:V54" si="4">IF(U6&gt;10.45,"APROB",IF(U6&gt;6.45,"SI","NO"))</f>
        <v>SI</v>
      </c>
      <c r="W6" s="22">
        <f t="shared" si="1"/>
        <v>1</v>
      </c>
      <c r="Y6" s="29">
        <f>+U6</f>
        <v>8.1058213716108458</v>
      </c>
      <c r="Z6" s="3"/>
      <c r="AA6" s="3"/>
    </row>
    <row r="7" spans="1:27">
      <c r="A7">
        <v>4</v>
      </c>
      <c r="B7" t="s">
        <v>94</v>
      </c>
      <c r="C7" s="3">
        <v>1</v>
      </c>
      <c r="D7" s="3"/>
      <c r="E7" s="3"/>
      <c r="F7" s="3">
        <v>1</v>
      </c>
      <c r="G7" s="3">
        <v>1</v>
      </c>
      <c r="H7" s="3"/>
      <c r="I7" s="3"/>
      <c r="J7" s="5">
        <v>2</v>
      </c>
      <c r="K7" s="5"/>
      <c r="L7" s="5">
        <v>6.5</v>
      </c>
      <c r="M7" s="5">
        <f>+'IA1'!U6</f>
        <v>6.1363636363636367</v>
      </c>
      <c r="N7" s="3">
        <v>3</v>
      </c>
      <c r="O7" s="3">
        <v>4</v>
      </c>
      <c r="P7" s="3">
        <v>3</v>
      </c>
      <c r="Q7" s="3">
        <v>3</v>
      </c>
      <c r="R7" s="3">
        <v>2</v>
      </c>
      <c r="S7" s="3">
        <v>3</v>
      </c>
      <c r="T7" s="5">
        <f t="shared" si="2"/>
        <v>18</v>
      </c>
      <c r="U7" s="17">
        <f t="shared" si="3"/>
        <v>8.0421850079744814</v>
      </c>
      <c r="V7" s="22" t="str">
        <f t="shared" si="4"/>
        <v>SI</v>
      </c>
      <c r="W7" s="22">
        <f t="shared" si="1"/>
        <v>1</v>
      </c>
      <c r="Y7" s="29">
        <f>+U7</f>
        <v>8.0421850079744814</v>
      </c>
      <c r="Z7" s="3"/>
      <c r="AA7" s="3"/>
    </row>
    <row r="8" spans="1:27">
      <c r="A8">
        <v>5</v>
      </c>
      <c r="B8" t="s">
        <v>95</v>
      </c>
      <c r="C8" s="3"/>
      <c r="D8" s="3">
        <v>1</v>
      </c>
      <c r="E8" s="3">
        <v>1</v>
      </c>
      <c r="F8" s="3">
        <v>1</v>
      </c>
      <c r="G8" s="3"/>
      <c r="H8" s="3"/>
      <c r="I8" s="3">
        <v>2</v>
      </c>
      <c r="J8" s="5">
        <v>11</v>
      </c>
      <c r="K8" s="5"/>
      <c r="L8" s="5">
        <v>11.5</v>
      </c>
      <c r="M8" s="5">
        <f>+'IA1'!U7</f>
        <v>9.7727272727272734</v>
      </c>
      <c r="N8" s="3">
        <v>3</v>
      </c>
      <c r="O8" s="3">
        <v>4</v>
      </c>
      <c r="P8" s="3">
        <v>3</v>
      </c>
      <c r="Q8" s="3">
        <v>3</v>
      </c>
      <c r="R8" s="3">
        <v>1</v>
      </c>
      <c r="S8" s="3">
        <v>2</v>
      </c>
      <c r="T8" s="5">
        <f t="shared" si="2"/>
        <v>16</v>
      </c>
      <c r="U8" s="17">
        <f t="shared" si="3"/>
        <v>11.990510366826156</v>
      </c>
      <c r="V8" s="22" t="str">
        <f t="shared" si="4"/>
        <v>APROB</v>
      </c>
      <c r="W8" s="22">
        <f t="shared" si="1"/>
        <v>0</v>
      </c>
      <c r="Y8" s="29">
        <f>+U8+4</f>
        <v>15.990510366826156</v>
      </c>
      <c r="Z8" s="3"/>
      <c r="AA8" s="3"/>
    </row>
    <row r="9" spans="1:27">
      <c r="A9">
        <v>6</v>
      </c>
      <c r="B9" t="s">
        <v>143</v>
      </c>
      <c r="C9" s="3"/>
      <c r="D9" s="3">
        <v>1</v>
      </c>
      <c r="E9" s="3"/>
      <c r="F9" s="3"/>
      <c r="G9" s="3"/>
      <c r="H9" s="3"/>
      <c r="I9" s="3"/>
      <c r="J9" s="5">
        <v>2</v>
      </c>
      <c r="K9" s="5">
        <v>4</v>
      </c>
      <c r="L9" s="5">
        <v>2.5</v>
      </c>
      <c r="M9" s="5">
        <f>+'IA2'!U5</f>
        <v>0.45454545454545459</v>
      </c>
      <c r="N9" s="3">
        <v>3</v>
      </c>
      <c r="O9" s="3">
        <v>4</v>
      </c>
      <c r="P9" s="3">
        <v>2</v>
      </c>
      <c r="Q9" s="3">
        <v>3.5</v>
      </c>
      <c r="R9" s="3">
        <v>1.5</v>
      </c>
      <c r="S9" s="3">
        <v>2</v>
      </c>
      <c r="T9" s="5">
        <f t="shared" si="2"/>
        <v>16</v>
      </c>
      <c r="U9" s="17">
        <f t="shared" si="3"/>
        <v>6.0181020733652302</v>
      </c>
      <c r="V9" s="22" t="str">
        <f t="shared" si="4"/>
        <v>NO</v>
      </c>
      <c r="W9" s="22">
        <f t="shared" si="1"/>
        <v>0</v>
      </c>
      <c r="Y9" s="29">
        <f>+U9</f>
        <v>6.0181020733652302</v>
      </c>
      <c r="Z9" s="3"/>
      <c r="AA9" s="3"/>
    </row>
    <row r="10" spans="1:27">
      <c r="A10">
        <v>7</v>
      </c>
      <c r="B10" t="s">
        <v>25</v>
      </c>
      <c r="C10" s="3">
        <v>1</v>
      </c>
      <c r="D10" s="3"/>
      <c r="E10" s="3"/>
      <c r="F10" s="3">
        <v>1</v>
      </c>
      <c r="G10" s="3"/>
      <c r="H10" s="3"/>
      <c r="I10" s="3"/>
      <c r="J10" s="5">
        <v>3.5</v>
      </c>
      <c r="K10" s="5"/>
      <c r="L10" s="5">
        <v>10.5</v>
      </c>
      <c r="M10" s="5">
        <f>+'IA1'!U8</f>
        <v>15.681818181818182</v>
      </c>
      <c r="N10" s="3">
        <v>3</v>
      </c>
      <c r="O10" s="3">
        <v>4</v>
      </c>
      <c r="P10" s="3">
        <v>3</v>
      </c>
      <c r="Q10" s="3">
        <v>3</v>
      </c>
      <c r="R10" s="3">
        <v>2</v>
      </c>
      <c r="S10" s="3">
        <v>2.5</v>
      </c>
      <c r="T10" s="5">
        <f t="shared" si="2"/>
        <v>17.5</v>
      </c>
      <c r="U10" s="17">
        <f t="shared" si="3"/>
        <v>10.907416267942583</v>
      </c>
      <c r="V10" s="22" t="str">
        <f t="shared" si="4"/>
        <v>APROB</v>
      </c>
      <c r="W10" s="22">
        <f t="shared" si="1"/>
        <v>0</v>
      </c>
      <c r="Y10" s="29">
        <f>+U10+4</f>
        <v>14.907416267942583</v>
      </c>
      <c r="Z10" s="3"/>
      <c r="AA10" s="3"/>
    </row>
    <row r="11" spans="1:27">
      <c r="A11">
        <v>8</v>
      </c>
      <c r="B11" t="s">
        <v>0</v>
      </c>
      <c r="C11" s="3"/>
      <c r="D11" s="3"/>
      <c r="E11" s="3"/>
      <c r="F11" s="3">
        <v>0.5</v>
      </c>
      <c r="G11" s="3">
        <v>2</v>
      </c>
      <c r="H11" s="3"/>
      <c r="I11" s="3"/>
      <c r="J11" s="5">
        <v>6.5</v>
      </c>
      <c r="K11" s="5"/>
      <c r="L11" s="5"/>
      <c r="M11" s="5">
        <f>+'IA1'!U9</f>
        <v>5.9090909090909092</v>
      </c>
      <c r="N11" s="3">
        <v>3</v>
      </c>
      <c r="O11" s="3">
        <v>4</v>
      </c>
      <c r="P11" s="3">
        <v>2</v>
      </c>
      <c r="Q11" s="3">
        <v>3.5</v>
      </c>
      <c r="R11" s="3">
        <v>1.5</v>
      </c>
      <c r="S11" s="3">
        <v>2</v>
      </c>
      <c r="T11" s="5">
        <f t="shared" si="2"/>
        <v>16</v>
      </c>
      <c r="U11" s="17">
        <f t="shared" si="3"/>
        <v>6.9581339712918657</v>
      </c>
      <c r="V11" s="22" t="str">
        <f t="shared" si="4"/>
        <v>SI</v>
      </c>
      <c r="W11" s="22">
        <f t="shared" si="1"/>
        <v>1</v>
      </c>
      <c r="Y11" s="29">
        <f>+U11</f>
        <v>6.9581339712918657</v>
      </c>
      <c r="Z11" s="3"/>
      <c r="AA11" s="3"/>
    </row>
    <row r="12" spans="1:27">
      <c r="A12">
        <v>9</v>
      </c>
      <c r="B12" t="s">
        <v>59</v>
      </c>
      <c r="C12" s="3">
        <v>0.5</v>
      </c>
      <c r="D12" s="3"/>
      <c r="E12" s="3"/>
      <c r="F12" s="3">
        <v>1</v>
      </c>
      <c r="G12" s="3">
        <v>1</v>
      </c>
      <c r="H12" s="3">
        <v>1</v>
      </c>
      <c r="I12" s="3">
        <v>2</v>
      </c>
      <c r="J12" s="5">
        <v>5.5</v>
      </c>
      <c r="K12" s="5">
        <v>1</v>
      </c>
      <c r="L12" s="5">
        <v>8</v>
      </c>
      <c r="M12" s="5">
        <f>+'IA1'!U10</f>
        <v>7.9545454545454541</v>
      </c>
      <c r="N12" s="3">
        <v>3</v>
      </c>
      <c r="O12" s="3">
        <v>3</v>
      </c>
      <c r="P12" s="3">
        <v>2</v>
      </c>
      <c r="Q12" s="3">
        <v>2</v>
      </c>
      <c r="R12" s="3">
        <v>0</v>
      </c>
      <c r="S12" s="3">
        <v>1.5</v>
      </c>
      <c r="T12" s="5">
        <f t="shared" si="2"/>
        <v>11.5</v>
      </c>
      <c r="U12" s="17">
        <f t="shared" si="3"/>
        <v>8.8154704944178626</v>
      </c>
      <c r="V12" s="22" t="str">
        <f t="shared" si="4"/>
        <v>SI</v>
      </c>
      <c r="W12" s="22">
        <f t="shared" si="1"/>
        <v>1</v>
      </c>
      <c r="Y12" s="29">
        <v>9</v>
      </c>
      <c r="Z12" s="3"/>
      <c r="AA12" s="3"/>
    </row>
    <row r="13" spans="1:27">
      <c r="A13">
        <v>10</v>
      </c>
      <c r="B13" t="s">
        <v>70</v>
      </c>
      <c r="C13" s="3">
        <v>1</v>
      </c>
      <c r="D13" s="3">
        <v>1</v>
      </c>
      <c r="E13" s="3">
        <v>1</v>
      </c>
      <c r="F13" s="3">
        <v>1</v>
      </c>
      <c r="G13" s="3"/>
      <c r="H13" s="3">
        <v>1</v>
      </c>
      <c r="I13" s="3"/>
      <c r="J13" s="5">
        <v>2</v>
      </c>
      <c r="K13" s="5">
        <v>3</v>
      </c>
      <c r="L13" s="5">
        <v>9.5</v>
      </c>
      <c r="M13" s="5">
        <f>+'IA1'!U11</f>
        <v>5.9090909090909092</v>
      </c>
      <c r="N13" s="3">
        <v>3</v>
      </c>
      <c r="O13" s="3">
        <v>4</v>
      </c>
      <c r="P13" s="3">
        <v>3</v>
      </c>
      <c r="Q13" s="3">
        <v>3</v>
      </c>
      <c r="R13" s="3">
        <v>2</v>
      </c>
      <c r="S13" s="3">
        <v>3</v>
      </c>
      <c r="T13" s="5">
        <f t="shared" si="2"/>
        <v>18</v>
      </c>
      <c r="U13" s="17">
        <f t="shared" si="3"/>
        <v>9.8177830940988837</v>
      </c>
      <c r="V13" s="22" t="str">
        <f t="shared" si="4"/>
        <v>SI</v>
      </c>
      <c r="W13" s="22">
        <f t="shared" si="1"/>
        <v>1</v>
      </c>
      <c r="X13" s="27">
        <v>3.5</v>
      </c>
      <c r="Y13" s="29">
        <v>10</v>
      </c>
      <c r="Z13" s="3"/>
      <c r="AA13" s="3"/>
    </row>
    <row r="14" spans="1:27">
      <c r="A14">
        <v>11</v>
      </c>
      <c r="B14" t="s">
        <v>71</v>
      </c>
      <c r="C14" s="3">
        <v>1</v>
      </c>
      <c r="D14" s="3"/>
      <c r="E14" s="3">
        <v>1</v>
      </c>
      <c r="F14" s="3">
        <v>1</v>
      </c>
      <c r="G14" s="3"/>
      <c r="H14" s="3"/>
      <c r="I14" s="3"/>
      <c r="J14" s="5">
        <v>4</v>
      </c>
      <c r="K14" s="5">
        <v>2</v>
      </c>
      <c r="L14" s="5">
        <v>5.5</v>
      </c>
      <c r="M14" s="5">
        <f>+'IA2'!U6</f>
        <v>2.2727272727272725</v>
      </c>
      <c r="N14" s="3">
        <v>1</v>
      </c>
      <c r="O14" s="3">
        <v>2</v>
      </c>
      <c r="P14" s="3">
        <v>1</v>
      </c>
      <c r="Q14" s="3">
        <v>3</v>
      </c>
      <c r="R14" s="3">
        <v>1</v>
      </c>
      <c r="S14" s="3">
        <v>1.5</v>
      </c>
      <c r="T14" s="5">
        <f t="shared" si="2"/>
        <v>9.5</v>
      </c>
      <c r="U14" s="17">
        <f t="shared" si="3"/>
        <v>5.9861244019138748</v>
      </c>
      <c r="V14" s="22" t="str">
        <f t="shared" si="4"/>
        <v>NO</v>
      </c>
      <c r="W14" s="22">
        <f t="shared" si="1"/>
        <v>0</v>
      </c>
      <c r="Y14" s="29">
        <v>6</v>
      </c>
      <c r="Z14" s="3"/>
      <c r="AA14" s="3"/>
    </row>
    <row r="15" spans="1:27">
      <c r="A15">
        <v>12</v>
      </c>
      <c r="B15" t="s">
        <v>72</v>
      </c>
      <c r="C15" s="3">
        <v>1</v>
      </c>
      <c r="D15" s="3">
        <v>1</v>
      </c>
      <c r="E15" s="3">
        <v>1.5</v>
      </c>
      <c r="F15" s="3">
        <v>1</v>
      </c>
      <c r="G15" s="3"/>
      <c r="H15" s="3"/>
      <c r="I15" s="3"/>
      <c r="J15" s="5">
        <v>1</v>
      </c>
      <c r="K15" s="5"/>
      <c r="L15" s="5">
        <v>5</v>
      </c>
      <c r="M15" s="5">
        <f>+'IA1'!U12</f>
        <v>5.4545454545454541</v>
      </c>
      <c r="N15" s="3">
        <v>2.5</v>
      </c>
      <c r="O15" s="3">
        <v>2.5</v>
      </c>
      <c r="P15" s="3">
        <v>2</v>
      </c>
      <c r="Q15" s="3">
        <v>2.5</v>
      </c>
      <c r="R15" s="3">
        <v>1</v>
      </c>
      <c r="S15" s="3">
        <v>1.5</v>
      </c>
      <c r="T15" s="5">
        <f t="shared" si="2"/>
        <v>12</v>
      </c>
      <c r="U15" s="17">
        <f t="shared" si="3"/>
        <v>6.238277511961722</v>
      </c>
      <c r="V15" s="22" t="str">
        <f t="shared" si="4"/>
        <v>NO</v>
      </c>
      <c r="W15" s="22">
        <f t="shared" si="1"/>
        <v>0</v>
      </c>
      <c r="Y15" s="29">
        <v>6</v>
      </c>
      <c r="Z15" s="3"/>
      <c r="AA15" s="3"/>
    </row>
    <row r="16" spans="1:27">
      <c r="A16">
        <v>13</v>
      </c>
      <c r="B16" t="s">
        <v>73</v>
      </c>
      <c r="C16" s="3">
        <v>1</v>
      </c>
      <c r="D16" s="3">
        <v>1</v>
      </c>
      <c r="E16" s="3">
        <v>1.5</v>
      </c>
      <c r="F16" s="3">
        <v>1</v>
      </c>
      <c r="G16" s="3">
        <v>1</v>
      </c>
      <c r="H16" s="3"/>
      <c r="I16" s="3"/>
      <c r="J16" s="5">
        <v>9.5</v>
      </c>
      <c r="K16" s="5">
        <v>2</v>
      </c>
      <c r="L16" s="5">
        <v>10</v>
      </c>
      <c r="M16" s="5">
        <f>+'IA2'!U7</f>
        <v>4.545454545454545</v>
      </c>
      <c r="N16" s="3">
        <v>3</v>
      </c>
      <c r="O16" s="3">
        <v>3.5</v>
      </c>
      <c r="P16" s="3">
        <v>2</v>
      </c>
      <c r="Q16" s="3">
        <v>3</v>
      </c>
      <c r="R16" s="3">
        <v>2</v>
      </c>
      <c r="S16" s="3">
        <v>2</v>
      </c>
      <c r="T16" s="5">
        <f t="shared" si="2"/>
        <v>15.5</v>
      </c>
      <c r="U16" s="17">
        <f t="shared" si="3"/>
        <v>10.700318979266346</v>
      </c>
      <c r="V16" s="22" t="str">
        <f t="shared" si="4"/>
        <v>APROB</v>
      </c>
      <c r="W16" s="22">
        <f t="shared" si="1"/>
        <v>0</v>
      </c>
      <c r="Y16" s="29">
        <f>+U16+4</f>
        <v>14.700318979266346</v>
      </c>
      <c r="Z16" s="3"/>
      <c r="AA16" s="3"/>
    </row>
    <row r="17" spans="1:27">
      <c r="A17">
        <v>14</v>
      </c>
      <c r="B17" t="s">
        <v>109</v>
      </c>
      <c r="C17" s="3"/>
      <c r="D17" s="3"/>
      <c r="E17" s="3">
        <v>1</v>
      </c>
      <c r="F17" s="3">
        <v>1</v>
      </c>
      <c r="G17" s="3">
        <v>1</v>
      </c>
      <c r="H17" s="3">
        <v>1</v>
      </c>
      <c r="I17" s="3">
        <v>2</v>
      </c>
      <c r="J17" s="5">
        <v>5.5</v>
      </c>
      <c r="K17" s="5">
        <v>2</v>
      </c>
      <c r="L17" s="5">
        <v>11.5</v>
      </c>
      <c r="M17" s="5">
        <f>+'IA1'!U13</f>
        <v>8.4090909090909101</v>
      </c>
      <c r="N17" s="3">
        <v>3</v>
      </c>
      <c r="O17" s="3">
        <v>3</v>
      </c>
      <c r="P17" s="3">
        <v>2</v>
      </c>
      <c r="Q17" s="3">
        <v>2</v>
      </c>
      <c r="R17" s="3">
        <v>0</v>
      </c>
      <c r="S17" s="3">
        <v>1.5</v>
      </c>
      <c r="T17" s="5">
        <f t="shared" si="2"/>
        <v>11.5</v>
      </c>
      <c r="U17" s="17">
        <f t="shared" si="3"/>
        <v>10.061642743221689</v>
      </c>
      <c r="V17" s="22" t="str">
        <f t="shared" si="4"/>
        <v>SI</v>
      </c>
      <c r="W17" s="22">
        <f t="shared" si="1"/>
        <v>1</v>
      </c>
      <c r="X17" s="27">
        <v>6</v>
      </c>
      <c r="Y17" s="29">
        <v>11</v>
      </c>
      <c r="Z17" s="3" t="s">
        <v>130</v>
      </c>
      <c r="AA17" s="3"/>
    </row>
    <row r="18" spans="1:27">
      <c r="A18">
        <v>15</v>
      </c>
      <c r="B18" t="s">
        <v>74</v>
      </c>
      <c r="C18" s="3">
        <v>1</v>
      </c>
      <c r="D18" s="3"/>
      <c r="E18" s="3">
        <v>0.5</v>
      </c>
      <c r="F18" s="3">
        <v>1</v>
      </c>
      <c r="G18" s="3"/>
      <c r="H18" s="3">
        <v>1</v>
      </c>
      <c r="I18" s="3">
        <v>2</v>
      </c>
      <c r="J18" s="5">
        <v>1.5</v>
      </c>
      <c r="K18" s="5">
        <v>1.5</v>
      </c>
      <c r="L18" s="5">
        <v>2</v>
      </c>
      <c r="M18" s="5">
        <f>+'IA2'!U8</f>
        <v>5.2272727272727266</v>
      </c>
      <c r="N18" s="3">
        <v>1</v>
      </c>
      <c r="O18" s="3">
        <v>2</v>
      </c>
      <c r="P18" s="3">
        <v>1</v>
      </c>
      <c r="Q18" s="3">
        <v>3</v>
      </c>
      <c r="R18" s="3">
        <v>1</v>
      </c>
      <c r="S18" s="3">
        <v>1.5</v>
      </c>
      <c r="T18" s="5">
        <f t="shared" si="2"/>
        <v>9.5</v>
      </c>
      <c r="U18" s="17">
        <f t="shared" si="3"/>
        <v>5.5866826156299831</v>
      </c>
      <c r="V18" s="22" t="str">
        <f t="shared" si="4"/>
        <v>NO</v>
      </c>
      <c r="W18" s="22">
        <f t="shared" si="1"/>
        <v>0</v>
      </c>
      <c r="Y18" s="29">
        <v>6</v>
      </c>
      <c r="Z18" s="3"/>
      <c r="AA18" s="3"/>
    </row>
    <row r="19" spans="1:27">
      <c r="A19">
        <v>16</v>
      </c>
      <c r="B19" t="s">
        <v>75</v>
      </c>
      <c r="C19" s="3">
        <v>1</v>
      </c>
      <c r="D19" s="3">
        <v>1</v>
      </c>
      <c r="E19" s="3">
        <v>2</v>
      </c>
      <c r="F19" s="3">
        <v>1</v>
      </c>
      <c r="G19" s="3"/>
      <c r="H19" s="3">
        <v>1</v>
      </c>
      <c r="I19" s="3">
        <v>2</v>
      </c>
      <c r="J19" s="5">
        <v>3.5</v>
      </c>
      <c r="K19" s="5">
        <v>1.5</v>
      </c>
      <c r="L19" s="5">
        <v>7.5</v>
      </c>
      <c r="M19" s="5">
        <f>+'IA2'!U9</f>
        <v>6.8181818181818175</v>
      </c>
      <c r="N19" s="3">
        <v>1</v>
      </c>
      <c r="O19" s="3">
        <v>5</v>
      </c>
      <c r="P19" s="3">
        <v>1</v>
      </c>
      <c r="Q19" s="3">
        <v>4</v>
      </c>
      <c r="R19" s="3">
        <v>1</v>
      </c>
      <c r="S19" s="3">
        <v>1</v>
      </c>
      <c r="T19" s="5">
        <f t="shared" si="2"/>
        <v>13</v>
      </c>
      <c r="U19" s="17">
        <f t="shared" si="3"/>
        <v>8.997846889952152</v>
      </c>
      <c r="V19" s="22" t="str">
        <f t="shared" si="4"/>
        <v>SI</v>
      </c>
      <c r="W19" s="22">
        <f t="shared" si="1"/>
        <v>1</v>
      </c>
      <c r="Y19" s="29">
        <v>9</v>
      </c>
      <c r="Z19" s="3" t="s">
        <v>127</v>
      </c>
      <c r="AA19" s="3"/>
    </row>
    <row r="20" spans="1:27">
      <c r="A20">
        <v>17</v>
      </c>
      <c r="B20" t="s">
        <v>76</v>
      </c>
      <c r="C20" s="3"/>
      <c r="D20" s="3"/>
      <c r="E20" s="3">
        <v>1</v>
      </c>
      <c r="F20" s="3">
        <v>1</v>
      </c>
      <c r="G20" s="3">
        <v>1</v>
      </c>
      <c r="H20" s="3">
        <v>1</v>
      </c>
      <c r="I20" s="3">
        <v>2</v>
      </c>
      <c r="J20" s="5">
        <v>3</v>
      </c>
      <c r="K20" s="5">
        <v>4.5</v>
      </c>
      <c r="L20" s="5">
        <v>3</v>
      </c>
      <c r="M20" s="5">
        <f>+'IA2'!U10</f>
        <v>6.1363636363636367</v>
      </c>
      <c r="N20" s="3">
        <v>1</v>
      </c>
      <c r="O20" s="3">
        <v>5</v>
      </c>
      <c r="P20" s="3">
        <v>3</v>
      </c>
      <c r="Q20" s="3">
        <v>4</v>
      </c>
      <c r="R20" s="3">
        <v>2</v>
      </c>
      <c r="S20" s="3">
        <v>3</v>
      </c>
      <c r="T20" s="5">
        <f t="shared" si="2"/>
        <v>18</v>
      </c>
      <c r="U20" s="17">
        <f t="shared" si="3"/>
        <v>9.1404306220095695</v>
      </c>
      <c r="V20" s="22" t="str">
        <f t="shared" si="4"/>
        <v>SI</v>
      </c>
      <c r="W20" s="22">
        <f t="shared" si="1"/>
        <v>1</v>
      </c>
      <c r="X20" s="27">
        <v>5.5</v>
      </c>
      <c r="Y20" s="29">
        <v>9</v>
      </c>
      <c r="Z20" s="3"/>
      <c r="AA20" s="3"/>
    </row>
    <row r="21" spans="1:27">
      <c r="A21">
        <v>18</v>
      </c>
      <c r="B21" t="s">
        <v>141</v>
      </c>
      <c r="C21" s="3"/>
      <c r="D21" s="3"/>
      <c r="E21" s="3">
        <v>0.5</v>
      </c>
      <c r="F21" s="3">
        <v>0.5</v>
      </c>
      <c r="G21" s="3"/>
      <c r="H21" s="3">
        <v>1</v>
      </c>
      <c r="I21" s="3"/>
      <c r="J21" s="5">
        <v>4</v>
      </c>
      <c r="K21" s="5">
        <v>4</v>
      </c>
      <c r="L21" s="5">
        <v>1.5</v>
      </c>
      <c r="M21" s="5">
        <f>+'IA2'!U11</f>
        <v>5.4545454545454541</v>
      </c>
      <c r="N21" s="3">
        <v>1</v>
      </c>
      <c r="O21" s="3">
        <v>4</v>
      </c>
      <c r="P21" s="3">
        <v>2</v>
      </c>
      <c r="Q21" s="3">
        <v>1.5</v>
      </c>
      <c r="R21" s="3">
        <v>1.5</v>
      </c>
      <c r="S21" s="3">
        <v>2</v>
      </c>
      <c r="T21" s="5">
        <f t="shared" si="2"/>
        <v>12</v>
      </c>
      <c r="U21" s="17">
        <f t="shared" si="3"/>
        <v>6.5286283891547043</v>
      </c>
      <c r="V21" s="22" t="str">
        <f t="shared" si="4"/>
        <v>SI</v>
      </c>
      <c r="W21" s="22">
        <f t="shared" si="1"/>
        <v>1</v>
      </c>
      <c r="X21" s="27">
        <v>3</v>
      </c>
      <c r="Y21" s="29">
        <v>7</v>
      </c>
      <c r="Z21" s="3"/>
      <c r="AA21" s="3"/>
    </row>
    <row r="22" spans="1:27">
      <c r="A22">
        <v>19</v>
      </c>
      <c r="B22" t="s">
        <v>77</v>
      </c>
      <c r="C22" s="3">
        <v>1</v>
      </c>
      <c r="D22" s="3">
        <v>1</v>
      </c>
      <c r="E22" s="3">
        <v>1</v>
      </c>
      <c r="F22" s="3">
        <v>1</v>
      </c>
      <c r="G22" s="3"/>
      <c r="H22" s="3">
        <v>1</v>
      </c>
      <c r="I22" s="3"/>
      <c r="J22" s="5">
        <v>4.5</v>
      </c>
      <c r="K22" s="5">
        <v>3</v>
      </c>
      <c r="L22" s="5">
        <v>6.5</v>
      </c>
      <c r="M22" s="5">
        <f>+'IA1'!U14</f>
        <v>5.9090909090909092</v>
      </c>
      <c r="N22" s="3">
        <v>1</v>
      </c>
      <c r="O22" s="3">
        <v>2</v>
      </c>
      <c r="P22" s="3">
        <v>1</v>
      </c>
      <c r="Q22" s="3">
        <v>3</v>
      </c>
      <c r="R22" s="3">
        <v>1</v>
      </c>
      <c r="S22" s="3">
        <v>1.5</v>
      </c>
      <c r="T22" s="5">
        <f t="shared" si="2"/>
        <v>9.5</v>
      </c>
      <c r="U22" s="17">
        <f t="shared" si="3"/>
        <v>7.7177830940988823</v>
      </c>
      <c r="V22" s="22" t="str">
        <f t="shared" si="4"/>
        <v>SI</v>
      </c>
      <c r="W22" s="22">
        <f t="shared" si="1"/>
        <v>1</v>
      </c>
      <c r="X22" s="27">
        <v>0.5</v>
      </c>
      <c r="Y22" s="29">
        <v>8</v>
      </c>
      <c r="Z22" s="3"/>
      <c r="AA22" s="3"/>
    </row>
    <row r="23" spans="1:27">
      <c r="A23">
        <v>20</v>
      </c>
      <c r="B23" t="s">
        <v>164</v>
      </c>
      <c r="C23" s="3"/>
      <c r="D23" s="3"/>
      <c r="E23" s="3">
        <v>0.5</v>
      </c>
      <c r="F23" s="3">
        <v>1</v>
      </c>
      <c r="G23" s="3"/>
      <c r="H23" s="3"/>
      <c r="I23" s="3"/>
      <c r="J23" s="5">
        <v>5</v>
      </c>
      <c r="K23" s="5">
        <v>2</v>
      </c>
      <c r="L23" s="5">
        <v>3.5</v>
      </c>
      <c r="M23" s="5">
        <f>+Labs!V23</f>
        <v>5.6818181818181825</v>
      </c>
      <c r="N23" s="3">
        <v>0</v>
      </c>
      <c r="O23" s="3">
        <v>1.5</v>
      </c>
      <c r="P23" s="3">
        <v>2</v>
      </c>
      <c r="Q23" s="3">
        <v>0</v>
      </c>
      <c r="R23" s="3">
        <v>1</v>
      </c>
      <c r="S23" s="3">
        <v>1</v>
      </c>
      <c r="T23" s="5">
        <f t="shared" si="2"/>
        <v>5.5</v>
      </c>
      <c r="U23" s="17">
        <f t="shared" si="3"/>
        <v>5.1854864433811798</v>
      </c>
      <c r="V23" s="22" t="str">
        <f t="shared" si="4"/>
        <v>NO</v>
      </c>
      <c r="W23" s="22">
        <f t="shared" si="1"/>
        <v>0</v>
      </c>
      <c r="Y23" s="29">
        <v>5</v>
      </c>
      <c r="Z23" s="3"/>
      <c r="AA23" s="3"/>
    </row>
    <row r="24" spans="1:27">
      <c r="A24">
        <v>21</v>
      </c>
      <c r="B24" t="s">
        <v>165</v>
      </c>
      <c r="C24" s="3">
        <v>1</v>
      </c>
      <c r="D24" s="3">
        <v>1</v>
      </c>
      <c r="E24" s="3">
        <v>1</v>
      </c>
      <c r="F24" s="3">
        <v>1</v>
      </c>
      <c r="G24" s="3"/>
      <c r="H24" s="3"/>
      <c r="I24" s="3"/>
      <c r="J24" s="5">
        <v>1.5</v>
      </c>
      <c r="K24" s="5">
        <v>3</v>
      </c>
      <c r="L24" s="5">
        <v>4.5</v>
      </c>
      <c r="M24" s="14">
        <v>12.045454545454547</v>
      </c>
      <c r="N24" s="3">
        <v>1</v>
      </c>
      <c r="O24" s="3">
        <v>3.5</v>
      </c>
      <c r="P24" s="3">
        <v>2</v>
      </c>
      <c r="Q24" s="3">
        <v>2</v>
      </c>
      <c r="R24" s="3">
        <v>1.5</v>
      </c>
      <c r="S24" s="3">
        <v>2</v>
      </c>
      <c r="T24" s="5">
        <f t="shared" si="2"/>
        <v>12</v>
      </c>
      <c r="U24" s="17">
        <f t="shared" si="3"/>
        <v>8.1511961722488024</v>
      </c>
      <c r="V24" s="22" t="str">
        <f t="shared" si="4"/>
        <v>SI</v>
      </c>
      <c r="W24" s="22">
        <f t="shared" si="1"/>
        <v>1</v>
      </c>
      <c r="X24" s="27">
        <v>5</v>
      </c>
      <c r="Y24" s="29">
        <v>8</v>
      </c>
      <c r="Z24" s="3"/>
      <c r="AA24" s="3"/>
    </row>
    <row r="25" spans="1:27">
      <c r="A25">
        <v>22</v>
      </c>
      <c r="B25" t="s">
        <v>58</v>
      </c>
      <c r="C25" s="3"/>
      <c r="D25" s="3"/>
      <c r="E25" s="3"/>
      <c r="F25" s="3"/>
      <c r="G25" s="3"/>
      <c r="H25" s="3"/>
      <c r="I25" s="3"/>
      <c r="J25" s="5">
        <v>4</v>
      </c>
      <c r="K25" s="5">
        <v>1.5</v>
      </c>
      <c r="L25" s="5">
        <v>3</v>
      </c>
      <c r="M25" s="14">
        <v>3.8636363636363633</v>
      </c>
      <c r="N25" s="3">
        <v>3</v>
      </c>
      <c r="O25" s="3"/>
      <c r="P25" s="3"/>
      <c r="Q25" s="3"/>
      <c r="R25" s="3"/>
      <c r="S25" s="3"/>
      <c r="T25" s="5">
        <f t="shared" si="2"/>
        <v>3</v>
      </c>
      <c r="U25" s="17">
        <f t="shared" si="3"/>
        <v>3.4560606060606061</v>
      </c>
      <c r="V25" s="22" t="str">
        <f t="shared" si="4"/>
        <v>NO</v>
      </c>
      <c r="W25" s="22">
        <f t="shared" si="1"/>
        <v>0</v>
      </c>
      <c r="Y25" s="29">
        <v>4</v>
      </c>
      <c r="Z25" s="3"/>
      <c r="AA25" s="3"/>
    </row>
    <row r="26" spans="1:27">
      <c r="A26">
        <v>23</v>
      </c>
      <c r="B26" t="s">
        <v>31</v>
      </c>
      <c r="C26" s="3">
        <v>1</v>
      </c>
      <c r="D26" s="3">
        <v>1</v>
      </c>
      <c r="E26" s="3">
        <v>1</v>
      </c>
      <c r="F26" s="3">
        <v>1</v>
      </c>
      <c r="G26" s="3"/>
      <c r="H26" s="3">
        <v>1</v>
      </c>
      <c r="I26" s="3"/>
      <c r="J26" s="5">
        <v>2</v>
      </c>
      <c r="K26" s="5">
        <v>1.5</v>
      </c>
      <c r="L26" s="5">
        <v>10</v>
      </c>
      <c r="M26" s="14">
        <v>6.3636363636363633</v>
      </c>
      <c r="N26" s="3">
        <v>1</v>
      </c>
      <c r="O26" s="3">
        <v>4</v>
      </c>
      <c r="P26" s="3">
        <v>2</v>
      </c>
      <c r="Q26" s="3">
        <v>1.5</v>
      </c>
      <c r="R26" s="3">
        <v>1.5</v>
      </c>
      <c r="S26" s="3">
        <v>2</v>
      </c>
      <c r="T26" s="5">
        <f t="shared" si="2"/>
        <v>12</v>
      </c>
      <c r="U26" s="17">
        <f t="shared" si="3"/>
        <v>8.2753588516746408</v>
      </c>
      <c r="V26" s="22" t="str">
        <f t="shared" si="4"/>
        <v>SI</v>
      </c>
      <c r="W26" s="22">
        <f t="shared" si="1"/>
        <v>1</v>
      </c>
      <c r="X26" s="27">
        <v>0.5</v>
      </c>
      <c r="Y26" s="29">
        <v>8</v>
      </c>
      <c r="Z26" s="3" t="s">
        <v>128</v>
      </c>
      <c r="AA26" s="3"/>
    </row>
    <row r="27" spans="1:27">
      <c r="A27">
        <v>24</v>
      </c>
      <c r="B27" t="s">
        <v>47</v>
      </c>
      <c r="C27" s="3"/>
      <c r="D27" s="3">
        <v>1</v>
      </c>
      <c r="E27" s="3">
        <v>1</v>
      </c>
      <c r="F27" s="3">
        <v>1</v>
      </c>
      <c r="G27" s="3"/>
      <c r="H27" s="3">
        <v>1</v>
      </c>
      <c r="I27" s="3"/>
      <c r="J27" s="5">
        <v>2</v>
      </c>
      <c r="K27" s="5">
        <v>1.5</v>
      </c>
      <c r="L27" s="5">
        <v>5</v>
      </c>
      <c r="M27" s="14">
        <v>6.3636363636363633</v>
      </c>
      <c r="N27" s="3">
        <v>3</v>
      </c>
      <c r="O27" s="3">
        <v>3</v>
      </c>
      <c r="P27" s="3">
        <v>2</v>
      </c>
      <c r="Q27" s="3">
        <v>2</v>
      </c>
      <c r="R27" s="3">
        <v>0</v>
      </c>
      <c r="S27" s="3">
        <v>1.5</v>
      </c>
      <c r="T27" s="5">
        <f t="shared" si="2"/>
        <v>11.5</v>
      </c>
      <c r="U27" s="17">
        <f t="shared" si="3"/>
        <v>6.7814992025518341</v>
      </c>
      <c r="V27" s="22" t="str">
        <f t="shared" si="4"/>
        <v>SI</v>
      </c>
      <c r="W27" s="22">
        <f t="shared" si="1"/>
        <v>1</v>
      </c>
      <c r="X27" s="27">
        <v>2.5</v>
      </c>
      <c r="Y27" s="29">
        <v>7</v>
      </c>
      <c r="Z27" s="3"/>
      <c r="AA27" s="3"/>
    </row>
    <row r="28" spans="1:27">
      <c r="A28">
        <v>25</v>
      </c>
      <c r="B28" t="s">
        <v>166</v>
      </c>
      <c r="C28" s="3"/>
      <c r="D28" s="3">
        <v>1</v>
      </c>
      <c r="E28" s="3">
        <v>1.5</v>
      </c>
      <c r="F28" s="3">
        <v>1</v>
      </c>
      <c r="G28" s="3"/>
      <c r="H28" s="3"/>
      <c r="I28" s="3"/>
      <c r="J28" s="5">
        <v>0.5</v>
      </c>
      <c r="K28" s="5">
        <v>2</v>
      </c>
      <c r="L28" s="5">
        <v>1</v>
      </c>
      <c r="M28" s="14">
        <v>6.5909090909090908</v>
      </c>
      <c r="N28" s="3">
        <v>2</v>
      </c>
      <c r="O28" s="3">
        <v>4</v>
      </c>
      <c r="P28" s="3">
        <v>1.5</v>
      </c>
      <c r="Q28" s="3">
        <v>1.5</v>
      </c>
      <c r="R28" s="3">
        <v>2</v>
      </c>
      <c r="S28" s="3">
        <v>2</v>
      </c>
      <c r="T28" s="5">
        <f t="shared" si="2"/>
        <v>13</v>
      </c>
      <c r="U28" s="17">
        <f t="shared" si="3"/>
        <v>5.9050239234449755</v>
      </c>
      <c r="V28" s="22" t="str">
        <f t="shared" si="4"/>
        <v>NO</v>
      </c>
      <c r="W28" s="22">
        <f t="shared" si="1"/>
        <v>0</v>
      </c>
      <c r="Y28" s="29">
        <v>6</v>
      </c>
      <c r="Z28" s="3"/>
      <c r="AA28" s="3"/>
    </row>
    <row r="29" spans="1:27">
      <c r="A29">
        <v>26</v>
      </c>
      <c r="B29" t="s">
        <v>19</v>
      </c>
      <c r="C29" s="3"/>
      <c r="D29" s="3">
        <v>1</v>
      </c>
      <c r="E29" s="3">
        <v>1</v>
      </c>
      <c r="F29" s="3">
        <v>1</v>
      </c>
      <c r="G29" s="3"/>
      <c r="H29" s="3">
        <v>1</v>
      </c>
      <c r="I29" s="3"/>
      <c r="J29" s="5">
        <v>7</v>
      </c>
      <c r="K29" s="5">
        <v>3</v>
      </c>
      <c r="L29" s="5">
        <v>3.5</v>
      </c>
      <c r="M29" s="14">
        <v>9.3181818181818183</v>
      </c>
      <c r="N29" s="3">
        <v>2</v>
      </c>
      <c r="O29" s="3">
        <v>4</v>
      </c>
      <c r="P29" s="3">
        <v>1.5</v>
      </c>
      <c r="Q29" s="3">
        <v>1.5</v>
      </c>
      <c r="R29" s="3">
        <v>2</v>
      </c>
      <c r="S29" s="3">
        <v>2</v>
      </c>
      <c r="T29" s="5">
        <f t="shared" si="2"/>
        <v>13</v>
      </c>
      <c r="U29" s="17">
        <f t="shared" si="3"/>
        <v>8.8890749601275907</v>
      </c>
      <c r="V29" s="22" t="str">
        <f t="shared" si="4"/>
        <v>SI</v>
      </c>
      <c r="W29" s="22">
        <f t="shared" si="1"/>
        <v>1</v>
      </c>
      <c r="X29" s="27">
        <v>3</v>
      </c>
      <c r="Y29" s="29">
        <v>9</v>
      </c>
      <c r="Z29" s="3"/>
      <c r="AA29" s="3"/>
    </row>
    <row r="30" spans="1:27">
      <c r="A30">
        <v>27</v>
      </c>
      <c r="B30" t="s">
        <v>49</v>
      </c>
      <c r="C30" s="3">
        <v>0.5</v>
      </c>
      <c r="D30" s="3">
        <v>0.5</v>
      </c>
      <c r="E30" s="3">
        <v>0.5</v>
      </c>
      <c r="F30" s="3">
        <v>1</v>
      </c>
      <c r="G30" s="3"/>
      <c r="H30" s="3">
        <v>0.5</v>
      </c>
      <c r="I30" s="3"/>
      <c r="J30" s="5">
        <v>4</v>
      </c>
      <c r="K30" s="5"/>
      <c r="L30" s="5">
        <v>3</v>
      </c>
      <c r="M30" s="14">
        <v>6.8181818181818175</v>
      </c>
      <c r="N30" s="3">
        <v>3</v>
      </c>
      <c r="O30" s="3">
        <v>3.5</v>
      </c>
      <c r="P30" s="3">
        <v>2</v>
      </c>
      <c r="Q30" s="3">
        <v>3</v>
      </c>
      <c r="R30" s="3">
        <v>1.5</v>
      </c>
      <c r="S30" s="3">
        <v>2</v>
      </c>
      <c r="T30" s="5">
        <f t="shared" si="2"/>
        <v>15</v>
      </c>
      <c r="U30" s="17">
        <f t="shared" si="3"/>
        <v>7.1285486443381174</v>
      </c>
      <c r="V30" s="22" t="str">
        <f t="shared" si="4"/>
        <v>SI</v>
      </c>
      <c r="W30" s="22">
        <f t="shared" si="1"/>
        <v>1</v>
      </c>
      <c r="Y30" s="29">
        <v>7</v>
      </c>
      <c r="Z30" s="3"/>
      <c r="AA30" s="3"/>
    </row>
    <row r="31" spans="1:27">
      <c r="A31">
        <v>28</v>
      </c>
      <c r="B31" t="s">
        <v>167</v>
      </c>
      <c r="C31" s="3">
        <v>1</v>
      </c>
      <c r="D31" s="3"/>
      <c r="E31" s="3">
        <v>1</v>
      </c>
      <c r="F31" s="3">
        <v>1</v>
      </c>
      <c r="G31" s="3"/>
      <c r="H31" s="3"/>
      <c r="I31" s="3">
        <v>2</v>
      </c>
      <c r="J31" s="5">
        <v>3</v>
      </c>
      <c r="K31" s="5">
        <v>1.5</v>
      </c>
      <c r="L31" s="5">
        <v>5</v>
      </c>
      <c r="M31" s="14">
        <v>6.3636363636363633</v>
      </c>
      <c r="N31" s="3">
        <v>3</v>
      </c>
      <c r="O31" s="3">
        <v>3</v>
      </c>
      <c r="P31" s="3">
        <v>2</v>
      </c>
      <c r="Q31" s="3">
        <v>1.5</v>
      </c>
      <c r="R31" s="3">
        <v>1</v>
      </c>
      <c r="S31" s="3">
        <v>1.5</v>
      </c>
      <c r="T31" s="5">
        <f t="shared" si="2"/>
        <v>12</v>
      </c>
      <c r="U31" s="17">
        <f t="shared" si="3"/>
        <v>7.3420255183413072</v>
      </c>
      <c r="V31" s="22" t="str">
        <f t="shared" si="4"/>
        <v>SI</v>
      </c>
      <c r="W31" s="22">
        <f t="shared" si="1"/>
        <v>1</v>
      </c>
      <c r="X31" s="27">
        <v>3.5</v>
      </c>
      <c r="Y31" s="29">
        <v>7</v>
      </c>
      <c r="Z31" s="3"/>
      <c r="AA31" s="3"/>
    </row>
    <row r="32" spans="1:27">
      <c r="A32">
        <v>29</v>
      </c>
      <c r="B32" t="s">
        <v>168</v>
      </c>
      <c r="C32" s="3">
        <v>1</v>
      </c>
      <c r="D32" s="3">
        <v>1</v>
      </c>
      <c r="E32" s="3">
        <v>1</v>
      </c>
      <c r="F32" s="3">
        <v>1</v>
      </c>
      <c r="G32" s="3"/>
      <c r="H32" s="3"/>
      <c r="I32" s="3"/>
      <c r="J32" s="5">
        <v>2</v>
      </c>
      <c r="K32" s="5">
        <v>1</v>
      </c>
      <c r="L32" s="5">
        <v>1.5</v>
      </c>
      <c r="M32" s="14">
        <v>6.5909090909090908</v>
      </c>
      <c r="N32" s="3">
        <v>1</v>
      </c>
      <c r="O32" s="3">
        <v>3.5</v>
      </c>
      <c r="P32" s="3">
        <v>2</v>
      </c>
      <c r="Q32" s="3">
        <v>2</v>
      </c>
      <c r="R32" s="3">
        <v>1.5</v>
      </c>
      <c r="S32" s="3">
        <v>2</v>
      </c>
      <c r="T32" s="5">
        <f t="shared" si="2"/>
        <v>12</v>
      </c>
      <c r="U32" s="17">
        <f t="shared" si="3"/>
        <v>6.0102870813397127</v>
      </c>
      <c r="V32" s="22" t="s">
        <v>32</v>
      </c>
      <c r="W32" s="22">
        <f t="shared" si="1"/>
        <v>1</v>
      </c>
      <c r="X32" s="27">
        <v>3</v>
      </c>
      <c r="Y32" s="29">
        <v>6</v>
      </c>
      <c r="Z32" s="3"/>
      <c r="AA32" s="3"/>
    </row>
    <row r="33" spans="1:27">
      <c r="A33">
        <v>30</v>
      </c>
      <c r="B33" t="s">
        <v>169</v>
      </c>
      <c r="C33" s="3">
        <v>1</v>
      </c>
      <c r="D33" s="3"/>
      <c r="E33" s="3">
        <v>0.5</v>
      </c>
      <c r="F33" s="3">
        <v>0.5</v>
      </c>
      <c r="G33" s="3"/>
      <c r="H33" s="3"/>
      <c r="I33" s="3"/>
      <c r="J33" s="5"/>
      <c r="K33" s="5"/>
      <c r="L33" s="5"/>
      <c r="M33" s="14">
        <v>1.3636363636363635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5">
        <f t="shared" si="2"/>
        <v>0</v>
      </c>
      <c r="U33" s="17">
        <f t="shared" si="3"/>
        <v>0.69377990430622005</v>
      </c>
      <c r="V33" s="22" t="str">
        <f t="shared" si="4"/>
        <v>NO</v>
      </c>
      <c r="W33" s="22">
        <f t="shared" si="1"/>
        <v>0</v>
      </c>
      <c r="Y33" s="29">
        <v>1</v>
      </c>
      <c r="Z33" s="3"/>
      <c r="AA33" s="3"/>
    </row>
    <row r="34" spans="1:27">
      <c r="A34">
        <v>31</v>
      </c>
      <c r="B34" t="s">
        <v>44</v>
      </c>
      <c r="C34" s="3">
        <v>1</v>
      </c>
      <c r="D34" s="3"/>
      <c r="E34" s="3">
        <v>0.5</v>
      </c>
      <c r="F34" s="3">
        <v>1</v>
      </c>
      <c r="G34" s="3"/>
      <c r="H34" s="3"/>
      <c r="I34" s="3"/>
      <c r="J34" s="5">
        <v>2</v>
      </c>
      <c r="K34" s="5">
        <v>3</v>
      </c>
      <c r="L34" s="5">
        <v>1.5</v>
      </c>
      <c r="M34" s="14">
        <v>6.8181818181818175</v>
      </c>
      <c r="N34" s="3">
        <v>0</v>
      </c>
      <c r="O34" s="3">
        <v>1.5</v>
      </c>
      <c r="P34" s="3">
        <v>2</v>
      </c>
      <c r="Q34" s="3">
        <v>0</v>
      </c>
      <c r="R34" s="3">
        <v>1</v>
      </c>
      <c r="S34" s="3">
        <v>1</v>
      </c>
      <c r="T34" s="5">
        <f t="shared" si="2"/>
        <v>5.5</v>
      </c>
      <c r="U34" s="17">
        <f t="shared" si="3"/>
        <v>4.6899521531100472</v>
      </c>
      <c r="V34" s="22" t="str">
        <f t="shared" si="4"/>
        <v>NO</v>
      </c>
      <c r="W34" s="22">
        <f t="shared" si="1"/>
        <v>0</v>
      </c>
      <c r="X34" s="27">
        <v>0</v>
      </c>
      <c r="Y34" s="29">
        <v>5</v>
      </c>
      <c r="Z34" s="3"/>
      <c r="AA34" s="3"/>
    </row>
    <row r="35" spans="1:27">
      <c r="A35">
        <v>32</v>
      </c>
      <c r="B35" t="s">
        <v>52</v>
      </c>
      <c r="C35" s="3"/>
      <c r="D35" s="3">
        <v>0.5</v>
      </c>
      <c r="E35" s="3">
        <v>0.5</v>
      </c>
      <c r="F35" s="3">
        <v>1</v>
      </c>
      <c r="G35" s="3">
        <v>1</v>
      </c>
      <c r="H35" s="3"/>
      <c r="I35" s="3"/>
      <c r="J35" s="5">
        <v>6.5</v>
      </c>
      <c r="K35" s="5">
        <v>3</v>
      </c>
      <c r="L35" s="5">
        <v>8</v>
      </c>
      <c r="M35" s="14">
        <v>13.863636363636365</v>
      </c>
      <c r="N35" s="3">
        <v>3</v>
      </c>
      <c r="O35" s="3">
        <v>3.5</v>
      </c>
      <c r="P35" s="3">
        <v>2</v>
      </c>
      <c r="Q35" s="3">
        <v>3</v>
      </c>
      <c r="R35" s="3">
        <v>1.5</v>
      </c>
      <c r="S35" s="3">
        <v>2</v>
      </c>
      <c r="T35" s="5">
        <f t="shared" si="2"/>
        <v>15</v>
      </c>
      <c r="U35" s="17">
        <f t="shared" si="3"/>
        <v>10.987639553429027</v>
      </c>
      <c r="V35" s="22" t="str">
        <f t="shared" si="4"/>
        <v>APROB</v>
      </c>
      <c r="W35" s="22">
        <f t="shared" si="1"/>
        <v>0</v>
      </c>
      <c r="Y35" s="29">
        <f>+U35+4</f>
        <v>14.987639553429027</v>
      </c>
      <c r="Z35" s="3"/>
      <c r="AA35" s="3"/>
    </row>
    <row r="36" spans="1:27">
      <c r="A36">
        <v>33</v>
      </c>
      <c r="B36" t="s">
        <v>45</v>
      </c>
      <c r="C36" s="3">
        <v>1</v>
      </c>
      <c r="D36" s="3">
        <v>0.5</v>
      </c>
      <c r="E36" s="3">
        <v>1</v>
      </c>
      <c r="F36" s="3">
        <v>1</v>
      </c>
      <c r="G36" s="3"/>
      <c r="H36" s="3">
        <v>0.5</v>
      </c>
      <c r="I36" s="3">
        <v>2</v>
      </c>
      <c r="J36" s="5">
        <v>1</v>
      </c>
      <c r="K36" s="5">
        <v>4</v>
      </c>
      <c r="L36" s="5">
        <v>8.5</v>
      </c>
      <c r="M36" s="14">
        <v>5.9090909090909092</v>
      </c>
      <c r="N36" s="3">
        <v>3</v>
      </c>
      <c r="O36" s="3">
        <v>4</v>
      </c>
      <c r="P36" s="3">
        <v>3</v>
      </c>
      <c r="Q36" s="3">
        <v>3</v>
      </c>
      <c r="R36" s="3">
        <v>2</v>
      </c>
      <c r="S36" s="3">
        <v>3</v>
      </c>
      <c r="T36" s="5">
        <f t="shared" si="2"/>
        <v>18</v>
      </c>
      <c r="U36" s="17">
        <f t="shared" si="3"/>
        <v>9.7949760765550238</v>
      </c>
      <c r="V36" s="22" t="str">
        <f t="shared" si="4"/>
        <v>SI</v>
      </c>
      <c r="W36" s="22">
        <f t="shared" si="1"/>
        <v>1</v>
      </c>
      <c r="X36" s="27">
        <v>7</v>
      </c>
      <c r="Y36" s="29">
        <v>11</v>
      </c>
      <c r="Z36" s="3"/>
      <c r="AA36" s="3"/>
    </row>
    <row r="37" spans="1:27">
      <c r="A37">
        <v>34</v>
      </c>
      <c r="B37" t="s">
        <v>43</v>
      </c>
      <c r="C37" s="3"/>
      <c r="D37" s="3">
        <v>1</v>
      </c>
      <c r="E37" s="3">
        <v>1.5</v>
      </c>
      <c r="F37" s="3">
        <v>1</v>
      </c>
      <c r="G37" s="3"/>
      <c r="H37" s="3">
        <v>1</v>
      </c>
      <c r="I37" s="3">
        <v>1</v>
      </c>
      <c r="J37" s="5">
        <v>3</v>
      </c>
      <c r="K37" s="5">
        <v>2</v>
      </c>
      <c r="L37" s="5">
        <v>5.5</v>
      </c>
      <c r="M37" s="14">
        <v>5.6818181818181825</v>
      </c>
      <c r="N37" s="3">
        <v>2.5</v>
      </c>
      <c r="O37" s="3">
        <v>2.5</v>
      </c>
      <c r="P37" s="3">
        <v>2</v>
      </c>
      <c r="Q37" s="3">
        <v>2.5</v>
      </c>
      <c r="R37" s="3">
        <v>1</v>
      </c>
      <c r="S37" s="3">
        <v>1.5</v>
      </c>
      <c r="T37" s="5">
        <f t="shared" si="2"/>
        <v>12</v>
      </c>
      <c r="U37" s="17">
        <f t="shared" si="3"/>
        <v>7.544258373205742</v>
      </c>
      <c r="V37" s="22" t="str">
        <f t="shared" si="4"/>
        <v>SI</v>
      </c>
      <c r="W37" s="22">
        <f t="shared" si="1"/>
        <v>1</v>
      </c>
      <c r="X37" s="27">
        <v>2</v>
      </c>
      <c r="Y37" s="29">
        <v>8</v>
      </c>
      <c r="Z37" s="3"/>
      <c r="AA37" s="3"/>
    </row>
    <row r="38" spans="1:27">
      <c r="A38">
        <v>35</v>
      </c>
      <c r="B38" t="s">
        <v>46</v>
      </c>
      <c r="C38" s="3">
        <v>1</v>
      </c>
      <c r="D38" s="3"/>
      <c r="E38" s="3"/>
      <c r="F38" s="3"/>
      <c r="G38" s="3"/>
      <c r="H38" s="3"/>
      <c r="I38" s="3"/>
      <c r="J38" s="5">
        <v>2</v>
      </c>
      <c r="K38" s="5"/>
      <c r="L38" s="5">
        <v>0.5</v>
      </c>
      <c r="M38" s="14">
        <v>2.9545454545454546</v>
      </c>
      <c r="N38" s="3">
        <v>3</v>
      </c>
      <c r="O38" s="3">
        <v>4</v>
      </c>
      <c r="P38" s="3">
        <v>3</v>
      </c>
      <c r="Q38" s="3">
        <v>3</v>
      </c>
      <c r="R38" s="3">
        <v>2</v>
      </c>
      <c r="S38" s="3">
        <v>2.5</v>
      </c>
      <c r="T38" s="5">
        <f t="shared" si="2"/>
        <v>17.5</v>
      </c>
      <c r="U38" s="17">
        <f t="shared" si="3"/>
        <v>5.4681020733652312</v>
      </c>
      <c r="V38" s="22" t="str">
        <f t="shared" si="4"/>
        <v>NO</v>
      </c>
      <c r="W38" s="22">
        <f t="shared" si="1"/>
        <v>0</v>
      </c>
      <c r="Y38" s="29">
        <v>6</v>
      </c>
      <c r="Z38" s="3"/>
      <c r="AA38" s="3"/>
    </row>
    <row r="39" spans="1:27">
      <c r="A39">
        <v>36</v>
      </c>
      <c r="B39" t="s">
        <v>1</v>
      </c>
      <c r="C39" s="3">
        <v>1</v>
      </c>
      <c r="D39" s="3">
        <v>0.5</v>
      </c>
      <c r="E39" s="3">
        <v>1</v>
      </c>
      <c r="F39" s="3">
        <v>1</v>
      </c>
      <c r="G39" s="3">
        <v>1</v>
      </c>
      <c r="H39" s="3">
        <v>1</v>
      </c>
      <c r="I39" s="3">
        <v>2</v>
      </c>
      <c r="J39" s="5">
        <v>6</v>
      </c>
      <c r="K39" s="5">
        <v>4</v>
      </c>
      <c r="L39" s="5">
        <v>8</v>
      </c>
      <c r="M39" s="14">
        <v>5.6818181818181825</v>
      </c>
      <c r="N39" s="3">
        <v>1</v>
      </c>
      <c r="O39" s="3">
        <v>5</v>
      </c>
      <c r="P39" s="3">
        <v>3</v>
      </c>
      <c r="Q39" s="3">
        <v>4</v>
      </c>
      <c r="R39" s="3">
        <v>2</v>
      </c>
      <c r="S39" s="3">
        <v>3</v>
      </c>
      <c r="T39" s="5">
        <f t="shared" si="2"/>
        <v>18</v>
      </c>
      <c r="U39" s="17">
        <f t="shared" si="3"/>
        <v>11.115311004784688</v>
      </c>
      <c r="V39" s="22" t="str">
        <f t="shared" si="4"/>
        <v>APROB</v>
      </c>
      <c r="W39" s="22">
        <f t="shared" si="1"/>
        <v>0</v>
      </c>
      <c r="Y39" s="29">
        <f>+U39+4</f>
        <v>15.115311004784688</v>
      </c>
      <c r="Z39" s="3"/>
      <c r="AA39" s="3"/>
    </row>
    <row r="40" spans="1:27">
      <c r="A40">
        <v>37</v>
      </c>
      <c r="B40" t="s">
        <v>2</v>
      </c>
      <c r="C40" s="3"/>
      <c r="D40" s="3"/>
      <c r="E40" s="3">
        <v>1</v>
      </c>
      <c r="F40" s="3">
        <v>1</v>
      </c>
      <c r="G40" s="3">
        <v>1</v>
      </c>
      <c r="H40" s="3"/>
      <c r="I40" s="3"/>
      <c r="J40" s="5">
        <v>4</v>
      </c>
      <c r="K40" s="5">
        <v>3.5</v>
      </c>
      <c r="L40" s="5">
        <v>6.5</v>
      </c>
      <c r="M40" s="14">
        <v>7.7272727272727266</v>
      </c>
      <c r="N40" s="3">
        <v>2.5</v>
      </c>
      <c r="O40" s="3">
        <v>2.5</v>
      </c>
      <c r="P40" s="3">
        <v>2</v>
      </c>
      <c r="Q40" s="3">
        <v>2.5</v>
      </c>
      <c r="R40" s="3">
        <v>1</v>
      </c>
      <c r="S40" s="3">
        <v>1.5</v>
      </c>
      <c r="T40" s="5">
        <f t="shared" si="2"/>
        <v>12</v>
      </c>
      <c r="U40" s="17">
        <f t="shared" si="3"/>
        <v>8.2437001594896326</v>
      </c>
      <c r="V40" s="22" t="str">
        <f t="shared" si="4"/>
        <v>SI</v>
      </c>
      <c r="W40" s="22">
        <f t="shared" si="1"/>
        <v>1</v>
      </c>
      <c r="X40" s="27">
        <v>2</v>
      </c>
      <c r="Y40" s="29">
        <v>8</v>
      </c>
      <c r="Z40" s="3"/>
      <c r="AA40" s="3"/>
    </row>
    <row r="41" spans="1:27">
      <c r="A41">
        <v>38</v>
      </c>
      <c r="B41" t="s">
        <v>3</v>
      </c>
      <c r="C41" s="3">
        <v>1</v>
      </c>
      <c r="D41" s="3"/>
      <c r="E41" s="3"/>
      <c r="F41" s="3">
        <v>1</v>
      </c>
      <c r="G41" s="3">
        <v>1</v>
      </c>
      <c r="H41" s="3"/>
      <c r="I41" s="3"/>
      <c r="J41" s="5">
        <v>2.5</v>
      </c>
      <c r="K41" s="5"/>
      <c r="L41" s="5">
        <v>7</v>
      </c>
      <c r="M41" s="14">
        <v>5.9090909090909092</v>
      </c>
      <c r="N41" s="3">
        <v>3</v>
      </c>
      <c r="O41" s="3">
        <v>4</v>
      </c>
      <c r="P41" s="3">
        <v>3</v>
      </c>
      <c r="Q41" s="3">
        <v>3</v>
      </c>
      <c r="R41" s="3">
        <v>2</v>
      </c>
      <c r="S41" s="3">
        <v>3</v>
      </c>
      <c r="T41" s="5">
        <f t="shared" si="2"/>
        <v>18</v>
      </c>
      <c r="U41" s="17">
        <f t="shared" si="3"/>
        <v>8.230063795853269</v>
      </c>
      <c r="V41" s="22" t="str">
        <f t="shared" si="4"/>
        <v>SI</v>
      </c>
      <c r="W41" s="22">
        <f t="shared" si="1"/>
        <v>1</v>
      </c>
      <c r="Y41" s="29">
        <v>8</v>
      </c>
      <c r="Z41" s="3"/>
      <c r="AA41" s="3"/>
    </row>
    <row r="42" spans="1:27">
      <c r="A42">
        <v>39</v>
      </c>
      <c r="B42" t="s">
        <v>28</v>
      </c>
      <c r="C42" s="3"/>
      <c r="D42" s="3">
        <v>1</v>
      </c>
      <c r="E42" s="3"/>
      <c r="F42" s="3">
        <v>1</v>
      </c>
      <c r="G42" s="3">
        <v>1</v>
      </c>
      <c r="H42" s="3">
        <v>1</v>
      </c>
      <c r="I42" s="3"/>
      <c r="J42" s="5">
        <v>6</v>
      </c>
      <c r="K42" s="5">
        <v>3</v>
      </c>
      <c r="L42" s="5">
        <v>5.5</v>
      </c>
      <c r="M42" s="14">
        <v>9.0909090909090899</v>
      </c>
      <c r="N42" s="3">
        <v>3</v>
      </c>
      <c r="O42" s="3">
        <v>3.5</v>
      </c>
      <c r="P42" s="3">
        <v>2</v>
      </c>
      <c r="Q42" s="3">
        <v>3</v>
      </c>
      <c r="R42" s="3">
        <v>2</v>
      </c>
      <c r="S42" s="3">
        <v>2</v>
      </c>
      <c r="T42" s="5">
        <f t="shared" si="2"/>
        <v>15.5</v>
      </c>
      <c r="U42" s="17">
        <f t="shared" si="3"/>
        <v>9.6602870813397139</v>
      </c>
      <c r="V42" s="22" t="str">
        <f t="shared" si="4"/>
        <v>SI</v>
      </c>
      <c r="W42" s="22">
        <f t="shared" si="1"/>
        <v>1</v>
      </c>
      <c r="X42" s="27">
        <v>1</v>
      </c>
      <c r="Y42" s="29">
        <v>10</v>
      </c>
      <c r="Z42" s="3"/>
      <c r="AA42" s="3"/>
    </row>
    <row r="43" spans="1:27">
      <c r="A43">
        <v>40</v>
      </c>
      <c r="B43" t="s">
        <v>4</v>
      </c>
      <c r="C43" s="3">
        <v>1</v>
      </c>
      <c r="D43" s="3">
        <v>0.5</v>
      </c>
      <c r="E43" s="3">
        <v>1</v>
      </c>
      <c r="F43" s="3">
        <v>1</v>
      </c>
      <c r="G43" s="3">
        <v>0.5</v>
      </c>
      <c r="H43" s="3">
        <v>1</v>
      </c>
      <c r="I43" s="3">
        <v>2</v>
      </c>
      <c r="J43" s="5">
        <v>4</v>
      </c>
      <c r="K43" s="5">
        <v>4</v>
      </c>
      <c r="L43" s="5">
        <v>5.5</v>
      </c>
      <c r="M43" s="14">
        <v>5.9090909090909092</v>
      </c>
      <c r="N43" s="3">
        <v>3</v>
      </c>
      <c r="O43" s="3">
        <v>4</v>
      </c>
      <c r="P43" s="3">
        <v>3</v>
      </c>
      <c r="Q43" s="3">
        <v>3</v>
      </c>
      <c r="R43" s="3">
        <v>2</v>
      </c>
      <c r="S43" s="3">
        <v>3</v>
      </c>
      <c r="T43" s="5">
        <f t="shared" si="2"/>
        <v>18</v>
      </c>
      <c r="U43" s="17">
        <f t="shared" si="3"/>
        <v>10.005502392344496</v>
      </c>
      <c r="V43" s="22" t="str">
        <f t="shared" si="4"/>
        <v>SI</v>
      </c>
      <c r="W43" s="22">
        <f t="shared" si="1"/>
        <v>1</v>
      </c>
      <c r="X43" s="27">
        <v>5</v>
      </c>
      <c r="Y43" s="29">
        <v>10</v>
      </c>
      <c r="Z43" s="3"/>
      <c r="AA43" s="3"/>
    </row>
    <row r="44" spans="1:27">
      <c r="A44">
        <v>41</v>
      </c>
      <c r="B44" t="s">
        <v>146</v>
      </c>
      <c r="C44" s="3"/>
      <c r="D44" s="3">
        <v>0.5</v>
      </c>
      <c r="E44" s="3">
        <v>0.5</v>
      </c>
      <c r="F44" s="3">
        <v>1</v>
      </c>
      <c r="G44" s="3">
        <v>1</v>
      </c>
      <c r="H44" s="3"/>
      <c r="I44" s="3"/>
      <c r="J44" s="5">
        <v>4</v>
      </c>
      <c r="K44" s="5">
        <v>4</v>
      </c>
      <c r="L44" s="5">
        <v>9</v>
      </c>
      <c r="M44" s="14">
        <v>13.863636363636365</v>
      </c>
      <c r="N44" s="3">
        <v>3</v>
      </c>
      <c r="O44" s="3">
        <v>3.5</v>
      </c>
      <c r="P44" s="3">
        <v>2</v>
      </c>
      <c r="Q44" s="3">
        <v>3</v>
      </c>
      <c r="R44" s="3">
        <v>1.5</v>
      </c>
      <c r="S44" s="3">
        <v>2</v>
      </c>
      <c r="T44" s="5">
        <f t="shared" si="2"/>
        <v>15</v>
      </c>
      <c r="U44" s="17">
        <f t="shared" si="3"/>
        <v>10.87097288676236</v>
      </c>
      <c r="V44" s="22" t="str">
        <f t="shared" si="4"/>
        <v>APROB</v>
      </c>
      <c r="W44" s="22">
        <f t="shared" si="1"/>
        <v>0</v>
      </c>
      <c r="Y44" s="29">
        <f>+U44+4</f>
        <v>14.87097288676236</v>
      </c>
      <c r="Z44" s="3"/>
      <c r="AA44" s="3"/>
    </row>
    <row r="45" spans="1:27">
      <c r="A45">
        <v>42</v>
      </c>
      <c r="B45" t="s">
        <v>81</v>
      </c>
      <c r="C45" s="3">
        <v>1</v>
      </c>
      <c r="D45" s="3">
        <v>1</v>
      </c>
      <c r="E45" s="3">
        <v>1</v>
      </c>
      <c r="F45" s="3">
        <v>1</v>
      </c>
      <c r="G45" s="3"/>
      <c r="H45" s="3"/>
      <c r="I45" s="3"/>
      <c r="J45" s="5">
        <v>2</v>
      </c>
      <c r="K45" s="5"/>
      <c r="L45" s="5"/>
      <c r="M45" s="14">
        <v>4.0909090909090908</v>
      </c>
      <c r="N45" s="3">
        <v>0</v>
      </c>
      <c r="O45" s="3"/>
      <c r="P45" s="3"/>
      <c r="Q45" s="3"/>
      <c r="R45" s="3"/>
      <c r="S45" s="3"/>
      <c r="T45" s="5">
        <f t="shared" si="2"/>
        <v>0</v>
      </c>
      <c r="U45" s="17">
        <f t="shared" si="3"/>
        <v>2.1269537480063798</v>
      </c>
      <c r="V45" s="22" t="str">
        <f t="shared" si="4"/>
        <v>NO</v>
      </c>
      <c r="W45" s="22">
        <f t="shared" si="1"/>
        <v>0</v>
      </c>
      <c r="Y45" s="29">
        <v>2</v>
      </c>
      <c r="Z45" s="3"/>
      <c r="AA45" s="3"/>
    </row>
    <row r="46" spans="1:27">
      <c r="A46">
        <v>43</v>
      </c>
      <c r="B46" t="s">
        <v>5</v>
      </c>
      <c r="C46" s="3">
        <v>1</v>
      </c>
      <c r="D46" s="3">
        <v>1</v>
      </c>
      <c r="E46" s="3">
        <v>1.5</v>
      </c>
      <c r="F46" s="3">
        <v>1</v>
      </c>
      <c r="G46" s="3"/>
      <c r="H46" s="3">
        <v>1</v>
      </c>
      <c r="I46" s="3">
        <v>1</v>
      </c>
      <c r="J46" s="5">
        <v>2</v>
      </c>
      <c r="K46" s="5">
        <v>1</v>
      </c>
      <c r="L46" s="5">
        <v>4</v>
      </c>
      <c r="M46" s="14">
        <v>5.6818181818181825</v>
      </c>
      <c r="N46" s="3">
        <v>3</v>
      </c>
      <c r="O46" s="3">
        <v>4</v>
      </c>
      <c r="P46" s="3">
        <v>3</v>
      </c>
      <c r="Q46" s="3">
        <v>3</v>
      </c>
      <c r="R46" s="3">
        <v>2</v>
      </c>
      <c r="S46" s="3">
        <v>2.5</v>
      </c>
      <c r="T46" s="5">
        <f t="shared" si="2"/>
        <v>17.5</v>
      </c>
      <c r="U46" s="17">
        <f t="shared" si="3"/>
        <v>8.2214513556618822</v>
      </c>
      <c r="V46" s="22" t="str">
        <f t="shared" si="4"/>
        <v>SI</v>
      </c>
      <c r="W46" s="22">
        <f t="shared" si="1"/>
        <v>1</v>
      </c>
      <c r="X46" s="27">
        <v>2.5</v>
      </c>
      <c r="Y46" s="29">
        <v>8</v>
      </c>
      <c r="Z46" s="3"/>
      <c r="AA46" s="3"/>
    </row>
    <row r="47" spans="1:27">
      <c r="A47">
        <v>44</v>
      </c>
      <c r="B47" t="s">
        <v>170</v>
      </c>
      <c r="C47" s="3"/>
      <c r="D47" s="3"/>
      <c r="E47" s="3">
        <v>1</v>
      </c>
      <c r="F47" s="3">
        <v>0.5</v>
      </c>
      <c r="G47" s="3">
        <v>2</v>
      </c>
      <c r="H47" s="3">
        <v>1</v>
      </c>
      <c r="I47" s="3">
        <v>2</v>
      </c>
      <c r="J47" s="5">
        <v>8</v>
      </c>
      <c r="K47" s="5">
        <v>5</v>
      </c>
      <c r="L47" s="5">
        <v>11.5</v>
      </c>
      <c r="M47" s="14">
        <v>18.636363636363637</v>
      </c>
      <c r="N47" s="3">
        <v>3</v>
      </c>
      <c r="O47" s="3">
        <v>5</v>
      </c>
      <c r="P47" s="3">
        <v>3</v>
      </c>
      <c r="Q47" s="3">
        <v>4</v>
      </c>
      <c r="R47" s="3">
        <v>2</v>
      </c>
      <c r="S47" s="3">
        <v>3</v>
      </c>
      <c r="T47" s="5">
        <f t="shared" si="2"/>
        <v>20</v>
      </c>
      <c r="U47" s="17">
        <f>+(J47+K47+L47+T47)/3*0.7+M47*0.2+(SUM(C47:I47)/9.5*20*0.1)</f>
        <v>15.479027113237638</v>
      </c>
      <c r="V47" s="22" t="str">
        <f t="shared" si="4"/>
        <v>APROB</v>
      </c>
      <c r="W47" s="22">
        <f t="shared" si="1"/>
        <v>0</v>
      </c>
      <c r="Y47" s="29">
        <v>20</v>
      </c>
      <c r="Z47" s="3"/>
      <c r="AA47" s="3"/>
    </row>
    <row r="48" spans="1:27">
      <c r="A48">
        <v>45</v>
      </c>
      <c r="B48" t="s">
        <v>40</v>
      </c>
      <c r="C48" s="3">
        <v>1</v>
      </c>
      <c r="D48" s="3">
        <v>1</v>
      </c>
      <c r="E48" s="3">
        <v>1</v>
      </c>
      <c r="F48" s="3">
        <v>1</v>
      </c>
      <c r="G48" s="3"/>
      <c r="H48" s="3"/>
      <c r="I48" s="3"/>
      <c r="J48" s="5"/>
      <c r="K48" s="5"/>
      <c r="L48" s="5"/>
      <c r="M48" s="14">
        <v>1.5909090909090908</v>
      </c>
      <c r="N48" s="3">
        <v>3</v>
      </c>
      <c r="O48" s="3"/>
      <c r="P48" s="3"/>
      <c r="Q48" s="3"/>
      <c r="R48" s="3"/>
      <c r="S48" s="3"/>
      <c r="T48" s="5">
        <f t="shared" si="2"/>
        <v>3</v>
      </c>
      <c r="U48" s="17">
        <f t="shared" si="3"/>
        <v>1.8602870813397128</v>
      </c>
      <c r="V48" s="22" t="str">
        <f t="shared" si="4"/>
        <v>NO</v>
      </c>
      <c r="W48" s="22">
        <f t="shared" si="1"/>
        <v>0</v>
      </c>
      <c r="Y48" s="29">
        <v>2</v>
      </c>
      <c r="Z48" s="3"/>
      <c r="AA48" s="3"/>
    </row>
    <row r="49" spans="1:27">
      <c r="A49">
        <v>46</v>
      </c>
      <c r="B49" t="s">
        <v>36</v>
      </c>
      <c r="C49" s="3">
        <v>1</v>
      </c>
      <c r="D49" s="3"/>
      <c r="E49" s="3"/>
      <c r="F49" s="3">
        <v>1</v>
      </c>
      <c r="G49" s="3">
        <v>1</v>
      </c>
      <c r="H49" s="3">
        <v>1</v>
      </c>
      <c r="I49" s="3"/>
      <c r="J49" s="5">
        <v>5.5</v>
      </c>
      <c r="K49" s="5"/>
      <c r="L49" s="5">
        <v>5.5</v>
      </c>
      <c r="M49" s="14">
        <v>5</v>
      </c>
      <c r="N49" s="3">
        <v>1</v>
      </c>
      <c r="O49" s="3">
        <v>3.5</v>
      </c>
      <c r="P49" s="3">
        <v>2</v>
      </c>
      <c r="Q49" s="3">
        <v>2</v>
      </c>
      <c r="R49" s="3">
        <v>1.5</v>
      </c>
      <c r="S49" s="3">
        <v>2</v>
      </c>
      <c r="T49" s="5">
        <f t="shared" si="2"/>
        <v>12</v>
      </c>
      <c r="U49" s="17">
        <f t="shared" si="3"/>
        <v>7.2087719298245609</v>
      </c>
      <c r="V49" s="22" t="str">
        <f t="shared" si="4"/>
        <v>SI</v>
      </c>
      <c r="W49" s="22">
        <f t="shared" si="1"/>
        <v>1</v>
      </c>
      <c r="X49" s="27">
        <v>1</v>
      </c>
      <c r="Y49" s="29">
        <v>7</v>
      </c>
      <c r="Z49" s="3"/>
      <c r="AA49" s="3"/>
    </row>
    <row r="50" spans="1:27">
      <c r="A50">
        <v>47</v>
      </c>
      <c r="B50" t="s">
        <v>53</v>
      </c>
      <c r="C50" s="3"/>
      <c r="D50" s="3"/>
      <c r="E50" s="3"/>
      <c r="F50" s="3">
        <v>0.5</v>
      </c>
      <c r="G50" s="3"/>
      <c r="H50" s="3"/>
      <c r="I50" s="3"/>
      <c r="J50" s="5">
        <v>1.5</v>
      </c>
      <c r="K50" s="5">
        <v>1</v>
      </c>
      <c r="L50" s="5">
        <v>4</v>
      </c>
      <c r="M50" s="14">
        <v>3.1818181818181817</v>
      </c>
      <c r="N50" s="3">
        <v>3</v>
      </c>
      <c r="O50" s="3">
        <v>4</v>
      </c>
      <c r="P50" s="3">
        <v>2</v>
      </c>
      <c r="Q50" s="3">
        <v>3.5</v>
      </c>
      <c r="R50" s="3">
        <v>1.5</v>
      </c>
      <c r="S50" s="3">
        <v>2</v>
      </c>
      <c r="T50" s="5">
        <f t="shared" si="2"/>
        <v>16</v>
      </c>
      <c r="U50" s="17">
        <f t="shared" si="3"/>
        <v>5.9916267942583739</v>
      </c>
      <c r="V50" s="22" t="str">
        <f t="shared" si="4"/>
        <v>NO</v>
      </c>
      <c r="W50" s="22">
        <f t="shared" si="1"/>
        <v>0</v>
      </c>
      <c r="Y50" s="29">
        <v>6</v>
      </c>
      <c r="Z50" s="3"/>
      <c r="AA50" s="3"/>
    </row>
    <row r="51" spans="1:27">
      <c r="A51">
        <v>48</v>
      </c>
      <c r="B51" t="s">
        <v>147</v>
      </c>
      <c r="C51" s="3"/>
      <c r="D51" s="3"/>
      <c r="E51" s="3"/>
      <c r="F51" s="3">
        <v>1</v>
      </c>
      <c r="G51" s="3"/>
      <c r="H51" s="3">
        <v>1</v>
      </c>
      <c r="I51" s="3"/>
      <c r="J51" s="5">
        <v>6</v>
      </c>
      <c r="K51" s="5">
        <v>1</v>
      </c>
      <c r="L51" s="5">
        <v>9.5</v>
      </c>
      <c r="M51" s="14">
        <v>4.545454545454545</v>
      </c>
      <c r="N51" s="3">
        <v>1</v>
      </c>
      <c r="O51" s="3">
        <v>3.5</v>
      </c>
      <c r="P51" s="3">
        <v>2</v>
      </c>
      <c r="Q51" s="3">
        <v>2</v>
      </c>
      <c r="R51" s="3">
        <v>1.5</v>
      </c>
      <c r="S51" s="3">
        <v>2</v>
      </c>
      <c r="T51" s="5">
        <f t="shared" si="2"/>
        <v>12</v>
      </c>
      <c r="U51" s="17">
        <f t="shared" si="3"/>
        <v>7.9801435406698555</v>
      </c>
      <c r="V51" s="22" t="str">
        <f t="shared" si="4"/>
        <v>SI</v>
      </c>
      <c r="W51" s="22">
        <f t="shared" si="1"/>
        <v>1</v>
      </c>
      <c r="X51" s="27">
        <v>0</v>
      </c>
      <c r="Y51" s="29">
        <v>8</v>
      </c>
      <c r="Z51" s="3" t="s">
        <v>129</v>
      </c>
      <c r="AA51" s="3"/>
    </row>
    <row r="52" spans="1:27">
      <c r="A52">
        <v>49</v>
      </c>
      <c r="B52" t="s">
        <v>107</v>
      </c>
      <c r="C52" s="3"/>
      <c r="D52" s="3">
        <v>1</v>
      </c>
      <c r="E52" s="3">
        <v>1.5</v>
      </c>
      <c r="F52" s="3">
        <v>1</v>
      </c>
      <c r="G52" s="3"/>
      <c r="H52" s="3"/>
      <c r="I52" s="3"/>
      <c r="J52" s="5">
        <v>1</v>
      </c>
      <c r="K52" s="5">
        <v>1</v>
      </c>
      <c r="L52" s="5">
        <v>3</v>
      </c>
      <c r="M52" s="14">
        <v>6.5909090909090908</v>
      </c>
      <c r="N52" s="3">
        <v>2</v>
      </c>
      <c r="O52" s="3">
        <v>4</v>
      </c>
      <c r="P52" s="3">
        <v>1.5</v>
      </c>
      <c r="Q52" s="3">
        <v>1.5</v>
      </c>
      <c r="R52" s="3">
        <v>2</v>
      </c>
      <c r="S52" s="3">
        <v>2</v>
      </c>
      <c r="T52" s="5">
        <f t="shared" si="2"/>
        <v>13</v>
      </c>
      <c r="U52" s="17">
        <f t="shared" si="3"/>
        <v>6.2550239234449752</v>
      </c>
      <c r="V52" s="22" t="str">
        <f t="shared" si="4"/>
        <v>NO</v>
      </c>
      <c r="W52" s="22">
        <f t="shared" si="1"/>
        <v>0</v>
      </c>
      <c r="Y52" s="29">
        <v>6</v>
      </c>
      <c r="Z52" s="3"/>
      <c r="AA52" s="3"/>
    </row>
    <row r="53" spans="1:27">
      <c r="A53">
        <v>50</v>
      </c>
      <c r="B53" t="s">
        <v>21</v>
      </c>
      <c r="C53" s="3">
        <v>1</v>
      </c>
      <c r="D53" s="3"/>
      <c r="E53" s="3"/>
      <c r="F53" s="3">
        <v>1</v>
      </c>
      <c r="G53" s="3"/>
      <c r="H53" s="3"/>
      <c r="I53" s="3"/>
      <c r="J53" s="5">
        <v>5</v>
      </c>
      <c r="K53" s="5"/>
      <c r="L53" s="5">
        <v>4</v>
      </c>
      <c r="M53" s="14">
        <v>4.0909090909090908</v>
      </c>
      <c r="N53" s="3">
        <v>3</v>
      </c>
      <c r="O53" s="3">
        <v>3.5</v>
      </c>
      <c r="P53" s="3">
        <v>2</v>
      </c>
      <c r="Q53" s="3">
        <v>3</v>
      </c>
      <c r="R53" s="3">
        <v>2</v>
      </c>
      <c r="S53" s="3">
        <v>2</v>
      </c>
      <c r="T53" s="5">
        <f t="shared" si="2"/>
        <v>15.5</v>
      </c>
      <c r="U53" s="17">
        <f t="shared" si="3"/>
        <v>6.955901116427432</v>
      </c>
      <c r="V53" s="22" t="str">
        <f t="shared" si="4"/>
        <v>SI</v>
      </c>
      <c r="W53" s="22">
        <f t="shared" si="1"/>
        <v>1</v>
      </c>
      <c r="Y53" s="29">
        <v>7</v>
      </c>
      <c r="Z53" s="3"/>
      <c r="AA53" s="3"/>
    </row>
    <row r="54" spans="1:27">
      <c r="A54">
        <v>51</v>
      </c>
      <c r="B54" t="s">
        <v>22</v>
      </c>
      <c r="C54" s="3"/>
      <c r="D54" s="3">
        <v>1</v>
      </c>
      <c r="E54" s="3">
        <v>1</v>
      </c>
      <c r="F54" s="3">
        <v>1</v>
      </c>
      <c r="G54" s="3"/>
      <c r="H54" s="3"/>
      <c r="I54" s="3"/>
      <c r="J54" s="5">
        <v>5.5</v>
      </c>
      <c r="K54" s="5"/>
      <c r="L54" s="5">
        <v>8.5</v>
      </c>
      <c r="M54" s="14">
        <v>8.6363636363636367</v>
      </c>
      <c r="N54" s="3">
        <v>3</v>
      </c>
      <c r="O54" s="3">
        <v>3.5</v>
      </c>
      <c r="P54" s="3">
        <v>2</v>
      </c>
      <c r="Q54" s="3">
        <v>3</v>
      </c>
      <c r="R54" s="3">
        <v>2</v>
      </c>
      <c r="S54" s="3">
        <v>2</v>
      </c>
      <c r="T54" s="5">
        <f t="shared" si="2"/>
        <v>15.5</v>
      </c>
      <c r="U54" s="17">
        <f t="shared" si="3"/>
        <v>9.2421850079744825</v>
      </c>
      <c r="V54" s="22" t="str">
        <f t="shared" si="4"/>
        <v>SI</v>
      </c>
      <c r="W54" s="22">
        <f>+IF(V54="SI",1,0)</f>
        <v>1</v>
      </c>
      <c r="X54" s="27">
        <v>9</v>
      </c>
      <c r="Y54" s="29">
        <v>11</v>
      </c>
      <c r="AA54" s="3"/>
    </row>
    <row r="55" spans="1:27">
      <c r="C55" s="20">
        <v>1</v>
      </c>
      <c r="D55" s="20">
        <v>1</v>
      </c>
      <c r="E55" s="20">
        <v>1.5</v>
      </c>
      <c r="F55" s="20">
        <v>1</v>
      </c>
      <c r="G55" s="20">
        <v>2</v>
      </c>
      <c r="H55" s="20">
        <v>1</v>
      </c>
      <c r="I55" s="20">
        <v>2</v>
      </c>
      <c r="J55" s="21">
        <v>20</v>
      </c>
      <c r="K55" s="21">
        <v>0</v>
      </c>
      <c r="L55" s="21">
        <v>20</v>
      </c>
      <c r="M55" s="21">
        <v>20</v>
      </c>
      <c r="N55" s="20">
        <v>3</v>
      </c>
      <c r="O55" s="20">
        <v>5</v>
      </c>
      <c r="P55" s="20">
        <v>3</v>
      </c>
      <c r="Q55" s="20">
        <v>4</v>
      </c>
      <c r="R55" s="20">
        <v>2</v>
      </c>
      <c r="S55" s="20">
        <v>3</v>
      </c>
      <c r="T55" s="15">
        <v>20</v>
      </c>
      <c r="U55" s="19">
        <f>+(J55+K55+L55+T55)/3*0.7+M55*0.2+(SUM(C55:I55)/9.5*20*0.1)</f>
        <v>20</v>
      </c>
      <c r="W55" s="22">
        <f>SUM(W4:W54)</f>
        <v>29</v>
      </c>
      <c r="Z55" s="3"/>
      <c r="AA55" s="3"/>
    </row>
    <row r="56" spans="1:27">
      <c r="B56" t="s">
        <v>29</v>
      </c>
      <c r="C56" s="3">
        <v>1</v>
      </c>
      <c r="D56" s="3"/>
      <c r="E56" s="3"/>
      <c r="F56" s="3"/>
      <c r="G56" s="3"/>
      <c r="H56" s="3"/>
      <c r="I56" s="3"/>
      <c r="J56" s="5"/>
      <c r="K56" s="5"/>
      <c r="L56" s="5"/>
      <c r="M56" s="5"/>
      <c r="N56" s="3"/>
      <c r="O56" s="3"/>
      <c r="P56" s="3"/>
      <c r="Q56" s="3"/>
      <c r="R56" s="3"/>
      <c r="S56" s="3"/>
      <c r="U56" s="17"/>
      <c r="V56" s="22">
        <v>8</v>
      </c>
      <c r="W56" s="3" t="s">
        <v>131</v>
      </c>
      <c r="AA56" s="3"/>
    </row>
    <row r="57" spans="1:27">
      <c r="B57" t="s">
        <v>91</v>
      </c>
      <c r="C57" s="3"/>
      <c r="D57" s="3"/>
      <c r="E57" s="3"/>
      <c r="F57" s="3"/>
      <c r="G57" s="3"/>
      <c r="H57" s="3"/>
      <c r="I57" s="3"/>
      <c r="J57" s="5"/>
      <c r="K57" s="5"/>
      <c r="L57" s="5"/>
      <c r="M57" s="5"/>
      <c r="N57" s="3"/>
      <c r="O57" s="3"/>
      <c r="P57" s="3"/>
      <c r="Q57" s="3"/>
      <c r="R57" s="3"/>
      <c r="S57" s="3"/>
      <c r="U57" s="17"/>
      <c r="V57" s="22">
        <f>+W55</f>
        <v>29</v>
      </c>
      <c r="W57" s="3" t="s">
        <v>132</v>
      </c>
      <c r="AA57" s="3"/>
    </row>
    <row r="58" spans="1:27">
      <c r="B58" t="s">
        <v>37</v>
      </c>
      <c r="C58" s="3"/>
      <c r="D58" s="3"/>
      <c r="E58" s="3"/>
      <c r="F58" s="3"/>
      <c r="G58" s="3"/>
      <c r="H58" s="3"/>
      <c r="I58" s="3"/>
      <c r="J58" s="5"/>
      <c r="K58" s="5"/>
      <c r="L58" s="5"/>
      <c r="N58" s="3"/>
      <c r="O58" s="3"/>
      <c r="P58" s="3"/>
      <c r="Q58" s="3"/>
      <c r="R58" s="3"/>
      <c r="S58" s="3"/>
      <c r="T58" s="5"/>
      <c r="U58" s="17"/>
      <c r="V58" s="22">
        <f>+A54-V57-V56</f>
        <v>14</v>
      </c>
      <c r="W58" s="3" t="s">
        <v>133</v>
      </c>
      <c r="AA58" s="3"/>
    </row>
    <row r="59" spans="1:27">
      <c r="B59" t="s">
        <v>60</v>
      </c>
      <c r="C59" s="3"/>
      <c r="D59" s="3"/>
      <c r="E59" s="3"/>
      <c r="F59" s="3"/>
      <c r="G59" s="3"/>
      <c r="H59" s="3"/>
      <c r="I59" s="3"/>
      <c r="J59" s="5"/>
      <c r="K59" s="5"/>
      <c r="L59" s="5"/>
      <c r="M59" s="14">
        <v>0.45454545454545459</v>
      </c>
      <c r="N59" s="3"/>
      <c r="O59" s="3"/>
      <c r="P59" s="3"/>
      <c r="Q59" s="3"/>
      <c r="R59" s="3"/>
      <c r="S59" s="3"/>
      <c r="T59" s="5"/>
      <c r="U59" s="17"/>
      <c r="Z59" s="3"/>
      <c r="AA59" s="3"/>
    </row>
    <row r="60" spans="1:27">
      <c r="C60" s="3"/>
      <c r="D60" s="3"/>
      <c r="E60" s="3"/>
      <c r="F60" s="3"/>
      <c r="G60" s="3"/>
      <c r="H60" s="3"/>
      <c r="I60" s="3"/>
      <c r="J60" s="5"/>
      <c r="K60" s="5"/>
      <c r="L60" s="5"/>
      <c r="M60" s="5"/>
      <c r="N60" s="3"/>
      <c r="O60" s="3"/>
      <c r="P60" s="3"/>
      <c r="Q60" s="3"/>
      <c r="R60" s="3"/>
      <c r="S60" s="3"/>
      <c r="U60" s="17"/>
      <c r="Z60" s="3"/>
      <c r="AA60" s="3"/>
    </row>
    <row r="61" spans="1:27">
      <c r="C61" s="3"/>
      <c r="D61" s="3"/>
      <c r="E61" s="3"/>
      <c r="F61" s="3"/>
      <c r="G61" s="3"/>
      <c r="H61" s="3"/>
      <c r="I61" s="3"/>
      <c r="J61" s="5"/>
      <c r="K61" s="5"/>
      <c r="L61" s="5"/>
      <c r="M61" s="5"/>
      <c r="N61" s="3"/>
      <c r="O61" s="3"/>
      <c r="P61" s="3"/>
      <c r="Q61" s="3"/>
      <c r="R61" s="3"/>
      <c r="S61" s="3"/>
      <c r="U61" s="17"/>
      <c r="Z61" s="3"/>
      <c r="AA61" s="3"/>
    </row>
    <row r="62" spans="1:27">
      <c r="C62" s="3"/>
      <c r="D62" s="3"/>
      <c r="E62" s="3"/>
      <c r="F62" s="3"/>
      <c r="G62" s="3"/>
      <c r="H62" s="3"/>
      <c r="I62" s="3"/>
      <c r="J62" s="5"/>
      <c r="K62" s="5"/>
      <c r="L62" s="5"/>
      <c r="M62" s="5"/>
      <c r="N62" s="3"/>
      <c r="O62" s="3"/>
      <c r="P62" s="3"/>
      <c r="Q62" s="3"/>
      <c r="R62" s="3"/>
      <c r="S62" s="3"/>
      <c r="U62" s="17"/>
      <c r="Z62" s="3"/>
      <c r="AA62" s="3"/>
    </row>
    <row r="63" spans="1:27">
      <c r="C63" s="3"/>
      <c r="D63" s="3"/>
      <c r="E63" s="3"/>
      <c r="F63" s="3"/>
      <c r="G63" s="3"/>
      <c r="H63" s="3"/>
      <c r="I63" s="3"/>
      <c r="J63" s="5"/>
      <c r="K63" s="5"/>
      <c r="L63" s="5"/>
      <c r="M63" s="5"/>
      <c r="N63" s="3"/>
      <c r="O63" s="3"/>
      <c r="P63" s="3"/>
      <c r="Q63" s="3"/>
      <c r="R63" s="3"/>
      <c r="S63" s="3"/>
      <c r="U63" s="17"/>
      <c r="Z63" s="3"/>
      <c r="AA63" s="3"/>
    </row>
    <row r="64" spans="1:27">
      <c r="C64" s="3"/>
      <c r="D64" s="3"/>
      <c r="E64" s="3"/>
      <c r="F64" s="3"/>
      <c r="G64" s="3"/>
      <c r="H64" s="3"/>
      <c r="I64" s="3"/>
      <c r="J64" s="5"/>
      <c r="K64" s="5"/>
      <c r="L64" s="5"/>
      <c r="M64" s="5"/>
      <c r="N64" s="3"/>
      <c r="O64" s="3"/>
      <c r="P64" s="3"/>
      <c r="Q64" s="3"/>
      <c r="R64" s="3"/>
      <c r="S64" s="3"/>
      <c r="U64" s="17"/>
      <c r="Z64" s="3"/>
      <c r="AA64" s="3"/>
    </row>
    <row r="65" spans="3:27">
      <c r="C65" s="3"/>
      <c r="D65" s="3"/>
      <c r="E65" s="3"/>
      <c r="F65" s="3"/>
      <c r="G65" s="3"/>
      <c r="H65" s="3"/>
      <c r="I65" s="3"/>
      <c r="J65" s="5"/>
      <c r="K65" s="5"/>
      <c r="L65" s="5"/>
      <c r="M65" s="5"/>
      <c r="N65" s="3"/>
      <c r="O65" s="3"/>
      <c r="P65" s="3"/>
      <c r="Q65" s="3"/>
      <c r="R65" s="3"/>
      <c r="S65" s="3"/>
      <c r="U65" s="17"/>
      <c r="Z65" s="3"/>
      <c r="AA65" s="3"/>
    </row>
    <row r="66" spans="3:27">
      <c r="C66" s="3"/>
      <c r="D66" s="3"/>
      <c r="E66" s="3"/>
      <c r="F66" s="3"/>
      <c r="G66" s="3"/>
      <c r="H66" s="3"/>
      <c r="I66" s="3"/>
      <c r="J66" s="5"/>
      <c r="K66" s="5"/>
      <c r="L66" s="5"/>
      <c r="M66" s="5"/>
      <c r="N66" s="3"/>
      <c r="O66" s="3"/>
      <c r="P66" s="3"/>
      <c r="Q66" s="3"/>
      <c r="R66" s="3"/>
      <c r="S66" s="3"/>
      <c r="U66" s="17"/>
      <c r="Z66" s="3"/>
      <c r="AA66" s="3"/>
    </row>
    <row r="67" spans="3:27">
      <c r="C67" s="3"/>
      <c r="D67" s="3"/>
      <c r="E67" s="3"/>
      <c r="F67" s="3"/>
      <c r="G67" s="3"/>
      <c r="H67" s="3"/>
      <c r="I67" s="3"/>
      <c r="J67" s="5"/>
      <c r="K67" s="5"/>
      <c r="L67" s="5"/>
      <c r="M67" s="5"/>
      <c r="N67" s="3"/>
      <c r="O67" s="3"/>
      <c r="P67" s="3"/>
      <c r="Q67" s="3"/>
      <c r="R67" s="3"/>
      <c r="S67" s="3"/>
      <c r="U67" s="17"/>
      <c r="Z67" s="3"/>
      <c r="AA67" s="3"/>
    </row>
    <row r="68" spans="3:27">
      <c r="C68" s="3"/>
      <c r="D68" s="3"/>
      <c r="E68" s="3"/>
      <c r="F68" s="3"/>
      <c r="G68" s="3"/>
      <c r="H68" s="3"/>
      <c r="I68" s="3"/>
      <c r="J68" s="5"/>
      <c r="K68" s="5"/>
      <c r="L68" s="5"/>
      <c r="M68" s="5"/>
      <c r="N68" s="3"/>
      <c r="O68" s="3"/>
      <c r="P68" s="3"/>
      <c r="Q68" s="3"/>
      <c r="R68" s="3"/>
      <c r="S68" s="3"/>
      <c r="U68" s="17"/>
      <c r="Z68" s="3"/>
      <c r="AA68" s="3"/>
    </row>
    <row r="69" spans="3:27">
      <c r="C69" s="3"/>
      <c r="D69" s="3"/>
      <c r="E69" s="3"/>
      <c r="F69" s="3"/>
      <c r="G69" s="3"/>
      <c r="H69" s="3"/>
      <c r="I69" s="3"/>
      <c r="J69" s="5"/>
      <c r="K69" s="5"/>
      <c r="L69" s="5"/>
      <c r="M69" s="5"/>
      <c r="N69" s="3"/>
      <c r="O69" s="3"/>
      <c r="P69" s="3"/>
      <c r="Q69" s="3"/>
      <c r="R69" s="3"/>
      <c r="S69" s="3"/>
      <c r="U69" s="17"/>
      <c r="Z69" s="3"/>
      <c r="AA69" s="3"/>
    </row>
    <row r="70" spans="3:27">
      <c r="C70" s="3"/>
      <c r="D70" s="3"/>
      <c r="E70" s="3"/>
      <c r="F70" s="3"/>
      <c r="G70" s="3"/>
      <c r="H70" s="3"/>
      <c r="I70" s="3"/>
      <c r="J70" s="5"/>
      <c r="K70" s="5"/>
      <c r="L70" s="5"/>
      <c r="M70" s="5"/>
      <c r="N70" s="3"/>
      <c r="O70" s="3"/>
      <c r="P70" s="3"/>
      <c r="Q70" s="3"/>
      <c r="R70" s="3"/>
      <c r="S70" s="3"/>
      <c r="T70" s="5"/>
      <c r="U70" s="17"/>
      <c r="Z70" s="3"/>
      <c r="AA70" s="3"/>
    </row>
    <row r="71" spans="3:27">
      <c r="C71" s="3"/>
      <c r="D71" s="3"/>
      <c r="E71" s="3"/>
      <c r="F71" s="3"/>
      <c r="G71" s="3"/>
      <c r="H71" s="3"/>
      <c r="I71" s="3"/>
      <c r="J71" s="5"/>
      <c r="K71" s="5"/>
      <c r="L71" s="5"/>
      <c r="M71" s="5"/>
      <c r="N71" s="3"/>
      <c r="O71" s="3"/>
      <c r="P71" s="3"/>
      <c r="Q71" s="3"/>
      <c r="R71" s="3"/>
      <c r="S71" s="3"/>
      <c r="T71" s="5"/>
      <c r="U71" s="17"/>
      <c r="Z71" s="3"/>
      <c r="AA71" s="3"/>
    </row>
  </sheetData>
  <sortState ref="B4:J58">
    <sortCondition ref="B4:B58"/>
  </sortState>
  <mergeCells count="1">
    <mergeCell ref="N1:T1"/>
  </mergeCells>
  <phoneticPr fontId="6" type="noConversion"/>
  <pageMargins left="0.30555555555555558" right="0.20833333333333334" top="0.47222222222222221" bottom="0.3611111111111111" header="0.29166666666666669" footer="0.30555555555555558"/>
  <pageSetup paperSize="10"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A55"/>
  <sheetViews>
    <sheetView workbookViewId="0">
      <selection activeCell="V3" sqref="V3:W55"/>
    </sheetView>
  </sheetViews>
  <sheetFormatPr baseColWidth="10" defaultRowHeight="13"/>
  <cols>
    <col min="1" max="1" width="4" customWidth="1"/>
    <col min="2" max="2" width="28.85546875" customWidth="1"/>
    <col min="3" max="3" width="2" customWidth="1"/>
    <col min="4" max="4" width="4.5703125" customWidth="1"/>
    <col min="5" max="5" width="3.7109375" customWidth="1"/>
    <col min="6" max="6" width="4.7109375" customWidth="1"/>
    <col min="7" max="7" width="3.7109375" customWidth="1"/>
    <col min="8" max="8" width="5.28515625" customWidth="1"/>
    <col min="9" max="9" width="3.7109375" customWidth="1"/>
    <col min="10" max="10" width="5.28515625" customWidth="1"/>
    <col min="11" max="11" width="3.7109375" customWidth="1"/>
    <col min="12" max="12" width="4.7109375" customWidth="1"/>
    <col min="13" max="13" width="3.7109375" customWidth="1"/>
    <col min="14" max="14" width="5" customWidth="1"/>
    <col min="15" max="15" width="3.7109375" customWidth="1"/>
    <col min="16" max="16" width="5" customWidth="1"/>
    <col min="17" max="17" width="3.7109375" customWidth="1"/>
    <col min="18" max="18" width="5" customWidth="1"/>
    <col min="19" max="19" width="3.7109375" customWidth="1"/>
    <col min="20" max="20" width="5" customWidth="1"/>
    <col min="21" max="21" width="5.85546875" style="6" customWidth="1"/>
    <col min="22" max="22" width="5.42578125" style="13" customWidth="1"/>
    <col min="23" max="23" width="28.85546875" customWidth="1"/>
    <col min="24" max="27" width="3.7109375" customWidth="1"/>
  </cols>
  <sheetData>
    <row r="1" spans="1:27" s="1" customFormat="1">
      <c r="A1" s="1" t="s">
        <v>161</v>
      </c>
      <c r="B1" s="1" t="s">
        <v>162</v>
      </c>
      <c r="C1" s="2"/>
      <c r="D1" s="2" t="s">
        <v>101</v>
      </c>
      <c r="E1" s="2" t="s">
        <v>23</v>
      </c>
      <c r="F1" s="1" t="s">
        <v>104</v>
      </c>
      <c r="H1" s="1" t="s">
        <v>119</v>
      </c>
      <c r="J1" s="1" t="s">
        <v>106</v>
      </c>
      <c r="K1" s="2"/>
      <c r="L1" s="2" t="s">
        <v>7</v>
      </c>
      <c r="M1" s="2"/>
      <c r="N1" s="2"/>
      <c r="O1" s="2"/>
      <c r="P1" s="2"/>
      <c r="Q1" s="2"/>
      <c r="R1" s="2"/>
      <c r="S1" s="2"/>
      <c r="T1" s="2"/>
      <c r="U1" s="4"/>
      <c r="V1" s="12"/>
      <c r="W1" s="1" t="s">
        <v>162</v>
      </c>
      <c r="X1" s="2"/>
      <c r="Y1" s="2"/>
      <c r="Z1" s="2"/>
      <c r="AA1" s="2"/>
    </row>
    <row r="2" spans="1:27" s="1" customFormat="1">
      <c r="C2" s="2"/>
      <c r="D2" s="2">
        <v>2</v>
      </c>
      <c r="E2" s="2">
        <v>2</v>
      </c>
      <c r="F2" s="2">
        <v>2</v>
      </c>
      <c r="G2" s="2">
        <v>2</v>
      </c>
      <c r="H2" s="2">
        <v>7</v>
      </c>
      <c r="I2" s="2">
        <v>2</v>
      </c>
      <c r="J2" s="2">
        <v>1</v>
      </c>
      <c r="K2" s="2">
        <v>2</v>
      </c>
      <c r="L2" s="2">
        <v>3</v>
      </c>
      <c r="M2" s="2">
        <v>2</v>
      </c>
      <c r="N2" s="2">
        <v>3</v>
      </c>
      <c r="O2" s="2">
        <v>2</v>
      </c>
      <c r="P2" s="2">
        <v>4</v>
      </c>
      <c r="Q2" s="2">
        <v>2</v>
      </c>
      <c r="R2" s="2">
        <v>3</v>
      </c>
      <c r="S2" s="2">
        <v>2</v>
      </c>
      <c r="T2" s="2">
        <v>3</v>
      </c>
      <c r="U2" s="4">
        <f>SUM(D2:T2)</f>
        <v>44</v>
      </c>
      <c r="V2" s="12">
        <v>44</v>
      </c>
      <c r="X2" s="2"/>
      <c r="Y2" s="2"/>
      <c r="Z2" s="2"/>
      <c r="AA2" s="2"/>
    </row>
    <row r="3" spans="1:27" s="1" customFormat="1">
      <c r="A3" s="1" t="s">
        <v>151</v>
      </c>
      <c r="B3" s="1" t="s">
        <v>152</v>
      </c>
      <c r="C3" s="2"/>
      <c r="D3" s="2" t="s">
        <v>153</v>
      </c>
      <c r="E3" s="2" t="s">
        <v>154</v>
      </c>
      <c r="F3" s="2" t="s">
        <v>103</v>
      </c>
      <c r="G3" s="2" t="s">
        <v>155</v>
      </c>
      <c r="H3" s="2" t="s">
        <v>97</v>
      </c>
      <c r="I3" s="2" t="s">
        <v>102</v>
      </c>
      <c r="J3" s="2" t="s">
        <v>63</v>
      </c>
      <c r="K3" s="2" t="s">
        <v>156</v>
      </c>
      <c r="L3" s="2" t="s">
        <v>6</v>
      </c>
      <c r="M3" s="2" t="s">
        <v>157</v>
      </c>
      <c r="N3" s="2" t="s">
        <v>100</v>
      </c>
      <c r="O3" s="2" t="s">
        <v>158</v>
      </c>
      <c r="P3" s="2" t="s">
        <v>84</v>
      </c>
      <c r="Q3" s="2" t="s">
        <v>159</v>
      </c>
      <c r="R3" s="2" t="s">
        <v>85</v>
      </c>
      <c r="S3" s="2" t="s">
        <v>160</v>
      </c>
      <c r="T3" s="2" t="s">
        <v>86</v>
      </c>
      <c r="U3" s="4" t="s">
        <v>87</v>
      </c>
      <c r="V3" s="12" t="s">
        <v>123</v>
      </c>
      <c r="W3" s="1" t="s">
        <v>152</v>
      </c>
      <c r="X3" s="2"/>
      <c r="Y3" s="2"/>
      <c r="Z3" s="2"/>
      <c r="AA3" s="2"/>
    </row>
    <row r="4" spans="1:27">
      <c r="A4">
        <v>1</v>
      </c>
      <c r="B4" t="s">
        <v>65</v>
      </c>
      <c r="C4" s="3" t="s">
        <v>110</v>
      </c>
      <c r="D4" s="3">
        <v>2</v>
      </c>
      <c r="E4" s="3">
        <v>2</v>
      </c>
      <c r="F4" s="3">
        <v>1</v>
      </c>
      <c r="G4" s="3">
        <v>2</v>
      </c>
      <c r="H4" s="3">
        <v>3</v>
      </c>
      <c r="I4" s="3">
        <v>1.5</v>
      </c>
      <c r="J4" s="3"/>
      <c r="K4" s="3">
        <v>2</v>
      </c>
      <c r="L4" s="3"/>
      <c r="M4" s="3">
        <v>2</v>
      </c>
      <c r="N4" s="3"/>
      <c r="O4" s="3">
        <v>2</v>
      </c>
      <c r="P4" s="3"/>
      <c r="Q4" s="3">
        <v>2</v>
      </c>
      <c r="R4" s="3"/>
      <c r="S4" s="3">
        <v>2</v>
      </c>
      <c r="T4" s="3"/>
      <c r="U4" s="5">
        <f t="shared" ref="U4:U35" si="0">SUM(D4:T4)/44*20</f>
        <v>9.7727272727272734</v>
      </c>
      <c r="V4" s="13">
        <v>9.7727272727272734</v>
      </c>
      <c r="W4" t="s">
        <v>65</v>
      </c>
      <c r="X4" s="3"/>
      <c r="Y4" s="3"/>
      <c r="Z4" s="3"/>
      <c r="AA4" s="3"/>
    </row>
    <row r="5" spans="1:27">
      <c r="A5">
        <v>2</v>
      </c>
      <c r="B5" t="s">
        <v>80</v>
      </c>
      <c r="C5" t="s">
        <v>112</v>
      </c>
      <c r="D5" s="3">
        <v>2</v>
      </c>
      <c r="E5" s="3">
        <v>1</v>
      </c>
      <c r="F5" s="3"/>
      <c r="G5" s="3">
        <v>2</v>
      </c>
      <c r="H5" s="3"/>
      <c r="I5" s="3">
        <v>2</v>
      </c>
      <c r="J5" s="3"/>
      <c r="K5" s="3">
        <v>1.5</v>
      </c>
      <c r="L5" s="3"/>
      <c r="M5" s="3">
        <v>2</v>
      </c>
      <c r="N5" s="3"/>
      <c r="O5" s="3">
        <v>1</v>
      </c>
      <c r="P5" s="3"/>
      <c r="Q5" s="3">
        <v>2</v>
      </c>
      <c r="R5" s="3"/>
      <c r="S5" s="3">
        <v>2</v>
      </c>
      <c r="T5" s="3"/>
      <c r="U5" s="5">
        <f t="shared" si="0"/>
        <v>7.0454545454545459</v>
      </c>
      <c r="V5" s="13">
        <v>7.0454545454545459</v>
      </c>
      <c r="W5" t="s">
        <v>80</v>
      </c>
      <c r="X5" s="3"/>
      <c r="Y5" s="3"/>
      <c r="Z5" s="3"/>
      <c r="AA5" s="3"/>
    </row>
    <row r="6" spans="1:27">
      <c r="A6">
        <v>3</v>
      </c>
      <c r="B6" t="s">
        <v>98</v>
      </c>
      <c r="C6" s="3" t="s">
        <v>112</v>
      </c>
      <c r="D6" s="3"/>
      <c r="E6" s="3">
        <v>2</v>
      </c>
      <c r="F6" s="3"/>
      <c r="G6" s="3">
        <v>0.5</v>
      </c>
      <c r="H6" s="3"/>
      <c r="I6" s="3"/>
      <c r="J6" s="3"/>
      <c r="K6" s="3">
        <v>2</v>
      </c>
      <c r="L6" s="3"/>
      <c r="M6" s="3">
        <v>2</v>
      </c>
      <c r="N6" s="3"/>
      <c r="O6" s="3"/>
      <c r="P6" s="3"/>
      <c r="Q6" s="3"/>
      <c r="R6" s="3"/>
      <c r="S6" s="3"/>
      <c r="T6" s="3"/>
      <c r="U6" s="5">
        <f t="shared" si="0"/>
        <v>2.9545454545454546</v>
      </c>
      <c r="V6" s="13">
        <v>2.9545454545454546</v>
      </c>
      <c r="W6" t="s">
        <v>98</v>
      </c>
      <c r="X6" s="3"/>
      <c r="Y6" s="3"/>
      <c r="Z6" s="3"/>
      <c r="AA6" s="3"/>
    </row>
    <row r="7" spans="1:27">
      <c r="A7">
        <v>4</v>
      </c>
      <c r="B7" t="s">
        <v>69</v>
      </c>
      <c r="C7" s="3" t="s">
        <v>112</v>
      </c>
      <c r="D7" s="3">
        <v>2</v>
      </c>
      <c r="E7" s="3">
        <v>1.5</v>
      </c>
      <c r="F7" s="3"/>
      <c r="G7" s="3"/>
      <c r="H7" s="3"/>
      <c r="I7" s="3">
        <v>2</v>
      </c>
      <c r="J7" s="3"/>
      <c r="K7" s="3">
        <v>2</v>
      </c>
      <c r="L7" s="3"/>
      <c r="M7" s="3">
        <v>2</v>
      </c>
      <c r="N7" s="3"/>
      <c r="O7" s="3">
        <v>2</v>
      </c>
      <c r="P7" s="3"/>
      <c r="Q7" s="3">
        <v>2</v>
      </c>
      <c r="R7" s="3"/>
      <c r="S7" s="3"/>
      <c r="T7" s="3"/>
      <c r="U7" s="5">
        <f t="shared" si="0"/>
        <v>6.1363636363636367</v>
      </c>
      <c r="V7" s="13">
        <v>6.1363636363636367</v>
      </c>
      <c r="W7" t="s">
        <v>69</v>
      </c>
      <c r="X7" s="3"/>
      <c r="Y7" s="3"/>
      <c r="Z7" s="3"/>
      <c r="AA7" s="3"/>
    </row>
    <row r="8" spans="1:27">
      <c r="A8">
        <v>5</v>
      </c>
      <c r="B8" t="s">
        <v>48</v>
      </c>
      <c r="C8" s="3" t="s">
        <v>112</v>
      </c>
      <c r="D8" s="3">
        <v>2</v>
      </c>
      <c r="E8" s="3">
        <v>2</v>
      </c>
      <c r="F8" s="3">
        <v>1</v>
      </c>
      <c r="G8" s="3">
        <v>2</v>
      </c>
      <c r="H8" s="3">
        <v>3</v>
      </c>
      <c r="I8" s="3">
        <v>1.5</v>
      </c>
      <c r="J8" s="3"/>
      <c r="K8" s="3">
        <v>2</v>
      </c>
      <c r="L8" s="3"/>
      <c r="M8" s="3">
        <v>2</v>
      </c>
      <c r="N8" s="3"/>
      <c r="O8" s="3">
        <v>2</v>
      </c>
      <c r="P8" s="3"/>
      <c r="Q8" s="3">
        <v>2</v>
      </c>
      <c r="R8" s="3"/>
      <c r="S8" s="3">
        <v>2</v>
      </c>
      <c r="T8" s="3"/>
      <c r="U8" s="5">
        <f t="shared" si="0"/>
        <v>9.7727272727272734</v>
      </c>
      <c r="V8" s="13">
        <v>9.7727272727272734</v>
      </c>
      <c r="W8" t="s">
        <v>48</v>
      </c>
      <c r="X8" s="3"/>
      <c r="Y8" s="3"/>
      <c r="Z8" s="3"/>
      <c r="AA8" s="3"/>
    </row>
    <row r="9" spans="1:27">
      <c r="A9">
        <v>6</v>
      </c>
      <c r="B9" t="s">
        <v>143</v>
      </c>
      <c r="C9" t="s">
        <v>144</v>
      </c>
      <c r="D9" s="3"/>
      <c r="E9" s="3">
        <v>1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5">
        <f t="shared" si="0"/>
        <v>0.45454545454545459</v>
      </c>
      <c r="V9" s="13">
        <v>0.45454545454545459</v>
      </c>
      <c r="W9" t="s">
        <v>143</v>
      </c>
      <c r="X9" s="3"/>
      <c r="Y9" s="3"/>
      <c r="Z9" s="3"/>
      <c r="AA9" s="3"/>
    </row>
    <row r="10" spans="1:27">
      <c r="A10">
        <v>7</v>
      </c>
      <c r="B10" t="s">
        <v>150</v>
      </c>
      <c r="C10" s="3" t="s">
        <v>112</v>
      </c>
      <c r="D10" s="3">
        <v>2</v>
      </c>
      <c r="E10" s="3">
        <v>2</v>
      </c>
      <c r="F10" s="3"/>
      <c r="G10" s="3">
        <v>2</v>
      </c>
      <c r="H10" s="3">
        <v>3</v>
      </c>
      <c r="I10" s="3">
        <v>1.5</v>
      </c>
      <c r="J10" s="3">
        <v>0.5</v>
      </c>
      <c r="K10" s="3">
        <v>2</v>
      </c>
      <c r="L10" s="3">
        <v>2.5</v>
      </c>
      <c r="M10" s="3">
        <v>2</v>
      </c>
      <c r="N10" s="3">
        <v>3</v>
      </c>
      <c r="O10" s="3">
        <v>1.5</v>
      </c>
      <c r="P10" s="3">
        <v>4</v>
      </c>
      <c r="Q10" s="3">
        <v>1.5</v>
      </c>
      <c r="R10" s="3">
        <v>3</v>
      </c>
      <c r="S10" s="3">
        <v>2</v>
      </c>
      <c r="T10" s="3">
        <v>2</v>
      </c>
      <c r="U10" s="5">
        <f t="shared" si="0"/>
        <v>15.681818181818182</v>
      </c>
      <c r="V10" s="13">
        <v>15.681818181818182</v>
      </c>
      <c r="W10" t="s">
        <v>150</v>
      </c>
      <c r="X10" s="3"/>
      <c r="Y10" s="3"/>
      <c r="Z10" s="3"/>
      <c r="AA10" s="3"/>
    </row>
    <row r="11" spans="1:27">
      <c r="A11">
        <v>8</v>
      </c>
      <c r="B11" t="s">
        <v>111</v>
      </c>
      <c r="C11" s="3" t="s">
        <v>112</v>
      </c>
      <c r="D11" s="3">
        <v>1</v>
      </c>
      <c r="E11" s="3">
        <v>1</v>
      </c>
      <c r="F11" s="3"/>
      <c r="G11" s="3"/>
      <c r="H11" s="3"/>
      <c r="I11" s="3">
        <v>1.5</v>
      </c>
      <c r="J11" s="3"/>
      <c r="K11" s="3">
        <v>2</v>
      </c>
      <c r="L11" s="3"/>
      <c r="M11" s="3">
        <v>2</v>
      </c>
      <c r="N11" s="3"/>
      <c r="O11" s="3">
        <v>2</v>
      </c>
      <c r="P11" s="3"/>
      <c r="Q11" s="3">
        <v>1.5</v>
      </c>
      <c r="R11" s="3"/>
      <c r="S11" s="3">
        <v>2</v>
      </c>
      <c r="T11" s="3"/>
      <c r="U11" s="5">
        <f t="shared" si="0"/>
        <v>5.9090909090909092</v>
      </c>
      <c r="V11" s="13">
        <v>5.9090909090909092</v>
      </c>
      <c r="W11" t="s">
        <v>111</v>
      </c>
      <c r="X11" s="3"/>
      <c r="Y11" s="3"/>
      <c r="Z11" s="3"/>
      <c r="AA11" s="3"/>
    </row>
    <row r="12" spans="1:27">
      <c r="A12">
        <v>9</v>
      </c>
      <c r="B12" t="s">
        <v>59</v>
      </c>
      <c r="C12" s="3" t="s">
        <v>112</v>
      </c>
      <c r="D12" s="3">
        <v>1</v>
      </c>
      <c r="E12" s="3">
        <v>2</v>
      </c>
      <c r="F12" s="3">
        <v>1</v>
      </c>
      <c r="G12" s="3">
        <v>2</v>
      </c>
      <c r="H12" s="3"/>
      <c r="I12" s="3">
        <v>2</v>
      </c>
      <c r="J12" s="3"/>
      <c r="K12" s="3">
        <v>2</v>
      </c>
      <c r="L12" s="3"/>
      <c r="M12" s="3">
        <v>2</v>
      </c>
      <c r="N12" s="3"/>
      <c r="O12" s="3">
        <v>2</v>
      </c>
      <c r="P12" s="3"/>
      <c r="Q12" s="3">
        <v>1.5</v>
      </c>
      <c r="R12" s="3"/>
      <c r="S12" s="3">
        <v>2</v>
      </c>
      <c r="T12" s="3"/>
      <c r="U12" s="5">
        <f t="shared" si="0"/>
        <v>7.9545454545454541</v>
      </c>
      <c r="V12" s="13">
        <v>7.9545454545454541</v>
      </c>
      <c r="W12" t="s">
        <v>59</v>
      </c>
      <c r="X12" s="3"/>
      <c r="Y12" s="3"/>
      <c r="Z12" s="3"/>
      <c r="AA12" s="3"/>
    </row>
    <row r="13" spans="1:27">
      <c r="A13">
        <v>10</v>
      </c>
      <c r="B13" t="s">
        <v>148</v>
      </c>
      <c r="C13" s="3" t="s">
        <v>112</v>
      </c>
      <c r="D13" s="3">
        <v>2</v>
      </c>
      <c r="E13" s="3">
        <v>1.5</v>
      </c>
      <c r="F13" s="3"/>
      <c r="G13" s="3">
        <v>1</v>
      </c>
      <c r="H13" s="3"/>
      <c r="I13" s="3">
        <v>2</v>
      </c>
      <c r="J13" s="3"/>
      <c r="K13" s="3">
        <v>2</v>
      </c>
      <c r="L13" s="3"/>
      <c r="M13" s="3">
        <v>1.5</v>
      </c>
      <c r="N13" s="3"/>
      <c r="O13" s="3">
        <v>0.5</v>
      </c>
      <c r="P13" s="3"/>
      <c r="Q13" s="3">
        <v>1</v>
      </c>
      <c r="R13" s="3"/>
      <c r="S13" s="3">
        <v>1.5</v>
      </c>
      <c r="T13" s="3"/>
      <c r="U13" s="5">
        <f t="shared" si="0"/>
        <v>5.9090909090909092</v>
      </c>
      <c r="V13" s="13">
        <v>5.9090909090909092</v>
      </c>
      <c r="W13" t="s">
        <v>148</v>
      </c>
      <c r="X13" s="3"/>
      <c r="Y13" s="3"/>
      <c r="Z13" s="3"/>
      <c r="AA13" s="3"/>
    </row>
    <row r="14" spans="1:27">
      <c r="A14">
        <v>11</v>
      </c>
      <c r="B14" t="s">
        <v>71</v>
      </c>
      <c r="C14" t="s">
        <v>142</v>
      </c>
      <c r="D14" s="3">
        <v>1</v>
      </c>
      <c r="E14" s="3">
        <v>0.5</v>
      </c>
      <c r="F14" s="3"/>
      <c r="G14" s="3"/>
      <c r="H14" s="3"/>
      <c r="I14" s="3"/>
      <c r="J14" s="3"/>
      <c r="K14" s="3">
        <v>1</v>
      </c>
      <c r="L14" s="3"/>
      <c r="M14" s="3"/>
      <c r="N14" s="3"/>
      <c r="O14" s="3"/>
      <c r="P14" s="3"/>
      <c r="Q14" s="3"/>
      <c r="R14" s="3"/>
      <c r="S14" s="3"/>
      <c r="T14" s="3"/>
      <c r="U14" s="5">
        <f t="shared" si="0"/>
        <v>1.1363636363636362</v>
      </c>
      <c r="V14" s="13">
        <v>1.1363636363636362</v>
      </c>
      <c r="W14" t="s">
        <v>71</v>
      </c>
      <c r="X14" s="3"/>
      <c r="Y14" s="3"/>
      <c r="Z14" s="3"/>
      <c r="AA14" s="3"/>
    </row>
    <row r="15" spans="1:27">
      <c r="A15">
        <v>12</v>
      </c>
      <c r="B15" t="s">
        <v>66</v>
      </c>
      <c r="C15" s="3" t="s">
        <v>112</v>
      </c>
      <c r="D15" s="3">
        <v>2</v>
      </c>
      <c r="E15" s="3">
        <v>0.5</v>
      </c>
      <c r="F15" s="3">
        <v>1.5</v>
      </c>
      <c r="G15" s="3">
        <v>1.5</v>
      </c>
      <c r="H15" s="3">
        <v>2.5</v>
      </c>
      <c r="I15" s="3">
        <v>1.5</v>
      </c>
      <c r="J15" s="3"/>
      <c r="K15" s="3">
        <v>0.5</v>
      </c>
      <c r="L15" s="3"/>
      <c r="M15" s="3">
        <v>1</v>
      </c>
      <c r="N15" s="3"/>
      <c r="O15" s="3">
        <v>1</v>
      </c>
      <c r="P15" s="3"/>
      <c r="Q15" s="3"/>
      <c r="R15" s="3"/>
      <c r="S15" s="3"/>
      <c r="T15" s="3"/>
      <c r="U15" s="5">
        <f t="shared" si="0"/>
        <v>5.4545454545454541</v>
      </c>
      <c r="V15" s="13">
        <v>5.4545454545454541</v>
      </c>
      <c r="W15" t="s">
        <v>66</v>
      </c>
      <c r="X15" s="3"/>
      <c r="Y15" s="3"/>
      <c r="Z15" s="3"/>
      <c r="AA15" s="3"/>
    </row>
    <row r="16" spans="1:27">
      <c r="A16">
        <v>13</v>
      </c>
      <c r="B16" t="s">
        <v>73</v>
      </c>
      <c r="C16" t="s">
        <v>112</v>
      </c>
      <c r="D16" s="3">
        <v>2</v>
      </c>
      <c r="E16" s="3">
        <v>1</v>
      </c>
      <c r="F16" s="3"/>
      <c r="G16" s="3">
        <v>2</v>
      </c>
      <c r="H16" s="3"/>
      <c r="I16" s="3">
        <v>2</v>
      </c>
      <c r="J16" s="3">
        <v>1</v>
      </c>
      <c r="K16" s="3">
        <v>2</v>
      </c>
      <c r="L16" s="3"/>
      <c r="M16" s="3"/>
      <c r="N16" s="3"/>
      <c r="O16" s="3"/>
      <c r="P16" s="3"/>
      <c r="Q16" s="3"/>
      <c r="R16" s="3"/>
      <c r="S16" s="3"/>
      <c r="T16" s="3"/>
      <c r="U16" s="5">
        <f t="shared" si="0"/>
        <v>4.545454545454545</v>
      </c>
      <c r="V16" s="13">
        <v>4.545454545454545</v>
      </c>
      <c r="W16" t="s">
        <v>73</v>
      </c>
      <c r="X16" s="3"/>
      <c r="Y16" s="3"/>
      <c r="Z16" s="3"/>
      <c r="AA16" s="3"/>
    </row>
    <row r="17" spans="1:27">
      <c r="A17">
        <v>14</v>
      </c>
      <c r="B17" t="s">
        <v>96</v>
      </c>
      <c r="D17" s="3"/>
      <c r="E17" s="3">
        <v>2</v>
      </c>
      <c r="F17" s="3"/>
      <c r="G17" s="3">
        <v>2</v>
      </c>
      <c r="H17" s="3"/>
      <c r="I17" s="3">
        <v>2</v>
      </c>
      <c r="J17" s="3"/>
      <c r="K17" s="3">
        <v>2</v>
      </c>
      <c r="L17" s="3">
        <v>1</v>
      </c>
      <c r="M17" s="3">
        <v>2</v>
      </c>
      <c r="N17" s="3"/>
      <c r="O17" s="3">
        <v>2</v>
      </c>
      <c r="P17" s="3">
        <v>1</v>
      </c>
      <c r="Q17" s="3">
        <v>1.5</v>
      </c>
      <c r="R17" s="3">
        <v>1</v>
      </c>
      <c r="S17" s="3">
        <v>2</v>
      </c>
      <c r="T17" s="3"/>
      <c r="U17" s="5">
        <f t="shared" si="0"/>
        <v>8.4090909090909101</v>
      </c>
      <c r="V17" s="13">
        <v>8.4090909090909101</v>
      </c>
      <c r="W17" t="s">
        <v>96</v>
      </c>
      <c r="X17" s="3"/>
      <c r="Y17" s="3"/>
      <c r="Z17" s="3"/>
      <c r="AA17" s="3"/>
    </row>
    <row r="18" spans="1:27">
      <c r="A18">
        <v>15</v>
      </c>
      <c r="B18" t="s">
        <v>41</v>
      </c>
      <c r="C18" t="s">
        <v>112</v>
      </c>
      <c r="D18" s="3">
        <v>2</v>
      </c>
      <c r="E18" s="3">
        <v>2</v>
      </c>
      <c r="F18" s="3"/>
      <c r="G18" s="3"/>
      <c r="H18" s="3"/>
      <c r="I18" s="3">
        <v>1.5</v>
      </c>
      <c r="J18" s="3"/>
      <c r="K18" s="3">
        <v>2</v>
      </c>
      <c r="L18" s="3"/>
      <c r="M18" s="3">
        <v>2</v>
      </c>
      <c r="N18" s="3"/>
      <c r="O18" s="3">
        <v>1</v>
      </c>
      <c r="P18" s="3"/>
      <c r="Q18" s="3">
        <v>1</v>
      </c>
      <c r="R18" s="3"/>
      <c r="S18" s="3"/>
      <c r="T18" s="3"/>
      <c r="U18" s="5">
        <f t="shared" si="0"/>
        <v>5.2272727272727266</v>
      </c>
      <c r="V18" s="13">
        <v>5.2272727272727266</v>
      </c>
      <c r="W18" t="s">
        <v>41</v>
      </c>
      <c r="X18" s="3"/>
      <c r="Y18" s="3"/>
      <c r="Z18" s="3"/>
      <c r="AA18" s="3"/>
    </row>
    <row r="19" spans="1:27">
      <c r="A19">
        <v>16</v>
      </c>
      <c r="B19" t="s">
        <v>75</v>
      </c>
      <c r="C19" t="s">
        <v>112</v>
      </c>
      <c r="D19" s="3">
        <v>1.5</v>
      </c>
      <c r="E19" s="3">
        <v>2</v>
      </c>
      <c r="F19" s="3"/>
      <c r="G19" s="3">
        <v>2</v>
      </c>
      <c r="H19" s="3"/>
      <c r="I19" s="3">
        <v>1.5</v>
      </c>
      <c r="J19" s="3"/>
      <c r="K19" s="3">
        <v>2</v>
      </c>
      <c r="L19" s="3"/>
      <c r="M19" s="3">
        <v>2</v>
      </c>
      <c r="N19" s="3"/>
      <c r="O19" s="3">
        <v>1</v>
      </c>
      <c r="P19" s="3"/>
      <c r="Q19" s="3">
        <v>1</v>
      </c>
      <c r="R19" s="3"/>
      <c r="S19" s="3">
        <v>2</v>
      </c>
      <c r="T19" s="3"/>
      <c r="U19" s="5">
        <f t="shared" si="0"/>
        <v>6.8181818181818175</v>
      </c>
      <c r="V19" s="13">
        <v>6.8181818181818175</v>
      </c>
      <c r="W19" t="s">
        <v>75</v>
      </c>
      <c r="X19" s="3"/>
      <c r="Y19" s="3"/>
      <c r="Z19" s="3"/>
      <c r="AA19" s="3"/>
    </row>
    <row r="20" spans="1:27">
      <c r="A20">
        <v>17</v>
      </c>
      <c r="B20" t="s">
        <v>78</v>
      </c>
      <c r="C20" t="s">
        <v>112</v>
      </c>
      <c r="D20" s="3">
        <v>2</v>
      </c>
      <c r="E20" s="3">
        <v>1</v>
      </c>
      <c r="F20" s="3"/>
      <c r="G20" s="3">
        <v>2</v>
      </c>
      <c r="H20" s="3"/>
      <c r="I20" s="3">
        <v>1.5</v>
      </c>
      <c r="J20" s="3"/>
      <c r="K20" s="3">
        <v>1.5</v>
      </c>
      <c r="L20" s="3"/>
      <c r="M20" s="3">
        <v>2</v>
      </c>
      <c r="N20" s="3"/>
      <c r="O20" s="3">
        <v>0.5</v>
      </c>
      <c r="P20" s="3"/>
      <c r="Q20" s="3">
        <v>1</v>
      </c>
      <c r="R20" s="3"/>
      <c r="S20" s="3">
        <v>2</v>
      </c>
      <c r="T20" s="3"/>
      <c r="U20" s="5">
        <f t="shared" si="0"/>
        <v>6.1363636363636367</v>
      </c>
      <c r="V20" s="13">
        <v>6.1363636363636367</v>
      </c>
      <c r="W20" t="s">
        <v>78</v>
      </c>
      <c r="X20" s="3"/>
      <c r="Y20" s="3"/>
      <c r="Z20" s="3"/>
      <c r="AA20" s="3"/>
    </row>
    <row r="21" spans="1:27">
      <c r="A21">
        <v>18</v>
      </c>
      <c r="B21" t="s">
        <v>141</v>
      </c>
      <c r="C21" t="s">
        <v>112</v>
      </c>
      <c r="D21" s="3">
        <v>1</v>
      </c>
      <c r="E21" s="3">
        <v>1</v>
      </c>
      <c r="F21" s="3"/>
      <c r="G21" s="3">
        <v>1</v>
      </c>
      <c r="H21" s="3"/>
      <c r="I21" s="3">
        <v>2</v>
      </c>
      <c r="J21" s="3"/>
      <c r="K21" s="3">
        <v>1</v>
      </c>
      <c r="L21" s="3"/>
      <c r="M21" s="3">
        <v>2</v>
      </c>
      <c r="N21" s="3"/>
      <c r="O21" s="3">
        <v>1</v>
      </c>
      <c r="P21" s="3"/>
      <c r="Q21" s="3">
        <v>1</v>
      </c>
      <c r="R21" s="3"/>
      <c r="S21" s="3">
        <v>2</v>
      </c>
      <c r="T21" s="3"/>
      <c r="U21" s="5">
        <f t="shared" si="0"/>
        <v>5.4545454545454541</v>
      </c>
      <c r="V21" s="13">
        <v>5.4545454545454541</v>
      </c>
      <c r="W21" t="s">
        <v>141</v>
      </c>
      <c r="X21" s="3"/>
      <c r="Y21" s="3"/>
      <c r="Z21" s="3"/>
      <c r="AA21" s="3"/>
    </row>
    <row r="22" spans="1:27">
      <c r="A22">
        <v>19</v>
      </c>
      <c r="B22" t="s">
        <v>149</v>
      </c>
      <c r="C22" s="3" t="s">
        <v>140</v>
      </c>
      <c r="D22" s="3">
        <v>1</v>
      </c>
      <c r="E22" s="3">
        <v>2</v>
      </c>
      <c r="F22" s="3">
        <v>1</v>
      </c>
      <c r="G22" s="3">
        <v>1.5</v>
      </c>
      <c r="H22" s="3"/>
      <c r="I22" s="3">
        <v>1.5</v>
      </c>
      <c r="J22" s="3"/>
      <c r="K22" s="3">
        <v>1</v>
      </c>
      <c r="L22" s="3"/>
      <c r="M22" s="3">
        <v>0.5</v>
      </c>
      <c r="N22" s="3"/>
      <c r="O22" s="3">
        <v>1</v>
      </c>
      <c r="P22" s="3"/>
      <c r="Q22" s="3">
        <v>1.5</v>
      </c>
      <c r="R22" s="3"/>
      <c r="S22" s="3">
        <v>2</v>
      </c>
      <c r="T22" s="3"/>
      <c r="U22" s="5">
        <f t="shared" si="0"/>
        <v>5.9090909090909092</v>
      </c>
      <c r="V22" s="13">
        <v>5.9090909090909092</v>
      </c>
      <c r="W22" t="s">
        <v>149</v>
      </c>
      <c r="X22" s="3"/>
      <c r="Y22" s="3"/>
      <c r="Z22" s="3"/>
      <c r="AA22" s="3"/>
    </row>
    <row r="23" spans="1:27">
      <c r="A23">
        <v>20</v>
      </c>
      <c r="B23" t="s">
        <v>30</v>
      </c>
      <c r="C23" s="3" t="s">
        <v>122</v>
      </c>
      <c r="D23" s="3">
        <v>2</v>
      </c>
      <c r="E23" s="3">
        <v>2</v>
      </c>
      <c r="F23" s="3"/>
      <c r="G23" s="3">
        <v>1.5</v>
      </c>
      <c r="H23" s="3"/>
      <c r="I23" s="3">
        <v>2</v>
      </c>
      <c r="J23" s="3"/>
      <c r="K23" s="3">
        <v>1</v>
      </c>
      <c r="L23" s="3"/>
      <c r="M23" s="3"/>
      <c r="N23" s="3"/>
      <c r="O23" s="3">
        <v>0.5</v>
      </c>
      <c r="P23" s="3"/>
      <c r="Q23" s="3">
        <v>1.5</v>
      </c>
      <c r="R23" s="3"/>
      <c r="S23" s="3">
        <v>2</v>
      </c>
      <c r="T23" s="3"/>
      <c r="U23" s="5">
        <f t="shared" si="0"/>
        <v>5.6818181818181825</v>
      </c>
      <c r="V23" s="13">
        <v>5.6818181818181825</v>
      </c>
      <c r="W23" t="s">
        <v>30</v>
      </c>
      <c r="X23" s="3"/>
      <c r="Y23" s="3"/>
      <c r="Z23" s="3"/>
      <c r="AA23" s="3"/>
    </row>
    <row r="24" spans="1:27">
      <c r="A24">
        <v>21</v>
      </c>
      <c r="B24" t="s">
        <v>68</v>
      </c>
      <c r="C24" s="3"/>
      <c r="D24" s="3">
        <v>2</v>
      </c>
      <c r="E24" s="3">
        <v>2</v>
      </c>
      <c r="F24" s="3"/>
      <c r="G24" s="3"/>
      <c r="H24" s="3"/>
      <c r="I24" s="3">
        <v>1.5</v>
      </c>
      <c r="J24" s="3">
        <v>0.5</v>
      </c>
      <c r="K24" s="3">
        <v>2</v>
      </c>
      <c r="L24" s="3">
        <v>2.5</v>
      </c>
      <c r="M24" s="3">
        <v>2</v>
      </c>
      <c r="N24" s="3">
        <v>3</v>
      </c>
      <c r="O24" s="3">
        <v>1.5</v>
      </c>
      <c r="P24" s="3">
        <v>3</v>
      </c>
      <c r="Q24" s="3">
        <v>1.5</v>
      </c>
      <c r="R24" s="3">
        <v>2</v>
      </c>
      <c r="S24" s="3">
        <v>2</v>
      </c>
      <c r="T24" s="3">
        <v>1</v>
      </c>
      <c r="U24" s="5">
        <f t="shared" si="0"/>
        <v>12.045454545454547</v>
      </c>
      <c r="V24" s="13">
        <v>12.045454545454547</v>
      </c>
      <c r="W24" t="s">
        <v>68</v>
      </c>
      <c r="X24" s="3"/>
      <c r="Y24" s="3"/>
      <c r="Z24" s="3"/>
      <c r="AA24" s="3"/>
    </row>
    <row r="25" spans="1:27">
      <c r="A25">
        <v>22</v>
      </c>
      <c r="B25" t="s">
        <v>58</v>
      </c>
      <c r="C25" s="3"/>
      <c r="D25" s="3"/>
      <c r="E25" s="3">
        <v>0.5</v>
      </c>
      <c r="F25" s="3"/>
      <c r="G25" s="3"/>
      <c r="H25" s="3"/>
      <c r="I25" s="3">
        <v>2</v>
      </c>
      <c r="J25" s="3"/>
      <c r="K25" s="3">
        <v>1</v>
      </c>
      <c r="L25" s="3"/>
      <c r="M25" s="3">
        <v>2</v>
      </c>
      <c r="N25" s="3"/>
      <c r="O25" s="3">
        <v>0.5</v>
      </c>
      <c r="P25" s="3"/>
      <c r="Q25" s="3">
        <v>1.5</v>
      </c>
      <c r="R25" s="3"/>
      <c r="S25" s="3">
        <v>1</v>
      </c>
      <c r="T25" s="3"/>
      <c r="U25" s="5">
        <f t="shared" si="0"/>
        <v>3.8636363636363633</v>
      </c>
      <c r="V25" s="13">
        <v>3.8636363636363633</v>
      </c>
      <c r="W25" t="s">
        <v>58</v>
      </c>
      <c r="X25" s="3"/>
      <c r="Y25" s="3"/>
      <c r="Z25" s="3"/>
      <c r="AA25" s="3"/>
    </row>
    <row r="26" spans="1:27">
      <c r="A26">
        <v>23</v>
      </c>
      <c r="B26" t="s">
        <v>31</v>
      </c>
      <c r="C26" s="3"/>
      <c r="D26" s="3">
        <v>1.5</v>
      </c>
      <c r="E26" s="3">
        <v>1.5</v>
      </c>
      <c r="F26" s="3"/>
      <c r="G26" s="3">
        <v>2</v>
      </c>
      <c r="H26" s="3"/>
      <c r="I26" s="3">
        <v>2</v>
      </c>
      <c r="J26" s="3"/>
      <c r="K26" s="3">
        <v>1.5</v>
      </c>
      <c r="L26" s="3"/>
      <c r="M26" s="3">
        <v>1.5</v>
      </c>
      <c r="N26" s="3"/>
      <c r="O26" s="3">
        <v>0.5</v>
      </c>
      <c r="P26" s="3"/>
      <c r="Q26" s="3">
        <v>1.5</v>
      </c>
      <c r="R26" s="3"/>
      <c r="S26" s="3">
        <v>2</v>
      </c>
      <c r="T26" s="3"/>
      <c r="U26" s="5">
        <f t="shared" si="0"/>
        <v>6.3636363636363633</v>
      </c>
      <c r="V26" s="13">
        <v>6.3636363636363633</v>
      </c>
      <c r="W26" t="s">
        <v>31</v>
      </c>
      <c r="X26" s="3"/>
      <c r="Y26" s="3"/>
      <c r="Z26" s="3"/>
      <c r="AA26" s="3"/>
    </row>
    <row r="27" spans="1:27">
      <c r="A27">
        <v>24</v>
      </c>
      <c r="B27" t="s">
        <v>47</v>
      </c>
      <c r="C27" s="3"/>
      <c r="D27" s="3">
        <v>1.5</v>
      </c>
      <c r="E27" s="3">
        <v>1.5</v>
      </c>
      <c r="F27" s="3"/>
      <c r="G27" s="3">
        <v>2</v>
      </c>
      <c r="H27" s="3"/>
      <c r="I27" s="3">
        <v>2</v>
      </c>
      <c r="J27" s="3"/>
      <c r="K27" s="3">
        <v>1.5</v>
      </c>
      <c r="L27" s="3"/>
      <c r="M27" s="3">
        <v>1.5</v>
      </c>
      <c r="N27" s="3"/>
      <c r="O27" s="3">
        <v>0.5</v>
      </c>
      <c r="P27" s="3"/>
      <c r="Q27" s="3">
        <v>1.5</v>
      </c>
      <c r="R27" s="3"/>
      <c r="S27" s="3">
        <v>2</v>
      </c>
      <c r="T27" s="3"/>
      <c r="U27" s="5">
        <f t="shared" si="0"/>
        <v>6.3636363636363633</v>
      </c>
      <c r="V27" s="13">
        <v>6.3636363636363633</v>
      </c>
      <c r="W27" t="s">
        <v>47</v>
      </c>
      <c r="X27" s="3"/>
      <c r="Y27" s="3"/>
      <c r="Z27" s="3"/>
      <c r="AA27" s="3"/>
    </row>
    <row r="28" spans="1:27">
      <c r="A28">
        <v>25</v>
      </c>
      <c r="B28" t="s">
        <v>64</v>
      </c>
      <c r="C28" s="3" t="s">
        <v>112</v>
      </c>
      <c r="D28" s="3">
        <v>2</v>
      </c>
      <c r="E28" s="3">
        <v>2</v>
      </c>
      <c r="F28" s="3">
        <v>1.5</v>
      </c>
      <c r="G28" s="3"/>
      <c r="H28" s="3"/>
      <c r="I28" s="3">
        <v>2</v>
      </c>
      <c r="J28" s="3"/>
      <c r="K28" s="3">
        <v>1.5</v>
      </c>
      <c r="L28" s="3"/>
      <c r="M28" s="3">
        <v>2</v>
      </c>
      <c r="N28" s="3"/>
      <c r="O28" s="3">
        <v>1.5</v>
      </c>
      <c r="P28" s="3"/>
      <c r="Q28" s="3">
        <v>2</v>
      </c>
      <c r="R28" s="3"/>
      <c r="S28" s="3"/>
      <c r="T28" s="3"/>
      <c r="U28" s="5">
        <f t="shared" si="0"/>
        <v>6.5909090909090908</v>
      </c>
      <c r="V28" s="13">
        <v>6.5909090909090908</v>
      </c>
      <c r="W28" t="s">
        <v>64</v>
      </c>
      <c r="X28" s="3"/>
      <c r="Y28" s="3"/>
      <c r="Z28" s="3"/>
      <c r="AA28" s="3"/>
    </row>
    <row r="29" spans="1:27">
      <c r="A29">
        <v>26</v>
      </c>
      <c r="B29" t="s">
        <v>82</v>
      </c>
      <c r="C29" t="s">
        <v>112</v>
      </c>
      <c r="D29" s="3">
        <v>2</v>
      </c>
      <c r="E29" s="3">
        <v>1</v>
      </c>
      <c r="F29" s="3"/>
      <c r="G29" s="3">
        <v>0.5</v>
      </c>
      <c r="H29" s="3">
        <v>1.5</v>
      </c>
      <c r="I29" s="3">
        <v>1.5</v>
      </c>
      <c r="J29" s="3">
        <v>0.5</v>
      </c>
      <c r="K29" s="3">
        <v>0.5</v>
      </c>
      <c r="L29" s="3">
        <v>1.5</v>
      </c>
      <c r="M29" s="3">
        <v>0.5</v>
      </c>
      <c r="N29" s="3">
        <v>2</v>
      </c>
      <c r="O29" s="3">
        <v>1</v>
      </c>
      <c r="P29" s="3">
        <v>1</v>
      </c>
      <c r="Q29" s="3">
        <v>1</v>
      </c>
      <c r="R29" s="3">
        <v>2</v>
      </c>
      <c r="S29" s="3">
        <v>2</v>
      </c>
      <c r="T29" s="3">
        <v>2</v>
      </c>
      <c r="U29" s="5">
        <f t="shared" si="0"/>
        <v>9.3181818181818183</v>
      </c>
      <c r="V29" s="13">
        <v>9.3181818181818183</v>
      </c>
      <c r="W29" t="s">
        <v>82</v>
      </c>
      <c r="X29" s="3"/>
      <c r="Y29" s="3"/>
      <c r="Z29" s="3"/>
      <c r="AA29" s="3"/>
    </row>
    <row r="30" spans="1:27">
      <c r="A30">
        <v>27</v>
      </c>
      <c r="B30" t="s">
        <v>50</v>
      </c>
      <c r="C30" t="s">
        <v>110</v>
      </c>
      <c r="D30" s="3">
        <v>0.5</v>
      </c>
      <c r="E30" s="3">
        <v>1</v>
      </c>
      <c r="F30" s="3">
        <v>1</v>
      </c>
      <c r="G30" s="3">
        <v>2</v>
      </c>
      <c r="H30" s="3">
        <v>3</v>
      </c>
      <c r="I30" s="3">
        <v>0.5</v>
      </c>
      <c r="J30" s="3">
        <v>0.5</v>
      </c>
      <c r="K30" s="3">
        <v>1.5</v>
      </c>
      <c r="L30" s="3">
        <v>1.5</v>
      </c>
      <c r="M30" s="3">
        <v>1.5</v>
      </c>
      <c r="N30" s="3"/>
      <c r="O30" s="3">
        <v>1</v>
      </c>
      <c r="P30" s="3"/>
      <c r="Q30" s="3">
        <v>1</v>
      </c>
      <c r="R30" s="3"/>
      <c r="S30" s="3"/>
      <c r="T30" s="3"/>
      <c r="U30" s="5">
        <f t="shared" si="0"/>
        <v>6.8181818181818175</v>
      </c>
      <c r="V30" s="13">
        <v>6.8181818181818175</v>
      </c>
      <c r="W30" t="s">
        <v>50</v>
      </c>
      <c r="X30" s="3"/>
      <c r="Y30" s="3"/>
      <c r="Z30" s="3"/>
      <c r="AA30" s="3"/>
    </row>
    <row r="31" spans="1:27">
      <c r="A31">
        <v>28</v>
      </c>
      <c r="B31" t="s">
        <v>138</v>
      </c>
      <c r="C31" s="3" t="s">
        <v>112</v>
      </c>
      <c r="D31" s="3">
        <v>2</v>
      </c>
      <c r="E31" s="3">
        <v>1.5</v>
      </c>
      <c r="F31" s="3"/>
      <c r="G31" s="3"/>
      <c r="H31" s="3"/>
      <c r="I31" s="3">
        <v>1</v>
      </c>
      <c r="J31" s="3"/>
      <c r="K31" s="3">
        <v>2</v>
      </c>
      <c r="L31" s="3"/>
      <c r="M31" s="3">
        <v>2</v>
      </c>
      <c r="N31" s="3"/>
      <c r="O31" s="3">
        <v>2</v>
      </c>
      <c r="P31" s="3"/>
      <c r="Q31" s="3">
        <v>1.5</v>
      </c>
      <c r="R31" s="3"/>
      <c r="S31" s="3">
        <v>2</v>
      </c>
      <c r="T31" s="3"/>
      <c r="U31" s="5">
        <f t="shared" si="0"/>
        <v>6.3636363636363633</v>
      </c>
      <c r="V31" s="13">
        <v>6.3636363636363633</v>
      </c>
      <c r="W31" t="s">
        <v>138</v>
      </c>
      <c r="X31" s="3"/>
      <c r="Y31" s="3"/>
      <c r="Z31" s="3"/>
      <c r="AA31" s="3"/>
    </row>
    <row r="32" spans="1:27">
      <c r="A32">
        <v>29</v>
      </c>
      <c r="B32" t="s">
        <v>42</v>
      </c>
      <c r="C32" s="3" t="s">
        <v>112</v>
      </c>
      <c r="D32" s="3">
        <v>2</v>
      </c>
      <c r="E32" s="3">
        <v>1</v>
      </c>
      <c r="F32" s="3"/>
      <c r="G32" s="3">
        <v>1.5</v>
      </c>
      <c r="H32" s="3"/>
      <c r="I32" s="3">
        <v>2</v>
      </c>
      <c r="J32" s="3"/>
      <c r="K32" s="3">
        <v>1</v>
      </c>
      <c r="L32" s="3"/>
      <c r="M32" s="3">
        <v>2</v>
      </c>
      <c r="N32" s="3"/>
      <c r="O32" s="3">
        <v>1.5</v>
      </c>
      <c r="P32" s="3"/>
      <c r="Q32" s="3">
        <v>2</v>
      </c>
      <c r="R32" s="3"/>
      <c r="S32" s="3">
        <v>1.5</v>
      </c>
      <c r="T32" s="3"/>
      <c r="U32" s="5">
        <f t="shared" si="0"/>
        <v>6.5909090909090908</v>
      </c>
      <c r="V32" s="13">
        <v>6.5909090909090908</v>
      </c>
      <c r="W32" t="s">
        <v>42</v>
      </c>
      <c r="X32" s="3"/>
      <c r="Y32" s="3"/>
      <c r="Z32" s="3"/>
      <c r="AA32" s="3"/>
    </row>
    <row r="33" spans="1:27">
      <c r="A33">
        <v>30</v>
      </c>
      <c r="B33" t="s">
        <v>27</v>
      </c>
      <c r="C33" s="3"/>
      <c r="D33" s="3">
        <v>1</v>
      </c>
      <c r="E33" s="3">
        <v>1</v>
      </c>
      <c r="F33" s="3"/>
      <c r="G33" s="3">
        <v>1</v>
      </c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5">
        <f t="shared" si="0"/>
        <v>1.3636363636363635</v>
      </c>
      <c r="V33" s="13">
        <v>1.3636363636363635</v>
      </c>
      <c r="W33" t="s">
        <v>27</v>
      </c>
      <c r="X33" s="3"/>
      <c r="Y33" s="3"/>
      <c r="Z33" s="3"/>
      <c r="AA33" s="3"/>
    </row>
    <row r="34" spans="1:27">
      <c r="A34">
        <v>31</v>
      </c>
      <c r="B34" t="s">
        <v>113</v>
      </c>
      <c r="C34" s="3" t="s">
        <v>139</v>
      </c>
      <c r="D34" s="3">
        <v>2</v>
      </c>
      <c r="E34" s="3">
        <v>2</v>
      </c>
      <c r="F34" s="3"/>
      <c r="G34" s="3">
        <v>2</v>
      </c>
      <c r="H34" s="3"/>
      <c r="I34" s="3">
        <v>2</v>
      </c>
      <c r="J34" s="3"/>
      <c r="K34" s="3">
        <v>1.5</v>
      </c>
      <c r="L34" s="3"/>
      <c r="M34" s="3">
        <v>2</v>
      </c>
      <c r="N34" s="3"/>
      <c r="O34" s="3">
        <v>1</v>
      </c>
      <c r="P34" s="3"/>
      <c r="Q34" s="3">
        <v>1.5</v>
      </c>
      <c r="R34" s="3"/>
      <c r="S34" s="3">
        <v>1</v>
      </c>
      <c r="T34" s="3"/>
      <c r="U34" s="5">
        <f t="shared" si="0"/>
        <v>6.8181818181818175</v>
      </c>
      <c r="V34" s="13">
        <v>6.8181818181818175</v>
      </c>
      <c r="W34" t="s">
        <v>113</v>
      </c>
      <c r="X34" s="3"/>
      <c r="Y34" s="3"/>
      <c r="Z34" s="3"/>
      <c r="AA34" s="3"/>
    </row>
    <row r="35" spans="1:27">
      <c r="A35">
        <v>32</v>
      </c>
      <c r="B35" t="s">
        <v>145</v>
      </c>
      <c r="C35" t="s">
        <v>112</v>
      </c>
      <c r="D35" s="3">
        <v>0.5</v>
      </c>
      <c r="E35" s="3">
        <v>2</v>
      </c>
      <c r="F35" s="3"/>
      <c r="G35" s="3">
        <v>2</v>
      </c>
      <c r="H35" s="3">
        <v>2.5</v>
      </c>
      <c r="I35" s="3">
        <v>2</v>
      </c>
      <c r="J35" s="3">
        <v>1</v>
      </c>
      <c r="K35" s="3">
        <v>2</v>
      </c>
      <c r="L35" s="3">
        <v>2</v>
      </c>
      <c r="M35" s="3">
        <v>2</v>
      </c>
      <c r="N35" s="3">
        <v>2</v>
      </c>
      <c r="O35" s="3">
        <v>1.5</v>
      </c>
      <c r="P35" s="3">
        <v>3</v>
      </c>
      <c r="Q35" s="3">
        <v>2</v>
      </c>
      <c r="R35" s="3">
        <v>3</v>
      </c>
      <c r="S35" s="3">
        <v>1.5</v>
      </c>
      <c r="T35" s="3">
        <v>1.5</v>
      </c>
      <c r="U35" s="5">
        <f t="shared" si="0"/>
        <v>13.863636363636365</v>
      </c>
      <c r="V35" s="13">
        <v>13.863636363636365</v>
      </c>
      <c r="W35" t="s">
        <v>145</v>
      </c>
      <c r="X35" s="3"/>
      <c r="Y35" s="3"/>
      <c r="Z35" s="3"/>
      <c r="AA35" s="3"/>
    </row>
    <row r="36" spans="1:27">
      <c r="A36">
        <v>33</v>
      </c>
      <c r="B36" t="s">
        <v>54</v>
      </c>
      <c r="C36" s="3"/>
      <c r="D36" s="3">
        <v>1</v>
      </c>
      <c r="E36" s="3">
        <v>1.5</v>
      </c>
      <c r="F36" s="3">
        <v>1</v>
      </c>
      <c r="G36" s="3">
        <v>1</v>
      </c>
      <c r="H36" s="3"/>
      <c r="I36" s="3">
        <v>2</v>
      </c>
      <c r="J36" s="3"/>
      <c r="K36" s="3">
        <v>2</v>
      </c>
      <c r="L36" s="3"/>
      <c r="M36" s="3">
        <v>1.5</v>
      </c>
      <c r="N36" s="3"/>
      <c r="O36" s="3">
        <v>0.5</v>
      </c>
      <c r="P36" s="3"/>
      <c r="Q36" s="3">
        <v>1</v>
      </c>
      <c r="R36" s="3"/>
      <c r="S36" s="3">
        <v>1.5</v>
      </c>
      <c r="T36" s="3"/>
      <c r="U36" s="5">
        <f t="shared" ref="U36:U67" si="1">SUM(D36:T36)/44*20</f>
        <v>5.9090909090909092</v>
      </c>
      <c r="V36" s="13">
        <v>5.9090909090909092</v>
      </c>
      <c r="W36" t="s">
        <v>54</v>
      </c>
      <c r="X36" s="3"/>
      <c r="Y36" s="3"/>
      <c r="Z36" s="3"/>
      <c r="AA36" s="3"/>
    </row>
    <row r="37" spans="1:27">
      <c r="A37">
        <v>34</v>
      </c>
      <c r="B37" t="s">
        <v>43</v>
      </c>
      <c r="C37" t="s">
        <v>112</v>
      </c>
      <c r="D37" s="3">
        <v>1.5</v>
      </c>
      <c r="E37" s="3">
        <v>2</v>
      </c>
      <c r="F37" s="3"/>
      <c r="G37" s="3">
        <v>2</v>
      </c>
      <c r="H37" s="3"/>
      <c r="I37" s="3">
        <v>-2</v>
      </c>
      <c r="J37" s="3">
        <v>1</v>
      </c>
      <c r="K37" s="3">
        <v>1.5</v>
      </c>
      <c r="L37" s="3"/>
      <c r="M37" s="3">
        <v>2</v>
      </c>
      <c r="N37" s="3"/>
      <c r="O37" s="3">
        <v>1.5</v>
      </c>
      <c r="P37" s="3"/>
      <c r="Q37" s="3">
        <v>1</v>
      </c>
      <c r="R37" s="3"/>
      <c r="S37" s="3">
        <v>2</v>
      </c>
      <c r="T37" s="3"/>
      <c r="U37" s="5">
        <f t="shared" si="1"/>
        <v>5.6818181818181825</v>
      </c>
      <c r="V37" s="13">
        <v>5.6818181818181825</v>
      </c>
      <c r="W37" t="s">
        <v>43</v>
      </c>
      <c r="X37" s="3"/>
      <c r="Y37" s="3"/>
      <c r="Z37" s="3"/>
      <c r="AA37" s="3"/>
    </row>
    <row r="38" spans="1:27">
      <c r="A38">
        <v>35</v>
      </c>
      <c r="B38" t="s">
        <v>46</v>
      </c>
      <c r="C38" t="s">
        <v>112</v>
      </c>
      <c r="D38" s="3">
        <v>1.5</v>
      </c>
      <c r="E38" s="3"/>
      <c r="F38" s="3"/>
      <c r="G38" s="3"/>
      <c r="H38" s="3"/>
      <c r="I38" s="3">
        <v>2</v>
      </c>
      <c r="J38" s="3"/>
      <c r="K38" s="3">
        <v>1</v>
      </c>
      <c r="L38" s="3"/>
      <c r="M38" s="3">
        <v>2</v>
      </c>
      <c r="N38" s="3"/>
      <c r="O38" s="3"/>
      <c r="P38" s="3"/>
      <c r="Q38" s="3"/>
      <c r="R38" s="3"/>
      <c r="S38" s="3"/>
      <c r="T38" s="3"/>
      <c r="U38" s="5">
        <f t="shared" si="1"/>
        <v>2.9545454545454546</v>
      </c>
      <c r="V38" s="13">
        <v>2.9545454545454546</v>
      </c>
      <c r="W38" t="s">
        <v>46</v>
      </c>
      <c r="X38" s="3"/>
      <c r="Y38" s="3"/>
      <c r="Z38" s="3"/>
      <c r="AA38" s="3"/>
    </row>
    <row r="39" spans="1:27">
      <c r="A39">
        <v>36</v>
      </c>
      <c r="B39" t="s">
        <v>1</v>
      </c>
      <c r="C39" t="s">
        <v>112</v>
      </c>
      <c r="D39" s="3">
        <v>1.5</v>
      </c>
      <c r="E39" s="3">
        <v>1</v>
      </c>
      <c r="F39" s="3"/>
      <c r="G39" s="3">
        <v>2</v>
      </c>
      <c r="H39" s="3"/>
      <c r="I39" s="3">
        <v>1.5</v>
      </c>
      <c r="J39" s="3"/>
      <c r="K39" s="3">
        <v>1.5</v>
      </c>
      <c r="L39" s="3"/>
      <c r="M39" s="3">
        <v>2</v>
      </c>
      <c r="N39" s="3"/>
      <c r="O39" s="3">
        <v>0.5</v>
      </c>
      <c r="P39" s="3"/>
      <c r="Q39" s="3">
        <v>1</v>
      </c>
      <c r="R39" s="3"/>
      <c r="S39" s="3">
        <v>1.5</v>
      </c>
      <c r="T39" s="3"/>
      <c r="U39" s="5">
        <f t="shared" si="1"/>
        <v>5.6818181818181825</v>
      </c>
      <c r="V39" s="13">
        <v>5.6818181818181825</v>
      </c>
      <c r="W39" t="s">
        <v>1</v>
      </c>
    </row>
    <row r="40" spans="1:27">
      <c r="A40">
        <v>37</v>
      </c>
      <c r="B40" t="s">
        <v>67</v>
      </c>
      <c r="C40" s="3"/>
      <c r="D40" s="3">
        <v>2</v>
      </c>
      <c r="E40" s="3">
        <v>0.5</v>
      </c>
      <c r="F40" s="3"/>
      <c r="G40" s="3">
        <v>2</v>
      </c>
      <c r="H40" s="3">
        <v>2.5</v>
      </c>
      <c r="I40" s="3">
        <v>2</v>
      </c>
      <c r="J40" s="3">
        <v>0.5</v>
      </c>
      <c r="K40" s="3"/>
      <c r="L40" s="3">
        <v>2</v>
      </c>
      <c r="M40" s="3">
        <v>1.5</v>
      </c>
      <c r="N40" s="3"/>
      <c r="O40" s="3">
        <v>0.5</v>
      </c>
      <c r="P40" s="3"/>
      <c r="Q40" s="3">
        <v>1.5</v>
      </c>
      <c r="R40" s="3"/>
      <c r="S40" s="3">
        <v>2</v>
      </c>
      <c r="T40" s="3"/>
      <c r="U40" s="5">
        <f t="shared" si="1"/>
        <v>7.7272727272727266</v>
      </c>
      <c r="V40" s="13">
        <v>7.7272727272727266</v>
      </c>
      <c r="W40" t="s">
        <v>67</v>
      </c>
    </row>
    <row r="41" spans="1:27">
      <c r="A41">
        <v>38</v>
      </c>
      <c r="B41" t="s">
        <v>3</v>
      </c>
      <c r="D41" s="3">
        <v>1.5</v>
      </c>
      <c r="E41" s="3">
        <v>1.5</v>
      </c>
      <c r="F41" s="3"/>
      <c r="G41" s="3"/>
      <c r="H41" s="3"/>
      <c r="I41" s="3">
        <v>2</v>
      </c>
      <c r="J41" s="3"/>
      <c r="K41" s="3">
        <v>2</v>
      </c>
      <c r="L41" s="3"/>
      <c r="M41" s="3">
        <v>2</v>
      </c>
      <c r="N41" s="3"/>
      <c r="O41" s="3">
        <v>2</v>
      </c>
      <c r="P41" s="3"/>
      <c r="Q41" s="3">
        <v>2</v>
      </c>
      <c r="R41" s="3"/>
      <c r="S41" s="3"/>
      <c r="T41" s="3"/>
      <c r="U41" s="5">
        <f t="shared" si="1"/>
        <v>5.9090909090909092</v>
      </c>
      <c r="V41" s="13">
        <v>5.9090909090909092</v>
      </c>
      <c r="W41" t="s">
        <v>3</v>
      </c>
    </row>
    <row r="42" spans="1:27">
      <c r="A42">
        <v>39</v>
      </c>
      <c r="B42" t="s">
        <v>28</v>
      </c>
      <c r="C42" s="3" t="s">
        <v>110</v>
      </c>
      <c r="D42" s="3">
        <v>2</v>
      </c>
      <c r="E42" s="3">
        <v>1.5</v>
      </c>
      <c r="F42" s="3"/>
      <c r="G42" s="3">
        <v>2</v>
      </c>
      <c r="H42" s="3">
        <v>2.5</v>
      </c>
      <c r="I42" s="3">
        <v>2</v>
      </c>
      <c r="J42" s="3">
        <v>0.5</v>
      </c>
      <c r="K42" s="3">
        <v>2</v>
      </c>
      <c r="L42" s="3">
        <v>2</v>
      </c>
      <c r="M42" s="3">
        <v>1.5</v>
      </c>
      <c r="N42" s="3"/>
      <c r="O42" s="3">
        <v>0.5</v>
      </c>
      <c r="P42" s="3"/>
      <c r="Q42" s="3">
        <v>1.5</v>
      </c>
      <c r="R42" s="3"/>
      <c r="S42" s="3">
        <v>2</v>
      </c>
      <c r="T42" s="3"/>
      <c r="U42" s="5">
        <f t="shared" si="1"/>
        <v>9.0909090909090899</v>
      </c>
      <c r="V42" s="13">
        <v>9.0909090909090899</v>
      </c>
      <c r="W42" t="s">
        <v>28</v>
      </c>
    </row>
    <row r="43" spans="1:27">
      <c r="A43">
        <v>40</v>
      </c>
      <c r="B43" t="s">
        <v>137</v>
      </c>
      <c r="C43" s="3" t="s">
        <v>110</v>
      </c>
      <c r="D43" s="3">
        <v>1</v>
      </c>
      <c r="E43" s="3">
        <v>2</v>
      </c>
      <c r="F43" s="3">
        <v>1</v>
      </c>
      <c r="G43" s="3">
        <v>1.5</v>
      </c>
      <c r="H43" s="3"/>
      <c r="I43" s="3">
        <v>1.5</v>
      </c>
      <c r="J43" s="3"/>
      <c r="K43" s="3">
        <v>1</v>
      </c>
      <c r="L43" s="3"/>
      <c r="M43" s="3">
        <v>0.5</v>
      </c>
      <c r="N43" s="3"/>
      <c r="O43" s="3">
        <v>1</v>
      </c>
      <c r="P43" s="3"/>
      <c r="Q43" s="3">
        <v>1.5</v>
      </c>
      <c r="R43" s="3"/>
      <c r="S43" s="3">
        <v>2</v>
      </c>
      <c r="T43" s="3"/>
      <c r="U43" s="5">
        <f t="shared" si="1"/>
        <v>5.9090909090909092</v>
      </c>
      <c r="V43" s="13">
        <v>5.9090909090909092</v>
      </c>
      <c r="W43" t="s">
        <v>137</v>
      </c>
    </row>
    <row r="44" spans="1:27">
      <c r="A44">
        <v>41</v>
      </c>
      <c r="B44" t="s">
        <v>146</v>
      </c>
      <c r="C44" t="s">
        <v>112</v>
      </c>
      <c r="D44" s="3">
        <v>0.5</v>
      </c>
      <c r="E44" s="3">
        <v>2</v>
      </c>
      <c r="F44" s="3"/>
      <c r="G44" s="3">
        <v>2</v>
      </c>
      <c r="H44" s="3">
        <v>2.5</v>
      </c>
      <c r="I44" s="3">
        <v>2</v>
      </c>
      <c r="J44" s="3">
        <v>1</v>
      </c>
      <c r="K44" s="3">
        <v>2</v>
      </c>
      <c r="L44" s="3">
        <v>2</v>
      </c>
      <c r="M44" s="3">
        <v>2</v>
      </c>
      <c r="N44" s="3">
        <v>2</v>
      </c>
      <c r="O44" s="3">
        <v>1.5</v>
      </c>
      <c r="P44" s="3">
        <v>3</v>
      </c>
      <c r="Q44" s="3">
        <v>2</v>
      </c>
      <c r="R44" s="3">
        <v>3</v>
      </c>
      <c r="S44" s="3">
        <v>1.5</v>
      </c>
      <c r="T44" s="3">
        <v>1.5</v>
      </c>
      <c r="U44" s="5">
        <f t="shared" si="1"/>
        <v>13.863636363636365</v>
      </c>
      <c r="V44" s="13">
        <v>13.863636363636365</v>
      </c>
      <c r="W44" t="s">
        <v>146</v>
      </c>
    </row>
    <row r="45" spans="1:27">
      <c r="A45">
        <v>42</v>
      </c>
      <c r="B45" t="s">
        <v>81</v>
      </c>
      <c r="C45" t="s">
        <v>112</v>
      </c>
      <c r="D45" s="3">
        <v>1</v>
      </c>
      <c r="E45" s="3">
        <v>1</v>
      </c>
      <c r="F45" s="3"/>
      <c r="G45" s="3"/>
      <c r="H45" s="3"/>
      <c r="I45" s="3">
        <v>2</v>
      </c>
      <c r="J45" s="3"/>
      <c r="K45" s="3">
        <v>1</v>
      </c>
      <c r="L45" s="3"/>
      <c r="M45" s="3">
        <v>2</v>
      </c>
      <c r="N45" s="3"/>
      <c r="O45" s="3">
        <v>2</v>
      </c>
      <c r="P45" s="3"/>
      <c r="Q45" s="3"/>
      <c r="R45" s="3"/>
      <c r="S45" s="3"/>
      <c r="T45" s="3"/>
      <c r="U45" s="5">
        <f t="shared" si="1"/>
        <v>4.0909090909090908</v>
      </c>
      <c r="V45" s="13">
        <v>4.0909090909090908</v>
      </c>
      <c r="W45" t="s">
        <v>81</v>
      </c>
    </row>
    <row r="46" spans="1:27">
      <c r="A46">
        <v>43</v>
      </c>
      <c r="B46" t="s">
        <v>5</v>
      </c>
      <c r="C46" t="s">
        <v>112</v>
      </c>
      <c r="D46" s="3">
        <v>1.5</v>
      </c>
      <c r="E46" s="3">
        <v>2</v>
      </c>
      <c r="F46" s="3"/>
      <c r="G46" s="3">
        <v>2</v>
      </c>
      <c r="H46" s="3"/>
      <c r="I46" s="3">
        <v>-2</v>
      </c>
      <c r="J46" s="3">
        <v>1</v>
      </c>
      <c r="K46" s="3">
        <v>1.5</v>
      </c>
      <c r="L46" s="3"/>
      <c r="M46" s="3">
        <v>2</v>
      </c>
      <c r="N46" s="3"/>
      <c r="O46" s="3">
        <v>1.5</v>
      </c>
      <c r="P46" s="3"/>
      <c r="Q46" s="3">
        <v>1</v>
      </c>
      <c r="R46" s="3"/>
      <c r="S46" s="3">
        <v>2</v>
      </c>
      <c r="T46" s="3"/>
      <c r="U46" s="5">
        <f t="shared" si="1"/>
        <v>5.6818181818181825</v>
      </c>
      <c r="V46" s="13">
        <v>5.6818181818181825</v>
      </c>
      <c r="W46" t="s">
        <v>5</v>
      </c>
    </row>
    <row r="47" spans="1:27">
      <c r="A47">
        <v>44</v>
      </c>
      <c r="B47" t="s">
        <v>83</v>
      </c>
      <c r="C47" t="s">
        <v>110</v>
      </c>
      <c r="D47" s="3">
        <v>2</v>
      </c>
      <c r="E47" s="3">
        <v>1.5</v>
      </c>
      <c r="F47" s="3">
        <v>1.5</v>
      </c>
      <c r="G47" s="3">
        <v>2</v>
      </c>
      <c r="H47" s="3">
        <v>7</v>
      </c>
      <c r="I47" s="3">
        <v>2</v>
      </c>
      <c r="J47" s="3">
        <v>1</v>
      </c>
      <c r="K47" s="3">
        <v>2</v>
      </c>
      <c r="L47" s="3">
        <v>3</v>
      </c>
      <c r="M47" s="3">
        <v>2</v>
      </c>
      <c r="N47" s="3">
        <v>3</v>
      </c>
      <c r="O47" s="3"/>
      <c r="P47" s="3">
        <v>4</v>
      </c>
      <c r="Q47" s="3">
        <v>2</v>
      </c>
      <c r="R47" s="3">
        <v>3</v>
      </c>
      <c r="S47" s="3">
        <v>2</v>
      </c>
      <c r="T47" s="3">
        <v>3</v>
      </c>
      <c r="U47" s="5">
        <f t="shared" si="1"/>
        <v>18.636363636363637</v>
      </c>
      <c r="V47" s="13">
        <v>18.636363636363637</v>
      </c>
      <c r="W47" t="s">
        <v>83</v>
      </c>
    </row>
    <row r="48" spans="1:27">
      <c r="A48">
        <v>45</v>
      </c>
      <c r="B48" t="s">
        <v>40</v>
      </c>
      <c r="D48" s="3">
        <v>2</v>
      </c>
      <c r="E48" s="3">
        <v>1.5</v>
      </c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5">
        <f t="shared" si="1"/>
        <v>1.5909090909090908</v>
      </c>
      <c r="V48" s="13">
        <v>1.5909090909090908</v>
      </c>
      <c r="W48" t="s">
        <v>40</v>
      </c>
    </row>
    <row r="49" spans="1:23">
      <c r="A49">
        <v>46</v>
      </c>
      <c r="B49" t="s">
        <v>39</v>
      </c>
      <c r="D49" s="3">
        <v>2</v>
      </c>
      <c r="E49" s="3">
        <v>2</v>
      </c>
      <c r="F49" s="3"/>
      <c r="G49" s="3"/>
      <c r="H49" s="3"/>
      <c r="I49" s="3">
        <v>0.5</v>
      </c>
      <c r="J49" s="3"/>
      <c r="K49" s="3"/>
      <c r="L49" s="3"/>
      <c r="M49" s="3">
        <v>1.5</v>
      </c>
      <c r="N49" s="3"/>
      <c r="O49" s="3">
        <v>1.5</v>
      </c>
      <c r="P49" s="3"/>
      <c r="Q49" s="3">
        <v>1.5</v>
      </c>
      <c r="R49" s="3"/>
      <c r="S49" s="3">
        <v>2</v>
      </c>
      <c r="T49" s="3"/>
      <c r="U49" s="5">
        <f t="shared" si="1"/>
        <v>5</v>
      </c>
      <c r="V49" s="13">
        <v>5</v>
      </c>
      <c r="W49" t="s">
        <v>39</v>
      </c>
    </row>
    <row r="50" spans="1:23">
      <c r="A50">
        <v>47</v>
      </c>
      <c r="B50" t="s">
        <v>53</v>
      </c>
      <c r="C50" t="s">
        <v>61</v>
      </c>
      <c r="D50" s="3">
        <v>1</v>
      </c>
      <c r="E50" s="3">
        <v>1.5</v>
      </c>
      <c r="F50" s="3">
        <v>1</v>
      </c>
      <c r="G50" s="3"/>
      <c r="H50" s="3"/>
      <c r="I50" s="3">
        <v>1.5</v>
      </c>
      <c r="J50" s="3"/>
      <c r="K50" s="3"/>
      <c r="L50" s="3"/>
      <c r="M50" s="3">
        <v>2</v>
      </c>
      <c r="N50" s="3"/>
      <c r="O50" s="3"/>
      <c r="P50" s="3"/>
      <c r="Q50" s="3"/>
      <c r="R50" s="3"/>
      <c r="S50" s="3"/>
      <c r="T50" s="3"/>
      <c r="U50" s="5">
        <f t="shared" si="1"/>
        <v>3.1818181818181817</v>
      </c>
      <c r="V50" s="13">
        <v>3.1818181818181817</v>
      </c>
      <c r="W50" t="s">
        <v>53</v>
      </c>
    </row>
    <row r="51" spans="1:23">
      <c r="A51">
        <v>48</v>
      </c>
      <c r="B51" t="s">
        <v>147</v>
      </c>
      <c r="C51" t="s">
        <v>112</v>
      </c>
      <c r="D51" s="3">
        <v>1</v>
      </c>
      <c r="E51" s="3">
        <v>2</v>
      </c>
      <c r="F51" s="3"/>
      <c r="G51" s="3"/>
      <c r="H51" s="3"/>
      <c r="I51" s="3">
        <v>0.5</v>
      </c>
      <c r="J51" s="3"/>
      <c r="K51" s="3"/>
      <c r="L51" s="3"/>
      <c r="M51" s="3">
        <v>1.5</v>
      </c>
      <c r="N51" s="3"/>
      <c r="O51" s="3">
        <v>1.5</v>
      </c>
      <c r="P51" s="3"/>
      <c r="Q51" s="3">
        <v>1.5</v>
      </c>
      <c r="R51" s="3"/>
      <c r="S51" s="3">
        <v>2</v>
      </c>
      <c r="T51" s="3"/>
      <c r="U51" s="5">
        <f t="shared" si="1"/>
        <v>4.545454545454545</v>
      </c>
      <c r="V51" s="13">
        <v>4.545454545454545</v>
      </c>
      <c r="W51" t="s">
        <v>147</v>
      </c>
    </row>
    <row r="52" spans="1:23">
      <c r="A52">
        <v>49</v>
      </c>
      <c r="B52" t="s">
        <v>79</v>
      </c>
      <c r="C52" s="3" t="s">
        <v>112</v>
      </c>
      <c r="D52" s="3">
        <v>2</v>
      </c>
      <c r="E52" s="3">
        <v>2</v>
      </c>
      <c r="F52" s="3">
        <v>1.5</v>
      </c>
      <c r="G52" s="3"/>
      <c r="H52" s="3"/>
      <c r="I52" s="3">
        <v>2</v>
      </c>
      <c r="J52" s="3"/>
      <c r="K52" s="3">
        <v>1.5</v>
      </c>
      <c r="L52" s="3"/>
      <c r="M52" s="3">
        <v>2</v>
      </c>
      <c r="N52" s="3"/>
      <c r="O52" s="3">
        <v>1.5</v>
      </c>
      <c r="P52" s="3"/>
      <c r="Q52" s="3">
        <v>2</v>
      </c>
      <c r="R52" s="3"/>
      <c r="S52" s="3"/>
      <c r="T52" s="3"/>
      <c r="U52" s="5">
        <f t="shared" si="1"/>
        <v>6.5909090909090908</v>
      </c>
      <c r="V52" s="13">
        <v>6.5909090909090908</v>
      </c>
      <c r="W52" t="s">
        <v>79</v>
      </c>
    </row>
    <row r="53" spans="1:23">
      <c r="A53">
        <v>50</v>
      </c>
      <c r="B53" t="s">
        <v>55</v>
      </c>
      <c r="D53" s="3"/>
      <c r="E53" s="3">
        <v>1</v>
      </c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5">
        <f t="shared" si="1"/>
        <v>0.45454545454545459</v>
      </c>
      <c r="V53" s="13">
        <v>0.45454545454545459</v>
      </c>
      <c r="W53" t="s">
        <v>55</v>
      </c>
    </row>
    <row r="54" spans="1:23">
      <c r="A54">
        <v>51</v>
      </c>
      <c r="B54" t="s">
        <v>114</v>
      </c>
      <c r="C54" t="s">
        <v>112</v>
      </c>
      <c r="D54" s="3"/>
      <c r="E54" s="3">
        <v>1.5</v>
      </c>
      <c r="F54" s="3"/>
      <c r="G54" s="3">
        <v>2</v>
      </c>
      <c r="H54" s="3"/>
      <c r="I54" s="3">
        <v>2</v>
      </c>
      <c r="J54" s="3">
        <v>1</v>
      </c>
      <c r="K54" s="3">
        <v>2</v>
      </c>
      <c r="L54" s="3"/>
      <c r="M54" s="3"/>
      <c r="N54" s="3"/>
      <c r="O54" s="3">
        <v>0.5</v>
      </c>
      <c r="P54" s="3"/>
      <c r="Q54" s="3"/>
      <c r="R54" s="3"/>
      <c r="S54" s="3"/>
      <c r="T54" s="3"/>
      <c r="U54" s="5">
        <f t="shared" si="1"/>
        <v>4.0909090909090908</v>
      </c>
      <c r="V54" s="13">
        <v>4.0909090909090908</v>
      </c>
      <c r="W54" t="s">
        <v>114</v>
      </c>
    </row>
    <row r="55" spans="1:23">
      <c r="A55">
        <v>52</v>
      </c>
      <c r="B55" t="s">
        <v>38</v>
      </c>
      <c r="C55" t="s">
        <v>112</v>
      </c>
      <c r="D55" s="3">
        <v>2</v>
      </c>
      <c r="E55" s="3">
        <v>1</v>
      </c>
      <c r="F55" s="3"/>
      <c r="G55" s="3">
        <v>0.5</v>
      </c>
      <c r="H55" s="3">
        <v>1.5</v>
      </c>
      <c r="I55" s="3">
        <v>1.5</v>
      </c>
      <c r="J55" s="3">
        <v>0.5</v>
      </c>
      <c r="K55" s="3">
        <v>0.5</v>
      </c>
      <c r="L55" s="3"/>
      <c r="M55" s="3">
        <v>0.5</v>
      </c>
      <c r="N55" s="3">
        <v>2</v>
      </c>
      <c r="O55" s="3">
        <v>1</v>
      </c>
      <c r="P55" s="3">
        <v>1</v>
      </c>
      <c r="Q55" s="3">
        <v>1</v>
      </c>
      <c r="R55" s="3">
        <v>2</v>
      </c>
      <c r="S55" s="3">
        <v>2</v>
      </c>
      <c r="T55" s="3">
        <v>2</v>
      </c>
      <c r="U55" s="5">
        <f t="shared" si="1"/>
        <v>8.6363636363636367</v>
      </c>
      <c r="V55" s="13">
        <v>8.6363636363636367</v>
      </c>
      <c r="W55" t="s">
        <v>38</v>
      </c>
    </row>
  </sheetData>
  <sortState ref="B4:U56">
    <sortCondition ref="B4:B56"/>
  </sortState>
  <phoneticPr fontId="6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A41"/>
  <sheetViews>
    <sheetView zoomScale="125" zoomScaleNormal="125" zoomScalePageLayoutView="125" workbookViewId="0">
      <selection activeCell="R8" sqref="R8"/>
    </sheetView>
  </sheetViews>
  <sheetFormatPr baseColWidth="10" defaultRowHeight="13"/>
  <cols>
    <col min="1" max="1" width="4" customWidth="1"/>
    <col min="2" max="2" width="28.85546875" customWidth="1"/>
    <col min="3" max="3" width="2" bestFit="1" customWidth="1"/>
    <col min="4" max="4" width="4.5703125" customWidth="1"/>
    <col min="5" max="5" width="3.7109375" customWidth="1"/>
    <col min="6" max="6" width="4.7109375" customWidth="1"/>
    <col min="7" max="7" width="3.7109375" customWidth="1"/>
    <col min="8" max="8" width="5.28515625" bestFit="1" customWidth="1"/>
    <col min="9" max="9" width="3.7109375" customWidth="1"/>
    <col min="10" max="10" width="5.28515625" customWidth="1"/>
    <col min="11" max="11" width="3.7109375" customWidth="1"/>
    <col min="12" max="12" width="4.7109375" customWidth="1"/>
    <col min="13" max="13" width="3.7109375" customWidth="1"/>
    <col min="14" max="14" width="5" bestFit="1" customWidth="1"/>
    <col min="15" max="15" width="3.7109375" customWidth="1"/>
    <col min="16" max="16" width="5" bestFit="1" customWidth="1"/>
    <col min="17" max="17" width="3.7109375" customWidth="1"/>
    <col min="18" max="18" width="5" bestFit="1" customWidth="1"/>
    <col min="19" max="19" width="3.7109375" customWidth="1"/>
    <col min="20" max="20" width="5" bestFit="1" customWidth="1"/>
    <col min="21" max="21" width="5.85546875" style="6" bestFit="1" customWidth="1"/>
    <col min="22" max="27" width="3.7109375" customWidth="1"/>
  </cols>
  <sheetData>
    <row r="1" spans="1:27" s="1" customFormat="1">
      <c r="A1" s="1" t="s">
        <v>161</v>
      </c>
      <c r="B1" s="1" t="s">
        <v>162</v>
      </c>
      <c r="C1" s="2"/>
      <c r="D1" s="2" t="s">
        <v>101</v>
      </c>
      <c r="E1" s="2" t="s">
        <v>23</v>
      </c>
      <c r="F1" s="1" t="s">
        <v>104</v>
      </c>
      <c r="H1" s="1" t="s">
        <v>119</v>
      </c>
      <c r="J1" s="1" t="s">
        <v>106</v>
      </c>
      <c r="K1" s="2"/>
      <c r="L1" s="2" t="s">
        <v>7</v>
      </c>
      <c r="M1" s="2"/>
      <c r="N1" s="2"/>
      <c r="O1" s="2"/>
      <c r="P1" s="2"/>
      <c r="Q1" s="2"/>
      <c r="R1" s="2"/>
      <c r="S1" s="2"/>
      <c r="T1" s="2"/>
      <c r="U1" s="4"/>
      <c r="V1" s="2"/>
      <c r="W1" s="2"/>
      <c r="X1" s="2"/>
      <c r="Y1" s="2"/>
      <c r="Z1" s="2"/>
      <c r="AA1" s="2"/>
    </row>
    <row r="2" spans="1:27" s="1" customFormat="1">
      <c r="C2" s="2"/>
      <c r="D2" s="2">
        <v>2</v>
      </c>
      <c r="E2" s="2">
        <v>2</v>
      </c>
      <c r="F2" s="2">
        <v>2</v>
      </c>
      <c r="G2" s="2">
        <v>2</v>
      </c>
      <c r="H2" s="2">
        <v>7</v>
      </c>
      <c r="I2" s="2">
        <v>2</v>
      </c>
      <c r="J2" s="2">
        <v>1</v>
      </c>
      <c r="K2" s="2">
        <v>2</v>
      </c>
      <c r="L2" s="2">
        <v>3</v>
      </c>
      <c r="M2" s="2">
        <v>2</v>
      </c>
      <c r="N2" s="2">
        <v>3</v>
      </c>
      <c r="O2" s="2">
        <v>2</v>
      </c>
      <c r="P2" s="2">
        <v>4</v>
      </c>
      <c r="Q2" s="2">
        <v>2</v>
      </c>
      <c r="R2" s="2">
        <v>3</v>
      </c>
      <c r="S2" s="2">
        <v>2</v>
      </c>
      <c r="T2" s="2">
        <v>3</v>
      </c>
      <c r="U2" s="4">
        <f>SUM(D2:T2)</f>
        <v>44</v>
      </c>
      <c r="V2" s="2"/>
      <c r="W2" s="2"/>
      <c r="X2" s="2"/>
      <c r="Y2" s="2"/>
      <c r="Z2" s="2"/>
      <c r="AA2" s="2"/>
    </row>
    <row r="3" spans="1:27" s="1" customFormat="1">
      <c r="A3" s="1" t="s">
        <v>151</v>
      </c>
      <c r="B3" s="1" t="s">
        <v>152</v>
      </c>
      <c r="C3" s="2"/>
      <c r="D3" s="2" t="s">
        <v>153</v>
      </c>
      <c r="E3" s="2" t="s">
        <v>154</v>
      </c>
      <c r="F3" s="2" t="s">
        <v>103</v>
      </c>
      <c r="G3" s="2" t="s">
        <v>155</v>
      </c>
      <c r="H3" s="2" t="s">
        <v>97</v>
      </c>
      <c r="I3" s="2" t="s">
        <v>102</v>
      </c>
      <c r="J3" s="2" t="s">
        <v>63</v>
      </c>
      <c r="K3" s="2" t="s">
        <v>156</v>
      </c>
      <c r="L3" s="2" t="s">
        <v>6</v>
      </c>
      <c r="M3" s="2" t="s">
        <v>157</v>
      </c>
      <c r="N3" s="2" t="s">
        <v>100</v>
      </c>
      <c r="O3" s="2" t="s">
        <v>158</v>
      </c>
      <c r="P3" s="2" t="s">
        <v>84</v>
      </c>
      <c r="Q3" s="2" t="s">
        <v>159</v>
      </c>
      <c r="R3" s="2" t="s">
        <v>85</v>
      </c>
      <c r="S3" s="2" t="s">
        <v>160</v>
      </c>
      <c r="T3" s="2" t="s">
        <v>86</v>
      </c>
      <c r="U3" s="4" t="s">
        <v>87</v>
      </c>
      <c r="V3" s="2"/>
      <c r="W3" s="2"/>
      <c r="X3" s="2"/>
      <c r="Y3" s="2"/>
      <c r="Z3" s="2"/>
      <c r="AA3" s="2"/>
    </row>
    <row r="4" spans="1:27">
      <c r="A4">
        <v>1</v>
      </c>
      <c r="B4" t="s">
        <v>65</v>
      </c>
      <c r="C4" s="3" t="s">
        <v>110</v>
      </c>
      <c r="D4" s="3">
        <v>2</v>
      </c>
      <c r="E4" s="3">
        <v>2</v>
      </c>
      <c r="F4" s="3">
        <v>1</v>
      </c>
      <c r="G4" s="3">
        <v>2</v>
      </c>
      <c r="H4" s="3">
        <v>3</v>
      </c>
      <c r="I4" s="3">
        <v>1.5</v>
      </c>
      <c r="J4" s="3"/>
      <c r="K4" s="3">
        <v>2</v>
      </c>
      <c r="L4" s="3"/>
      <c r="M4" s="3">
        <v>2</v>
      </c>
      <c r="N4" s="3"/>
      <c r="O4" s="3">
        <v>2</v>
      </c>
      <c r="P4" s="3"/>
      <c r="Q4" s="3">
        <v>2</v>
      </c>
      <c r="R4" s="3"/>
      <c r="S4" s="3">
        <v>2</v>
      </c>
      <c r="T4" s="3"/>
      <c r="U4" s="5">
        <f>SUM(D4:T4)/44*20</f>
        <v>9.7727272727272734</v>
      </c>
      <c r="V4" s="3"/>
      <c r="W4" s="3"/>
      <c r="X4" s="3"/>
      <c r="Y4" s="3"/>
      <c r="Z4" s="3"/>
      <c r="AA4" s="3"/>
    </row>
    <row r="5" spans="1:27">
      <c r="A5">
        <v>2</v>
      </c>
      <c r="B5" t="s">
        <v>98</v>
      </c>
      <c r="C5" s="3" t="s">
        <v>112</v>
      </c>
      <c r="D5" s="3"/>
      <c r="E5" s="3">
        <v>2</v>
      </c>
      <c r="F5" s="3"/>
      <c r="G5" s="3">
        <v>0.5</v>
      </c>
      <c r="H5" s="3"/>
      <c r="I5" s="3"/>
      <c r="J5" s="3"/>
      <c r="K5" s="3">
        <v>2</v>
      </c>
      <c r="L5" s="3"/>
      <c r="M5" s="3">
        <v>2</v>
      </c>
      <c r="N5" s="3"/>
      <c r="O5" s="3"/>
      <c r="P5" s="3"/>
      <c r="Q5" s="3"/>
      <c r="R5" s="3"/>
      <c r="S5" s="3"/>
      <c r="T5" s="3"/>
      <c r="U5" s="5">
        <f t="shared" ref="U5:U30" si="0">SUM(D5:T5)/44*20</f>
        <v>2.9545454545454546</v>
      </c>
      <c r="V5" s="3"/>
      <c r="W5" s="3"/>
      <c r="X5" s="3"/>
      <c r="Y5" s="3"/>
      <c r="Z5" s="3"/>
      <c r="AA5" s="3"/>
    </row>
    <row r="6" spans="1:27">
      <c r="A6">
        <v>3</v>
      </c>
      <c r="B6" t="s">
        <v>69</v>
      </c>
      <c r="C6" s="3" t="s">
        <v>112</v>
      </c>
      <c r="D6" s="3">
        <v>2</v>
      </c>
      <c r="E6" s="3">
        <v>1.5</v>
      </c>
      <c r="F6" s="3"/>
      <c r="G6" s="3"/>
      <c r="H6" s="3"/>
      <c r="I6" s="3">
        <v>2</v>
      </c>
      <c r="J6" s="3"/>
      <c r="K6" s="3">
        <v>2</v>
      </c>
      <c r="L6" s="3"/>
      <c r="M6" s="3">
        <v>2</v>
      </c>
      <c r="N6" s="3"/>
      <c r="O6" s="3">
        <v>2</v>
      </c>
      <c r="P6" s="3"/>
      <c r="Q6" s="3">
        <v>2</v>
      </c>
      <c r="R6" s="3"/>
      <c r="S6" s="3"/>
      <c r="T6" s="3"/>
      <c r="U6" s="5">
        <f t="shared" si="0"/>
        <v>6.1363636363636367</v>
      </c>
      <c r="V6" s="3"/>
      <c r="W6" s="3"/>
      <c r="X6" s="3"/>
      <c r="Y6" s="3"/>
      <c r="Z6" s="3"/>
      <c r="AA6" s="3"/>
    </row>
    <row r="7" spans="1:27">
      <c r="A7">
        <v>4</v>
      </c>
      <c r="B7" t="s">
        <v>48</v>
      </c>
      <c r="C7" s="3" t="s">
        <v>112</v>
      </c>
      <c r="D7" s="3">
        <v>2</v>
      </c>
      <c r="E7" s="3">
        <v>2</v>
      </c>
      <c r="F7" s="3">
        <v>1</v>
      </c>
      <c r="G7" s="3">
        <v>2</v>
      </c>
      <c r="H7" s="3">
        <v>3</v>
      </c>
      <c r="I7" s="3">
        <v>1.5</v>
      </c>
      <c r="J7" s="3"/>
      <c r="K7" s="3">
        <v>2</v>
      </c>
      <c r="L7" s="3"/>
      <c r="M7" s="3">
        <v>2</v>
      </c>
      <c r="N7" s="3"/>
      <c r="O7" s="3">
        <v>2</v>
      </c>
      <c r="P7" s="3"/>
      <c r="Q7" s="3">
        <v>2</v>
      </c>
      <c r="R7" s="3"/>
      <c r="S7" s="3">
        <v>2</v>
      </c>
      <c r="T7" s="3"/>
      <c r="U7" s="5">
        <f t="shared" si="0"/>
        <v>9.7727272727272734</v>
      </c>
      <c r="V7" s="3"/>
      <c r="W7" s="3"/>
      <c r="X7" s="3"/>
      <c r="Y7" s="3"/>
      <c r="Z7" s="3"/>
      <c r="AA7" s="3"/>
    </row>
    <row r="8" spans="1:27">
      <c r="A8">
        <v>5</v>
      </c>
      <c r="B8" t="s">
        <v>150</v>
      </c>
      <c r="C8" s="3" t="s">
        <v>112</v>
      </c>
      <c r="D8" s="3">
        <v>2</v>
      </c>
      <c r="E8" s="3">
        <v>2</v>
      </c>
      <c r="F8" s="3"/>
      <c r="G8" s="3">
        <v>2</v>
      </c>
      <c r="H8" s="3">
        <v>3</v>
      </c>
      <c r="I8" s="3">
        <v>1.5</v>
      </c>
      <c r="J8" s="3">
        <v>0.5</v>
      </c>
      <c r="K8" s="3">
        <v>2</v>
      </c>
      <c r="L8" s="3">
        <v>2.5</v>
      </c>
      <c r="M8" s="3">
        <v>2</v>
      </c>
      <c r="N8" s="3">
        <v>3</v>
      </c>
      <c r="O8" s="3">
        <v>1.5</v>
      </c>
      <c r="P8" s="3">
        <v>4</v>
      </c>
      <c r="Q8" s="3">
        <v>1.5</v>
      </c>
      <c r="R8" s="3">
        <v>3</v>
      </c>
      <c r="S8" s="3">
        <v>2</v>
      </c>
      <c r="T8" s="3">
        <v>2</v>
      </c>
      <c r="U8" s="5">
        <f t="shared" si="0"/>
        <v>15.681818181818182</v>
      </c>
      <c r="V8" s="3"/>
      <c r="W8" s="3"/>
      <c r="X8" s="3"/>
      <c r="Y8" s="3"/>
      <c r="Z8" s="3"/>
      <c r="AA8" s="3"/>
    </row>
    <row r="9" spans="1:27">
      <c r="A9">
        <v>6</v>
      </c>
      <c r="B9" t="s">
        <v>111</v>
      </c>
      <c r="C9" s="3" t="s">
        <v>112</v>
      </c>
      <c r="D9" s="3">
        <v>1</v>
      </c>
      <c r="E9" s="3">
        <v>1</v>
      </c>
      <c r="F9" s="3"/>
      <c r="G9" s="3"/>
      <c r="H9" s="3"/>
      <c r="I9" s="3">
        <v>1.5</v>
      </c>
      <c r="J9" s="3"/>
      <c r="K9" s="3">
        <v>2</v>
      </c>
      <c r="L9" s="3"/>
      <c r="M9" s="3">
        <v>2</v>
      </c>
      <c r="N9" s="3"/>
      <c r="O9" s="3">
        <v>2</v>
      </c>
      <c r="P9" s="3"/>
      <c r="Q9" s="3">
        <v>1.5</v>
      </c>
      <c r="R9" s="3"/>
      <c r="S9" s="3">
        <v>2</v>
      </c>
      <c r="T9" s="3"/>
      <c r="U9" s="5">
        <f t="shared" si="0"/>
        <v>5.9090909090909092</v>
      </c>
      <c r="V9" s="3"/>
      <c r="W9" s="3"/>
      <c r="X9" s="3"/>
      <c r="Y9" s="3"/>
      <c r="Z9" s="3"/>
      <c r="AA9" s="3"/>
    </row>
    <row r="10" spans="1:27">
      <c r="A10">
        <v>7</v>
      </c>
      <c r="B10" t="s">
        <v>59</v>
      </c>
      <c r="C10" s="3" t="s">
        <v>112</v>
      </c>
      <c r="D10" s="3">
        <v>1</v>
      </c>
      <c r="E10" s="3">
        <v>2</v>
      </c>
      <c r="F10" s="3">
        <v>1</v>
      </c>
      <c r="G10" s="3">
        <v>2</v>
      </c>
      <c r="H10" s="3"/>
      <c r="I10" s="3">
        <v>2</v>
      </c>
      <c r="J10" s="3"/>
      <c r="K10" s="3">
        <v>2</v>
      </c>
      <c r="L10" s="3"/>
      <c r="M10" s="3">
        <v>2</v>
      </c>
      <c r="N10" s="3"/>
      <c r="O10" s="3">
        <v>2</v>
      </c>
      <c r="P10" s="3"/>
      <c r="Q10" s="3">
        <v>1.5</v>
      </c>
      <c r="R10" s="3"/>
      <c r="S10" s="3">
        <v>2</v>
      </c>
      <c r="T10" s="3"/>
      <c r="U10" s="5">
        <f t="shared" si="0"/>
        <v>7.9545454545454541</v>
      </c>
      <c r="V10" s="3"/>
      <c r="W10" s="3"/>
      <c r="X10" s="3"/>
      <c r="Y10" s="3"/>
      <c r="Z10" s="3"/>
      <c r="AA10" s="3"/>
    </row>
    <row r="11" spans="1:27">
      <c r="A11">
        <v>8</v>
      </c>
      <c r="B11" t="s">
        <v>148</v>
      </c>
      <c r="C11" s="3" t="s">
        <v>112</v>
      </c>
      <c r="D11" s="3">
        <v>2</v>
      </c>
      <c r="E11" s="3">
        <v>1.5</v>
      </c>
      <c r="F11" s="3"/>
      <c r="G11" s="3">
        <v>1</v>
      </c>
      <c r="H11" s="3"/>
      <c r="I11" s="3">
        <v>2</v>
      </c>
      <c r="J11" s="3"/>
      <c r="K11" s="3">
        <v>2</v>
      </c>
      <c r="L11" s="3"/>
      <c r="M11" s="3">
        <v>1.5</v>
      </c>
      <c r="N11" s="3"/>
      <c r="O11" s="3">
        <v>0.5</v>
      </c>
      <c r="P11" s="3"/>
      <c r="Q11" s="3">
        <v>1</v>
      </c>
      <c r="R11" s="3"/>
      <c r="S11" s="3">
        <v>1.5</v>
      </c>
      <c r="T11" s="3"/>
      <c r="U11" s="5">
        <f t="shared" si="0"/>
        <v>5.9090909090909092</v>
      </c>
      <c r="V11" s="3"/>
      <c r="W11" s="3"/>
      <c r="X11" s="3"/>
      <c r="Y11" s="3"/>
      <c r="Z11" s="3"/>
      <c r="AA11" s="3"/>
    </row>
    <row r="12" spans="1:27">
      <c r="A12">
        <v>9</v>
      </c>
      <c r="B12" t="s">
        <v>66</v>
      </c>
      <c r="C12" s="3" t="s">
        <v>112</v>
      </c>
      <c r="D12" s="3">
        <v>2</v>
      </c>
      <c r="E12" s="3">
        <v>0.5</v>
      </c>
      <c r="F12" s="3">
        <v>1.5</v>
      </c>
      <c r="G12" s="3">
        <v>1.5</v>
      </c>
      <c r="H12" s="3">
        <v>2.5</v>
      </c>
      <c r="I12" s="3">
        <v>1.5</v>
      </c>
      <c r="J12" s="3"/>
      <c r="K12" s="3">
        <v>0.5</v>
      </c>
      <c r="L12" s="3"/>
      <c r="M12" s="3">
        <v>1</v>
      </c>
      <c r="N12" s="3"/>
      <c r="O12" s="3">
        <v>1</v>
      </c>
      <c r="P12" s="3"/>
      <c r="Q12" s="3"/>
      <c r="R12" s="3"/>
      <c r="S12" s="3"/>
      <c r="T12" s="3"/>
      <c r="U12" s="5">
        <f t="shared" si="0"/>
        <v>5.4545454545454541</v>
      </c>
      <c r="V12" s="3"/>
      <c r="W12" s="3"/>
      <c r="X12" s="3"/>
      <c r="Y12" s="3"/>
      <c r="Z12" s="3"/>
      <c r="AA12" s="3"/>
    </row>
    <row r="13" spans="1:27">
      <c r="A13">
        <v>10</v>
      </c>
      <c r="B13" t="s">
        <v>96</v>
      </c>
      <c r="D13" s="3"/>
      <c r="E13" s="3">
        <v>2</v>
      </c>
      <c r="F13" s="3"/>
      <c r="G13" s="3">
        <v>2</v>
      </c>
      <c r="H13" s="3"/>
      <c r="I13" s="3">
        <v>2</v>
      </c>
      <c r="J13" s="3"/>
      <c r="K13" s="3">
        <v>2</v>
      </c>
      <c r="L13" s="3">
        <v>1</v>
      </c>
      <c r="M13" s="3">
        <v>2</v>
      </c>
      <c r="N13" s="3"/>
      <c r="O13" s="3">
        <v>2</v>
      </c>
      <c r="P13" s="3">
        <v>1</v>
      </c>
      <c r="Q13" s="3">
        <v>1.5</v>
      </c>
      <c r="R13" s="3">
        <v>1</v>
      </c>
      <c r="S13" s="3">
        <v>2</v>
      </c>
      <c r="T13" s="3"/>
      <c r="U13" s="5">
        <f t="shared" si="0"/>
        <v>8.4090909090909101</v>
      </c>
      <c r="V13" s="3"/>
      <c r="W13" s="3"/>
      <c r="X13" s="3"/>
      <c r="Y13" s="3"/>
      <c r="Z13" s="3"/>
      <c r="AA13" s="3"/>
    </row>
    <row r="14" spans="1:27">
      <c r="A14">
        <v>11</v>
      </c>
      <c r="B14" t="s">
        <v>149</v>
      </c>
      <c r="C14" s="3" t="s">
        <v>140</v>
      </c>
      <c r="D14" s="3">
        <v>1</v>
      </c>
      <c r="E14" s="3">
        <v>2</v>
      </c>
      <c r="F14" s="3">
        <v>1</v>
      </c>
      <c r="G14" s="3">
        <v>1.5</v>
      </c>
      <c r="H14" s="3"/>
      <c r="I14" s="3">
        <v>1.5</v>
      </c>
      <c r="J14" s="3"/>
      <c r="K14" s="3">
        <v>1</v>
      </c>
      <c r="L14" s="3"/>
      <c r="M14" s="3">
        <v>0.5</v>
      </c>
      <c r="N14" s="3"/>
      <c r="O14" s="3">
        <v>1</v>
      </c>
      <c r="P14" s="3"/>
      <c r="Q14" s="3">
        <v>1.5</v>
      </c>
      <c r="R14" s="3"/>
      <c r="S14" s="3">
        <v>2</v>
      </c>
      <c r="T14" s="3"/>
      <c r="U14" s="5">
        <f t="shared" si="0"/>
        <v>5.9090909090909092</v>
      </c>
      <c r="V14" s="3"/>
      <c r="W14" s="3"/>
      <c r="X14" s="3"/>
      <c r="Y14" s="3"/>
      <c r="Z14" s="3"/>
      <c r="AA14" s="3"/>
    </row>
    <row r="15" spans="1:27">
      <c r="A15">
        <v>12</v>
      </c>
      <c r="B15" t="s">
        <v>30</v>
      </c>
      <c r="C15" s="3" t="s">
        <v>124</v>
      </c>
      <c r="D15" s="3">
        <v>2</v>
      </c>
      <c r="E15" s="3">
        <v>2</v>
      </c>
      <c r="F15" s="3"/>
      <c r="G15" s="3">
        <v>1.5</v>
      </c>
      <c r="H15" s="3"/>
      <c r="I15" s="3">
        <v>2</v>
      </c>
      <c r="J15" s="3"/>
      <c r="K15" s="3">
        <v>1</v>
      </c>
      <c r="L15" s="3"/>
      <c r="M15" s="3"/>
      <c r="N15" s="3"/>
      <c r="O15" s="3">
        <v>0.5</v>
      </c>
      <c r="P15" s="3"/>
      <c r="Q15" s="3">
        <v>1.5</v>
      </c>
      <c r="R15" s="3"/>
      <c r="S15" s="3">
        <v>2</v>
      </c>
      <c r="T15" s="3"/>
      <c r="U15" s="5">
        <f t="shared" si="0"/>
        <v>5.6818181818181825</v>
      </c>
      <c r="V15" s="3"/>
      <c r="W15" s="3"/>
      <c r="X15" s="3"/>
      <c r="Y15" s="3"/>
      <c r="Z15" s="3"/>
      <c r="AA15" s="3"/>
    </row>
    <row r="16" spans="1:27">
      <c r="A16">
        <v>13</v>
      </c>
      <c r="B16" t="s">
        <v>68</v>
      </c>
      <c r="C16" s="3"/>
      <c r="D16" s="3">
        <v>2</v>
      </c>
      <c r="E16" s="3">
        <v>2</v>
      </c>
      <c r="F16" s="3"/>
      <c r="G16" s="3"/>
      <c r="H16" s="3"/>
      <c r="I16" s="3">
        <v>1.5</v>
      </c>
      <c r="J16" s="3">
        <v>0.5</v>
      </c>
      <c r="K16" s="3">
        <v>2</v>
      </c>
      <c r="L16" s="3">
        <v>2.5</v>
      </c>
      <c r="M16" s="3">
        <v>2</v>
      </c>
      <c r="N16" s="3">
        <v>3</v>
      </c>
      <c r="O16" s="3">
        <v>1.5</v>
      </c>
      <c r="P16" s="3">
        <v>3</v>
      </c>
      <c r="Q16" s="3">
        <v>1.5</v>
      </c>
      <c r="R16" s="3">
        <v>2</v>
      </c>
      <c r="S16" s="3">
        <v>2</v>
      </c>
      <c r="T16" s="3">
        <v>1</v>
      </c>
      <c r="U16" s="5">
        <f t="shared" si="0"/>
        <v>12.045454545454547</v>
      </c>
      <c r="V16" s="3"/>
      <c r="W16" s="3"/>
      <c r="X16" s="3"/>
      <c r="Y16" s="3"/>
      <c r="Z16" s="3"/>
      <c r="AA16" s="3"/>
    </row>
    <row r="17" spans="1:27">
      <c r="A17">
        <v>14</v>
      </c>
      <c r="B17" t="s">
        <v>58</v>
      </c>
      <c r="C17" s="3"/>
      <c r="D17" s="3"/>
      <c r="E17" s="3">
        <v>0.5</v>
      </c>
      <c r="F17" s="3"/>
      <c r="G17" s="3"/>
      <c r="H17" s="3"/>
      <c r="I17" s="3">
        <v>2</v>
      </c>
      <c r="J17" s="3"/>
      <c r="K17" s="3">
        <v>1</v>
      </c>
      <c r="L17" s="3"/>
      <c r="M17" s="3">
        <v>2</v>
      </c>
      <c r="N17" s="3"/>
      <c r="O17" s="3">
        <v>0.5</v>
      </c>
      <c r="P17" s="3"/>
      <c r="Q17" s="3">
        <v>1.5</v>
      </c>
      <c r="R17" s="3"/>
      <c r="S17" s="3">
        <v>1</v>
      </c>
      <c r="T17" s="3"/>
      <c r="U17" s="5">
        <f t="shared" si="0"/>
        <v>3.8636363636363633</v>
      </c>
      <c r="V17" s="3"/>
      <c r="W17" s="3"/>
      <c r="X17" s="3"/>
      <c r="Y17" s="3"/>
      <c r="Z17" s="3"/>
      <c r="AA17" s="3"/>
    </row>
    <row r="18" spans="1:27">
      <c r="A18">
        <v>15</v>
      </c>
      <c r="B18" t="s">
        <v>31</v>
      </c>
      <c r="C18" s="3"/>
      <c r="D18" s="3">
        <v>1.5</v>
      </c>
      <c r="E18" s="3">
        <v>1.5</v>
      </c>
      <c r="F18" s="3"/>
      <c r="G18" s="3">
        <v>2</v>
      </c>
      <c r="H18" s="3"/>
      <c r="I18" s="3">
        <v>2</v>
      </c>
      <c r="J18" s="3"/>
      <c r="K18" s="3">
        <v>1.5</v>
      </c>
      <c r="L18" s="3"/>
      <c r="M18" s="3">
        <v>1.5</v>
      </c>
      <c r="N18" s="3"/>
      <c r="O18" s="3">
        <v>0.5</v>
      </c>
      <c r="P18" s="3"/>
      <c r="Q18" s="3">
        <v>1.5</v>
      </c>
      <c r="R18" s="3"/>
      <c r="S18" s="3">
        <v>2</v>
      </c>
      <c r="T18" s="3"/>
      <c r="U18" s="5">
        <f t="shared" si="0"/>
        <v>6.3636363636363633</v>
      </c>
      <c r="V18" s="3"/>
      <c r="W18" s="3"/>
      <c r="X18" s="3"/>
      <c r="Y18" s="3"/>
      <c r="Z18" s="3"/>
      <c r="AA18" s="3"/>
    </row>
    <row r="19" spans="1:27">
      <c r="A19">
        <v>16</v>
      </c>
      <c r="B19" t="s">
        <v>47</v>
      </c>
      <c r="C19" s="3"/>
      <c r="D19" s="3">
        <v>1.5</v>
      </c>
      <c r="E19" s="3">
        <v>1.5</v>
      </c>
      <c r="F19" s="3"/>
      <c r="G19" s="3">
        <v>2</v>
      </c>
      <c r="H19" s="3"/>
      <c r="I19" s="3">
        <v>2</v>
      </c>
      <c r="J19" s="3"/>
      <c r="K19" s="3">
        <v>1.5</v>
      </c>
      <c r="L19" s="3"/>
      <c r="M19" s="3">
        <v>1.5</v>
      </c>
      <c r="N19" s="3"/>
      <c r="O19" s="3">
        <v>0.5</v>
      </c>
      <c r="P19" s="3"/>
      <c r="Q19" s="3">
        <v>1.5</v>
      </c>
      <c r="R19" s="3"/>
      <c r="S19" s="3">
        <v>2</v>
      </c>
      <c r="T19" s="3"/>
      <c r="U19" s="5">
        <f t="shared" si="0"/>
        <v>6.3636363636363633</v>
      </c>
      <c r="V19" s="3"/>
      <c r="W19" s="3"/>
      <c r="X19" s="3"/>
      <c r="Y19" s="3"/>
      <c r="Z19" s="3"/>
      <c r="AA19" s="3"/>
    </row>
    <row r="20" spans="1:27">
      <c r="A20">
        <v>17</v>
      </c>
      <c r="B20" t="s">
        <v>64</v>
      </c>
      <c r="C20" s="3" t="s">
        <v>112</v>
      </c>
      <c r="D20" s="3">
        <v>2</v>
      </c>
      <c r="E20" s="3">
        <v>2</v>
      </c>
      <c r="F20" s="3">
        <v>1.5</v>
      </c>
      <c r="G20" s="3"/>
      <c r="H20" s="3"/>
      <c r="I20" s="3">
        <v>2</v>
      </c>
      <c r="J20" s="3"/>
      <c r="K20" s="3">
        <v>1.5</v>
      </c>
      <c r="L20" s="3"/>
      <c r="M20" s="3">
        <v>2</v>
      </c>
      <c r="N20" s="3"/>
      <c r="O20" s="3">
        <v>1.5</v>
      </c>
      <c r="P20" s="3"/>
      <c r="Q20" s="3">
        <v>2</v>
      </c>
      <c r="R20" s="3"/>
      <c r="S20" s="3"/>
      <c r="T20" s="3"/>
      <c r="U20" s="5">
        <f t="shared" si="0"/>
        <v>6.5909090909090908</v>
      </c>
      <c r="V20" s="3"/>
      <c r="W20" s="3"/>
      <c r="X20" s="3"/>
      <c r="Y20" s="3"/>
      <c r="Z20" s="3"/>
      <c r="AA20" s="3"/>
    </row>
    <row r="21" spans="1:27">
      <c r="A21">
        <v>18</v>
      </c>
      <c r="B21" t="s">
        <v>138</v>
      </c>
      <c r="C21" s="3" t="s">
        <v>112</v>
      </c>
      <c r="D21" s="3">
        <v>2</v>
      </c>
      <c r="E21" s="3">
        <v>1.5</v>
      </c>
      <c r="F21" s="3"/>
      <c r="G21" s="3"/>
      <c r="H21" s="3"/>
      <c r="I21" s="3">
        <v>1</v>
      </c>
      <c r="J21" s="3"/>
      <c r="K21" s="3">
        <v>2</v>
      </c>
      <c r="L21" s="3"/>
      <c r="M21" s="3">
        <v>2</v>
      </c>
      <c r="N21" s="3"/>
      <c r="O21" s="3">
        <v>2</v>
      </c>
      <c r="P21" s="3"/>
      <c r="Q21" s="3">
        <v>1.5</v>
      </c>
      <c r="R21" s="3"/>
      <c r="S21" s="3">
        <v>2</v>
      </c>
      <c r="T21" s="3"/>
      <c r="U21" s="5">
        <f t="shared" si="0"/>
        <v>6.3636363636363633</v>
      </c>
      <c r="V21" s="3"/>
      <c r="W21" s="3"/>
      <c r="X21" s="3"/>
      <c r="Y21" s="3"/>
      <c r="Z21" s="3"/>
      <c r="AA21" s="3"/>
    </row>
    <row r="22" spans="1:27">
      <c r="A22">
        <v>19</v>
      </c>
      <c r="B22" t="s">
        <v>42</v>
      </c>
      <c r="C22" s="3" t="s">
        <v>112</v>
      </c>
      <c r="D22" s="3">
        <v>2</v>
      </c>
      <c r="E22" s="3">
        <v>1</v>
      </c>
      <c r="F22" s="3"/>
      <c r="G22" s="3">
        <v>1.5</v>
      </c>
      <c r="H22" s="3"/>
      <c r="I22" s="3">
        <v>2</v>
      </c>
      <c r="J22" s="3"/>
      <c r="K22" s="3">
        <v>1</v>
      </c>
      <c r="L22" s="3"/>
      <c r="M22" s="3">
        <v>2</v>
      </c>
      <c r="N22" s="3"/>
      <c r="O22" s="3">
        <v>1.5</v>
      </c>
      <c r="P22" s="3"/>
      <c r="Q22" s="3">
        <v>2</v>
      </c>
      <c r="R22" s="3"/>
      <c r="S22" s="3">
        <v>1.5</v>
      </c>
      <c r="T22" s="3"/>
      <c r="U22" s="5">
        <f t="shared" si="0"/>
        <v>6.5909090909090908</v>
      </c>
      <c r="V22" s="3"/>
      <c r="W22" s="3"/>
      <c r="X22" s="3"/>
      <c r="Y22" s="3"/>
      <c r="Z22" s="3"/>
      <c r="AA22" s="3"/>
    </row>
    <row r="23" spans="1:27">
      <c r="A23">
        <v>20</v>
      </c>
      <c r="B23" t="s">
        <v>27</v>
      </c>
      <c r="C23" s="3"/>
      <c r="D23" s="3">
        <v>1</v>
      </c>
      <c r="E23" s="3">
        <v>1</v>
      </c>
      <c r="F23" s="3"/>
      <c r="G23" s="3">
        <v>1</v>
      </c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5">
        <f t="shared" si="0"/>
        <v>1.3636363636363635</v>
      </c>
      <c r="V23" s="3"/>
      <c r="W23" s="3"/>
      <c r="X23" s="3"/>
      <c r="Y23" s="3"/>
      <c r="Z23" s="3"/>
      <c r="AA23" s="3"/>
    </row>
    <row r="24" spans="1:27">
      <c r="A24">
        <v>21</v>
      </c>
      <c r="B24" t="s">
        <v>113</v>
      </c>
      <c r="C24" s="3" t="s">
        <v>139</v>
      </c>
      <c r="D24" s="3">
        <v>2</v>
      </c>
      <c r="E24" s="3">
        <v>2</v>
      </c>
      <c r="F24" s="3"/>
      <c r="G24" s="3">
        <v>2</v>
      </c>
      <c r="H24" s="3"/>
      <c r="I24" s="3">
        <v>2</v>
      </c>
      <c r="J24" s="3"/>
      <c r="K24" s="3">
        <v>1.5</v>
      </c>
      <c r="L24" s="3"/>
      <c r="M24" s="3">
        <v>2</v>
      </c>
      <c r="N24" s="3"/>
      <c r="O24" s="3">
        <v>1</v>
      </c>
      <c r="P24" s="3"/>
      <c r="Q24" s="3">
        <v>1.5</v>
      </c>
      <c r="R24" s="3"/>
      <c r="S24" s="3">
        <v>1</v>
      </c>
      <c r="T24" s="3"/>
      <c r="U24" s="5">
        <f t="shared" si="0"/>
        <v>6.8181818181818175</v>
      </c>
      <c r="V24" s="3"/>
      <c r="W24" s="3"/>
      <c r="X24" s="3"/>
      <c r="Y24" s="3"/>
      <c r="Z24" s="3"/>
      <c r="AA24" s="3"/>
    </row>
    <row r="25" spans="1:27">
      <c r="A25">
        <v>22</v>
      </c>
      <c r="B25" t="s">
        <v>54</v>
      </c>
      <c r="C25" s="3"/>
      <c r="D25" s="3">
        <v>1</v>
      </c>
      <c r="E25" s="3">
        <v>1.5</v>
      </c>
      <c r="F25" s="3">
        <v>1</v>
      </c>
      <c r="G25" s="3">
        <v>1</v>
      </c>
      <c r="H25" s="3"/>
      <c r="I25" s="3">
        <v>2</v>
      </c>
      <c r="J25" s="3"/>
      <c r="K25" s="3">
        <v>2</v>
      </c>
      <c r="L25" s="3"/>
      <c r="M25" s="3">
        <v>1.5</v>
      </c>
      <c r="N25" s="3"/>
      <c r="O25" s="3">
        <v>0.5</v>
      </c>
      <c r="P25" s="3"/>
      <c r="Q25" s="3">
        <v>1</v>
      </c>
      <c r="R25" s="3"/>
      <c r="S25" s="3">
        <v>1.5</v>
      </c>
      <c r="T25" s="3"/>
      <c r="U25" s="5">
        <f t="shared" si="0"/>
        <v>5.9090909090909092</v>
      </c>
      <c r="V25" s="3"/>
      <c r="W25" s="3"/>
      <c r="X25" s="3"/>
      <c r="Y25" s="3"/>
      <c r="Z25" s="3"/>
      <c r="AA25" s="3"/>
    </row>
    <row r="26" spans="1:27">
      <c r="A26">
        <v>23</v>
      </c>
      <c r="B26" t="s">
        <v>67</v>
      </c>
      <c r="C26" s="3"/>
      <c r="D26" s="3">
        <v>2</v>
      </c>
      <c r="E26" s="3">
        <v>0.5</v>
      </c>
      <c r="F26" s="3"/>
      <c r="G26" s="3">
        <v>2</v>
      </c>
      <c r="H26" s="3">
        <v>2.5</v>
      </c>
      <c r="I26" s="3">
        <v>2</v>
      </c>
      <c r="J26" s="3">
        <v>0.5</v>
      </c>
      <c r="K26" s="3"/>
      <c r="L26" s="3">
        <v>2</v>
      </c>
      <c r="M26" s="3">
        <v>1.5</v>
      </c>
      <c r="N26" s="3"/>
      <c r="O26" s="3">
        <v>0.5</v>
      </c>
      <c r="P26" s="3"/>
      <c r="Q26" s="3">
        <v>1.5</v>
      </c>
      <c r="R26" s="3"/>
      <c r="S26" s="3">
        <v>2</v>
      </c>
      <c r="T26" s="3"/>
      <c r="U26" s="5">
        <f t="shared" si="0"/>
        <v>7.7272727272727266</v>
      </c>
      <c r="V26" s="3"/>
      <c r="W26" s="3"/>
      <c r="X26" s="3"/>
      <c r="Y26" s="3"/>
      <c r="Z26" s="3"/>
      <c r="AA26" s="3"/>
    </row>
    <row r="27" spans="1:27">
      <c r="A27">
        <v>24</v>
      </c>
      <c r="B27" t="s">
        <v>3</v>
      </c>
      <c r="D27" s="3">
        <v>1.5</v>
      </c>
      <c r="E27" s="3">
        <v>1.5</v>
      </c>
      <c r="F27" s="3"/>
      <c r="G27" s="3"/>
      <c r="H27" s="3"/>
      <c r="I27" s="3">
        <v>2</v>
      </c>
      <c r="J27" s="3"/>
      <c r="K27" s="3">
        <v>2</v>
      </c>
      <c r="L27" s="3"/>
      <c r="M27" s="3">
        <v>2</v>
      </c>
      <c r="N27" s="3"/>
      <c r="O27" s="3">
        <v>2</v>
      </c>
      <c r="P27" s="3"/>
      <c r="Q27" s="3">
        <v>2</v>
      </c>
      <c r="R27" s="3"/>
      <c r="S27" s="3"/>
      <c r="T27" s="3"/>
      <c r="U27" s="5">
        <f t="shared" si="0"/>
        <v>5.9090909090909092</v>
      </c>
      <c r="V27" s="3"/>
      <c r="W27" s="3"/>
      <c r="X27" s="3"/>
      <c r="Y27" s="3"/>
      <c r="Z27" s="3"/>
      <c r="AA27" s="3"/>
    </row>
    <row r="28" spans="1:27">
      <c r="A28">
        <v>25</v>
      </c>
      <c r="B28" t="s">
        <v>28</v>
      </c>
      <c r="C28" s="3" t="s">
        <v>110</v>
      </c>
      <c r="D28" s="3">
        <v>2</v>
      </c>
      <c r="E28" s="3">
        <v>1.5</v>
      </c>
      <c r="F28" s="3"/>
      <c r="G28" s="3">
        <v>2</v>
      </c>
      <c r="H28" s="3">
        <v>2.5</v>
      </c>
      <c r="I28" s="3">
        <v>2</v>
      </c>
      <c r="J28" s="3">
        <v>0.5</v>
      </c>
      <c r="K28" s="3">
        <v>2</v>
      </c>
      <c r="L28" s="3">
        <v>2</v>
      </c>
      <c r="M28" s="3">
        <v>1.5</v>
      </c>
      <c r="N28" s="3"/>
      <c r="O28" s="3">
        <v>0.5</v>
      </c>
      <c r="P28" s="3"/>
      <c r="Q28" s="3">
        <v>1.5</v>
      </c>
      <c r="R28" s="3"/>
      <c r="S28" s="3">
        <v>2</v>
      </c>
      <c r="T28" s="3"/>
      <c r="U28" s="5">
        <f t="shared" si="0"/>
        <v>9.0909090909090899</v>
      </c>
      <c r="V28" s="3"/>
      <c r="W28" s="3"/>
      <c r="X28" s="3"/>
      <c r="Y28" s="3"/>
      <c r="Z28" s="3"/>
      <c r="AA28" s="3"/>
    </row>
    <row r="29" spans="1:27">
      <c r="A29">
        <v>26</v>
      </c>
      <c r="B29" t="s">
        <v>137</v>
      </c>
      <c r="C29" s="3" t="s">
        <v>110</v>
      </c>
      <c r="D29" s="3">
        <v>1</v>
      </c>
      <c r="E29" s="3">
        <v>2</v>
      </c>
      <c r="F29" s="3">
        <v>1</v>
      </c>
      <c r="G29" s="3">
        <v>1.5</v>
      </c>
      <c r="H29" s="3"/>
      <c r="I29" s="3">
        <v>1.5</v>
      </c>
      <c r="J29" s="3"/>
      <c r="K29" s="3">
        <v>1</v>
      </c>
      <c r="L29" s="3"/>
      <c r="M29" s="3">
        <v>0.5</v>
      </c>
      <c r="N29" s="3"/>
      <c r="O29" s="3">
        <v>1</v>
      </c>
      <c r="P29" s="3"/>
      <c r="Q29" s="3">
        <v>1.5</v>
      </c>
      <c r="R29" s="3"/>
      <c r="S29" s="3">
        <v>2</v>
      </c>
      <c r="T29" s="3"/>
      <c r="U29" s="5">
        <f t="shared" si="0"/>
        <v>5.9090909090909092</v>
      </c>
      <c r="V29" s="3"/>
      <c r="W29" s="3"/>
      <c r="X29" s="3"/>
      <c r="Y29" s="3"/>
      <c r="Z29" s="3"/>
      <c r="AA29" s="3"/>
    </row>
    <row r="30" spans="1:27">
      <c r="A30">
        <v>27</v>
      </c>
      <c r="B30" t="s">
        <v>79</v>
      </c>
      <c r="C30" s="3" t="s">
        <v>112</v>
      </c>
      <c r="D30" s="3">
        <v>2</v>
      </c>
      <c r="E30" s="3">
        <v>2</v>
      </c>
      <c r="F30" s="3">
        <v>1.5</v>
      </c>
      <c r="G30" s="3"/>
      <c r="H30" s="3"/>
      <c r="I30" s="3">
        <v>2</v>
      </c>
      <c r="J30" s="3"/>
      <c r="K30" s="3">
        <v>1.5</v>
      </c>
      <c r="L30" s="3"/>
      <c r="M30" s="3">
        <v>2</v>
      </c>
      <c r="N30" s="3"/>
      <c r="O30" s="3">
        <v>1.5</v>
      </c>
      <c r="P30" s="3"/>
      <c r="Q30" s="3">
        <v>2</v>
      </c>
      <c r="R30" s="3"/>
      <c r="S30" s="3"/>
      <c r="T30" s="3"/>
      <c r="U30" s="5">
        <f t="shared" si="0"/>
        <v>6.5909090909090908</v>
      </c>
      <c r="V30" s="3"/>
      <c r="W30" s="3"/>
      <c r="X30" s="3"/>
      <c r="Y30" s="3"/>
      <c r="Z30" s="3"/>
      <c r="AA30" s="3"/>
    </row>
    <row r="31" spans="1:27"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5"/>
      <c r="V31" s="3"/>
      <c r="W31" s="3"/>
      <c r="X31" s="3"/>
      <c r="Y31" s="3"/>
      <c r="Z31" s="3"/>
      <c r="AA31" s="3"/>
    </row>
    <row r="32" spans="1:27"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5"/>
      <c r="V32" s="3"/>
      <c r="W32" s="3"/>
      <c r="X32" s="3"/>
      <c r="Y32" s="3"/>
      <c r="Z32" s="3"/>
      <c r="AA32" s="3"/>
    </row>
    <row r="33" spans="3:27"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5"/>
      <c r="V33" s="3"/>
      <c r="W33" s="3"/>
      <c r="X33" s="3"/>
      <c r="Y33" s="3"/>
      <c r="Z33" s="3"/>
      <c r="AA33" s="3"/>
    </row>
    <row r="34" spans="3:27"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5"/>
      <c r="V34" s="3"/>
      <c r="W34" s="3"/>
      <c r="X34" s="3"/>
      <c r="Y34" s="3"/>
      <c r="Z34" s="3"/>
      <c r="AA34" s="3"/>
    </row>
    <row r="35" spans="3:27"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5"/>
      <c r="V35" s="3"/>
      <c r="W35" s="3"/>
      <c r="X35" s="3"/>
      <c r="Y35" s="3"/>
      <c r="Z35" s="3"/>
      <c r="AA35" s="3"/>
    </row>
    <row r="36" spans="3:27"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5"/>
      <c r="V36" s="3"/>
      <c r="W36" s="3"/>
      <c r="X36" s="3"/>
      <c r="Y36" s="3"/>
      <c r="Z36" s="3"/>
      <c r="AA36" s="3"/>
    </row>
    <row r="37" spans="3:27"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5"/>
      <c r="V37" s="3"/>
      <c r="W37" s="3"/>
      <c r="X37" s="3"/>
      <c r="Y37" s="3"/>
      <c r="Z37" s="3"/>
      <c r="AA37" s="3"/>
    </row>
    <row r="38" spans="3:27"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5"/>
      <c r="V38" s="3"/>
      <c r="W38" s="3"/>
      <c r="X38" s="3"/>
      <c r="Y38" s="3"/>
      <c r="Z38" s="3"/>
      <c r="AA38" s="3"/>
    </row>
    <row r="39" spans="3:27"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5"/>
      <c r="V39" s="3"/>
      <c r="W39" s="3"/>
      <c r="X39" s="3"/>
      <c r="Y39" s="3"/>
      <c r="Z39" s="3"/>
      <c r="AA39" s="3"/>
    </row>
    <row r="40" spans="3:27"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5"/>
      <c r="V40" s="3"/>
      <c r="W40" s="3"/>
      <c r="X40" s="3"/>
      <c r="Y40" s="3"/>
      <c r="Z40" s="3"/>
      <c r="AA40" s="3"/>
    </row>
    <row r="41" spans="3:27"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5"/>
      <c r="V41" s="3"/>
      <c r="W41" s="3"/>
      <c r="X41" s="3"/>
      <c r="Y41" s="3"/>
      <c r="Z41" s="3"/>
      <c r="AA41" s="3"/>
    </row>
  </sheetData>
  <sortState ref="B4:J30">
    <sortCondition ref="B4:B30"/>
  </sortState>
  <phoneticPr fontId="6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C42"/>
  <sheetViews>
    <sheetView zoomScale="125" zoomScaleNormal="125" zoomScalePageLayoutView="125" workbookViewId="0">
      <selection activeCell="R18" sqref="R18"/>
    </sheetView>
  </sheetViews>
  <sheetFormatPr baseColWidth="10" defaultRowHeight="13"/>
  <cols>
    <col min="1" max="1" width="4" customWidth="1"/>
    <col min="2" max="2" width="30.5703125" customWidth="1"/>
    <col min="3" max="3" width="2" bestFit="1" customWidth="1"/>
    <col min="4" max="5" width="3.7109375" customWidth="1"/>
    <col min="6" max="6" width="4.7109375" customWidth="1"/>
    <col min="7" max="7" width="3.7109375" customWidth="1"/>
    <col min="8" max="8" width="5.28515625" bestFit="1" customWidth="1"/>
    <col min="9" max="9" width="4.28515625" customWidth="1"/>
    <col min="10" max="10" width="5.28515625" bestFit="1" customWidth="1"/>
    <col min="11" max="11" width="3.7109375" customWidth="1"/>
    <col min="12" max="12" width="4.5703125" customWidth="1"/>
    <col min="13" max="13" width="3.7109375" customWidth="1"/>
    <col min="14" max="14" width="5" bestFit="1" customWidth="1"/>
    <col min="15" max="15" width="3.7109375" customWidth="1"/>
    <col min="16" max="16" width="5" bestFit="1" customWidth="1"/>
    <col min="17" max="17" width="3.7109375" customWidth="1"/>
    <col min="18" max="18" width="5" bestFit="1" customWidth="1"/>
    <col min="19" max="19" width="3.7109375" customWidth="1"/>
    <col min="20" max="20" width="5" bestFit="1" customWidth="1"/>
    <col min="21" max="21" width="5.85546875" style="6" bestFit="1" customWidth="1"/>
    <col min="22" max="29" width="3.7109375" customWidth="1"/>
  </cols>
  <sheetData>
    <row r="1" spans="1:29" s="1" customFormat="1">
      <c r="A1" s="1" t="s">
        <v>163</v>
      </c>
      <c r="B1" s="1" t="s">
        <v>51</v>
      </c>
      <c r="D1" s="1" t="s">
        <v>26</v>
      </c>
      <c r="F1" s="1" t="s">
        <v>104</v>
      </c>
      <c r="H1" s="1" t="s">
        <v>105</v>
      </c>
      <c r="J1" s="1" t="s">
        <v>106</v>
      </c>
      <c r="L1" s="2" t="s">
        <v>7</v>
      </c>
      <c r="U1" s="7"/>
    </row>
    <row r="2" spans="1:29" s="1" customFormat="1">
      <c r="D2" s="2">
        <v>2</v>
      </c>
      <c r="E2" s="2">
        <v>2</v>
      </c>
      <c r="F2" s="2">
        <v>2</v>
      </c>
      <c r="G2" s="2">
        <v>2</v>
      </c>
      <c r="H2" s="2">
        <v>7</v>
      </c>
      <c r="I2" s="2">
        <v>2</v>
      </c>
      <c r="J2" s="2">
        <v>1</v>
      </c>
      <c r="K2" s="2">
        <v>2</v>
      </c>
      <c r="L2" s="2">
        <v>3</v>
      </c>
      <c r="M2" s="2">
        <v>2</v>
      </c>
      <c r="N2" s="2">
        <v>3</v>
      </c>
      <c r="O2" s="2">
        <v>2</v>
      </c>
      <c r="P2" s="2">
        <v>4</v>
      </c>
      <c r="Q2" s="2">
        <v>2</v>
      </c>
      <c r="R2" s="2">
        <v>3</v>
      </c>
      <c r="S2" s="2">
        <v>2</v>
      </c>
      <c r="T2" s="2">
        <v>3</v>
      </c>
      <c r="U2" s="4">
        <f>SUM(D2:T2)</f>
        <v>44</v>
      </c>
      <c r="V2" s="2"/>
      <c r="W2" s="2"/>
      <c r="X2" s="2"/>
      <c r="Y2" s="2"/>
      <c r="Z2" s="2"/>
      <c r="AA2" s="2"/>
      <c r="AB2" s="2"/>
      <c r="AC2" s="2"/>
    </row>
    <row r="3" spans="1:29" s="1" customFormat="1">
      <c r="A3" s="1" t="s">
        <v>151</v>
      </c>
      <c r="B3" s="1" t="s">
        <v>152</v>
      </c>
      <c r="D3" s="2" t="s">
        <v>153</v>
      </c>
      <c r="E3" s="2" t="s">
        <v>154</v>
      </c>
      <c r="F3" s="2" t="s">
        <v>88</v>
      </c>
      <c r="G3" s="2" t="s">
        <v>155</v>
      </c>
      <c r="H3" s="2" t="s">
        <v>89</v>
      </c>
      <c r="I3" s="2" t="s">
        <v>102</v>
      </c>
      <c r="J3" s="2" t="s">
        <v>63</v>
      </c>
      <c r="K3" s="2" t="s">
        <v>156</v>
      </c>
      <c r="L3" s="2" t="s">
        <v>6</v>
      </c>
      <c r="M3" s="2" t="s">
        <v>157</v>
      </c>
      <c r="N3" s="2" t="s">
        <v>100</v>
      </c>
      <c r="O3" s="2" t="s">
        <v>158</v>
      </c>
      <c r="P3" s="2" t="s">
        <v>84</v>
      </c>
      <c r="Q3" s="2" t="s">
        <v>159</v>
      </c>
      <c r="R3" s="2" t="s">
        <v>85</v>
      </c>
      <c r="S3" s="2" t="s">
        <v>160</v>
      </c>
      <c r="T3" s="2" t="s">
        <v>86</v>
      </c>
      <c r="U3" s="4" t="s">
        <v>87</v>
      </c>
      <c r="V3" s="2"/>
      <c r="W3" s="2"/>
      <c r="X3" s="2"/>
      <c r="Y3" s="2"/>
      <c r="Z3" s="2"/>
      <c r="AA3" s="2"/>
      <c r="AB3" s="2"/>
      <c r="AC3" s="2"/>
    </row>
    <row r="4" spans="1:29">
      <c r="A4">
        <v>1</v>
      </c>
      <c r="B4" t="s">
        <v>80</v>
      </c>
      <c r="C4" t="s">
        <v>112</v>
      </c>
      <c r="D4" s="3">
        <v>2</v>
      </c>
      <c r="E4" s="3">
        <v>1</v>
      </c>
      <c r="F4" s="3"/>
      <c r="G4" s="3">
        <v>2</v>
      </c>
      <c r="H4" s="3"/>
      <c r="I4" s="3">
        <v>2</v>
      </c>
      <c r="J4" s="3"/>
      <c r="K4" s="3">
        <v>1.5</v>
      </c>
      <c r="L4" s="3"/>
      <c r="M4" s="3">
        <v>2</v>
      </c>
      <c r="N4" s="3"/>
      <c r="O4" s="3">
        <v>1</v>
      </c>
      <c r="P4" s="3"/>
      <c r="Q4" s="3">
        <v>2</v>
      </c>
      <c r="R4" s="3"/>
      <c r="S4" s="3">
        <v>2</v>
      </c>
      <c r="T4" s="3"/>
      <c r="U4" s="5">
        <f t="shared" ref="U4:U20" si="0">SUM(D4:T4)/44*20</f>
        <v>7.0454545454545459</v>
      </c>
      <c r="V4" s="3"/>
      <c r="W4" s="3"/>
      <c r="X4" s="3"/>
      <c r="Y4" s="3"/>
      <c r="Z4" s="3"/>
      <c r="AA4" s="3"/>
      <c r="AB4" s="3"/>
      <c r="AC4" s="3"/>
    </row>
    <row r="5" spans="1:29">
      <c r="A5">
        <v>2</v>
      </c>
      <c r="B5" t="s">
        <v>143</v>
      </c>
      <c r="C5" t="s">
        <v>144</v>
      </c>
      <c r="D5" s="3"/>
      <c r="E5" s="3">
        <v>1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5">
        <f t="shared" si="0"/>
        <v>0.45454545454545459</v>
      </c>
      <c r="V5" s="3"/>
      <c r="W5" s="3"/>
      <c r="X5" s="3"/>
      <c r="Y5" s="3"/>
      <c r="Z5" s="3"/>
      <c r="AA5" s="3"/>
      <c r="AB5" s="3"/>
      <c r="AC5" s="3"/>
    </row>
    <row r="6" spans="1:29">
      <c r="A6">
        <v>3</v>
      </c>
      <c r="B6" t="s">
        <v>71</v>
      </c>
      <c r="C6" t="s">
        <v>142</v>
      </c>
      <c r="D6" s="3">
        <v>1</v>
      </c>
      <c r="E6" s="3">
        <v>0.5</v>
      </c>
      <c r="F6" s="3"/>
      <c r="G6" s="3">
        <v>0.5</v>
      </c>
      <c r="H6" s="3"/>
      <c r="I6" s="3">
        <v>0.5</v>
      </c>
      <c r="J6" s="3"/>
      <c r="K6" s="3">
        <v>1</v>
      </c>
      <c r="L6" s="3"/>
      <c r="M6" s="3">
        <v>0.5</v>
      </c>
      <c r="N6" s="3"/>
      <c r="O6" s="3">
        <v>0.5</v>
      </c>
      <c r="P6" s="3"/>
      <c r="Q6" s="3">
        <v>0.5</v>
      </c>
      <c r="R6" s="3"/>
      <c r="S6" s="3"/>
      <c r="T6" s="3"/>
      <c r="U6" s="5">
        <f t="shared" si="0"/>
        <v>2.2727272727272725</v>
      </c>
      <c r="V6" s="3"/>
      <c r="W6" s="3"/>
      <c r="X6" s="3"/>
      <c r="Y6" s="3"/>
      <c r="Z6" s="3"/>
      <c r="AA6" s="3"/>
      <c r="AB6" s="3"/>
      <c r="AC6" s="3"/>
    </row>
    <row r="7" spans="1:29">
      <c r="A7">
        <v>4</v>
      </c>
      <c r="B7" t="s">
        <v>73</v>
      </c>
      <c r="C7" t="s">
        <v>112</v>
      </c>
      <c r="D7" s="3">
        <v>2</v>
      </c>
      <c r="E7" s="3">
        <v>1</v>
      </c>
      <c r="F7" s="3"/>
      <c r="G7" s="3">
        <v>2</v>
      </c>
      <c r="H7" s="3"/>
      <c r="I7" s="3">
        <v>2</v>
      </c>
      <c r="J7" s="3">
        <v>1</v>
      </c>
      <c r="K7" s="3">
        <v>2</v>
      </c>
      <c r="L7" s="3"/>
      <c r="M7" s="3"/>
      <c r="N7" s="3"/>
      <c r="O7" s="3"/>
      <c r="P7" s="3"/>
      <c r="Q7" s="3"/>
      <c r="R7" s="3"/>
      <c r="S7" s="3"/>
      <c r="T7" s="3"/>
      <c r="U7" s="5">
        <f t="shared" si="0"/>
        <v>4.545454545454545</v>
      </c>
      <c r="V7" s="3"/>
      <c r="W7" s="3"/>
      <c r="X7" s="3"/>
      <c r="Y7" s="3"/>
      <c r="Z7" s="3"/>
      <c r="AA7" s="3"/>
      <c r="AB7" s="3"/>
      <c r="AC7" s="3"/>
    </row>
    <row r="8" spans="1:29">
      <c r="A8">
        <v>5</v>
      </c>
      <c r="B8" t="s">
        <v>41</v>
      </c>
      <c r="C8" t="s">
        <v>112</v>
      </c>
      <c r="D8" s="3">
        <v>2</v>
      </c>
      <c r="E8" s="3">
        <v>2</v>
      </c>
      <c r="F8" s="3"/>
      <c r="G8" s="3"/>
      <c r="H8" s="3"/>
      <c r="I8" s="3">
        <v>1.5</v>
      </c>
      <c r="J8" s="3"/>
      <c r="K8" s="3">
        <v>2</v>
      </c>
      <c r="L8" s="3"/>
      <c r="M8" s="3">
        <v>2</v>
      </c>
      <c r="N8" s="3"/>
      <c r="O8" s="3">
        <v>1</v>
      </c>
      <c r="P8" s="3"/>
      <c r="Q8" s="3">
        <v>1</v>
      </c>
      <c r="R8" s="3"/>
      <c r="S8" s="3"/>
      <c r="T8" s="3"/>
      <c r="U8" s="5">
        <f t="shared" si="0"/>
        <v>5.2272727272727266</v>
      </c>
      <c r="V8" s="3"/>
      <c r="W8" s="3"/>
      <c r="X8" s="3"/>
      <c r="Y8" s="3"/>
      <c r="Z8" s="3"/>
      <c r="AA8" s="3"/>
      <c r="AB8" s="3"/>
      <c r="AC8" s="3"/>
    </row>
    <row r="9" spans="1:29">
      <c r="A9">
        <v>6</v>
      </c>
      <c r="B9" t="s">
        <v>75</v>
      </c>
      <c r="C9" t="s">
        <v>112</v>
      </c>
      <c r="D9" s="3">
        <v>1.5</v>
      </c>
      <c r="E9" s="3">
        <v>2</v>
      </c>
      <c r="F9" s="3"/>
      <c r="G9" s="3">
        <v>2</v>
      </c>
      <c r="H9" s="3"/>
      <c r="I9" s="3">
        <v>1.5</v>
      </c>
      <c r="J9" s="3"/>
      <c r="K9" s="3">
        <v>2</v>
      </c>
      <c r="L9" s="3"/>
      <c r="M9" s="3">
        <v>2</v>
      </c>
      <c r="N9" s="3"/>
      <c r="O9" s="3">
        <v>1</v>
      </c>
      <c r="P9" s="3"/>
      <c r="Q9" s="3">
        <v>1</v>
      </c>
      <c r="R9" s="3"/>
      <c r="S9" s="3">
        <v>2</v>
      </c>
      <c r="T9" s="3"/>
      <c r="U9" s="5">
        <f t="shared" si="0"/>
        <v>6.8181818181818175</v>
      </c>
      <c r="V9" s="3"/>
      <c r="W9" s="3"/>
      <c r="X9" s="3"/>
      <c r="Y9" s="3"/>
      <c r="Z9" s="3"/>
      <c r="AA9" s="3"/>
      <c r="AB9" s="3"/>
      <c r="AC9" s="3"/>
    </row>
    <row r="10" spans="1:29">
      <c r="A10">
        <v>7</v>
      </c>
      <c r="B10" t="s">
        <v>78</v>
      </c>
      <c r="C10" t="s">
        <v>112</v>
      </c>
      <c r="D10" s="3">
        <v>2</v>
      </c>
      <c r="E10" s="3">
        <v>1</v>
      </c>
      <c r="F10" s="3"/>
      <c r="G10" s="3">
        <v>2</v>
      </c>
      <c r="H10" s="3"/>
      <c r="I10" s="3">
        <v>1.5</v>
      </c>
      <c r="J10" s="3"/>
      <c r="K10" s="3">
        <v>1.5</v>
      </c>
      <c r="L10" s="3"/>
      <c r="M10" s="3">
        <v>2</v>
      </c>
      <c r="N10" s="3"/>
      <c r="O10" s="3">
        <v>0.5</v>
      </c>
      <c r="P10" s="3"/>
      <c r="Q10" s="3">
        <v>1</v>
      </c>
      <c r="R10" s="3"/>
      <c r="S10" s="3">
        <v>2</v>
      </c>
      <c r="T10" s="3"/>
      <c r="U10" s="5">
        <f t="shared" si="0"/>
        <v>6.1363636363636367</v>
      </c>
      <c r="V10" s="3"/>
      <c r="W10" s="3"/>
      <c r="X10" s="3"/>
      <c r="Y10" s="3"/>
      <c r="Z10" s="3"/>
      <c r="AA10" s="3"/>
      <c r="AB10" s="3"/>
      <c r="AC10" s="3"/>
    </row>
    <row r="11" spans="1:29">
      <c r="A11">
        <v>8</v>
      </c>
      <c r="B11" t="s">
        <v>141</v>
      </c>
      <c r="C11" t="s">
        <v>112</v>
      </c>
      <c r="D11" s="3">
        <v>1</v>
      </c>
      <c r="E11" s="3">
        <v>1</v>
      </c>
      <c r="F11" s="3"/>
      <c r="G11" s="3">
        <v>1</v>
      </c>
      <c r="H11" s="3"/>
      <c r="I11" s="3">
        <v>2</v>
      </c>
      <c r="J11" s="3"/>
      <c r="K11" s="3">
        <v>1</v>
      </c>
      <c r="L11" s="3"/>
      <c r="M11" s="3">
        <v>2</v>
      </c>
      <c r="N11" s="3"/>
      <c r="O11" s="3">
        <v>1</v>
      </c>
      <c r="P11" s="3"/>
      <c r="Q11" s="3">
        <v>1</v>
      </c>
      <c r="R11" s="3"/>
      <c r="S11" s="3">
        <v>2</v>
      </c>
      <c r="T11" s="3"/>
      <c r="U11" s="5">
        <f t="shared" si="0"/>
        <v>5.4545454545454541</v>
      </c>
      <c r="V11" s="3"/>
      <c r="W11" s="3"/>
      <c r="X11" s="3"/>
      <c r="Y11" s="3"/>
      <c r="Z11" s="3"/>
      <c r="AA11" s="3"/>
      <c r="AB11" s="3"/>
      <c r="AC11" s="3"/>
    </row>
    <row r="12" spans="1:29">
      <c r="A12">
        <v>9</v>
      </c>
      <c r="B12" t="s">
        <v>82</v>
      </c>
      <c r="C12" t="s">
        <v>112</v>
      </c>
      <c r="D12" s="3">
        <v>2</v>
      </c>
      <c r="E12" s="3">
        <v>1</v>
      </c>
      <c r="F12" s="3"/>
      <c r="G12" s="3">
        <v>0.5</v>
      </c>
      <c r="H12" s="3">
        <v>1.5</v>
      </c>
      <c r="I12" s="3">
        <v>1.5</v>
      </c>
      <c r="J12" s="3">
        <v>0.5</v>
      </c>
      <c r="K12" s="3">
        <v>0.5</v>
      </c>
      <c r="L12" s="3">
        <v>1.5</v>
      </c>
      <c r="M12" s="3">
        <v>0.5</v>
      </c>
      <c r="N12" s="3">
        <v>2</v>
      </c>
      <c r="O12" s="3">
        <v>1</v>
      </c>
      <c r="P12" s="3">
        <v>1</v>
      </c>
      <c r="Q12" s="3">
        <v>1</v>
      </c>
      <c r="R12" s="3">
        <v>2</v>
      </c>
      <c r="S12" s="3">
        <v>2</v>
      </c>
      <c r="T12" s="3">
        <v>2</v>
      </c>
      <c r="U12" s="5">
        <f t="shared" si="0"/>
        <v>9.3181818181818183</v>
      </c>
      <c r="V12" s="3"/>
      <c r="W12" s="3"/>
      <c r="X12" s="3"/>
      <c r="Y12" s="3"/>
      <c r="Z12" s="3"/>
      <c r="AA12" s="3"/>
      <c r="AB12" s="3"/>
      <c r="AC12" s="3"/>
    </row>
    <row r="13" spans="1:29">
      <c r="A13">
        <v>10</v>
      </c>
      <c r="B13" t="s">
        <v>50</v>
      </c>
      <c r="C13" t="s">
        <v>110</v>
      </c>
      <c r="D13" s="3">
        <v>0.5</v>
      </c>
      <c r="E13" s="3">
        <v>1</v>
      </c>
      <c r="F13" s="3">
        <v>1</v>
      </c>
      <c r="G13" s="3">
        <v>2</v>
      </c>
      <c r="H13" s="3">
        <v>3</v>
      </c>
      <c r="I13" s="3">
        <v>0.5</v>
      </c>
      <c r="J13" s="3">
        <v>0.5</v>
      </c>
      <c r="K13" s="3">
        <v>1.5</v>
      </c>
      <c r="L13" s="3">
        <v>1.5</v>
      </c>
      <c r="M13" s="3">
        <v>1.5</v>
      </c>
      <c r="N13" s="3"/>
      <c r="O13" s="3">
        <v>1</v>
      </c>
      <c r="P13" s="3"/>
      <c r="Q13" s="3">
        <v>1</v>
      </c>
      <c r="R13" s="3"/>
      <c r="S13" s="3"/>
      <c r="T13" s="3"/>
      <c r="U13" s="5">
        <f t="shared" si="0"/>
        <v>6.8181818181818175</v>
      </c>
      <c r="V13" s="3"/>
      <c r="W13" s="3"/>
      <c r="X13" s="3"/>
      <c r="Y13" s="3"/>
      <c r="Z13" s="3"/>
      <c r="AA13" s="3"/>
      <c r="AB13" s="3"/>
      <c r="AC13" s="3"/>
    </row>
    <row r="14" spans="1:29">
      <c r="A14">
        <v>11</v>
      </c>
      <c r="B14" t="s">
        <v>145</v>
      </c>
      <c r="C14" t="s">
        <v>112</v>
      </c>
      <c r="D14" s="3">
        <v>0.5</v>
      </c>
      <c r="E14" s="3">
        <v>2</v>
      </c>
      <c r="F14" s="3"/>
      <c r="G14" s="3">
        <v>2</v>
      </c>
      <c r="H14" s="3">
        <v>2.5</v>
      </c>
      <c r="I14" s="3">
        <v>2</v>
      </c>
      <c r="J14" s="3">
        <v>1</v>
      </c>
      <c r="K14" s="3">
        <v>2</v>
      </c>
      <c r="L14" s="3">
        <v>2</v>
      </c>
      <c r="M14" s="3">
        <v>2</v>
      </c>
      <c r="N14" s="3">
        <v>2</v>
      </c>
      <c r="O14" s="3">
        <v>1.5</v>
      </c>
      <c r="P14" s="3">
        <v>3</v>
      </c>
      <c r="Q14" s="3">
        <v>2</v>
      </c>
      <c r="R14" s="3">
        <v>3</v>
      </c>
      <c r="S14" s="3">
        <v>1.5</v>
      </c>
      <c r="T14" s="3">
        <v>1.5</v>
      </c>
      <c r="U14" s="5">
        <f t="shared" si="0"/>
        <v>13.863636363636365</v>
      </c>
      <c r="V14" s="3"/>
      <c r="W14" s="3"/>
      <c r="X14" s="3"/>
      <c r="Y14" s="3"/>
      <c r="Z14" s="3"/>
      <c r="AA14" s="3"/>
      <c r="AB14" s="3"/>
      <c r="AC14" s="3"/>
    </row>
    <row r="15" spans="1:29">
      <c r="A15">
        <v>12</v>
      </c>
      <c r="B15" t="s">
        <v>43</v>
      </c>
      <c r="C15" t="s">
        <v>112</v>
      </c>
      <c r="D15" s="3">
        <v>1.5</v>
      </c>
      <c r="E15" s="3">
        <v>2</v>
      </c>
      <c r="F15" s="3"/>
      <c r="G15" s="3">
        <v>2</v>
      </c>
      <c r="H15" s="3"/>
      <c r="I15" s="3">
        <v>-2</v>
      </c>
      <c r="J15" s="3">
        <v>1</v>
      </c>
      <c r="K15" s="3">
        <v>1.5</v>
      </c>
      <c r="L15" s="3"/>
      <c r="M15" s="3">
        <v>2</v>
      </c>
      <c r="N15" s="3"/>
      <c r="O15" s="3">
        <v>1.5</v>
      </c>
      <c r="P15" s="3"/>
      <c r="Q15" s="3">
        <v>1</v>
      </c>
      <c r="R15" s="3"/>
      <c r="S15" s="3">
        <v>2</v>
      </c>
      <c r="T15" s="3"/>
      <c r="U15" s="5">
        <f t="shared" si="0"/>
        <v>5.6818181818181825</v>
      </c>
      <c r="V15" s="3"/>
      <c r="W15" s="3"/>
      <c r="X15" s="3"/>
      <c r="Y15" s="3"/>
      <c r="Z15" s="3"/>
      <c r="AA15" s="3"/>
      <c r="AB15" s="3"/>
      <c r="AC15" s="3"/>
    </row>
    <row r="16" spans="1:29">
      <c r="A16">
        <v>13</v>
      </c>
      <c r="B16" t="s">
        <v>46</v>
      </c>
      <c r="C16" t="s">
        <v>112</v>
      </c>
      <c r="D16" s="3">
        <v>1.5</v>
      </c>
      <c r="E16" s="3"/>
      <c r="F16" s="3"/>
      <c r="G16" s="3"/>
      <c r="H16" s="3"/>
      <c r="I16" s="3">
        <v>2</v>
      </c>
      <c r="J16" s="3"/>
      <c r="K16" s="3">
        <v>1</v>
      </c>
      <c r="L16" s="3"/>
      <c r="M16" s="3">
        <v>2</v>
      </c>
      <c r="N16" s="3"/>
      <c r="O16" s="3"/>
      <c r="P16" s="3"/>
      <c r="Q16" s="3"/>
      <c r="R16" s="3"/>
      <c r="S16" s="3"/>
      <c r="T16" s="3"/>
      <c r="U16" s="5">
        <f t="shared" si="0"/>
        <v>2.9545454545454546</v>
      </c>
      <c r="V16" s="3"/>
      <c r="W16" s="3"/>
      <c r="X16" s="3"/>
      <c r="Y16" s="3"/>
      <c r="Z16" s="3"/>
      <c r="AA16" s="3"/>
      <c r="AB16" s="3"/>
      <c r="AC16" s="3"/>
    </row>
    <row r="17" spans="1:29">
      <c r="A17">
        <v>14</v>
      </c>
      <c r="B17" t="s">
        <v>1</v>
      </c>
      <c r="C17" t="s">
        <v>112</v>
      </c>
      <c r="D17" s="3">
        <v>1.5</v>
      </c>
      <c r="E17" s="3">
        <v>1</v>
      </c>
      <c r="F17" s="3"/>
      <c r="G17" s="3">
        <v>2</v>
      </c>
      <c r="H17" s="3"/>
      <c r="I17" s="3">
        <v>1.5</v>
      </c>
      <c r="J17" s="3"/>
      <c r="K17" s="3">
        <v>1.5</v>
      </c>
      <c r="L17" s="3"/>
      <c r="M17" s="3">
        <v>2</v>
      </c>
      <c r="N17" s="3"/>
      <c r="O17" s="3">
        <v>0.5</v>
      </c>
      <c r="P17" s="3"/>
      <c r="Q17" s="3">
        <v>1</v>
      </c>
      <c r="R17" s="3"/>
      <c r="S17" s="3">
        <v>1.5</v>
      </c>
      <c r="T17" s="3"/>
      <c r="U17" s="5">
        <f t="shared" si="0"/>
        <v>5.6818181818181825</v>
      </c>
      <c r="V17" s="3"/>
      <c r="W17" s="3"/>
      <c r="X17" s="3"/>
      <c r="Y17" s="3"/>
      <c r="Z17" s="3"/>
      <c r="AA17" s="3"/>
      <c r="AB17" s="3"/>
      <c r="AC17" s="3"/>
    </row>
    <row r="18" spans="1:29">
      <c r="A18">
        <v>15</v>
      </c>
      <c r="B18" t="s">
        <v>146</v>
      </c>
      <c r="C18" t="s">
        <v>112</v>
      </c>
      <c r="D18" s="3">
        <v>0.5</v>
      </c>
      <c r="E18" s="3">
        <v>2</v>
      </c>
      <c r="F18" s="3"/>
      <c r="G18" s="3">
        <v>2</v>
      </c>
      <c r="H18" s="3">
        <v>2.5</v>
      </c>
      <c r="I18" s="3">
        <v>2</v>
      </c>
      <c r="J18" s="3">
        <v>1</v>
      </c>
      <c r="K18" s="3">
        <v>2</v>
      </c>
      <c r="L18" s="3">
        <v>2</v>
      </c>
      <c r="M18" s="3">
        <v>2</v>
      </c>
      <c r="N18" s="3">
        <v>2</v>
      </c>
      <c r="O18" s="3">
        <v>1.5</v>
      </c>
      <c r="P18" s="3">
        <v>3</v>
      </c>
      <c r="Q18" s="3">
        <v>2</v>
      </c>
      <c r="R18" s="3">
        <v>3</v>
      </c>
      <c r="S18" s="3">
        <v>1.5</v>
      </c>
      <c r="T18" s="3">
        <v>1.5</v>
      </c>
      <c r="U18" s="5">
        <f t="shared" si="0"/>
        <v>13.863636363636365</v>
      </c>
      <c r="V18" s="3"/>
      <c r="W18" s="3"/>
      <c r="X18" s="3"/>
      <c r="Y18" s="3"/>
      <c r="Z18" s="3"/>
      <c r="AA18" s="3"/>
      <c r="AB18" s="3"/>
      <c r="AC18" s="3"/>
    </row>
    <row r="19" spans="1:29">
      <c r="A19">
        <v>16</v>
      </c>
      <c r="B19" t="s">
        <v>81</v>
      </c>
      <c r="C19" t="s">
        <v>112</v>
      </c>
      <c r="D19" s="3">
        <v>1</v>
      </c>
      <c r="E19" s="3">
        <v>1</v>
      </c>
      <c r="F19" s="3"/>
      <c r="G19" s="3"/>
      <c r="H19" s="3"/>
      <c r="I19" s="3">
        <v>2</v>
      </c>
      <c r="J19" s="3"/>
      <c r="K19" s="3">
        <v>1</v>
      </c>
      <c r="L19" s="3"/>
      <c r="M19" s="3">
        <v>2</v>
      </c>
      <c r="N19" s="3"/>
      <c r="O19" s="3">
        <v>2</v>
      </c>
      <c r="P19" s="3"/>
      <c r="Q19" s="3"/>
      <c r="R19" s="3"/>
      <c r="S19" s="3"/>
      <c r="T19" s="3"/>
      <c r="U19" s="5">
        <f t="shared" si="0"/>
        <v>4.0909090909090908</v>
      </c>
      <c r="V19" s="3"/>
      <c r="W19" s="3"/>
      <c r="X19" s="3"/>
      <c r="Y19" s="3"/>
      <c r="Z19" s="3"/>
      <c r="AA19" s="3"/>
      <c r="AB19" s="3"/>
      <c r="AC19" s="3"/>
    </row>
    <row r="20" spans="1:29">
      <c r="A20">
        <v>17</v>
      </c>
      <c r="B20" t="s">
        <v>5</v>
      </c>
      <c r="C20" t="s">
        <v>112</v>
      </c>
      <c r="D20" s="3">
        <v>1.5</v>
      </c>
      <c r="E20" s="3">
        <v>2</v>
      </c>
      <c r="F20" s="3"/>
      <c r="G20" s="3">
        <v>2</v>
      </c>
      <c r="H20" s="3"/>
      <c r="I20" s="3">
        <v>-2</v>
      </c>
      <c r="J20" s="3">
        <v>1</v>
      </c>
      <c r="K20" s="3">
        <v>1.5</v>
      </c>
      <c r="L20" s="3"/>
      <c r="M20" s="3">
        <v>2</v>
      </c>
      <c r="N20" s="3"/>
      <c r="O20" s="3">
        <v>1.5</v>
      </c>
      <c r="P20" s="3"/>
      <c r="Q20" s="3">
        <v>1</v>
      </c>
      <c r="R20" s="3"/>
      <c r="S20" s="3">
        <v>2</v>
      </c>
      <c r="T20" s="3"/>
      <c r="U20" s="5">
        <f t="shared" si="0"/>
        <v>5.6818181818181825</v>
      </c>
      <c r="V20" s="3"/>
      <c r="W20" s="3"/>
      <c r="X20" s="3"/>
      <c r="Y20" s="3"/>
      <c r="Z20" s="3"/>
      <c r="AA20" s="3"/>
      <c r="AB20" s="3"/>
      <c r="AC20" s="3"/>
    </row>
    <row r="21" spans="1:29">
      <c r="A21">
        <v>18</v>
      </c>
      <c r="B21" t="s">
        <v>83</v>
      </c>
      <c r="C21" t="s">
        <v>110</v>
      </c>
      <c r="D21" s="3">
        <v>2</v>
      </c>
      <c r="E21" s="3">
        <v>1.5</v>
      </c>
      <c r="F21" s="3">
        <v>1.5</v>
      </c>
      <c r="G21" s="3">
        <v>2</v>
      </c>
      <c r="H21" s="3">
        <v>7</v>
      </c>
      <c r="I21" s="3">
        <v>2</v>
      </c>
      <c r="J21" s="3">
        <v>1</v>
      </c>
      <c r="K21" s="3">
        <v>2</v>
      </c>
      <c r="L21" s="3">
        <v>3</v>
      </c>
      <c r="M21" s="3">
        <v>2</v>
      </c>
      <c r="N21" s="3">
        <v>3</v>
      </c>
      <c r="O21" s="3"/>
      <c r="P21" s="3">
        <v>4</v>
      </c>
      <c r="Q21" s="3">
        <v>2</v>
      </c>
      <c r="R21" s="3">
        <v>3</v>
      </c>
      <c r="S21" s="3">
        <v>2</v>
      </c>
      <c r="T21" s="3">
        <v>3</v>
      </c>
      <c r="U21" s="5">
        <f>SUM(D21:T21)/44*20</f>
        <v>18.636363636363637</v>
      </c>
      <c r="V21" s="3"/>
      <c r="W21" s="3"/>
      <c r="X21" s="3"/>
      <c r="Y21" s="3"/>
      <c r="Z21" s="3"/>
      <c r="AA21" s="3"/>
      <c r="AB21" s="3"/>
      <c r="AC21" s="3"/>
    </row>
    <row r="22" spans="1:29">
      <c r="A22">
        <v>19</v>
      </c>
      <c r="B22" t="s">
        <v>40</v>
      </c>
      <c r="D22" s="3">
        <v>2</v>
      </c>
      <c r="E22" s="3">
        <v>1.5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5">
        <f t="shared" ref="U22:U28" si="1">SUM(D22:T22)/44*20</f>
        <v>1.5909090909090908</v>
      </c>
      <c r="V22" s="3"/>
      <c r="W22" s="3"/>
      <c r="X22" s="3"/>
      <c r="Y22" s="3"/>
      <c r="Z22" s="3"/>
      <c r="AA22" s="3"/>
      <c r="AB22" s="3"/>
      <c r="AC22" s="3"/>
    </row>
    <row r="23" spans="1:29">
      <c r="A23">
        <v>20</v>
      </c>
      <c r="B23" t="s">
        <v>39</v>
      </c>
      <c r="D23" s="3">
        <v>2</v>
      </c>
      <c r="E23" s="3">
        <v>2</v>
      </c>
      <c r="F23" s="3"/>
      <c r="G23" s="3"/>
      <c r="H23" s="3"/>
      <c r="I23" s="3">
        <v>0.5</v>
      </c>
      <c r="J23" s="3"/>
      <c r="K23" s="3"/>
      <c r="L23" s="3"/>
      <c r="M23" s="3">
        <v>1.5</v>
      </c>
      <c r="N23" s="3"/>
      <c r="O23" s="3">
        <v>1.5</v>
      </c>
      <c r="P23" s="3"/>
      <c r="Q23" s="3">
        <v>1.5</v>
      </c>
      <c r="R23" s="3"/>
      <c r="S23" s="3">
        <v>2</v>
      </c>
      <c r="T23" s="3"/>
      <c r="U23" s="5">
        <f t="shared" si="1"/>
        <v>5</v>
      </c>
      <c r="V23" s="3"/>
      <c r="W23" s="3"/>
      <c r="X23" s="3"/>
      <c r="Y23" s="3"/>
      <c r="Z23" s="3"/>
      <c r="AA23" s="3"/>
      <c r="AB23" s="3"/>
      <c r="AC23" s="3"/>
    </row>
    <row r="24" spans="1:29">
      <c r="A24">
        <v>21</v>
      </c>
      <c r="B24" t="s">
        <v>53</v>
      </c>
      <c r="C24" t="s">
        <v>61</v>
      </c>
      <c r="D24" s="3">
        <v>1</v>
      </c>
      <c r="E24" s="3">
        <v>1.5</v>
      </c>
      <c r="F24" s="3">
        <v>1</v>
      </c>
      <c r="G24" s="3"/>
      <c r="H24" s="3"/>
      <c r="I24" s="3">
        <v>1.5</v>
      </c>
      <c r="J24" s="3"/>
      <c r="K24" s="3"/>
      <c r="L24" s="3"/>
      <c r="M24" s="3">
        <v>2</v>
      </c>
      <c r="N24" s="3"/>
      <c r="O24" s="3"/>
      <c r="P24" s="3"/>
      <c r="Q24" s="3"/>
      <c r="R24" s="3"/>
      <c r="S24" s="3"/>
      <c r="T24" s="3"/>
      <c r="U24" s="5">
        <f t="shared" si="1"/>
        <v>3.1818181818181817</v>
      </c>
      <c r="V24" s="3"/>
      <c r="W24" s="3"/>
      <c r="X24" s="3"/>
      <c r="Y24" s="3"/>
      <c r="Z24" s="3"/>
      <c r="AA24" s="3"/>
      <c r="AB24" s="3"/>
      <c r="AC24" s="3"/>
    </row>
    <row r="25" spans="1:29">
      <c r="A25">
        <v>22</v>
      </c>
      <c r="B25" t="s">
        <v>147</v>
      </c>
      <c r="C25" t="s">
        <v>112</v>
      </c>
      <c r="D25" s="3">
        <v>1</v>
      </c>
      <c r="E25" s="3">
        <v>2</v>
      </c>
      <c r="F25" s="3"/>
      <c r="G25" s="3"/>
      <c r="H25" s="3"/>
      <c r="I25" s="3">
        <v>0.5</v>
      </c>
      <c r="J25" s="3"/>
      <c r="K25" s="3"/>
      <c r="L25" s="3"/>
      <c r="M25" s="3">
        <v>1.5</v>
      </c>
      <c r="N25" s="3"/>
      <c r="O25" s="3">
        <v>1.5</v>
      </c>
      <c r="P25" s="3"/>
      <c r="Q25" s="3">
        <v>1.5</v>
      </c>
      <c r="R25" s="3"/>
      <c r="S25" s="3">
        <v>2</v>
      </c>
      <c r="T25" s="3"/>
      <c r="U25" s="5">
        <f t="shared" si="1"/>
        <v>4.545454545454545</v>
      </c>
      <c r="V25" s="3"/>
      <c r="W25" s="3"/>
      <c r="X25" s="3"/>
      <c r="Y25" s="3"/>
      <c r="Z25" s="3"/>
      <c r="AA25" s="3"/>
      <c r="AB25" s="3"/>
      <c r="AC25" s="3"/>
    </row>
    <row r="26" spans="1:29">
      <c r="A26">
        <v>23</v>
      </c>
      <c r="B26" t="s">
        <v>55</v>
      </c>
      <c r="D26" s="3"/>
      <c r="E26" s="3">
        <v>1</v>
      </c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5">
        <f t="shared" si="1"/>
        <v>0.45454545454545459</v>
      </c>
      <c r="V26" s="3"/>
      <c r="W26" s="3"/>
      <c r="X26" s="3"/>
      <c r="Y26" s="3"/>
      <c r="Z26" s="3"/>
      <c r="AA26" s="3"/>
      <c r="AB26" s="3"/>
      <c r="AC26" s="3"/>
    </row>
    <row r="27" spans="1:29">
      <c r="A27">
        <v>24</v>
      </c>
      <c r="B27" t="s">
        <v>114</v>
      </c>
      <c r="C27" t="s">
        <v>112</v>
      </c>
      <c r="D27" s="3"/>
      <c r="E27" s="3">
        <v>1.5</v>
      </c>
      <c r="F27" s="3"/>
      <c r="G27" s="3">
        <v>2</v>
      </c>
      <c r="H27" s="3"/>
      <c r="I27" s="3">
        <v>2</v>
      </c>
      <c r="J27" s="3">
        <v>1</v>
      </c>
      <c r="K27" s="3">
        <v>2</v>
      </c>
      <c r="L27" s="3"/>
      <c r="M27" s="3"/>
      <c r="N27" s="3"/>
      <c r="O27" s="3">
        <v>0.5</v>
      </c>
      <c r="P27" s="3"/>
      <c r="Q27" s="3"/>
      <c r="R27" s="3"/>
      <c r="S27" s="3"/>
      <c r="T27" s="3"/>
      <c r="U27" s="5">
        <f t="shared" si="1"/>
        <v>4.0909090909090908</v>
      </c>
      <c r="V27" s="3"/>
      <c r="W27" s="3"/>
      <c r="X27" s="3"/>
      <c r="Y27" s="3"/>
      <c r="Z27" s="3"/>
      <c r="AA27" s="3"/>
      <c r="AB27" s="3"/>
      <c r="AC27" s="3"/>
    </row>
    <row r="28" spans="1:29">
      <c r="A28">
        <v>25</v>
      </c>
      <c r="B28" t="s">
        <v>38</v>
      </c>
      <c r="C28" t="s">
        <v>112</v>
      </c>
      <c r="D28" s="3">
        <v>2</v>
      </c>
      <c r="E28" s="3">
        <v>1</v>
      </c>
      <c r="F28" s="3"/>
      <c r="G28" s="3">
        <v>0.5</v>
      </c>
      <c r="H28" s="3">
        <v>1.5</v>
      </c>
      <c r="I28" s="3">
        <v>1.5</v>
      </c>
      <c r="J28" s="3">
        <v>0.5</v>
      </c>
      <c r="K28" s="3">
        <v>0.5</v>
      </c>
      <c r="L28" s="3"/>
      <c r="M28" s="3">
        <v>0.5</v>
      </c>
      <c r="N28" s="3">
        <v>2</v>
      </c>
      <c r="O28" s="3">
        <v>1</v>
      </c>
      <c r="P28" s="3">
        <v>1</v>
      </c>
      <c r="Q28" s="3">
        <v>1</v>
      </c>
      <c r="R28" s="3">
        <v>2</v>
      </c>
      <c r="S28" s="3">
        <v>2</v>
      </c>
      <c r="T28" s="3">
        <v>2</v>
      </c>
      <c r="U28" s="5">
        <f t="shared" si="1"/>
        <v>8.6363636363636367</v>
      </c>
      <c r="V28" s="3"/>
      <c r="W28" s="3"/>
      <c r="X28" s="3"/>
      <c r="Y28" s="3"/>
      <c r="Z28" s="3"/>
      <c r="AA28" s="3"/>
      <c r="AB28" s="3"/>
      <c r="AC28" s="3"/>
    </row>
    <row r="29" spans="1:29">
      <c r="A29">
        <v>26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5"/>
      <c r="V29" s="3"/>
      <c r="W29" s="3"/>
      <c r="X29" s="3"/>
      <c r="Y29" s="3"/>
      <c r="Z29" s="3"/>
      <c r="AA29" s="3"/>
      <c r="AB29" s="3"/>
      <c r="AC29" s="3"/>
    </row>
    <row r="30" spans="1:29">
      <c r="B30" t="s">
        <v>29</v>
      </c>
      <c r="D30" s="3">
        <v>2</v>
      </c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5"/>
      <c r="V30" s="3"/>
      <c r="W30" s="3"/>
      <c r="X30" s="3"/>
      <c r="Y30" s="3"/>
      <c r="Z30" s="3"/>
      <c r="AA30" s="3"/>
      <c r="AB30" s="3"/>
      <c r="AC30" s="3"/>
    </row>
    <row r="31" spans="1:29">
      <c r="K31" s="3"/>
      <c r="L31" s="3"/>
      <c r="M31" s="3"/>
      <c r="N31" s="3"/>
      <c r="O31" s="3"/>
      <c r="P31" s="3"/>
      <c r="Q31" s="3"/>
      <c r="R31" s="3"/>
      <c r="S31" s="3"/>
      <c r="T31" s="3"/>
      <c r="U31" s="5"/>
      <c r="V31" s="3"/>
      <c r="W31" s="3"/>
      <c r="X31" s="3"/>
      <c r="Y31" s="3"/>
      <c r="Z31" s="3"/>
      <c r="AA31" s="3"/>
      <c r="AB31" s="3"/>
      <c r="AC31" s="3"/>
    </row>
    <row r="32" spans="1:29"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5"/>
      <c r="V32" s="3"/>
      <c r="W32" s="3"/>
      <c r="X32" s="3"/>
      <c r="Y32" s="3"/>
      <c r="Z32" s="3"/>
      <c r="AA32" s="3"/>
      <c r="AB32" s="3"/>
      <c r="AC32" s="3"/>
    </row>
    <row r="33" spans="4:29"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5"/>
      <c r="V33" s="3"/>
      <c r="W33" s="3"/>
      <c r="X33" s="3"/>
      <c r="Y33" s="3"/>
      <c r="Z33" s="3"/>
      <c r="AA33" s="3"/>
      <c r="AB33" s="3"/>
      <c r="AC33" s="3"/>
    </row>
    <row r="34" spans="4:29"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5"/>
      <c r="V34" s="3"/>
      <c r="W34" s="3"/>
      <c r="X34" s="3"/>
      <c r="Y34" s="3"/>
      <c r="Z34" s="3"/>
      <c r="AA34" s="3"/>
      <c r="AB34" s="3"/>
      <c r="AC34" s="3"/>
    </row>
    <row r="35" spans="4:29"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5"/>
      <c r="V35" s="3"/>
      <c r="W35" s="3"/>
      <c r="X35" s="3"/>
      <c r="Y35" s="3"/>
      <c r="Z35" s="3"/>
      <c r="AA35" s="3"/>
      <c r="AB35" s="3"/>
      <c r="AC35" s="3"/>
    </row>
    <row r="36" spans="4:29"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5"/>
      <c r="V36" s="3"/>
      <c r="W36" s="3"/>
      <c r="X36" s="3"/>
      <c r="Y36" s="3"/>
      <c r="Z36" s="3"/>
      <c r="AA36" s="3"/>
      <c r="AB36" s="3"/>
      <c r="AC36" s="3"/>
    </row>
    <row r="37" spans="4:29"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5"/>
      <c r="V37" s="3"/>
      <c r="W37" s="3"/>
      <c r="X37" s="3"/>
      <c r="Y37" s="3"/>
      <c r="Z37" s="3"/>
      <c r="AA37" s="3"/>
      <c r="AB37" s="3"/>
      <c r="AC37" s="3"/>
    </row>
    <row r="38" spans="4:29"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5"/>
      <c r="V38" s="3"/>
      <c r="W38" s="3"/>
      <c r="X38" s="3"/>
      <c r="Y38" s="3"/>
      <c r="Z38" s="3"/>
      <c r="AA38" s="3"/>
      <c r="AB38" s="3"/>
      <c r="AC38" s="3"/>
    </row>
    <row r="39" spans="4:29"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5"/>
      <c r="V39" s="3"/>
      <c r="W39" s="3"/>
      <c r="X39" s="3"/>
      <c r="Y39" s="3"/>
      <c r="Z39" s="3"/>
      <c r="AA39" s="3"/>
      <c r="AB39" s="3"/>
      <c r="AC39" s="3"/>
    </row>
    <row r="40" spans="4:29"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5"/>
      <c r="V40" s="3"/>
      <c r="W40" s="3"/>
      <c r="X40" s="3"/>
      <c r="Y40" s="3"/>
      <c r="Z40" s="3"/>
      <c r="AA40" s="3"/>
      <c r="AB40" s="3"/>
      <c r="AC40" s="3"/>
    </row>
    <row r="41" spans="4:29"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5"/>
      <c r="V41" s="3"/>
      <c r="W41" s="3"/>
      <c r="X41" s="3"/>
      <c r="Y41" s="3"/>
      <c r="Z41" s="3"/>
      <c r="AA41" s="3"/>
      <c r="AB41" s="3"/>
      <c r="AC41" s="3"/>
    </row>
    <row r="42" spans="4:29"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5"/>
      <c r="V42" s="3"/>
      <c r="W42" s="3"/>
      <c r="X42" s="3"/>
      <c r="Y42" s="3"/>
      <c r="Z42" s="3"/>
      <c r="AA42" s="3"/>
      <c r="AB42" s="3"/>
      <c r="AC42" s="3"/>
    </row>
  </sheetData>
  <sortState ref="B4:F32">
    <sortCondition ref="B4:B32"/>
  </sortState>
  <phoneticPr fontId="6" type="noConversion"/>
  <pageMargins left="0.75" right="0.75" top="0.6777777777777778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2:D35"/>
  <sheetViews>
    <sheetView view="pageLayout" workbookViewId="0">
      <selection activeCell="D21" sqref="D21:D29"/>
    </sheetView>
  </sheetViews>
  <sheetFormatPr baseColWidth="10" defaultRowHeight="13"/>
  <sheetData>
    <row r="2" spans="1:4">
      <c r="A2">
        <f>0.85*(0.95*0.04+0.94*0.96)+ 0.02*(0.05*0.04+0.06*0.96)</f>
        <v>0.80053199999999991</v>
      </c>
      <c r="B2">
        <f>(0.7247*0.3)/(1.15*0.87)</f>
        <v>0.21730134932533735</v>
      </c>
    </row>
    <row r="3" spans="1:4" ht="16">
      <c r="A3">
        <f>0.95*(0.95*0.04+0.94*0.96)+ 0.2*(0.05*0.04+0.06*0.96)</f>
        <v>0.90529999999999988</v>
      </c>
      <c r="B3" s="9">
        <f>(0.7247)*(0.3) / (0.29)*(0.26)</f>
        <v>0.1949193103448276</v>
      </c>
    </row>
    <row r="4" spans="1:4">
      <c r="A4">
        <f>+A2*A3</f>
        <v>0.72472161959999981</v>
      </c>
    </row>
    <row r="15" spans="1:4">
      <c r="A15">
        <v>0</v>
      </c>
      <c r="B15">
        <f>-2000*100+B22</f>
        <v>-200050</v>
      </c>
      <c r="D15">
        <f>56*150</f>
        <v>8400</v>
      </c>
    </row>
    <row r="16" spans="1:4">
      <c r="A16">
        <v>1000</v>
      </c>
      <c r="B16">
        <f>-1000*100+B22</f>
        <v>-100050</v>
      </c>
      <c r="D16">
        <f>+D15*100*14</f>
        <v>11760000</v>
      </c>
    </row>
    <row r="19" spans="1:4">
      <c r="A19">
        <v>1997</v>
      </c>
      <c r="B19">
        <f>+B20-100</f>
        <v>-350</v>
      </c>
    </row>
    <row r="20" spans="1:4">
      <c r="A20">
        <v>1998</v>
      </c>
      <c r="B20">
        <f>+B21-100</f>
        <v>-250</v>
      </c>
    </row>
    <row r="21" spans="1:4">
      <c r="A21">
        <v>1999</v>
      </c>
      <c r="B21">
        <f>+B22-100</f>
        <v>-150</v>
      </c>
      <c r="D21" s="26"/>
    </row>
    <row r="22" spans="1:4">
      <c r="A22">
        <v>2000</v>
      </c>
      <c r="B22">
        <f>+B23-100</f>
        <v>-50</v>
      </c>
      <c r="D22" s="26">
        <f>+(0.992)*(0.003)/((0.992*0.003)+(0.0006*0.997))</f>
        <v>0.83263387611213702</v>
      </c>
    </row>
    <row r="23" spans="1:4">
      <c r="A23">
        <v>2001</v>
      </c>
      <c r="B23">
        <f>+B24-100</f>
        <v>50</v>
      </c>
      <c r="D23" s="26">
        <f>+(0.98*0.003)/((0.98*0.003) +(0.017*0.997))</f>
        <v>0.14782040323797072</v>
      </c>
    </row>
    <row r="24" spans="1:4">
      <c r="A24" s="8">
        <v>2002</v>
      </c>
      <c r="B24" s="8">
        <v>150</v>
      </c>
      <c r="D24" s="26">
        <f>((0.992*0.003)+(0.0006*0.997))</f>
        <v>3.5741999999999996E-3</v>
      </c>
    </row>
    <row r="25" spans="1:4">
      <c r="A25">
        <v>2003</v>
      </c>
      <c r="B25">
        <f>+B24+100</f>
        <v>250</v>
      </c>
      <c r="D25" s="26">
        <f>+(0.992)*(0.003)</f>
        <v>2.9759999999999999E-3</v>
      </c>
    </row>
    <row r="26" spans="1:4">
      <c r="A26">
        <v>2004</v>
      </c>
      <c r="B26">
        <f t="shared" ref="B26:B35" si="0">+B25+100</f>
        <v>350</v>
      </c>
      <c r="D26" s="26">
        <f>+((0.98*0.003) +(0.017*0.997))</f>
        <v>1.9889000000000004E-2</v>
      </c>
    </row>
    <row r="27" spans="1:4">
      <c r="A27">
        <v>2005</v>
      </c>
      <c r="B27">
        <f t="shared" si="0"/>
        <v>450</v>
      </c>
      <c r="D27" s="26"/>
    </row>
    <row r="28" spans="1:4">
      <c r="A28">
        <v>2006</v>
      </c>
      <c r="B28">
        <f t="shared" si="0"/>
        <v>550</v>
      </c>
      <c r="D28" s="26">
        <f>+(0.98*0.992*0.003)/(D26*D24)</f>
        <v>41.026758438830214</v>
      </c>
    </row>
    <row r="29" spans="1:4">
      <c r="A29">
        <v>2007</v>
      </c>
      <c r="B29">
        <f t="shared" si="0"/>
        <v>650</v>
      </c>
    </row>
    <row r="30" spans="1:4">
      <c r="A30">
        <v>2008</v>
      </c>
      <c r="B30">
        <f t="shared" si="0"/>
        <v>750</v>
      </c>
    </row>
    <row r="31" spans="1:4">
      <c r="A31">
        <v>2009</v>
      </c>
      <c r="B31">
        <f t="shared" si="0"/>
        <v>850</v>
      </c>
    </row>
    <row r="32" spans="1:4">
      <c r="A32">
        <v>2010</v>
      </c>
      <c r="B32">
        <f t="shared" si="0"/>
        <v>950</v>
      </c>
    </row>
    <row r="33" spans="1:2">
      <c r="A33">
        <v>2011</v>
      </c>
      <c r="B33">
        <f t="shared" si="0"/>
        <v>1050</v>
      </c>
    </row>
    <row r="34" spans="1:2">
      <c r="A34">
        <v>2012</v>
      </c>
      <c r="B34">
        <f t="shared" si="0"/>
        <v>1150</v>
      </c>
    </row>
    <row r="35" spans="1:2">
      <c r="A35" s="8">
        <v>2013</v>
      </c>
      <c r="B35" s="8">
        <f t="shared" si="0"/>
        <v>1250</v>
      </c>
    </row>
  </sheetData>
  <sheetCalcPr fullCalcOnLoad="1"/>
  <phoneticPr fontId="6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D57"/>
  <sheetViews>
    <sheetView view="pageLayout" workbookViewId="0">
      <selection activeCell="B10" sqref="B10"/>
    </sheetView>
  </sheetViews>
  <sheetFormatPr baseColWidth="10" defaultRowHeight="13"/>
  <cols>
    <col min="1" max="1" width="8.5703125" bestFit="1" customWidth="1"/>
    <col min="2" max="2" width="35.7109375" bestFit="1" customWidth="1"/>
    <col min="3" max="3" width="13.28515625" style="10" bestFit="1" customWidth="1"/>
    <col min="4" max="4" width="10.7109375" style="10"/>
  </cols>
  <sheetData>
    <row r="1" spans="1:4">
      <c r="A1" s="1" t="s">
        <v>118</v>
      </c>
      <c r="B1" t="s">
        <v>117</v>
      </c>
    </row>
    <row r="2" spans="1:4">
      <c r="A2" s="1"/>
      <c r="B2" s="1" t="s">
        <v>135</v>
      </c>
      <c r="C2" s="11" t="s">
        <v>115</v>
      </c>
      <c r="D2" s="11" t="s">
        <v>116</v>
      </c>
    </row>
    <row r="3" spans="1:4">
      <c r="A3">
        <v>1</v>
      </c>
      <c r="B3" t="s">
        <v>90</v>
      </c>
      <c r="C3" s="10">
        <f>+Teoria!J4+Teoria!K4</f>
        <v>11</v>
      </c>
    </row>
    <row r="4" spans="1:4">
      <c r="A4">
        <v>2</v>
      </c>
      <c r="B4" t="s">
        <v>29</v>
      </c>
      <c r="C4" s="10">
        <f>+Teoria!J56+Teoria!K56</f>
        <v>0</v>
      </c>
    </row>
    <row r="5" spans="1:4">
      <c r="A5">
        <v>3</v>
      </c>
      <c r="B5" t="s">
        <v>91</v>
      </c>
      <c r="C5" s="10">
        <f>+Teoria!J57+Teoria!K57</f>
        <v>0</v>
      </c>
    </row>
    <row r="6" spans="1:4">
      <c r="A6">
        <v>4</v>
      </c>
      <c r="B6" t="s">
        <v>92</v>
      </c>
      <c r="C6" s="10">
        <f>+Teoria!J5+Teoria!K5</f>
        <v>4.5</v>
      </c>
    </row>
    <row r="7" spans="1:4">
      <c r="A7">
        <v>5</v>
      </c>
      <c r="B7" t="s">
        <v>93</v>
      </c>
      <c r="C7" s="10">
        <f>+Teoria!J6+Teoria!K6</f>
        <v>3.5</v>
      </c>
    </row>
    <row r="8" spans="1:4">
      <c r="A8">
        <v>6</v>
      </c>
      <c r="B8" t="s">
        <v>94</v>
      </c>
      <c r="C8" s="10">
        <f>+Teoria!J7+Teoria!K7</f>
        <v>2</v>
      </c>
    </row>
    <row r="9" spans="1:4">
      <c r="A9">
        <v>7</v>
      </c>
      <c r="B9" t="s">
        <v>95</v>
      </c>
      <c r="C9" s="10">
        <f>+Teoria!J8+Teoria!K8</f>
        <v>11</v>
      </c>
    </row>
    <row r="10" spans="1:4">
      <c r="A10">
        <v>8</v>
      </c>
      <c r="B10" t="s">
        <v>143</v>
      </c>
      <c r="C10" s="10">
        <f>+Teoria!J9+Teoria!K9</f>
        <v>6</v>
      </c>
    </row>
    <row r="11" spans="1:4">
      <c r="A11">
        <v>9</v>
      </c>
      <c r="B11" t="s">
        <v>25</v>
      </c>
      <c r="C11" s="10">
        <f>+Teoria!J10+Teoria!K10</f>
        <v>3.5</v>
      </c>
    </row>
    <row r="12" spans="1:4">
      <c r="A12">
        <v>10</v>
      </c>
      <c r="B12" t="s">
        <v>0</v>
      </c>
      <c r="C12" s="10">
        <f>+Teoria!J11+Teoria!K11</f>
        <v>6.5</v>
      </c>
    </row>
    <row r="13" spans="1:4">
      <c r="A13">
        <v>11</v>
      </c>
      <c r="B13" t="s">
        <v>59</v>
      </c>
      <c r="C13" s="10">
        <f>+Teoria!J12+Teoria!K12</f>
        <v>6.5</v>
      </c>
    </row>
    <row r="14" spans="1:4">
      <c r="A14">
        <v>12</v>
      </c>
      <c r="B14" t="s">
        <v>70</v>
      </c>
      <c r="C14" s="10">
        <f>+Teoria!J13+Teoria!K13</f>
        <v>5</v>
      </c>
    </row>
    <row r="15" spans="1:4">
      <c r="A15">
        <v>13</v>
      </c>
      <c r="B15" t="s">
        <v>71</v>
      </c>
      <c r="C15" s="10">
        <f>+Teoria!J14+Teoria!K14</f>
        <v>6</v>
      </c>
    </row>
    <row r="16" spans="1:4">
      <c r="A16">
        <v>14</v>
      </c>
      <c r="B16" t="s">
        <v>72</v>
      </c>
      <c r="C16" s="10">
        <f>+Teoria!J15+Teoria!K15</f>
        <v>1</v>
      </c>
    </row>
    <row r="17" spans="1:3">
      <c r="A17">
        <v>15</v>
      </c>
      <c r="B17" t="s">
        <v>73</v>
      </c>
      <c r="C17" s="10">
        <f>+Teoria!J16+Teoria!K16</f>
        <v>11.5</v>
      </c>
    </row>
    <row r="18" spans="1:3">
      <c r="A18">
        <v>16</v>
      </c>
      <c r="B18" t="s">
        <v>109</v>
      </c>
      <c r="C18" s="10">
        <f>+Teoria!J17+Teoria!K17</f>
        <v>7.5</v>
      </c>
    </row>
    <row r="19" spans="1:3">
      <c r="A19">
        <v>17</v>
      </c>
      <c r="B19" t="s">
        <v>74</v>
      </c>
      <c r="C19" s="10">
        <f>+Teoria!J18+Teoria!K18</f>
        <v>3</v>
      </c>
    </row>
    <row r="20" spans="1:3">
      <c r="A20">
        <v>18</v>
      </c>
      <c r="B20" t="s">
        <v>75</v>
      </c>
      <c r="C20" s="10">
        <f>+Teoria!J19+Teoria!K19</f>
        <v>5</v>
      </c>
    </row>
    <row r="21" spans="1:3">
      <c r="A21">
        <v>19</v>
      </c>
      <c r="B21" t="s">
        <v>76</v>
      </c>
      <c r="C21" s="10">
        <f>+Teoria!J20+Teoria!K20</f>
        <v>7.5</v>
      </c>
    </row>
    <row r="22" spans="1:3">
      <c r="A22">
        <v>20</v>
      </c>
      <c r="B22" t="s">
        <v>141</v>
      </c>
      <c r="C22" s="10">
        <f>+Teoria!J21+Teoria!K21</f>
        <v>8</v>
      </c>
    </row>
    <row r="23" spans="1:3">
      <c r="A23">
        <v>21</v>
      </c>
      <c r="B23" t="s">
        <v>77</v>
      </c>
      <c r="C23" s="10">
        <f>+Teoria!J22+Teoria!K22</f>
        <v>7.5</v>
      </c>
    </row>
    <row r="24" spans="1:3">
      <c r="A24">
        <v>22</v>
      </c>
      <c r="B24" t="s">
        <v>164</v>
      </c>
      <c r="C24" s="10">
        <f>+Teoria!J23+Teoria!K23</f>
        <v>7</v>
      </c>
    </row>
    <row r="25" spans="1:3">
      <c r="A25">
        <v>23</v>
      </c>
      <c r="B25" t="s">
        <v>165</v>
      </c>
      <c r="C25" s="10">
        <f>+Teoria!J24+Teoria!K24</f>
        <v>4.5</v>
      </c>
    </row>
    <row r="26" spans="1:3">
      <c r="A26">
        <v>24</v>
      </c>
      <c r="B26" t="s">
        <v>58</v>
      </c>
      <c r="C26" s="10">
        <f>+Teoria!J25+Teoria!K25</f>
        <v>5.5</v>
      </c>
    </row>
    <row r="27" spans="1:3">
      <c r="A27">
        <v>25</v>
      </c>
      <c r="B27" t="s">
        <v>31</v>
      </c>
      <c r="C27" s="10">
        <f>+Teoria!J26+Teoria!K26</f>
        <v>3.5</v>
      </c>
    </row>
    <row r="28" spans="1:3">
      <c r="A28">
        <v>26</v>
      </c>
      <c r="B28" t="s">
        <v>47</v>
      </c>
      <c r="C28" s="10">
        <f>+Teoria!J27+Teoria!K27</f>
        <v>3.5</v>
      </c>
    </row>
    <row r="29" spans="1:3">
      <c r="A29">
        <v>27</v>
      </c>
      <c r="B29" t="s">
        <v>166</v>
      </c>
      <c r="C29" s="10">
        <f>+Teoria!J28+Teoria!K28</f>
        <v>2.5</v>
      </c>
    </row>
    <row r="30" spans="1:3">
      <c r="A30">
        <v>28</v>
      </c>
      <c r="B30" t="s">
        <v>19</v>
      </c>
      <c r="C30" s="10">
        <f>+Teoria!J29+Teoria!K29</f>
        <v>10</v>
      </c>
    </row>
    <row r="31" spans="1:3">
      <c r="A31">
        <v>29</v>
      </c>
      <c r="B31" t="s">
        <v>49</v>
      </c>
      <c r="C31" s="10">
        <f>+Teoria!J30+Teoria!K30</f>
        <v>4</v>
      </c>
    </row>
    <row r="32" spans="1:3">
      <c r="A32">
        <v>30</v>
      </c>
      <c r="B32" t="s">
        <v>167</v>
      </c>
      <c r="C32" s="10">
        <f>+Teoria!J31+Teoria!K31</f>
        <v>4.5</v>
      </c>
    </row>
    <row r="33" spans="1:3">
      <c r="A33">
        <v>31</v>
      </c>
      <c r="B33" t="s">
        <v>168</v>
      </c>
      <c r="C33" s="10">
        <f>+Teoria!J32+Teoria!K32</f>
        <v>3</v>
      </c>
    </row>
    <row r="34" spans="1:3">
      <c r="A34">
        <v>32</v>
      </c>
      <c r="B34" t="s">
        <v>169</v>
      </c>
      <c r="C34" s="10">
        <f>+Teoria!J33+Teoria!K33</f>
        <v>0</v>
      </c>
    </row>
    <row r="35" spans="1:3">
      <c r="A35">
        <v>33</v>
      </c>
      <c r="B35" t="s">
        <v>44</v>
      </c>
      <c r="C35" s="10">
        <f>+Teoria!J34+Teoria!K34</f>
        <v>5</v>
      </c>
    </row>
    <row r="36" spans="1:3">
      <c r="A36">
        <v>34</v>
      </c>
      <c r="B36" t="s">
        <v>52</v>
      </c>
      <c r="C36" s="10">
        <f>+Teoria!J35+Teoria!K35</f>
        <v>9.5</v>
      </c>
    </row>
    <row r="37" spans="1:3">
      <c r="A37">
        <v>35</v>
      </c>
      <c r="B37" t="s">
        <v>45</v>
      </c>
      <c r="C37" s="10">
        <f>+Teoria!J36+Teoria!K36</f>
        <v>5</v>
      </c>
    </row>
    <row r="38" spans="1:3">
      <c r="A38">
        <v>36</v>
      </c>
      <c r="B38" t="s">
        <v>43</v>
      </c>
      <c r="C38" s="10">
        <f>+Teoria!J37+Teoria!K37</f>
        <v>5</v>
      </c>
    </row>
    <row r="39" spans="1:3">
      <c r="A39">
        <v>37</v>
      </c>
      <c r="B39" t="s">
        <v>46</v>
      </c>
      <c r="C39" s="10">
        <f>+Teoria!J38+Teoria!K38</f>
        <v>2</v>
      </c>
    </row>
    <row r="40" spans="1:3">
      <c r="A40">
        <v>38</v>
      </c>
      <c r="B40" t="s">
        <v>1</v>
      </c>
      <c r="C40" s="10">
        <f>+Teoria!J39+Teoria!K39</f>
        <v>10</v>
      </c>
    </row>
    <row r="41" spans="1:3">
      <c r="A41">
        <v>39</v>
      </c>
      <c r="B41" t="s">
        <v>2</v>
      </c>
      <c r="C41" s="10">
        <f>+Teoria!J40+Teoria!K40</f>
        <v>7.5</v>
      </c>
    </row>
    <row r="42" spans="1:3">
      <c r="A42">
        <v>40</v>
      </c>
      <c r="B42" t="s">
        <v>3</v>
      </c>
      <c r="C42" s="10">
        <f>+Teoria!J41+Teoria!K41</f>
        <v>2.5</v>
      </c>
    </row>
    <row r="43" spans="1:3">
      <c r="A43">
        <v>41</v>
      </c>
      <c r="B43" t="s">
        <v>28</v>
      </c>
      <c r="C43" s="10">
        <f>+Teoria!J42+Teoria!K42</f>
        <v>9</v>
      </c>
    </row>
    <row r="44" spans="1:3">
      <c r="A44">
        <v>42</v>
      </c>
      <c r="B44" t="s">
        <v>4</v>
      </c>
      <c r="C44" s="10">
        <f>+Teoria!J43+Teoria!K43</f>
        <v>8</v>
      </c>
    </row>
    <row r="45" spans="1:3">
      <c r="A45">
        <v>43</v>
      </c>
      <c r="B45" t="s">
        <v>146</v>
      </c>
      <c r="C45" s="10">
        <f>+Teoria!J44+Teoria!K44</f>
        <v>8</v>
      </c>
    </row>
    <row r="46" spans="1:3">
      <c r="A46">
        <v>44</v>
      </c>
      <c r="B46" t="s">
        <v>81</v>
      </c>
      <c r="C46" s="10">
        <f>+Teoria!J45+Teoria!K45</f>
        <v>2</v>
      </c>
    </row>
    <row r="47" spans="1:3">
      <c r="A47">
        <v>45</v>
      </c>
      <c r="B47" t="s">
        <v>5</v>
      </c>
      <c r="C47" s="10">
        <f>+Teoria!J46+Teoria!K46</f>
        <v>3</v>
      </c>
    </row>
    <row r="48" spans="1:3">
      <c r="A48">
        <v>46</v>
      </c>
      <c r="B48" t="s">
        <v>170</v>
      </c>
      <c r="C48" s="10">
        <f>+Teoria!J47+Teoria!K47</f>
        <v>13</v>
      </c>
    </row>
    <row r="49" spans="1:3">
      <c r="A49">
        <v>47</v>
      </c>
      <c r="B49" t="s">
        <v>40</v>
      </c>
      <c r="C49" s="10">
        <f>+Teoria!J48+Teoria!K48</f>
        <v>0</v>
      </c>
    </row>
    <row r="50" spans="1:3">
      <c r="A50">
        <v>48</v>
      </c>
      <c r="B50" t="s">
        <v>36</v>
      </c>
      <c r="C50" s="10">
        <f>+Teoria!J49+Teoria!K49</f>
        <v>5.5</v>
      </c>
    </row>
    <row r="51" spans="1:3">
      <c r="A51">
        <v>49</v>
      </c>
      <c r="B51" t="s">
        <v>53</v>
      </c>
      <c r="C51" s="10">
        <f>+Teoria!J50+Teoria!K50</f>
        <v>2.5</v>
      </c>
    </row>
    <row r="52" spans="1:3">
      <c r="A52">
        <v>50</v>
      </c>
      <c r="B52" t="s">
        <v>147</v>
      </c>
      <c r="C52" s="10">
        <f>+Teoria!J51+Teoria!K51</f>
        <v>7</v>
      </c>
    </row>
    <row r="53" spans="1:3">
      <c r="A53">
        <v>51</v>
      </c>
      <c r="B53" t="s">
        <v>107</v>
      </c>
      <c r="C53" s="10">
        <f>+Teoria!J52+Teoria!K52</f>
        <v>2</v>
      </c>
    </row>
    <row r="54" spans="1:3">
      <c r="A54">
        <v>52</v>
      </c>
      <c r="B54" t="s">
        <v>37</v>
      </c>
      <c r="C54" s="10">
        <f>+Teoria!J58+Teoria!K58</f>
        <v>0</v>
      </c>
    </row>
    <row r="55" spans="1:3">
      <c r="A55">
        <v>53</v>
      </c>
      <c r="B55" t="s">
        <v>60</v>
      </c>
      <c r="C55" s="10">
        <f>+Teoria!J59+Teoria!K59</f>
        <v>0</v>
      </c>
    </row>
    <row r="56" spans="1:3">
      <c r="A56">
        <v>54</v>
      </c>
      <c r="B56" t="s">
        <v>21</v>
      </c>
      <c r="C56" s="10">
        <f>+Teoria!J53+Teoria!K53</f>
        <v>5</v>
      </c>
    </row>
    <row r="57" spans="1:3">
      <c r="A57">
        <v>55</v>
      </c>
      <c r="B57" t="s">
        <v>22</v>
      </c>
      <c r="C57" s="10">
        <f>+Teoria!J54+Teoria!K54</f>
        <v>5.5</v>
      </c>
    </row>
  </sheetData>
  <sheetCalcPr fullCalcOnLoad="1"/>
  <phoneticPr fontId="6" type="noConversion"/>
  <pageMargins left="0.75" right="0.75" top="0.51388888888888884" bottom="0.43055555555555558" header="0.3888888888888889" footer="0.2361111111111111"/>
  <pageSetup paperSize="0"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Teoria</vt:lpstr>
      <vt:lpstr>Labs</vt:lpstr>
      <vt:lpstr>IA1</vt:lpstr>
      <vt:lpstr>IA2</vt:lpstr>
      <vt:lpstr>Sheet1</vt:lpstr>
      <vt:lpstr>ExamParcial</vt:lpstr>
    </vt:vector>
  </TitlesOfParts>
  <Company>U of I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 Denofrio</dc:creator>
  <cp:lastModifiedBy>Carlo Corrales</cp:lastModifiedBy>
  <cp:lastPrinted>2013-12-12T12:32:42Z</cp:lastPrinted>
  <dcterms:created xsi:type="dcterms:W3CDTF">2013-08-23T17:57:39Z</dcterms:created>
  <dcterms:modified xsi:type="dcterms:W3CDTF">2013-12-26T17:43:16Z</dcterms:modified>
</cp:coreProperties>
</file>