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carlocorrales/Documents/UNSA/UNSAn/Notas UNSA/"/>
    </mc:Choice>
  </mc:AlternateContent>
  <xr:revisionPtr revIDLastSave="0" documentId="13_ncr:1_{10DB7638-6BD8-E047-95E4-EF3726E32DD3}" xr6:coauthVersionLast="46" xr6:coauthVersionMax="46" xr10:uidLastSave="{00000000-0000-0000-0000-000000000000}"/>
  <bookViews>
    <workbookView xWindow="0" yWindow="1120" windowWidth="28800" windowHeight="15060" activeTab="2" xr2:uid="{750B9776-0C07-C44B-8B0D-99651F56BDAE}"/>
  </bookViews>
  <sheets>
    <sheet name="PWeb1B" sheetId="1" r:id="rId1"/>
    <sheet name="LabD" sheetId="4" r:id="rId2"/>
    <sheet name="PPreB" sheetId="2" r:id="rId3"/>
    <sheet name="PPre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3" i="3" l="1"/>
  <c r="Y22" i="3"/>
  <c r="Y20" i="3"/>
  <c r="Y19" i="3"/>
  <c r="Y18" i="3"/>
  <c r="Y16" i="3"/>
  <c r="Y15" i="3"/>
  <c r="Y14" i="3"/>
  <c r="Y12" i="3"/>
  <c r="Y11" i="3"/>
  <c r="Y10" i="3"/>
  <c r="Y8" i="3"/>
  <c r="Y7" i="3"/>
  <c r="Y6" i="3"/>
  <c r="Y4" i="3"/>
  <c r="Y3" i="3"/>
  <c r="Y2" i="3"/>
  <c r="X23" i="3"/>
  <c r="X37" i="3"/>
  <c r="Y37" i="3" s="1"/>
  <c r="X36" i="3"/>
  <c r="Y36" i="3" s="1"/>
  <c r="X34" i="3"/>
  <c r="Y34" i="3" s="1"/>
  <c r="X33" i="3"/>
  <c r="Y33" i="3" s="1"/>
  <c r="X32" i="3"/>
  <c r="Y32" i="3" s="1"/>
  <c r="X31" i="3"/>
  <c r="Y31" i="3" s="1"/>
  <c r="X30" i="3"/>
  <c r="Y30" i="3" s="1"/>
  <c r="X29" i="3"/>
  <c r="Y29" i="3" s="1"/>
  <c r="X28" i="3"/>
  <c r="Y28" i="3" s="1"/>
  <c r="X27" i="3"/>
  <c r="Y27" i="3" s="1"/>
  <c r="X26" i="3"/>
  <c r="Y26" i="3" s="1"/>
  <c r="X25" i="3"/>
  <c r="Y25" i="3" s="1"/>
  <c r="X24" i="3"/>
  <c r="Y24" i="3" s="1"/>
  <c r="X22" i="3"/>
  <c r="X21" i="3"/>
  <c r="Y21" i="3" s="1"/>
  <c r="X20" i="3"/>
  <c r="X19" i="3"/>
  <c r="X18" i="3"/>
  <c r="X17" i="3"/>
  <c r="Y17" i="3" s="1"/>
  <c r="X16" i="3"/>
  <c r="X15" i="3"/>
  <c r="X14" i="3"/>
  <c r="X13" i="3"/>
  <c r="Y13" i="3" s="1"/>
  <c r="X12" i="3"/>
  <c r="X11" i="3"/>
  <c r="X10" i="3"/>
  <c r="X9" i="3"/>
  <c r="Y9" i="3" s="1"/>
  <c r="X8" i="3"/>
  <c r="X7" i="3"/>
  <c r="X6" i="3"/>
  <c r="X5" i="3"/>
  <c r="Y5" i="3" s="1"/>
  <c r="X4" i="3"/>
  <c r="X3" i="3"/>
  <c r="X2" i="3"/>
  <c r="AC11" i="2"/>
  <c r="AC25" i="2"/>
  <c r="AC24" i="2"/>
  <c r="AC23" i="2"/>
  <c r="AC22" i="2"/>
  <c r="AC21" i="2"/>
  <c r="AC20" i="2"/>
  <c r="AC19" i="2"/>
  <c r="AC18" i="2"/>
  <c r="AC17" i="2"/>
  <c r="AC16" i="2"/>
  <c r="AC15" i="2"/>
  <c r="AC14" i="2"/>
  <c r="AC13" i="2"/>
  <c r="AC12" i="2"/>
  <c r="AC10" i="2"/>
  <c r="AC9" i="2"/>
  <c r="AC8" i="2"/>
  <c r="AC7" i="2"/>
  <c r="AC6" i="2"/>
  <c r="AC5" i="2"/>
  <c r="AC4" i="2"/>
  <c r="AC3" i="2"/>
  <c r="AC2" i="2"/>
  <c r="AF14" i="4" l="1"/>
  <c r="AF13" i="4"/>
  <c r="AF19" i="4"/>
  <c r="AF8" i="4"/>
  <c r="AF6" i="4"/>
  <c r="AF4" i="4"/>
  <c r="AF3" i="4"/>
  <c r="T3" i="2" l="1"/>
  <c r="T4" i="2"/>
  <c r="T5" i="2"/>
  <c r="T6" i="2"/>
  <c r="T7" i="2"/>
  <c r="T8" i="2"/>
  <c r="T9" i="2"/>
  <c r="T10" i="2"/>
  <c r="T11" i="2"/>
  <c r="T12" i="2"/>
  <c r="T13" i="2"/>
  <c r="T14" i="2"/>
  <c r="T15" i="2"/>
  <c r="T16" i="2"/>
  <c r="T17" i="2"/>
  <c r="T18" i="2"/>
  <c r="T19" i="2"/>
  <c r="T20" i="2"/>
  <c r="T21" i="2"/>
  <c r="T22" i="2"/>
  <c r="T23" i="2"/>
  <c r="T24" i="2"/>
  <c r="T25" i="2"/>
  <c r="T2" i="2"/>
  <c r="Q37" i="3"/>
  <c r="Q36"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J2"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L25" i="2"/>
  <c r="L24" i="2"/>
  <c r="L23" i="2"/>
  <c r="L22" i="2"/>
  <c r="L21" i="2"/>
  <c r="L20" i="2"/>
  <c r="L19" i="2"/>
  <c r="L18" i="2"/>
  <c r="L17" i="2"/>
  <c r="L16" i="2"/>
  <c r="L15" i="2"/>
  <c r="L14" i="2"/>
  <c r="L13" i="2"/>
  <c r="L12" i="2"/>
  <c r="L11" i="2"/>
  <c r="L10" i="2"/>
  <c r="L9" i="2"/>
  <c r="L8" i="2"/>
  <c r="L7" i="2"/>
  <c r="L6" i="2"/>
  <c r="L5" i="2"/>
  <c r="L4" i="2"/>
  <c r="L3" i="2"/>
  <c r="L2" i="2"/>
  <c r="Y11" i="4" l="1"/>
  <c r="Y7" i="4"/>
  <c r="Z39" i="1"/>
  <c r="Z36" i="1"/>
  <c r="Z35" i="1"/>
  <c r="Z33" i="1"/>
  <c r="Z31" i="1"/>
  <c r="Z30" i="1"/>
  <c r="Z29" i="1"/>
  <c r="Z28" i="1"/>
  <c r="Z27" i="1"/>
  <c r="Z26" i="1"/>
  <c r="Z25" i="1"/>
  <c r="Z24" i="1"/>
  <c r="Z23" i="1"/>
  <c r="Z22" i="1"/>
  <c r="Z21" i="1"/>
  <c r="Z20" i="1"/>
  <c r="Z19" i="1"/>
  <c r="Z16" i="1"/>
  <c r="Z15" i="1"/>
  <c r="Z14" i="1"/>
  <c r="Z13" i="1"/>
  <c r="Z12" i="1"/>
  <c r="Z11" i="1"/>
  <c r="Z9" i="1"/>
  <c r="Z7" i="1"/>
  <c r="Z6" i="1"/>
  <c r="Z5" i="1"/>
  <c r="Z4" i="1"/>
  <c r="Z3" i="1"/>
  <c r="Z2" i="1"/>
  <c r="J2" i="1"/>
  <c r="W14" i="4" l="1"/>
  <c r="S12" i="2" l="1"/>
  <c r="S2" i="2"/>
  <c r="S25" i="2"/>
  <c r="S24" i="2"/>
  <c r="S23" i="2"/>
  <c r="S22" i="2"/>
  <c r="S21" i="2"/>
  <c r="S20" i="2"/>
  <c r="S19" i="2"/>
  <c r="S18" i="2"/>
  <c r="S17" i="2"/>
  <c r="S16" i="2"/>
  <c r="S15" i="2"/>
  <c r="S14" i="2"/>
  <c r="S13" i="2"/>
  <c r="S11" i="2"/>
  <c r="S10" i="2"/>
  <c r="S9" i="2"/>
  <c r="S8" i="2"/>
  <c r="S7" i="2"/>
  <c r="S6" i="2"/>
  <c r="S5" i="2"/>
  <c r="S4" i="2"/>
  <c r="S3" i="2"/>
  <c r="P6" i="3"/>
  <c r="P37" i="3"/>
  <c r="P36"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5" i="3"/>
  <c r="P4" i="3"/>
  <c r="P3" i="3"/>
  <c r="P2" i="3"/>
  <c r="I2" i="3" l="1"/>
  <c r="K2" i="2"/>
  <c r="W3" i="4" l="1"/>
  <c r="W18" i="4"/>
  <c r="W17" i="4"/>
  <c r="W16" i="4"/>
  <c r="W15" i="4"/>
  <c r="W13" i="4"/>
  <c r="W12" i="4"/>
  <c r="W11" i="4"/>
  <c r="W10" i="4"/>
  <c r="W9" i="4"/>
  <c r="W8" i="4"/>
  <c r="W7" i="4"/>
  <c r="W6" i="4"/>
  <c r="W5" i="4"/>
  <c r="W4" i="4"/>
  <c r="W19" i="4"/>
  <c r="I36" i="3" l="1"/>
  <c r="I7" i="3"/>
  <c r="K26" i="2" l="1"/>
  <c r="K23" i="2"/>
  <c r="K22" i="2"/>
  <c r="K20" i="2"/>
  <c r="K19" i="2"/>
  <c r="K18" i="2"/>
  <c r="K17" i="2"/>
  <c r="K16" i="2"/>
  <c r="K15" i="2"/>
  <c r="K14" i="2"/>
  <c r="K12" i="2"/>
  <c r="K11" i="2"/>
  <c r="K9" i="2"/>
  <c r="K8" i="2"/>
  <c r="K7" i="2"/>
  <c r="K5" i="2"/>
  <c r="K4" i="2"/>
  <c r="K3" i="2"/>
  <c r="K25" i="2"/>
  <c r="K24" i="2"/>
  <c r="K21" i="2"/>
  <c r="K13" i="2"/>
  <c r="K10" i="2"/>
  <c r="K6" i="2"/>
  <c r="I35" i="3"/>
  <c r="I33" i="3"/>
  <c r="I32" i="3"/>
  <c r="I30" i="3"/>
  <c r="I26" i="3"/>
  <c r="I25" i="3"/>
  <c r="I24" i="3"/>
  <c r="I23" i="3"/>
  <c r="I22" i="3"/>
  <c r="I21" i="3"/>
  <c r="I16" i="3"/>
  <c r="I13" i="3"/>
  <c r="I11" i="3"/>
  <c r="I10" i="3"/>
  <c r="I9" i="3"/>
  <c r="I8" i="3"/>
  <c r="I6" i="3"/>
  <c r="I5" i="3"/>
  <c r="I4" i="3"/>
  <c r="I3" i="3"/>
  <c r="I37" i="3"/>
  <c r="I34" i="3"/>
  <c r="I31" i="3"/>
  <c r="I29" i="3"/>
  <c r="I28" i="3"/>
  <c r="I27" i="3"/>
  <c r="I20" i="3"/>
  <c r="I19" i="3"/>
  <c r="I18" i="3"/>
  <c r="I17" i="3"/>
  <c r="I15" i="3"/>
  <c r="I14" i="3"/>
  <c r="I12" i="3"/>
  <c r="J39" i="1"/>
  <c r="J36" i="1"/>
  <c r="J35" i="1"/>
  <c r="J33" i="1"/>
  <c r="J32" i="1"/>
  <c r="J31" i="1"/>
  <c r="J30" i="1"/>
  <c r="J29" i="1"/>
  <c r="J28" i="1"/>
  <c r="J27" i="1"/>
  <c r="J26" i="1"/>
  <c r="J25" i="1"/>
  <c r="J24" i="1"/>
  <c r="J23" i="1"/>
  <c r="J22" i="1"/>
  <c r="J21" i="1"/>
  <c r="J20" i="1"/>
  <c r="J19" i="1"/>
  <c r="J18" i="1"/>
  <c r="J16" i="1"/>
  <c r="J15" i="1"/>
  <c r="J14" i="1"/>
  <c r="J13" i="1"/>
  <c r="J12" i="1"/>
  <c r="J11" i="1"/>
  <c r="J9" i="1"/>
  <c r="J8" i="1"/>
  <c r="J7" i="1"/>
  <c r="J6" i="1"/>
  <c r="J5" i="1"/>
  <c r="J4" i="1"/>
  <c r="J3" i="1"/>
  <c r="N17" i="4"/>
  <c r="M14" i="4"/>
  <c r="N14" i="4" s="1"/>
  <c r="M19" i="4"/>
  <c r="M18" i="4"/>
  <c r="N18" i="4" s="1"/>
  <c r="M16" i="4"/>
  <c r="N16" i="4" s="1"/>
  <c r="M15" i="4"/>
  <c r="N15" i="4" s="1"/>
  <c r="M13" i="4"/>
  <c r="N13" i="4" s="1"/>
  <c r="M12" i="4"/>
  <c r="N12" i="4" s="1"/>
  <c r="M11" i="4"/>
  <c r="N11" i="4" s="1"/>
  <c r="M10" i="4"/>
  <c r="N10" i="4" s="1"/>
  <c r="M9" i="4"/>
  <c r="N9" i="4" s="1"/>
  <c r="M8" i="4"/>
  <c r="N8" i="4" s="1"/>
  <c r="M7" i="4"/>
  <c r="N7" i="4" s="1"/>
  <c r="M6" i="4"/>
  <c r="N6" i="4" s="1"/>
  <c r="M5" i="4"/>
  <c r="N5" i="4" s="1"/>
  <c r="M4" i="4"/>
  <c r="N4" i="4" s="1"/>
  <c r="M3" i="4"/>
  <c r="N3" i="4" s="1"/>
</calcChain>
</file>

<file path=xl/sharedStrings.xml><?xml version="1.0" encoding="utf-8"?>
<sst xmlns="http://schemas.openxmlformats.org/spreadsheetml/2006/main" count="1320" uniqueCount="641">
  <si>
    <t>aramosar@unsa.edu.pe</t>
  </si>
  <si>
    <t>achaisa@unsa.edu.pe</t>
  </si>
  <si>
    <t>acahuib@unsa.edu.pe</t>
  </si>
  <si>
    <t>ablancot@unsa.edu.pe</t>
  </si>
  <si>
    <t>aalmontecu@unsa.edu.pe</t>
  </si>
  <si>
    <t>csutta@unsa.edu.pe</t>
  </si>
  <si>
    <t>dchuramo@unsa.edu.pe</t>
  </si>
  <si>
    <t>dcayo@unsa.edu.pe</t>
  </si>
  <si>
    <t>descobara@unsa.edu.pe</t>
  </si>
  <si>
    <t>emuto@unsa.edu.pe</t>
  </si>
  <si>
    <t>echecalla@unsa.edu.pe</t>
  </si>
  <si>
    <t>eniflaz@unsa.edu.pe</t>
  </si>
  <si>
    <t>esaldivar@unsa.edu.pe</t>
  </si>
  <si>
    <t>fbalarezo@unsa.edu.pe</t>
  </si>
  <si>
    <t>fcayoc@unsa.edu.pe</t>
  </si>
  <si>
    <t>fdelgadov@unsa.edu.pe</t>
  </si>
  <si>
    <t>gchoquevi@unsa.edu.pe</t>
  </si>
  <si>
    <t>hcharcaca@unsa.edu.pe</t>
  </si>
  <si>
    <t>ittito@unsa.edu.pe</t>
  </si>
  <si>
    <t>jrodriguezoc@unsa.edu.pe</t>
  </si>
  <si>
    <t>jcanov@unsa.edu.pe</t>
  </si>
  <si>
    <t>jpastorp@unsa.edu.pe</t>
  </si>
  <si>
    <t>jpaucarc@unsa.edu.pe</t>
  </si>
  <si>
    <t>kcutimbo@unsa.edu.pe</t>
  </si>
  <si>
    <t>kllacma@unsa.edu.pe</t>
  </si>
  <si>
    <t>lchahua@unsa.edu.pe</t>
  </si>
  <si>
    <t>larocutipa@unsa.edu.pe</t>
  </si>
  <si>
    <t>mchavezch@unsa.edu.pe</t>
  </si>
  <si>
    <t>mtinta@unsa.edu.pe</t>
  </si>
  <si>
    <t>orobles@unsa.edu.pe</t>
  </si>
  <si>
    <t>pcontreras@unsa.edu.pe</t>
  </si>
  <si>
    <t>psanchezm@unsa.edu.pe</t>
  </si>
  <si>
    <t>ssantiagos@unsa.edu.pe</t>
  </si>
  <si>
    <t>vsullaq@unsa.edu.pe</t>
  </si>
  <si>
    <t>vsolorzano@unsa.edu.pe</t>
  </si>
  <si>
    <t>yhuancas@unsa.edu.pe</t>
  </si>
  <si>
    <t>yneyrapa@unsa.edu.pe</t>
  </si>
  <si>
    <t>Nombre</t>
  </si>
  <si>
    <t>email</t>
  </si>
  <si>
    <t xml:space="preserve">ALESSANDRO JESUS </t>
  </si>
  <si>
    <t>RAMOS ARAPA</t>
  </si>
  <si>
    <t xml:space="preserve">ANTHONY LEONEL </t>
  </si>
  <si>
    <t>CHAISA FERNANDEZ</t>
  </si>
  <si>
    <t xml:space="preserve">ANTHONY RONALDO </t>
  </si>
  <si>
    <t>CAHUI BENEGAS</t>
  </si>
  <si>
    <t xml:space="preserve">ANTONY JACOB </t>
  </si>
  <si>
    <t>BLANCO TRUJILLO</t>
  </si>
  <si>
    <t xml:space="preserve">AXEL FRANK </t>
  </si>
  <si>
    <t>ALMONTE CUBA</t>
  </si>
  <si>
    <t xml:space="preserve">CLARENTS DIEGO </t>
  </si>
  <si>
    <t>SUTTA LOAYZA</t>
  </si>
  <si>
    <t xml:space="preserve">DANIEL WILSTON </t>
  </si>
  <si>
    <t>CHURA MONROY</t>
  </si>
  <si>
    <t xml:space="preserve">DAYANA KATHERINE </t>
  </si>
  <si>
    <t>CAYO LAHUANA</t>
  </si>
  <si>
    <t xml:space="preserve">DIEGO GABRIEL </t>
  </si>
  <si>
    <t>ESCOBAR ATAMARI</t>
  </si>
  <si>
    <t xml:space="preserve">EDDY ALVARO </t>
  </si>
  <si>
    <t>MUTO MONTESINOS</t>
  </si>
  <si>
    <t xml:space="preserve">EDISSON FRANKLIN </t>
  </si>
  <si>
    <t>CHECALLA SOTO</t>
  </si>
  <si>
    <t xml:space="preserve">ELVIS </t>
  </si>
  <si>
    <t>NIFLA ZANCA</t>
  </si>
  <si>
    <t xml:space="preserve">EMMANUEL JUVENAL </t>
  </si>
  <si>
    <t>SALDIVAR SENCIA</t>
  </si>
  <si>
    <t xml:space="preserve">FABRICIO ALONSO </t>
  </si>
  <si>
    <t>BALAREZO DELGADO</t>
  </si>
  <si>
    <t xml:space="preserve">FIORELLA PILAR </t>
  </si>
  <si>
    <t>CAYO CAYO</t>
  </si>
  <si>
    <t xml:space="preserve">FRANCO ANDRE </t>
  </si>
  <si>
    <t>DELGADO VALENCIA</t>
  </si>
  <si>
    <t xml:space="preserve">GLENNY SHINDERLY </t>
  </si>
  <si>
    <t>CHOQUE VILCAPE</t>
  </si>
  <si>
    <t xml:space="preserve">HENRY ARES </t>
  </si>
  <si>
    <t>CHARCA CARLOS</t>
  </si>
  <si>
    <t xml:space="preserve">IVAN JAVIER </t>
  </si>
  <si>
    <t>TTITO GARCIA</t>
  </si>
  <si>
    <t xml:space="preserve">JOAQUIN </t>
  </si>
  <si>
    <t>RODRIGUEZ OCHARAN</t>
  </si>
  <si>
    <t xml:space="preserve">JOSE MIGUEL </t>
  </si>
  <si>
    <t>CANO VILCAPAZA</t>
  </si>
  <si>
    <t xml:space="preserve">JUAN PEDRO VIDAL </t>
  </si>
  <si>
    <t>PASTOR PASTOR</t>
  </si>
  <si>
    <t xml:space="preserve">JULIO GERARDO </t>
  </si>
  <si>
    <t>PAUCAR CASTILLO</t>
  </si>
  <si>
    <t xml:space="preserve">KENETH SEBASTIAN </t>
  </si>
  <si>
    <t>CUTIMBO QUISPE</t>
  </si>
  <si>
    <t xml:space="preserve">KEVIN ANDREE </t>
  </si>
  <si>
    <t>LLACMA QUISPE</t>
  </si>
  <si>
    <t xml:space="preserve">LUIS AYBEN </t>
  </si>
  <si>
    <t>CHAHUA CHARCA</t>
  </si>
  <si>
    <t xml:space="preserve">LUIS EDGAR </t>
  </si>
  <si>
    <t>AROCUTIPA GUTIERREZ</t>
  </si>
  <si>
    <t xml:space="preserve">MARCO DAVID </t>
  </si>
  <si>
    <t>CHAVEZ CHAMBI</t>
  </si>
  <si>
    <t xml:space="preserve">MIGUEL ANGEL </t>
  </si>
  <si>
    <t>TINTA AGUILAR</t>
  </si>
  <si>
    <t xml:space="preserve">OLIVER URIEL </t>
  </si>
  <si>
    <t>ROBLES MENDOZA</t>
  </si>
  <si>
    <t xml:space="preserve">PAUL MICHAELL </t>
  </si>
  <si>
    <t>CONTRERAS HUAMANI</t>
  </si>
  <si>
    <t xml:space="preserve">PEDRO ROLY </t>
  </si>
  <si>
    <t>SANCHEZ MACHICAO</t>
  </si>
  <si>
    <t xml:space="preserve">SORIL MARINO </t>
  </si>
  <si>
    <t>SANTIAGO SALAZAR</t>
  </si>
  <si>
    <t xml:space="preserve">VLADIMIR ARTURO </t>
  </si>
  <si>
    <t>SULLA QUISPE</t>
  </si>
  <si>
    <t xml:space="preserve">VLADIMIR EDSON </t>
  </si>
  <si>
    <t>SOLORZANO HUAMANI</t>
  </si>
  <si>
    <t xml:space="preserve">YEIMY ESTEPHANY </t>
  </si>
  <si>
    <t>HUANCA SANCHO</t>
  </si>
  <si>
    <t xml:space="preserve">YORDY JEFFERSSON </t>
  </si>
  <si>
    <t>NEYRA PALOMINO</t>
  </si>
  <si>
    <t>Apellidos</t>
  </si>
  <si>
    <t>acochachin@unsa.edu.pe</t>
  </si>
  <si>
    <t>cccallom@unsa.edu.pe</t>
  </si>
  <si>
    <t>dpradocu@unsa.edu.pe</t>
  </si>
  <si>
    <t>dcrucesr@unsa.edu.pe</t>
  </si>
  <si>
    <t>dvelizs@unsa.edu.pe</t>
  </si>
  <si>
    <t>doviedoy@unsa.edu.pe</t>
  </si>
  <si>
    <t>ehuayhuap@unsa.edu.pe</t>
  </si>
  <si>
    <t>elauraba@unsa.edu.pe</t>
  </si>
  <si>
    <t>gjusto@unsa.edu.pe</t>
  </si>
  <si>
    <t>hportugalr@unsa.edu.pe</t>
  </si>
  <si>
    <t>hsandoval@unsa.edu.pe</t>
  </si>
  <si>
    <t>jchanila@unsa.edu.pe</t>
  </si>
  <si>
    <t>mvilcaquispe@unsa.edu.pe</t>
  </si>
  <si>
    <t>mperezl@unsa.edu.pe</t>
  </si>
  <si>
    <t>mtupayachim@unsa.edu.pe</t>
  </si>
  <si>
    <t>mvegaco@unsa.edu.pe</t>
  </si>
  <si>
    <t>prodriguezc@unsa.edu.pe</t>
  </si>
  <si>
    <t>ralvarezmam@unsa.edu.pe</t>
  </si>
  <si>
    <t>rmanchegom@unsa.edu.pe</t>
  </si>
  <si>
    <t>rccorih@unsa.edu.pe</t>
  </si>
  <si>
    <t>squecaraa@unsa.edu.pe</t>
  </si>
  <si>
    <t>slaureano@unsa.edu.pe</t>
  </si>
  <si>
    <t>toncebay@unsa.edu.pe</t>
  </si>
  <si>
    <t>ychauccas@unsa.edu.pe</t>
  </si>
  <si>
    <t xml:space="preserve">AARON ABDON </t>
  </si>
  <si>
    <t>COCHACHIN PAYVA</t>
  </si>
  <si>
    <t xml:space="preserve">CRISTHIAN YONATHAN </t>
  </si>
  <si>
    <t>CCALLO MOLINA</t>
  </si>
  <si>
    <t xml:space="preserve">DANIEL AUGUSTO </t>
  </si>
  <si>
    <t>PRADO CUSSI</t>
  </si>
  <si>
    <t xml:space="preserve">DANILO LEONEL </t>
  </si>
  <si>
    <t>CRUCES RAMOS</t>
  </si>
  <si>
    <t xml:space="preserve">DIEGO JOSSMAR </t>
  </si>
  <si>
    <t>VELIZ SANCA</t>
  </si>
  <si>
    <t xml:space="preserve">DIEGO KEVIN </t>
  </si>
  <si>
    <t>OVIEDO YAURI</t>
  </si>
  <si>
    <t xml:space="preserve">ELEO ROMARIO </t>
  </si>
  <si>
    <t>HUAYHUA PACO</t>
  </si>
  <si>
    <t xml:space="preserve">ERICK ANDY </t>
  </si>
  <si>
    <t>LAURA BARRIOS</t>
  </si>
  <si>
    <t xml:space="preserve">GABRIEL ALEX </t>
  </si>
  <si>
    <t>JUSTO HUAYNA</t>
  </si>
  <si>
    <t xml:space="preserve">HAROLD GUILLERMO </t>
  </si>
  <si>
    <t>PORTUGAL RODRIGUEZ</t>
  </si>
  <si>
    <t xml:space="preserve">HARRY BERNOL </t>
  </si>
  <si>
    <t>SANDOVAL GOMEL</t>
  </si>
  <si>
    <t xml:space="preserve">JOSE CARLOS </t>
  </si>
  <si>
    <t>CHAÑI LAURA</t>
  </si>
  <si>
    <t xml:space="preserve">MARIELENA </t>
  </si>
  <si>
    <t>VILCA QUISPE</t>
  </si>
  <si>
    <t xml:space="preserve">MARISOL </t>
  </si>
  <si>
    <t>PEREZ LIMA</t>
  </si>
  <si>
    <t xml:space="preserve">MIGUEL DANIEL </t>
  </si>
  <si>
    <t>TUPAYACHI MOINA</t>
  </si>
  <si>
    <t xml:space="preserve">MILAGROS ROSARIO </t>
  </si>
  <si>
    <t>VEGA COLQUE</t>
  </si>
  <si>
    <t xml:space="preserve">PAULO CESAR </t>
  </si>
  <si>
    <t>RODRIGUEZ CONTRERAS</t>
  </si>
  <si>
    <t xml:space="preserve">RICHARD WILLY </t>
  </si>
  <si>
    <t>ALVAREZ MAMANI</t>
  </si>
  <si>
    <t xml:space="preserve">RODOLFO ALONSO </t>
  </si>
  <si>
    <t>MANCHEGO MACHACA</t>
  </si>
  <si>
    <t xml:space="preserve">RONALD ANDRE </t>
  </si>
  <si>
    <t>CCORI HUAMANI</t>
  </si>
  <si>
    <t xml:space="preserve">SAMUEL ERICK </t>
  </si>
  <si>
    <t>QUECARA APAZA</t>
  </si>
  <si>
    <t xml:space="preserve">SERGIO FERNANDO </t>
  </si>
  <si>
    <t>LAUREANO GUTIERREZ</t>
  </si>
  <si>
    <t xml:space="preserve">TONY BRHAYAMS </t>
  </si>
  <si>
    <t>ONCEBAY HUILLCAS</t>
  </si>
  <si>
    <t xml:space="preserve">YONATHAN AMILKAR </t>
  </si>
  <si>
    <t>CHAUCCA SACSI</t>
  </si>
  <si>
    <t>Apellido</t>
  </si>
  <si>
    <t>correo</t>
  </si>
  <si>
    <t>rleonmam@unsa.edu.pe</t>
  </si>
  <si>
    <t>ROLANDO JUAN</t>
  </si>
  <si>
    <t>LEON MAMANI</t>
  </si>
  <si>
    <t xml:space="preserve">ALEJANDRO RODRIGO </t>
  </si>
  <si>
    <t>acruzg@unsa.edu.pe</t>
  </si>
  <si>
    <t>achoquehuancaper@unsa.edu.pe</t>
  </si>
  <si>
    <t>bchampi@unsa.edu.pe</t>
  </si>
  <si>
    <t>bvilcaq@unsa.edu.pe</t>
  </si>
  <si>
    <t>ctacca@unsa.edu.pe</t>
  </si>
  <si>
    <t>cvaldivia@unsa.edu.pe</t>
  </si>
  <si>
    <t>cpenaa@unsa.edu.pe</t>
  </si>
  <si>
    <t>cahuate@unsa.edu.pe</t>
  </si>
  <si>
    <t>dmaraza@unsa.edu.pe</t>
  </si>
  <si>
    <t>fgutierrezll@unsa.edu.pe</t>
  </si>
  <si>
    <t>gnunezc@unsa.edu.pe</t>
  </si>
  <si>
    <t>gzeaq@unsa.edu.pe</t>
  </si>
  <si>
    <t>gpaucac@unsa.edu.pe</t>
  </si>
  <si>
    <t>hccorahua@unsa.edu.pe</t>
  </si>
  <si>
    <t>icontrerasa@unsa.edu.pe</t>
  </si>
  <si>
    <t>jhuarsayar@unsa.edu.pe</t>
  </si>
  <si>
    <t>jsalazarta@unsa.edu.pe</t>
  </si>
  <si>
    <t>japazah@unsa.edu.pe</t>
  </si>
  <si>
    <t>jvargasbe@unsa.edu.pe</t>
  </si>
  <si>
    <t>jortiz@unsa.edu.pe</t>
  </si>
  <si>
    <t>ksanchezgo@unsa.edu.pe</t>
  </si>
  <si>
    <t>lvilcach@unsa.edu.pe</t>
  </si>
  <si>
    <t>mguerrav@unsa.edu.pe</t>
  </si>
  <si>
    <t>ncuchuyrume@unsa.edu.pe</t>
  </si>
  <si>
    <t>rtejadapa@unsa.edu.pe</t>
  </si>
  <si>
    <t>rarcea@unsa.edu.pe</t>
  </si>
  <si>
    <t>sgutierrezr@unsa.edu.pe</t>
  </si>
  <si>
    <t>smontoya@unsa.edu.pe</t>
  </si>
  <si>
    <t>ssilva@unsa.edu.pe</t>
  </si>
  <si>
    <t>wortizma@unsa.edu.pe</t>
  </si>
  <si>
    <t>wolin@unsa.edu.pe</t>
  </si>
  <si>
    <t>ycarpiore@unsa.edu.pe</t>
  </si>
  <si>
    <t>FLORES PAMPA</t>
  </si>
  <si>
    <t>aflorespam@unsa.edu.pe</t>
  </si>
  <si>
    <t xml:space="preserve">AMILCAR MAXIMO </t>
  </si>
  <si>
    <t>LAURA CANAZA</t>
  </si>
  <si>
    <t>alaurac@unsa.edu.pe</t>
  </si>
  <si>
    <t xml:space="preserve">ANDRE JESUS </t>
  </si>
  <si>
    <t>CRUZ GONZALES</t>
  </si>
  <si>
    <t xml:space="preserve">ANGEL YVAN </t>
  </si>
  <si>
    <t xml:space="preserve">BRIGITTE ARELY </t>
  </si>
  <si>
    <t>CHAMPI PAREDES</t>
  </si>
  <si>
    <t>BRIGITTE ROXANA</t>
  </si>
  <si>
    <t>VILCA QUICO</t>
  </si>
  <si>
    <t xml:space="preserve">CELIA AUDREY </t>
  </si>
  <si>
    <t>TACCA BARRANTES</t>
  </si>
  <si>
    <t>CHRISTIAN PEDRO</t>
  </si>
  <si>
    <t>VALDIVIA BALDARRAGO</t>
  </si>
  <si>
    <t>CHRISTIAN SILVIO</t>
  </si>
  <si>
    <t>PEÑA ARAGON</t>
  </si>
  <si>
    <t>CRISTIAN JUNIOR</t>
  </si>
  <si>
    <t>AHUATE TORIBIO</t>
  </si>
  <si>
    <t>DIEGO</t>
  </si>
  <si>
    <t>MARAZA ITOMACEDO</t>
  </si>
  <si>
    <t>FLOR</t>
  </si>
  <si>
    <t>GUTIERREZ LLOCLLE</t>
  </si>
  <si>
    <t xml:space="preserve">GARY FARID </t>
  </si>
  <si>
    <t>NUÑEZ CCAHUAYA</t>
  </si>
  <si>
    <t xml:space="preserve">GERALD ADEMIR </t>
  </si>
  <si>
    <t>ZEA QUISPE</t>
  </si>
  <si>
    <t>GREGORIO MOISES</t>
  </si>
  <si>
    <t>PAUCA COLLANQUI</t>
  </si>
  <si>
    <t>HERNAN</t>
  </si>
  <si>
    <t>CCORAHUA MEZA</t>
  </si>
  <si>
    <t xml:space="preserve">IAM FABRIZIO </t>
  </si>
  <si>
    <t>CONTRERAS ALCAZAR</t>
  </si>
  <si>
    <t>JAIME</t>
  </si>
  <si>
    <t>HUARSAYA RIVERA</t>
  </si>
  <si>
    <t xml:space="preserve">JASHIN MARIO </t>
  </si>
  <si>
    <t>SALAZAR TACO</t>
  </si>
  <si>
    <t xml:space="preserve">JAVIER AUGUSTO </t>
  </si>
  <si>
    <t>APAZA HUMPIRE</t>
  </si>
  <si>
    <t xml:space="preserve">JEAN FRANCO </t>
  </si>
  <si>
    <t>VARGAS BELIZARIO</t>
  </si>
  <si>
    <t xml:space="preserve">JESUS RUBEN </t>
  </si>
  <si>
    <t>ORTIZ CHAVEZ</t>
  </si>
  <si>
    <t xml:space="preserve">KEVIN AARON </t>
  </si>
  <si>
    <t>SANCHEZ GOMEZ</t>
  </si>
  <si>
    <t xml:space="preserve">LISBET NILDA </t>
  </si>
  <si>
    <t>VILCA CHUSI</t>
  </si>
  <si>
    <t>MARIA ALEXANDRA</t>
  </si>
  <si>
    <t>GUERRA VIDAL</t>
  </si>
  <si>
    <t xml:space="preserve">NESTOR FICO </t>
  </si>
  <si>
    <t>CUCHUYRUME MAMANI</t>
  </si>
  <si>
    <t>RENATO FERNANDO</t>
  </si>
  <si>
    <t>TEJADA PAZ</t>
  </si>
  <si>
    <t xml:space="preserve">ROBERT TEODORO </t>
  </si>
  <si>
    <t>ARCE APAZA</t>
  </si>
  <si>
    <t>SERGIO GUILLERMO</t>
  </si>
  <si>
    <t>GUTIERREZ RODRIGUEZ</t>
  </si>
  <si>
    <t>SOLANSH JAQUELINE</t>
  </si>
  <si>
    <t>MONTOYA MUÑOZ</t>
  </si>
  <si>
    <t xml:space="preserve">SONALI </t>
  </si>
  <si>
    <t>SILVA BARREDA</t>
  </si>
  <si>
    <t xml:space="preserve">WALDIR FLAVIO </t>
  </si>
  <si>
    <t>ORTIZ MAMANI</t>
  </si>
  <si>
    <t xml:space="preserve">WENDY ELISETTE </t>
  </si>
  <si>
    <t>OLIN ACO</t>
  </si>
  <si>
    <t xml:space="preserve">YHERICO ALBERTO </t>
  </si>
  <si>
    <t>CARPIO REYNOSO</t>
  </si>
  <si>
    <t>CHOQUEHUANCA PERALTILLA</t>
  </si>
  <si>
    <t>Exam Entrada</t>
  </si>
  <si>
    <t>sgutierrezra@unsa.edu.pe</t>
  </si>
  <si>
    <t>GUTIERREZ RAMOS</t>
  </si>
  <si>
    <t>SOLYMAR</t>
  </si>
  <si>
    <t>LabD</t>
  </si>
  <si>
    <t>PWeb1</t>
  </si>
  <si>
    <t xml:space="preserve"> CARPIO/PONCE, JUAN MANUEL  </t>
  </si>
  <si>
    <t>jcarpiop@unsa.edu.pe</t>
  </si>
  <si>
    <t xml:space="preserve"> CHAMPI/SANCHEZ, MANUEL MARIO  </t>
  </si>
  <si>
    <t>mchampis@unsa.edu.pe</t>
  </si>
  <si>
    <t xml:space="preserve"> CONCHA/DIAZ, FABRICIO JESUS  </t>
  </si>
  <si>
    <t>fconcha@unsa.edu.pe</t>
  </si>
  <si>
    <t xml:space="preserve"> HUAMANI/TACOMA, ANDY BRIYIT  </t>
  </si>
  <si>
    <t>ahuamanita@unsa.edu.pe</t>
  </si>
  <si>
    <t xml:space="preserve"> HUARACHA/QUISPE, ALEX RONNY  </t>
  </si>
  <si>
    <t>ahuarachaq@unsa.edu.pe</t>
  </si>
  <si>
    <t xml:space="preserve"> HUARCA/PALLANI, JAEL EMERSON  </t>
  </si>
  <si>
    <t>jhuarcap@unsa.edu.pe</t>
  </si>
  <si>
    <t xml:space="preserve"> CANO/VILCAPAZA, JOSE MIGUEL  </t>
  </si>
  <si>
    <t xml:space="preserve"> CAYO/LAHUANA, DAYANA KATHERINE  </t>
  </si>
  <si>
    <t xml:space="preserve"> CHURA/MONROY, DANIEL WILSTON  </t>
  </si>
  <si>
    <t xml:space="preserve"> CONDORI/IDME, RAUL WILFREDO  </t>
  </si>
  <si>
    <t>rcondorii@unsa.edu.pe</t>
  </si>
  <si>
    <t xml:space="preserve"> CONTRERAS/HUAMANI, PAUL MICHAELL  </t>
  </si>
  <si>
    <t xml:space="preserve"> CUTIMBO/QUISPE, KENETH SEBASTIAN  </t>
  </si>
  <si>
    <t xml:space="preserve"> ESCOBAR/ATAMARI, DIEGO GABRIEL  </t>
  </si>
  <si>
    <t xml:space="preserve"> RODRIGUEZ/OCHARAN, JOAQUIN  </t>
  </si>
  <si>
    <t xml:space="preserve"> SUTTA/LOAYZA, CLARENTS DIEGO  </t>
  </si>
  <si>
    <t xml:space="preserve"> TINTA/AGUILAR, MIGUEL ANGEL  </t>
  </si>
  <si>
    <t>CV</t>
  </si>
  <si>
    <t>QUISPE HUMALLA</t>
  </si>
  <si>
    <t>VIRGILIA</t>
  </si>
  <si>
    <t>vquispehu@unsa.edu.pe</t>
  </si>
  <si>
    <t>LinkedIn</t>
  </si>
  <si>
    <t>Participacion</t>
  </si>
  <si>
    <t>YA POSEE CERTIFICADO PRACT PREPROFESIONALES</t>
  </si>
  <si>
    <t>Consultorias</t>
  </si>
  <si>
    <t>Fecha 1</t>
  </si>
  <si>
    <t>Fecha 2</t>
  </si>
  <si>
    <t>Fecha 3</t>
  </si>
  <si>
    <t>Fecha 4</t>
  </si>
  <si>
    <t>Estado</t>
  </si>
  <si>
    <t>ftp y ssh</t>
  </si>
  <si>
    <t>Ptos Clase</t>
  </si>
  <si>
    <t>1er pagweb</t>
  </si>
  <si>
    <t>Usará por ahora el ProyI, Acreditac</t>
  </si>
  <si>
    <t>No tiene Pract. Envió CVs, Busca pags web de empresas, En ProyI es Tramite doc pero ahora es Bienestar Univ, encargado de Front End, Mockups</t>
  </si>
  <si>
    <t>Buscando PPP, En ProyI soy lider de grupo, organiza y planifica, hace entrevistas con cliente los mierc, diagramas secuencia, diseño base datos, diccionario datos, backend codigo API, Empresa Netware Control, Sistema Almacen y Facturación, No hizo Bitacora, Modulo Cotizacion proveedor.  El otro grupo hace cotizacion cliente.  Luego haran modulo Facturacion conectado a Sunat</t>
  </si>
  <si>
    <t>ProyI Escuela postgrado, lider proyecto (product owner) arma el product backlog, hay pruebas y entregables, integrantes: 9</t>
  </si>
  <si>
    <t xml:space="preserve">ProyI Acreditac, integrantes:17, lider del proyecto, comunicaciones, tiempos, análisis del sist, apoyar en grupo de Calidad, </t>
  </si>
  <si>
    <t>ProyI Escuela postgrado, equipo FrontEnd, trabaja con Brigitte Vilca, botones, alertas, informes en Angular</t>
  </si>
  <si>
    <t>ProyI Network Control, Facturacion, Desarrollo FrontEnd, Cotizaciones cliente y proveedor, (avance poco)</t>
  </si>
  <si>
    <t xml:space="preserve">ProyI Acreditac, BackEnd (3), servidor Unsa, pruebas, documentación, despliegue (aun no), min 5 hras al dia, </t>
  </si>
  <si>
    <t xml:space="preserve">ProyI Network Control, primero hicieron Almacen, 4 personas x sprint, diseño de mockups, pruebas, </t>
  </si>
  <si>
    <t>Asistió tarde. ProyI Acreditac, FrontEnd, Bootstrap, Solo implementó botones, (avance poco)</t>
  </si>
  <si>
    <t xml:space="preserve">ProyI Tramite Documentario, en Bienestar, Lider del proyecto, nuevo plan de 6 Sprints, Ofic Ayuda integral (2 Sprint), </t>
  </si>
  <si>
    <t xml:space="preserve">ProyI Escuela de PostGrado, Scrum Master, Distribuye el trabajo, se entrevista diariamente, pruebas del sistema, </t>
  </si>
  <si>
    <t>Practicas dadas por un familiar, Página web de guia de alta montaña, envio de correo a sus clientes; ProyI Incubadora Jaku, lider FrontEnd, ya presentaron una pagina, y ahora es otro módulo, 1er Sprint, MockUps,</t>
  </si>
  <si>
    <t>No Asistió. Practicas con un Sist de Agro, recien desde ayer, se está poniendo al dia, ProyI Incubadora Jaku, eras lider del Proyecto</t>
  </si>
  <si>
    <t>ProyI Acreditacion, FrontEnd con VueJS, mockups del portafolio</t>
  </si>
  <si>
    <t>Practicas en Sunat, detenidas por pandemia, ProyI Tramite doc, BackEnd, Crud Administradores y usuarios externos, capacitandose en Django,</t>
  </si>
  <si>
    <t>Html y CSS</t>
  </si>
  <si>
    <t>Proy Acreditacion, Equipo BackEnd, planifica actividades del equipo backend, se reune con lideres de Frontend y con el lider del proyecto, Programacion de módulos anteriores, 3 integrantes y 2 nuevos, Manuales capacitandose, Modulo usuarios y errores</t>
  </si>
  <si>
    <t>ProyI Facturacion y Almacen, NetworkControl, sprint9y10 paralelo, Proforma Cotización cliente, FrontEnd, vistas finales, lógica o funcionalidades, usa los servicios para conectar FrontEnd con BackEnd, hizo Mockups y análisis,</t>
  </si>
  <si>
    <t>Trabaja 10 hras al dia.  ProyI Encubadora Jaku, BackEnd, mockups, creacion rol coach y otra,</t>
  </si>
  <si>
    <t>Entresa Dam,  PPP desde hace poco, Trabajo en php y laravel, Registro de trabajadores, toma temperatura, etc, Ha realizado todo un proyecto en 2 semanas y hasta documentacion</t>
  </si>
  <si>
    <t xml:space="preserve">PPP Secreta, Empresa Founder, Empresa GuideCS (tareas pequeñas), Bienes Raices, Tiene Certificados de trabajo x 2 años, Ha hecho Sistemas en RubyOnRails, Ahora en BestBuy, Pusieron un Challenge en Raven  y ganó, desde el inicio implementaba aplicaciones Web, php, js, java, aplic completa en google AppEngine, Css, bootstrap, GraphQL (no Soap ) y React, 16 hras estudiando, git, ingles, Aprender aprender y hacer tareas, ElasticSearch, etc, Rails es buen framework, </t>
  </si>
  <si>
    <t>No lleva PIS, Arisaca le asignó Acreditación, equipo Pruebas, ApiTesting en ApiRest y Django, PostMan, Jmeter, para FrontEnd pruebas manuales, pues es VueJS y ApiRest</t>
  </si>
  <si>
    <t>PagPersonal1erAv</t>
  </si>
  <si>
    <t>PPP NetAPartners, Soluciones para transporte, mineria, FrontEnd, Angular, AngularMaterial, Bootstrap, Traducciones, Buscadores, Administración, Empezó hace 15 días</t>
  </si>
  <si>
    <t>PPP NetAPartners, Soluciones para transporte, mineria, Asignaron proyecto gestion de trasporte, ya avanzado, con errores, modulos por completar, falta funcionalidades, BackEnd y FrontEnd, en Angular y NestJS, Responsive, Permisos, Usuarios, Documentar las APIs</t>
  </si>
  <si>
    <t xml:space="preserve">ProyI Facturacion y Almacen, NetworkControl, BackEnd, Se ha creado APIs con servicios que enviar Json, El ultimo módulo será facturación electrónica, Laravel, ademas capacitandose, </t>
  </si>
  <si>
    <t>No estoy seguro de que presentó CV y linkedin.    Faltó a su asesoria.</t>
  </si>
  <si>
    <t>PPP System Core, recien empieza, Hacer un catálogo de productos, pag web y un Kardex, esperando requerimientos, Catalogo en Php y JS,   ProyI NetworkControl, Testing</t>
  </si>
  <si>
    <t xml:space="preserve">Proyecto investigación Citesoft, Configuración Unity,  Node3D, Udemy desarrollo de videojuegos en Unity, ProyI Banco preguntas, FrontEnd y aseguramiento calidad, </t>
  </si>
  <si>
    <t>PPP AgroServic SRL, Gerente Remil Paredes Angulo, empezó hace 1.5 semanas, Sistema para llevar los procesos agropecuarios, Srta Shirley Paredes de la empresa,  Tambien trabaja alumno Andy Laura, Hace seguimiento del proyecto, Usa el PMBok, 4 Sprints de 3 semanas</t>
  </si>
  <si>
    <t>ProyI Incubadora Jaku, FrontEnd, aprendió mucho de metodologias RUP y Agile</t>
  </si>
  <si>
    <t xml:space="preserve">ProyI Acreditacion, FrontEnd, Validaciones de funcionalidades, actualizacion de modulos de usuario, sesiones, procesos, fases y criterios, </t>
  </si>
  <si>
    <t>ProyI Tramite Documentario, Capacitacion en Django, BackEnd, Crud de alumno y profesor ( ahora beneficiario ), luego cambiaron a Casos de uso y a Calidad,  muy poco</t>
  </si>
  <si>
    <t>ProyI NetworkControl SRL, Gerente Ernesto y Oscar Daza, modulos de Facturas y Almacen, Gerente Facturacion es Elia Ramos, trabaja en Calidad, testing funcional,  clases equivalencia, casos de prueba para Front y Back, en Postman testeo las API rest, su documentación de Apis, Trabajará en FrontEnd</t>
  </si>
  <si>
    <t>EX1</t>
  </si>
  <si>
    <t>ProyI Acreditac, Testing, informes de errores, Otro para una empresa de taxis, crear aplicación web  en React y ReactNative, reconocer codigo postal desde el gps, 4 módulos.  Hará ambos</t>
  </si>
  <si>
    <t>ProyI Escuela postgrado, Analista, Requerimientos, elaboración actas, manual usuarios, capacitación, calidad ISO 25000,</t>
  </si>
  <si>
    <t>PagWebAV</t>
  </si>
  <si>
    <t>EC1</t>
  </si>
  <si>
    <t>Asistencia</t>
  </si>
  <si>
    <t>VIM</t>
  </si>
  <si>
    <t>HTML</t>
  </si>
  <si>
    <t>VIM+HTML</t>
  </si>
  <si>
    <t>AB</t>
  </si>
  <si>
    <t>RAUL WILFREDO</t>
  </si>
  <si>
    <t xml:space="preserve">CONDORI IDME </t>
  </si>
  <si>
    <t>Lab</t>
  </si>
  <si>
    <t>Lab1</t>
  </si>
  <si>
    <t>B</t>
  </si>
  <si>
    <t>C</t>
  </si>
  <si>
    <t>A</t>
  </si>
  <si>
    <t>D</t>
  </si>
  <si>
    <t xml:space="preserve">Hizo prácticas y ahora trabaja en Creativa SRL, Sistema facturación electrónica, Presencial, realiza pruebas, Sistema en Visual Studio, Implantación del sistema, Productos, Ventas, Clientes, Compras, Reportes, </t>
  </si>
  <si>
    <t xml:space="preserve">No Asistió.  </t>
  </si>
  <si>
    <t>Prácticas en empresa hace 10 meses, Aplicación movil, metodología Scrum, herramientas Slug, PivotalTracker (tareas), github, RescueTime (tracking de trabajo y archivos específicos), IDE VisualStudioCode e Intellish Idea, Postman (trabajar con endspoints),  Api para consumo recursos, Encargado de módulo de login, tokens, crear Sw según prototipos en Figma,  Framework Flutter, lenguaje programación Dart (para Movil), Arquitectura Redux, trabaja 20 hras a la semana, reuniones para call reviews, etc</t>
  </si>
  <si>
    <t>ProyI Sist Eval Matemática(videoJuego en Unity usando geolocalización). Escuela postgrado, backEnd, implentacion servicios, ayudo al FrontEnd aveces, 2.5 hras diarias, Heroku y Laravel</t>
  </si>
  <si>
    <t xml:space="preserve">Ya realizó Prácticas, 9 meses, Hospital docente, FrontEnd, Angular, Sistema completo 5 modulos: administración, admisión, citas, órdenes laboratorio, triajes, consultorio, historias clínicas, fueron 10 personas, FrontEnd y luego Calidad del producto, levantamiento información.  Ahora no hace más prácticas. </t>
  </si>
  <si>
    <t>Estado2</t>
  </si>
  <si>
    <t>Revision de maestros, flujo de un contrato, agregó una vista mas, se corrigió alertas, con Angular</t>
  </si>
  <si>
    <t>Empresa Desafio Creativo, Está trabajando haciendo un Sw</t>
  </si>
  <si>
    <t>Usará por ahora el ProyI, Acreditac, BackEnd</t>
  </si>
  <si>
    <t xml:space="preserve">Mockups, Diseño BD de Portafolios, creación de modelos en Django, </t>
  </si>
  <si>
    <t>Empezó prácticas hace muy poco, Empresa Smart Reason</t>
  </si>
  <si>
    <t>FrontEnd, implementó un modulo de recuperación de contraseñas, Reuniones de trabajo, Sin tareas luego, rediseñar BD</t>
  </si>
  <si>
    <t>Postulaciones</t>
  </si>
  <si>
    <t>No ha trabajado estas semanas.  Recibió un nuevo módulo para desarrollar, controles críticas de trabajadores, en 15 dias termina de implementarlo.</t>
  </si>
  <si>
    <t xml:space="preserve">Distribución de tareas, finalizaron Sprint 9 y 10.  Hizo un poco de BackEnd, migraciones de cotizaciones, corregir datos, enviar al email las cotizaciones, Configuraciones en Laravel para esto, buscaron Apis y al final enviaron correo estático.  Ahora estan en Sprint 12, módulo antes de facturación y salida de tienda.  Se encargará de BackEnd. Sigue con historias usuario. </t>
  </si>
  <si>
    <t>Product Owner, FrontEnd, antes Scrum Master pero ahora solo Product Owner, Reuniones con Director Escuela postgrado, Creación cronograma, Presentaciones del sistema, correccion de observaciones, 3 items del product Backlog observadas.  Trabajo en FrontEnd en Angular.  Encargado del Servidor de pruebas, desarrollo y final</t>
  </si>
  <si>
    <t xml:space="preserve">Scrum Master.  Reorganizacion equipo, Elicitacion requerimientos, Control de tareas de todo el equipo. Reuniones con cliente. </t>
  </si>
  <si>
    <t>ProyI Escuela postgrado, equipo FrontEnd, enlaza backend con frontend, recibe API Rest, programa botones y carga datos a campos de BD, alertas, plantillas, manejo archivos, Cruds, Editar Detalles de tesis, Reportes.</t>
  </si>
  <si>
    <t xml:space="preserve">Capacitacion a otro integrante, mantenimiento de tablas en Heroku, (los compañeros lo prueban con Postman), FrontEnd, Actualizacion de campos en la generación de reportes. Registro y modificación de Tesis (palabras clave).  Añadir comentarios de formato y ordenar el código.  </t>
  </si>
  <si>
    <t>Git</t>
  </si>
  <si>
    <t xml:space="preserve">Validaciones de campos, pendiente los roles, validacion datos usuario, mostrar un icono de cargado, opciones de cargar en minimodales, tesis en pdf, otro en excel, 4 formularios al insertar tesis, formato de informes, cambio en  plantilla, formatos en MAterial, GbootStrap, etc, formatos dinámicos (seleccionando campos), habilitacion de tesis.  Vienen pruebas de aceptación, hay que modificar.  Inició las capacitaciones, </t>
  </si>
  <si>
    <t>Correcciones en Sist. Acreditación, nueva actualización módulos, en usuario, sesiones, procesos, fases.  Roles de usuarios para permisos de visualización. Por ej. Imagen de perfil muy larga. Involucrandose en Portafolios. Desarrolló interfaz de malla curricular, La Sumilla de los cursos, bastantes interfases.</t>
  </si>
  <si>
    <t xml:space="preserve">Servidores, el despliegue, módulo de procesos y acceso de usuarios a procesos, Errores en consumo ApiRest, Recargar hilos de servicio Unicord.   Módulo de Procesos: validaciones, permisos y procesos, pruebas en Postman, Validación de permisos, </t>
  </si>
  <si>
    <t>Presentaciones con cliente, actualización de servicios, BackEnd, verificar duplicidad de mensajes.  Servicio de carga de archivos por lotes, falta verificar duplicidad.  Corrección en Generación plantillas.  Acta de dictamen. Mensajes. Capacitación a escuela postgrado.</t>
  </si>
  <si>
    <t>Sigue en mockups.  Pruebas caja blanca, negra. Blanca con Postman, Ahora en phpUnit. Capacitandose. Se capacitaran en Selenium. Pruebas de integración. Comunicación via Slack. Sig Sprint, análisis y capacitación</t>
  </si>
  <si>
    <t>Aplicación gastronómica de compra-venta, amas de casa vendiendo almuerzos.  Scrum Master anteriormente.  Crear planes de pruebas en Jmeter, tiempos de rpta. Actividades dirección proyectos, comunicación con partes, Pasarela de pagos, dominios, servidores. Reuniones con usuarios. Ahora en Proyecto Jaku, ScrumMaster y BackEnd. Creación del productBacklog es en el Sprint0.  Implementación en BackEnd (pero no mucho)</t>
  </si>
  <si>
    <t>Fue asaltado y presentó denuncia. Apoyó en BackEnd, usando Scrum, Trabajo poco para ser lider.  Hace un trabajo extra para la oficina (Eliana)</t>
  </si>
  <si>
    <t xml:space="preserve">Planifica tareas y controla. Realiza pruebas. De caja negra. De integración (trataron con PostMan pero tuvieron problemas con el token). De calidad ISO 25000. En Laravel se usa phpUnit. Se pidió generar archivos excel. </t>
  </si>
  <si>
    <t>Nuevo modulo de Evaluación y seguimient de proyectos. Sprint 1, mockups, creación del repositorio en GitLab, ahora en Sprint 2, Controlan su tiempo de trabajo exacto en clockify, tienen una pizarra de trabajo que apoya al Scrum. 1er filtrado, 2do las evaluaciones y validaciones a formularios.  Gestion de 3 nuevos usuarios: jurado, miembro y mentor. Herramienta Trello.  Por otro lado esta haciendo una pag web para otra empresa. Capacitandose en Angular, JavaScript, etc.</t>
  </si>
  <si>
    <t xml:space="preserve">Lider proyecto, coordinaciones con el Product Owner, encargado de daily meeting, Aveces apoya en calidad,  El semestre anterior se cerró el proyecto.  Ahora estan en el Spring 1, Se presentó la pila de trabajo.  Lleva documentacion PMBok. Versionamiento en Gitlab.  No hace mucho en este proyecto.    Entonces está haciendo un otro proyecto de AgroSoft,  Ahora hace documentos de Gestion de interesados. Trabaja con Paulo Rodriguez.  Gestion de calendario y estación. </t>
  </si>
  <si>
    <t>ProyI Tramite Documentario, Desarrollador BackEnd, diseño base datos, son 4 alumnos, ahora haciendo Crud de expedientes.</t>
  </si>
  <si>
    <t xml:space="preserve">Nuevos procesos:  beneficiario se logee, realice su solicitud, suba docs, se valide por los trabajadores de Oficina Bienestar, entonces modelado de BD, docs de beneficiario y docs del expendiente, </t>
  </si>
  <si>
    <t xml:space="preserve">Proy Software de Seguimiento de Recursos Tangibles de la UNSA ???  Ahora Acreditacion: Spring 17 programación FrontEnd, Plan estudio, competencias, </t>
  </si>
  <si>
    <t>Control de trabajo Sunat, trabajo realizado en modulo de personal en Laragon, Laravel, VueJS</t>
  </si>
  <si>
    <t>Lo llamaron para Unity, models 3D orientado a Android, Empresa RelEng.Corp, Encargado Haram Choque, Empezó el jueves pasado, está tratando de crear apk para Android los modelos Unity, rotación , zoom</t>
  </si>
  <si>
    <t xml:space="preserve">Empresa Red LenCorp. Comunicación diaria con su jefe superior. Guia para trabajadores de la Mina, en Unity. </t>
  </si>
  <si>
    <t>Perl1</t>
  </si>
  <si>
    <t>Perl2</t>
  </si>
  <si>
    <t>FrontEnd y Mockups, me mostró vistas de clientes, productos, generacion de pdfs</t>
  </si>
  <si>
    <t>Pruebas de Sw, pocas pruebas</t>
  </si>
  <si>
    <t>Aprendió Django, sistemas de usuario, problemas con comunicación con cliente, empresa brasileña, validar vistas</t>
  </si>
  <si>
    <t xml:space="preserve">Campañas de redes sociales, instagram, influencer, agregar lista de finalistas, automatizar envio emails, </t>
  </si>
  <si>
    <t>Pruebas en servidores Heroku y Unsa, ApiTesting, 3 módulos de usuarios, procesos y fases, falta portafolios.  Pruebas funcionales solucionadas en servidor Unas.  Cypress</t>
  </si>
  <si>
    <t>Mapeo del sistema, Permisos, en Front y BackEnd</t>
  </si>
  <si>
    <t>Trabaja con Maria Guerra, 2 sistemas, el 2do crearon módulo de permisos del sistema, grupos, frameworks Nest y Angular</t>
  </si>
  <si>
    <t>Envio cotización proveedor, pruebas, documentacion pruebas.  Lo llamaron de Nueva empresa, aplicativo movil repartidor, manual usuario</t>
  </si>
  <si>
    <t>reporte hras, ERP, librería Greenter para Sistema de facturacion en PHP</t>
  </si>
  <si>
    <t>Catalogo productos, en Laravel y Angular.  En ProyI Calidad y pruebas Almacen y facturacion</t>
  </si>
  <si>
    <t xml:space="preserve">ProyI Banco de preguntas en FrontEnd, curso Udemy Unity seccion 26 ya acabando, </t>
  </si>
  <si>
    <t>ProyI Incubadora Jaku, BackEnd, 2do sprint, ver la evaluación de un proyecto, Django, creación rol de Mentor, Usan Gitlab;  otro PPP para Compañía minera, Sistema Facturacion no integrado, Sistema Web de Incidencias, que sea escalable e integrar el sistema facturación, Registra un problema, asiga un responsable, se reporta problema solucionado</t>
  </si>
  <si>
    <t>Jaku terminaron 2do Sprint, modulo mentorias para proyectos aprobados, Usuarios desde organigrama, Metodologia Agil, Unica en BackEnd y FrontEnd, ha hecho 5 sprints, Login y logout</t>
  </si>
  <si>
    <t xml:space="preserve">ProyI PIS encargado calidad; y PPP Agencia Publicidad, un sistema web desde cero.  Documentación, Diseño y algo de código.  Ordenes de trabajo, Dashboard y Usuarios para Blue Monkey, </t>
  </si>
  <si>
    <t>ProyI Acreditacion, FrontEnd con VueJS y bootstrap, mockups del portafolio, Educción de requerimientos, Elicitacion, Sistema para ejercicios orales en catalan , agregar cuestionario, gamificado.</t>
  </si>
  <si>
    <t>Sistema auditivo.  Educciones: Gestion de administrador, docente, alumno, aula, audiolibro, pregs, reporte y tarea.   En ProyI usa React, VueJS.  Realizó vistas de área, CV, silabo Abet</t>
  </si>
  <si>
    <t xml:space="preserve">Acta, Requisitos: Educción, Elicitación y Especificación (Req Funcionales y no funcionales), Arquitectura Sw,  de requerimientos nacen los Product Backlog las historias de usuarios, Mockups (en AxureCloud), Documentacion Usuarios,  Bitácoras diarias, Ahora estan en F3:  de 4 Springs, Burndown chart para horas planificadas, Autocapacitacion en Udemy en Python y Django, Spring Review y Spring Retrospective,  Usando Clockify para horas, </t>
  </si>
  <si>
    <t>Terminó capacitacion Django, FrontEnd, trabaja desde los Mockups, Diseña estilos de trabajo para todo el Equipo, aprendió Boostrap</t>
  </si>
  <si>
    <t>Implementacion de Roles, Reestructuración de código, mostrar alertas, etc</t>
  </si>
  <si>
    <t>Algo de FrontEnd</t>
  </si>
  <si>
    <t>ExpReg</t>
  </si>
  <si>
    <t>Trabajando con Mockups de ProyI Acreditacion, FrontEnd módulo resultados estudiante. No ha trabajado en la empresa taxis.  Estudia Ing Mecánica en 4to año.</t>
  </si>
  <si>
    <t>Correcciones al Sistema Siri. Otro un prototipo de sistema de recopilacion de videos de ponencias internacionales, pero no habia espacio en servidor ni dinero para cableado y velocidad, faltaba postedicion, framework Arianti (php), ahora perdió comunicación con ellos. Hacia consultas a las BD.  Ahora labora en otra empresa, soporte técnico en base de datos, Php, Laravel y React, ssh, con programadores Argentinos, código no tan documentado, creando reportes.  Implementó un sistema para la Unsa VRI, sin documentación.  Actualmente trabaja en empresa haciendo App movil, historias usuario, Sprints, diseños, actas, minutas reunión.  Sistema para veterinarias, mascotas.  Pasarela de pago Culqi.</t>
  </si>
  <si>
    <t>ok</t>
  </si>
  <si>
    <t>Carga de archivos por lotes, capacitación a usuarios, revisar calidad de codigo, subir proy al servidor</t>
  </si>
  <si>
    <t>Manual de usuarios, Videos de ayuda, Capacitación usuarios finales, Métricas de calidad, Encuesta al equipo desarrollo, simulacion de capacitacion a la EP, , Informes de simulacion</t>
  </si>
  <si>
    <t>Ya tiene Certificado PPP dice q ya me lo envió, Historias clinicas de usuarios, requermientos, gestiones, desarrollo y pruebas del proyecto, pruebas, Django Rest, Angular.</t>
  </si>
  <si>
    <t>ProyI Escuela Postgrado, tester, diseño de pruebas unitarias, Se integró en Sprint 15, son 138 casos test, aun no las automatiza.  Pruebas de aceptación y capacitación del sistema.</t>
  </si>
  <si>
    <t>ProyI Incubadora Jaku, BackEnd lider equipo, apoyo al ProducBacklog, Asignación issues (200), modelado final, Se autoasignó un módulo de seguimiento de convocatorias</t>
  </si>
  <si>
    <t>Asignacion jurados por evaluación, subir a Heroku. Asignar tareas a otros.  Reportes de trabajo sobre Issues. Cartilla de evaluacion y ranking por evaluador, usan plantillas básicas y avanzan en backend. Clockify: 25 hrs</t>
  </si>
  <si>
    <t>ProyI Escuela Postgrado, desde Abril, Analista, diseño mockups, documentación, calidad, especificamente pruebas de rendimiento en Jmeter, fase Capacitación</t>
  </si>
  <si>
    <t xml:space="preserve">Capacitación a todos usuarios, Manual usuario del operador, videos cortos, reunión en fin semana con equipo, lider y ScrumMaster, Métricas calidad Iso25000, reuniones para ver Usabilidad, </t>
  </si>
  <si>
    <t>Ya realizó Prácticas, me enviará certificado, Area de calidad, testing a un proyecto, análisis requerimientos, casos uso, pruebas de calidad de equipos FrontEnd y BackEnd, Selenium, (stress) BlaseMeter y Jmeter.  Ahora análisis de requisitos y testing, 8 hras diarias, Empresa MicroData, clientes de CajaArequipa.  Poner a producción un Sistema, pendiente las capacitaciones.   Otro proyecto está en la etapa de pruebas de usuario.  Otro proyecto para certificarse en IESEC Colombia, reuniones con empresarios, Ejecución, analisis, construcción, entrega.  Hubo 2 observaciones: estrategia control versiones, nomenclatura. (la otra era control de backups)</t>
  </si>
  <si>
    <t>Trabajando en Firebase, trabajando en Archivos adjuntos en correos, Agregó nueva funcionalidad.  Ayudar a nuevo compañero de FrontEnd (hondureño), IA en el sistemas, detección de gets (dientes de palas en Minas)</t>
  </si>
  <si>
    <t>Ya realizó Prácticas, 2 años, Mantenimiento a Sw de mina Antapacay, FrontEnd, BackEnd, BaseDatos, Reportes, (3 meses); ProyI de Olha proy de Astronomia con RV, cascos virtuales, aplicaciones 2D, Sabe Unity, museo virtual y tecnicas gamificación</t>
  </si>
  <si>
    <t>Tarde, Modulos de galaxias, asteroides, planetas, sistemas, etc.  Capacitacion Unity: 3 cursos y modelados 3D, blender,   photoshop, SourceTree.  Samsung Gear VR,  CardBoard.   3er prototipo para el CardBoard: Juego en 3D sobre Astronomia, muy bueno.   Ahora mismo forma su empresa de Marketing digital, museo virtual, prototipo enlaces químicos en RA</t>
  </si>
  <si>
    <t xml:space="preserve">Empresa Desafio Creativo SRL junto con CGM Chile, programación en Php (Back y FrontEnd) con CodeIgnater, ssh, Cpanel,  putty, tambien otro proyecto en NodeJS, Angular, ; herramientas colaborativas Confluence, Jira, Servidor VHM, Tiempo de practicas 8 meses, Ya tiene su Certificado de PPP.  Se hizo reingeniería de procesos.  TRabajando en proyecto con la Federacion de Futbol peruana.  Le asignan ticket desde Jira.  </t>
  </si>
  <si>
    <t xml:space="preserve">Desarrollador Movil y product owner en un proyecto tipo Uber, Mercurial (repositorio git),  Kallythea, Sistema Tryton (asistencia al trabajo), Un sistema Goldpack  Antapacay para camiones y su geolocalizacion, otro para almacenes Inkafarma, otro para Petroperu, hacer boletas virtuales;  Antes Sist localización y robos en taxis (Manhatan), para Moviles Android y IOS, max un mes.  </t>
  </si>
  <si>
    <t>Proforma de clientes: Analisis del sist y Mockups, Base de datos, retrazo de 3 semanas, Participó en las pruebas, pruebas de interacción, plan de pruebas del Spring10</t>
  </si>
  <si>
    <t>Tarde.  ProyI Tramite Documentario.  Desarrollador, Reportes del Expediente. Buscador.</t>
  </si>
  <si>
    <t>CodeIgniter, tickets en Jira para control de trabajo, avance lento</t>
  </si>
  <si>
    <t>Modulo Portafolio, BD, Modulo Curso activo.  Ademas inicia trabajo en una Consultoria, un Sw para venta pizza</t>
  </si>
  <si>
    <t xml:space="preserve">Modulo Curso Activo, Manual usuario y manual de Back, </t>
  </si>
  <si>
    <t>No Asistió. Está Haciendo Practicas en PangoLabs desde Noviembre, Empresa BrainSystems, Sw para minas, Desarrollo en Angular, Generacion Reportes, corrección errores en BackEnd o FrontEnd.</t>
  </si>
  <si>
    <t>Finalizaron 2 Sprints, Gestion de expedientes, Solicitud dsctos para creprunsa, se hace evaluación socioeconómica del alumno y su familia.  En FrontEnd ha creado módulo expedientes y reportes</t>
  </si>
  <si>
    <t>Gestión de derivación. Insertar pdf en una ventana. Gestión de notificaciones.  Pendiente las solicitudes.</t>
  </si>
  <si>
    <t>Analisis y diseño, lider proy y BackEnd.  Api de ingreso de productos, ordenes de compra. Proformas (solo verificó lo que hizo otro grupo). Análisis envio de facturas a Sunat usando API Lycet con Greenter.   Capacitación al cliente.</t>
  </si>
  <si>
    <t>Capacitaciones a la Esc Postgrado. Problemas con asignación de roles. Servidor OUIS. Tareas de programación en paleta colores.</t>
  </si>
  <si>
    <t xml:space="preserve">Verificar actividades de compañeros. Gestión: negociar un producto viable. Capacitacion en ISO. </t>
  </si>
  <si>
    <t>Capacitaciones. Mejoras a la usabilidad, planteamiento de soluciones y discusión. Documentación del código, calidad.</t>
  </si>
  <si>
    <t>Wiki</t>
  </si>
  <si>
    <t>Wiki Final</t>
  </si>
  <si>
    <t>Asist</t>
  </si>
  <si>
    <t>EC2</t>
  </si>
  <si>
    <t>Simulación con pesonal de la EP.  Con estas observaciones se corrigió la página.  Reducción de opciones en menú.  Diseño de tabla. Cambio de ventanas modales, etc. Cambios en informes, aumento de ayudas y acomodo de la parte visual.  Reporte en sonarCube.</t>
  </si>
  <si>
    <t xml:space="preserve">Incluir portafolios a los procesos.  Curso activo.  7 carpetas de cada curso para docentes. </t>
  </si>
  <si>
    <t>Modulo cotización proveedores, función Enviar por email, Agregar productos para nueva cotización, Generar pdf de cotización para proveedor</t>
  </si>
  <si>
    <t>Ingreso ordenes pendientes, kardex, exportar excel y pdf. Correccion de observaciones.  Imnvestigación del análisis para el siguiente Sprint</t>
  </si>
  <si>
    <t>Diccionario de datos de portafolio, Manual de actualización de despliegue del servidor, actualización manual usuario del BackEnd, trabajando 2 o 3 hras al dia</t>
  </si>
  <si>
    <t>Acta de dictamen de tesis. Envio correo al alumno para fecha de graduación. Envio al asesor de registro de tesis.  Subir el plan de tesis.</t>
  </si>
  <si>
    <t xml:space="preserve">Mockups y caja negra. Empezando a trabajar con Selenium IDE.  Revisó el Greenter. </t>
  </si>
  <si>
    <t xml:space="preserve">YA POSEE CERTIFICADO PRACT PREPROFESIONALES, Analista de Sist, crear Historias de usuario, organizar Sprints, pruebas de conectividad, stress, etc, administrac herramientas:  Jira, Flash, Sistema EasyPay, OK revisado, CERTIFICADO ENVIADO </t>
  </si>
  <si>
    <t>Entregables mostrados. Cuadros de cumplimiento. Testing.</t>
  </si>
  <si>
    <t>Su máquina se formateó. Módulo de simulacros. Crear reportes de desarrollo grandes. FrontEnd del módulo de simulacros. Correccion de errores.  Módulo Covid19. pendiendte mod Simulacros.  Solo hizo 3 grandes reportes</t>
  </si>
  <si>
    <t>Agrosoft, manual de configuración de trabajo.  Sistema basico en Django</t>
  </si>
  <si>
    <t xml:space="preserve">Sprint3, asignar tareas, </t>
  </si>
  <si>
    <t xml:space="preserve">Sprint17, ScrumMaster, reparte tareas.  Usamos Trello y Chronos. 20 horas a la semana.  Corrigiendo bugs.  Calidad ISO 25010. </t>
  </si>
  <si>
    <t>Lider de BackEnd (son 4), suben al servidor Unsa o Heroku, maneja el Git y rama principal, Diagrama de nuevos módulos, cursos activos, luego de validar mockups,  reestructurar las Apis, entradas y salidas, validaciones</t>
  </si>
  <si>
    <t>El equipo de backEnd ha finalizado, para continuar se necesita del cliente (Percy Huertas) ultimo Sprint, validaciones en permisos, Manuales de usuario (cada uno), diccionario de usuario, Creación del SuperAdmin, Encargado del Módulo de usuario</t>
  </si>
  <si>
    <t xml:space="preserve">Ordenes de Compra, 2 módulos mas, </t>
  </si>
  <si>
    <t>No asistio</t>
  </si>
  <si>
    <t>Control de operaciones de seguridad, muchos cambios despues de reuniones</t>
  </si>
  <si>
    <t>Shopify.  Chip Cookies que usa Shopify, Onfleet para deliveries. Solidus (ecommerce).  Everee (pagos a conductores de deliveries).  Doordash (tambien deliveries)</t>
  </si>
  <si>
    <t xml:space="preserve">Lider de pruebas:  funcionales, Api, rendimiento, seguridad.  Postman, Cypress.io, OWASP ZAP,  </t>
  </si>
  <si>
    <t>Lab2</t>
  </si>
  <si>
    <t>EX2</t>
  </si>
  <si>
    <t>e-market place, 5mil clientes, optimizar la busqueda, visualización, ordenamiento, etc.  Mas por menos, tiendas catracha, jardineria, alimentos, etc, Sincronizacion con otro sistema, fechas ejecución, latencia (duración), respuesta.</t>
  </si>
  <si>
    <t xml:space="preserve">Sistema TMP, Sistema Ave intermoda, </t>
  </si>
  <si>
    <t>Pruebas automatizadas con framework robot, Manual usuario, Traducción al portuguese</t>
  </si>
  <si>
    <t>Páginas para informática, civile y gestiónempresarial, añadidos al Catálogo de productos.  Web services y Api rest, tokens de verificación.  Verificación con Postman.</t>
  </si>
  <si>
    <t>Sistema apoyo psicopedagógico.  Uso datos simulados para BD. Reuniones con compañeros.  Google Script.</t>
  </si>
  <si>
    <t>Recursos de portafolio.</t>
  </si>
  <si>
    <t>Laravel y VueJS y Laragon, en la Sunat un Sistema para controlar tiempos de trabajo</t>
  </si>
  <si>
    <t>Bco de pregs, en base a ISO 2910.  FrontEnd, Sullari (3er proyecto) curso quechua</t>
  </si>
  <si>
    <t>Jaku, y Cia Minera Isotrami</t>
  </si>
  <si>
    <t xml:space="preserve">2 proys.  PIS FrontEnd, librerias JSCharting. </t>
  </si>
  <si>
    <t>Pruebas manuales, Webqa, Selenium estudiando, robot framework</t>
  </si>
  <si>
    <t>No asistio. Mandó video</t>
  </si>
  <si>
    <t>No asistio. Mandó video.</t>
  </si>
  <si>
    <t>Pruebas del aplicativo Yoin (aplicativo para Deliveries), Manual de usuario, otro aplic de Buses (para cobrar pasajes), creación de manuales de usuario con LigthShot, Sistemas hechos en NetCore y Angular</t>
  </si>
  <si>
    <t xml:space="preserve">El y Erick desarrollaron AgroSoft para Agroservice.  Sprint2, documentación.  Módulo de Lotes. </t>
  </si>
  <si>
    <t>ok .no cosiderar calificaciones de otros profesores</t>
  </si>
  <si>
    <t>Diagramas generales del Proyecto,  BD generales, etc.  Busca diseños de paginas conocidas como FaceBook. Envuelve código sin modificar BackEnd,  por ejemplo Filtros y Paginación.  Manejo de BootStrap.</t>
  </si>
  <si>
    <t xml:space="preserve">Validaciones de campos,  Carga de datos por lotes (alumnos), Selección automática de datos visualmente, Permisos en roles, </t>
  </si>
  <si>
    <t xml:space="preserve">Documentación, historial versiones, ayuda a Wendy en pruebas integración, capacitacion en Selenium, </t>
  </si>
  <si>
    <t>Información alumno-tutor, transformación de nombres y apellidos,</t>
  </si>
  <si>
    <t>E1</t>
  </si>
  <si>
    <t>E2</t>
  </si>
  <si>
    <t>E3</t>
  </si>
  <si>
    <t>Estado3</t>
  </si>
  <si>
    <t>BD</t>
  </si>
  <si>
    <t>Diseño de casos de pruebas,  pendiente pruebas stress y carga.  Tiene 130 pruebas manuales la mayoria.  Selenium.  Me enseñará todos los test de este proyecto y del proyecto anterior (Hospital UNSA) para poder aprobar</t>
  </si>
  <si>
    <t>Analista y Calidad, Informe de usabilidad. Manual docente y estudiante. Resultados ISO 25000. Videos para estudiantes y docentes. Plugin para daltonismo.</t>
  </si>
  <si>
    <t>Tarde. Ok</t>
  </si>
  <si>
    <t xml:space="preserve">FrontEnd. Crud de módulo X.  Pruebas, especificación.  API testing.  </t>
  </si>
  <si>
    <t>Tarde, capacitación para trabajadores de mina en Chile. Animacion en 3D.  Interaccion con objetos en 3D.  Cortometraje en 3D.  Flechas o indicadores para acciones en mundo 3D.</t>
  </si>
  <si>
    <t>20</t>
  </si>
  <si>
    <t>18</t>
  </si>
  <si>
    <t>14</t>
  </si>
  <si>
    <t>16</t>
  </si>
  <si>
    <t>17</t>
  </si>
  <si>
    <t>15</t>
  </si>
  <si>
    <t>19</t>
  </si>
  <si>
    <t>11</t>
  </si>
  <si>
    <t>10</t>
  </si>
  <si>
    <t>9</t>
  </si>
  <si>
    <t>Sistema hospitalario, ISO 9126, módulo admisión y citas.</t>
  </si>
  <si>
    <t>Finalizando. Ordenar las carpetas. Calidad (junto con Rolando ).  Manual operador. Videos tutoriales del operador.</t>
  </si>
  <si>
    <t>ProyI Escuela Postgrado, BackEnd, ApiRest, servicios Api (Json), token para restringir funcionalidades, permisos para ciertas funcionalidad (creación por ejemplo), subida de información por lotes (desde excel hacia BD), doble verificación de datos, pruebas en PostMan (simula llenado formularios), php Unit testing.</t>
  </si>
  <si>
    <t>habia un error en agregar estudiantes a los operadores. Funcionalidad de buscar tesis.  Revisión de roles mixtos. Informe del SonarQube (automaticamente evalua código en php y otros). Configurar Servidor. Subir la data y configurarlo.  Data de archivos, revisó casos de prueba, capacitación para crear tesis, archivos aceptados.</t>
  </si>
  <si>
    <t>Asignac tareas en gitlab. Proyecto finalizando.</t>
  </si>
  <si>
    <t>Empresa Heavy.  Nuevo integrante en Flutter. Emulador en Firebase. Configurar Servidor mediante una VPN. Configurar el JupiterHub.</t>
  </si>
  <si>
    <t>Estado4</t>
  </si>
  <si>
    <t xml:space="preserve">Tramite Doc. Acceso a API mediante un token. Beneficiario interno. </t>
  </si>
  <si>
    <t xml:space="preserve">Gestion de excepciones en fechas de entre en el Sistema FPFutbol.  Carrito Compras Bajo un solo mandil.  Maestro de gestion de sociedades. Dashboard para manejo de BD. </t>
  </si>
  <si>
    <t>2 Proy. Uno es el Taxi.  Otro es AnexoB: trackeo posiciones en T real, en Django Rest. Uso de Tryton para control de tiempos de trabajo.  FullStrack:  BackEnd, FrontEnd y Movil.  Empresa Smartory de Carlitos Sotelo</t>
  </si>
  <si>
    <t>Acabé con varios proyectos en Caja Arequipa. Otro proy en servidor de pruebas, .  Otro para empresa en Abancay en Agronomía, sobre costos y presupuestos. Proyecto de Tisur, migración de datos de vacaciones. Empresa de Robert Arisaca.</t>
  </si>
  <si>
    <t>Condiciones de pago.  Orden de Compra. Gastos indirectos. Facturacion con API Greenter para envio a Sunat.</t>
  </si>
  <si>
    <t>E4</t>
  </si>
  <si>
    <t>EX3</t>
  </si>
  <si>
    <t>EC3</t>
  </si>
  <si>
    <t>Aprox</t>
  </si>
  <si>
    <t>Ptos clase</t>
  </si>
  <si>
    <t>Minas Antapaccay. Seguimiento de reuniones. Planes de acción, etc.  Búsqueda con calendario de reuniones. Reporte de calificacion de reuniones. Json de registros YoSeguro. Script para migrar base datos. Correcciones en reportes de SafeWork.</t>
  </si>
  <si>
    <t xml:space="preserve">Historia de cambios al subir docs para solicitudes.Api para conectar datos de alumnos existentes.  Expendientes, Derivación, </t>
  </si>
  <si>
    <t>ultimo Sprint de facturación. Gastos de las Apis.  Manejo en Heroku, documentación de almacen. Reuniones con trabajadores. 8 hras. Diarias</t>
  </si>
  <si>
    <t>Sprint 18. Contacto para obtener certificados de practicas de todos. Roles mixtos. Daltonismo. Servidor EPIS UNSA ademas del Heroku. Capactacion Servidores Centum, en Udemy, de paga. Reducir código para que pueda subirse 500 Mb a Heroku.</t>
  </si>
  <si>
    <t>Reorganizar cronograma.Actualizar product Backlog. Actualización gráficas de progreso de todos los integrantes. Establecer metas mínimas</t>
  </si>
  <si>
    <t>Análisis del sistema con SonarQube y correcciones (500 errores). Documentos de interes.  Librerias con errores. Revisión de todo el sistema, en grupo,</t>
  </si>
  <si>
    <t>Correccion errores, Plan de tesis, registro, Daltonismo, etc</t>
  </si>
  <si>
    <t>Informe asesoria acad, correccion bugs, informe asesoria académica.  Autocapacitación.</t>
  </si>
  <si>
    <t>errores, sist finanzas,</t>
  </si>
  <si>
    <t xml:space="preserve">casos prueba usando json, </t>
  </si>
  <si>
    <t>Corrección errores, servicio plan tesis, instalacion servidor</t>
  </si>
  <si>
    <t>automatizó pruebas, matriz incidencias, plantillas validaciones, pruebas phpUnit,</t>
  </si>
  <si>
    <t>Jira: administración de Issues,  Confluence: trabajo colaborativo, Migración de Cloud a Server de ambos (Jira y Confluence), proyecto aplicación gastronómica, Proxy reverse:  certificado SSL,</t>
  </si>
  <si>
    <t>carrito compras, pag contratos, control financiero AFP</t>
  </si>
  <si>
    <t>Manejos de Accesos a las Apis, pruebas con cypress,</t>
  </si>
  <si>
    <t>Pruebas con robot, Bootstrap, angular (poco), traducción a portugues, mitiendalink.com</t>
  </si>
  <si>
    <t>ok. Volverá a subir informe 24 dic</t>
  </si>
  <si>
    <t>Silabo Abet, manual instalación Heroku, pruebas caja negra,</t>
  </si>
  <si>
    <t>lider equipo,</t>
  </si>
  <si>
    <t>2 proyectos, Jaku lider proy, entrega sistema una demo, CRUD en Agrosoft, bd bastante deficiente</t>
  </si>
  <si>
    <t>Jaku terminado en versión demo</t>
  </si>
  <si>
    <t>estan en desarrollo</t>
  </si>
  <si>
    <t>Lider equipo,  pero el proyecto no termina!!</t>
  </si>
  <si>
    <t>Informe promedio.  Una parte no funcionaba. Cruds de varias tablas</t>
  </si>
  <si>
    <t>Sw Visualizacion de pdf, y Control de actividades en Sunat.</t>
  </si>
  <si>
    <t xml:space="preserve">Manejo piezas, manual operaciones, informes de planos, secuencia de dibujos lineas en Unity.   </t>
  </si>
  <si>
    <t>Lectura de archivos json en Unity. Antes fue jefe proyecto de Oficina Patrimonio, en Setiembre, pero se detuvo</t>
  </si>
  <si>
    <t xml:space="preserve">ok.  </t>
  </si>
  <si>
    <t>1ra Entrega</t>
  </si>
  <si>
    <t>2da Entrega</t>
  </si>
  <si>
    <t>3ra Entrega</t>
  </si>
  <si>
    <t>Unico en BackEnd Acreditación, API de permisos, resultados, etc</t>
  </si>
  <si>
    <t>Solicitud de cambios en vistas de proformas, modificacion en editar productos/servicios, guias de remision (transporte)</t>
  </si>
  <si>
    <t>Calidad en Jaku. Manuales usuario.</t>
  </si>
  <si>
    <t xml:space="preserve">Reportes en Doordash, onfleet, pago de tips en Everee, </t>
  </si>
  <si>
    <t>Pruebas, limpiar BD, cypress:  js y json (pruebas funcionales automaticas), Jmeter (pruebas carga y stress),  probó Selenium y robot y escogió Cypress, herramienta ZAP OWASP para pruebas seguridad y ataques,  chequeo horas con clockify</t>
  </si>
  <si>
    <t>inventario, sistema Hondureño para venta de pollos, venta pizzas little caesar,  pollos el cortijo, todo en el sistema AVE</t>
  </si>
  <si>
    <t>FrontEnd en 2 proys</t>
  </si>
  <si>
    <t>Blue Monkey: Trabajo de mantenimiento , Crud, etc</t>
  </si>
  <si>
    <t>Balsamic MockUps.  React y react-router y react-bootstrap</t>
  </si>
  <si>
    <t>Readalong, empresa española.  Cloudinary para almacenamiento de videos en la nube</t>
  </si>
  <si>
    <t>1ra Nota Alfredo</t>
  </si>
  <si>
    <t>tuvo emergencia - ok</t>
  </si>
  <si>
    <t>Asistencia a mesas de Congresos. Objetos con textura.  Pruebas en Capibara (FrontEnd)</t>
  </si>
  <si>
    <t>Pag web estática. Login. AgroServic: Nueva producción.  Entrada y salida de Bienes. Regsitro de Riegos y Lotes.   Herramiento AXURE para mockups.  PythonAnywhere para alojamiento web.</t>
  </si>
  <si>
    <t>Manual e Internacionalización. "El grupo es tan debil como el integrante mas debil"</t>
  </si>
  <si>
    <t>Users y permisos</t>
  </si>
  <si>
    <t>Ejer JavaScript</t>
  </si>
  <si>
    <t xml:space="preserve">Catalogo productos limpieza, pag web de empresa en gral, </t>
  </si>
  <si>
    <t xml:space="preserve">Ave, </t>
  </si>
  <si>
    <t>esperando para presentar un demo, acceso al Cpanel en Servidor Bluehost, crear cuentas correo email. Forwarders. CodeIgnitor.</t>
  </si>
  <si>
    <t xml:space="preserve">PPP Soluciones OGGK, productos industriales, supervisión diaria, asignarle seguridad a API actualmente usando Json.Tokens, OGGK Server, BitBucket, Cambiar vistas en Laravel, </t>
  </si>
  <si>
    <t>anulacion de transacciones.  Secretario) creando correos.  Solo trabajó 200 horas en sus PPP. Json Web Token (JWS) para API Rest.  Ninguno de sus 3 aplicaciones está publicada.  Si no consiguel el Certificado PPP</t>
  </si>
  <si>
    <r>
      <t xml:space="preserve">Trabaja TC en MicroData.  Creando casos prueba funcionales y no func.  Modulo vacaciones Tisur. Pruebas de estress con </t>
    </r>
    <r>
      <rPr>
        <b/>
        <sz val="12"/>
        <color theme="1"/>
        <rFont val="Calibri"/>
        <family val="2"/>
        <scheme val="minor"/>
      </rPr>
      <t>BlazeMeter</t>
    </r>
    <r>
      <rPr>
        <sz val="12"/>
        <color theme="1"/>
        <rFont val="Calibri"/>
        <family val="2"/>
        <scheme val="minor"/>
      </rPr>
      <t>.</t>
    </r>
  </si>
  <si>
    <t>Anexo Dufa, RE</t>
  </si>
  <si>
    <t>1 aplicación movil y 2 aplics web</t>
  </si>
  <si>
    <t>login con facebook, google, otra.  Aplicación Movil completa.</t>
  </si>
  <si>
    <t>Correcto</t>
  </si>
  <si>
    <t>Caso de Estudio</t>
  </si>
  <si>
    <t>Reporte tramite doc.  Busqueda. Refactorización del código.  Modelos y visualización según permisos.</t>
  </si>
  <si>
    <t xml:space="preserve">Petroperu. </t>
  </si>
  <si>
    <t>PHPStorm (IDE de php). Framework CodeIgniter. Widgets PrimeNG</t>
  </si>
  <si>
    <t>No Asistió, no pudo</t>
  </si>
  <si>
    <t>Herramienta PostMan para testeo.</t>
  </si>
  <si>
    <t>No Asistió</t>
  </si>
  <si>
    <t xml:space="preserve">Informe (repetido) </t>
  </si>
  <si>
    <t xml:space="preserve">Solución de reportes. </t>
  </si>
  <si>
    <t>ENTREGÓ CERTIF PPP. Animaciones en Maya para 3D (30 dias prueba, luego estudiante 1 año), mejor que Blender. Google CardBoard para crear aplicaciones en CardBoard, una persona se marea a las 5mins. Se combina con Unity 2D para que no maree.</t>
  </si>
  <si>
    <t>PRESENTÓ CERTIF PPP</t>
  </si>
  <si>
    <t>Informe Final</t>
  </si>
  <si>
    <t>Certificado PPP</t>
  </si>
  <si>
    <t>º</t>
  </si>
  <si>
    <t>CERTIFIC PPP, correccion de detalles, documentacion</t>
  </si>
  <si>
    <t>OK</t>
  </si>
  <si>
    <t>Hospital docente</t>
  </si>
  <si>
    <t>No asistió otra vez</t>
  </si>
  <si>
    <t>Asistió muy tarde</t>
  </si>
  <si>
    <t>Debe presentar mas trabajo para aprobar. Ok</t>
  </si>
  <si>
    <t>Falta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</si>
</sst>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2"/>
      <color theme="1"/>
      <name val="Calibri"/>
      <family val="2"/>
      <scheme val="minor"/>
    </font>
    <font>
      <b/>
      <sz val="12"/>
      <color theme="1"/>
      <name val="Calibri"/>
      <family val="2"/>
      <scheme val="minor"/>
    </font>
    <font>
      <u/>
      <sz val="12"/>
      <color theme="10"/>
      <name val="Calibri"/>
      <family val="2"/>
      <scheme val="minor"/>
    </font>
    <font>
      <b/>
      <sz val="14"/>
      <color rgb="FF141E42"/>
      <name val="Verdana"/>
      <family val="2"/>
    </font>
    <font>
      <sz val="14"/>
      <name val="Verdana"/>
      <family val="2"/>
    </font>
    <font>
      <sz val="12"/>
      <name val="Calibri"/>
      <family val="2"/>
      <scheme val="minor"/>
    </font>
    <font>
      <b/>
      <u/>
      <sz val="14"/>
      <name val="Verdana"/>
      <family val="2"/>
    </font>
    <font>
      <sz val="14"/>
      <color theme="1"/>
      <name val="Calibri"/>
      <family val="2"/>
      <scheme val="minor"/>
    </font>
    <font>
      <sz val="14"/>
      <color rgb="FF6B6B6B"/>
      <name val="Verdana"/>
      <family val="2"/>
    </font>
    <font>
      <sz val="11"/>
      <name val="Arial"/>
      <family val="2"/>
    </font>
    <font>
      <sz val="11"/>
      <color theme="1"/>
      <name val="Arial"/>
      <family val="2"/>
    </font>
    <font>
      <sz val="12"/>
      <color rgb="FF000000"/>
      <name val="Calibri"/>
      <family val="2"/>
      <scheme val="minor"/>
    </font>
    <font>
      <sz val="14"/>
      <color rgb="FF000000"/>
      <name val="Calibri"/>
      <family val="2"/>
      <scheme val="minor"/>
    </font>
    <font>
      <sz val="10"/>
      <color rgb="FF000000"/>
      <name val="Arial"/>
      <family val="2"/>
    </font>
    <font>
      <sz val="10"/>
      <color theme="1"/>
      <name val="Arial"/>
      <family val="2"/>
    </font>
    <font>
      <sz val="12"/>
      <color rgb="FF000000"/>
      <name val="Calibri"/>
      <family val="2"/>
    </font>
    <font>
      <sz val="10"/>
      <color rgb="FF000000"/>
      <name val="Arial"/>
      <family val="2"/>
    </font>
    <font>
      <b/>
      <sz val="10"/>
      <color theme="1"/>
      <name val="Arial"/>
      <family val="2"/>
    </font>
    <font>
      <sz val="14"/>
      <color rgb="FF000000"/>
      <name val="Arial"/>
      <family val="2"/>
    </font>
    <font>
      <b/>
      <sz val="11"/>
      <color theme="1"/>
      <name val="Arial"/>
      <family val="2"/>
    </font>
    <font>
      <b/>
      <sz val="11"/>
      <name val="Arial"/>
      <family val="2"/>
    </font>
    <font>
      <b/>
      <sz val="10"/>
      <color rgb="FF000000"/>
      <name val="Arial"/>
      <family val="2"/>
    </font>
    <font>
      <sz val="12"/>
      <color rgb="FFFF0000"/>
      <name val="Calibri"/>
      <family val="2"/>
      <scheme val="minor"/>
    </font>
    <font>
      <sz val="10"/>
      <color theme="1"/>
      <name val="Calibri"/>
      <family val="2"/>
      <scheme val="minor"/>
    </font>
    <font>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2" fillId="0" borderId="0" xfId="1"/>
    <xf numFmtId="0" fontId="1" fillId="0" borderId="0" xfId="0" applyFont="1"/>
    <xf numFmtId="0" fontId="3" fillId="0" borderId="0" xfId="0" applyFont="1"/>
    <xf numFmtId="0" fontId="4" fillId="0" borderId="0" xfId="0" applyFont="1" applyFill="1"/>
    <xf numFmtId="0" fontId="5" fillId="0" borderId="0" xfId="0" applyFont="1" applyFill="1"/>
    <xf numFmtId="0" fontId="6" fillId="0" borderId="0" xfId="1" applyFont="1" applyFill="1"/>
    <xf numFmtId="0" fontId="7" fillId="0" borderId="0" xfId="0" applyFont="1"/>
    <xf numFmtId="0" fontId="8" fillId="0" borderId="0" xfId="0" applyFont="1"/>
    <xf numFmtId="0" fontId="9" fillId="0" borderId="0" xfId="0" applyFont="1" applyFill="1" applyAlignment="1">
      <alignment horizontal="right"/>
    </xf>
    <xf numFmtId="0" fontId="9" fillId="0" borderId="0" xfId="0" applyFont="1" applyFill="1"/>
    <xf numFmtId="0" fontId="10" fillId="0" borderId="0" xfId="0" applyFont="1" applyFill="1"/>
    <xf numFmtId="0" fontId="11" fillId="0" borderId="0" xfId="0" applyFont="1"/>
    <xf numFmtId="0" fontId="0" fillId="0" borderId="1" xfId="0" applyBorder="1"/>
    <xf numFmtId="0" fontId="11" fillId="0" borderId="1" xfId="0" applyFont="1" applyBorder="1"/>
    <xf numFmtId="0" fontId="12" fillId="0" borderId="1" xfId="0" applyFont="1" applyBorder="1"/>
    <xf numFmtId="16" fontId="0" fillId="0" borderId="1" xfId="0" applyNumberFormat="1" applyBorder="1"/>
    <xf numFmtId="15" fontId="0" fillId="0" borderId="1" xfId="0" applyNumberFormat="1" applyBorder="1"/>
    <xf numFmtId="0" fontId="0" fillId="2" borderId="0" xfId="0" applyFill="1"/>
    <xf numFmtId="9" fontId="0" fillId="0" borderId="0" xfId="0" applyNumberFormat="1"/>
    <xf numFmtId="49" fontId="13" fillId="0" borderId="0" xfId="0" applyNumberFormat="1" applyFont="1" applyAlignment="1">
      <alignment horizontal="right"/>
    </xf>
    <xf numFmtId="164" fontId="0" fillId="2" borderId="0" xfId="0" applyNumberFormat="1" applyFill="1"/>
    <xf numFmtId="1" fontId="0" fillId="2" borderId="0" xfId="0" applyNumberFormat="1" applyFill="1"/>
    <xf numFmtId="0" fontId="14" fillId="0" borderId="0" xfId="0" applyFont="1"/>
    <xf numFmtId="0" fontId="1" fillId="2" borderId="0" xfId="0" applyFont="1" applyFill="1"/>
    <xf numFmtId="0" fontId="0" fillId="2" borderId="1" xfId="0" applyFill="1" applyBorder="1"/>
    <xf numFmtId="16" fontId="0" fillId="2" borderId="1" xfId="0" applyNumberFormat="1" applyFill="1" applyBorder="1"/>
    <xf numFmtId="164" fontId="1" fillId="2" borderId="0" xfId="0" applyNumberFormat="1" applyFont="1" applyFill="1"/>
    <xf numFmtId="164" fontId="0" fillId="2" borderId="1" xfId="0" applyNumberFormat="1" applyFill="1" applyBorder="1"/>
    <xf numFmtId="0" fontId="11" fillId="3" borderId="1" xfId="0" applyFont="1" applyFill="1" applyBorder="1"/>
    <xf numFmtId="0" fontId="12" fillId="3" borderId="1" xfId="0" applyFont="1" applyFill="1" applyBorder="1"/>
    <xf numFmtId="0" fontId="2" fillId="3" borderId="1" xfId="1" applyFill="1" applyBorder="1"/>
    <xf numFmtId="0" fontId="2" fillId="3" borderId="0" xfId="1" applyFill="1"/>
    <xf numFmtId="0" fontId="4" fillId="3" borderId="0" xfId="0" applyFont="1" applyFill="1"/>
    <xf numFmtId="0" fontId="0" fillId="3" borderId="0" xfId="0" applyFill="1"/>
    <xf numFmtId="0" fontId="8" fillId="3" borderId="0" xfId="0" applyFont="1" applyFill="1"/>
    <xf numFmtId="0" fontId="0" fillId="4" borderId="0" xfId="0" applyFill="1"/>
    <xf numFmtId="49" fontId="16" fillId="0" borderId="0" xfId="0" applyNumberFormat="1" applyFont="1"/>
    <xf numFmtId="164" fontId="0" fillId="0" borderId="0" xfId="0" applyNumberFormat="1"/>
    <xf numFmtId="2" fontId="16" fillId="0" borderId="0" xfId="0" applyNumberFormat="1" applyFont="1" applyAlignment="1">
      <alignment horizontal="right"/>
    </xf>
    <xf numFmtId="0" fontId="17" fillId="0" borderId="0" xfId="0" applyFont="1"/>
    <xf numFmtId="0" fontId="17" fillId="4" borderId="0" xfId="0" applyFont="1" applyFill="1"/>
    <xf numFmtId="164" fontId="17" fillId="4" borderId="0" xfId="0" applyNumberFormat="1" applyFont="1" applyFill="1"/>
    <xf numFmtId="0" fontId="15" fillId="4" borderId="0" xfId="0" applyFont="1" applyFill="1"/>
    <xf numFmtId="0" fontId="14" fillId="4" borderId="0" xfId="0" applyFont="1" applyFill="1"/>
    <xf numFmtId="164" fontId="14" fillId="4" borderId="0" xfId="0" applyNumberFormat="1" applyFont="1" applyFill="1"/>
    <xf numFmtId="0" fontId="18" fillId="4" borderId="0" xfId="0" applyFont="1" applyFill="1"/>
    <xf numFmtId="164" fontId="0" fillId="4" borderId="0" xfId="0" applyNumberFormat="1" applyFill="1"/>
    <xf numFmtId="2" fontId="0" fillId="0" borderId="1" xfId="0" applyNumberFormat="1" applyBorder="1"/>
    <xf numFmtId="164" fontId="1" fillId="0" borderId="0" xfId="0" applyNumberFormat="1" applyFont="1" applyFill="1"/>
    <xf numFmtId="164" fontId="0" fillId="0" borderId="0" xfId="0" applyNumberFormat="1" applyFill="1"/>
    <xf numFmtId="49" fontId="13" fillId="0" borderId="0" xfId="0" applyNumberFormat="1" applyFont="1"/>
    <xf numFmtId="164" fontId="0" fillId="0" borderId="0" xfId="0" applyNumberFormat="1" applyAlignment="1">
      <alignment horizontal="right"/>
    </xf>
    <xf numFmtId="164" fontId="16" fillId="0" borderId="0" xfId="0" applyNumberFormat="1" applyFont="1" applyAlignment="1">
      <alignment horizontal="right"/>
    </xf>
    <xf numFmtId="164" fontId="13" fillId="0" borderId="0" xfId="0" applyNumberFormat="1" applyFont="1" applyAlignment="1">
      <alignment horizontal="right"/>
    </xf>
    <xf numFmtId="0" fontId="19" fillId="0" borderId="0" xfId="0" applyFont="1" applyFill="1"/>
    <xf numFmtId="0" fontId="20" fillId="0" borderId="0" xfId="0" applyFont="1" applyFill="1"/>
    <xf numFmtId="49" fontId="21" fillId="0" borderId="0" xfId="0" applyNumberFormat="1" applyFont="1" applyAlignment="1">
      <alignment horizontal="right"/>
    </xf>
    <xf numFmtId="1" fontId="1" fillId="2" borderId="0" xfId="0" applyNumberFormat="1" applyFont="1" applyFill="1"/>
    <xf numFmtId="164" fontId="16" fillId="2" borderId="0" xfId="0" applyNumberFormat="1" applyFont="1" applyFill="1"/>
    <xf numFmtId="164" fontId="13" fillId="2" borderId="0" xfId="0" applyNumberFormat="1" applyFont="1" applyFill="1"/>
    <xf numFmtId="164" fontId="13" fillId="0" borderId="0" xfId="0" applyNumberFormat="1" applyFont="1" applyFill="1"/>
    <xf numFmtId="0" fontId="23" fillId="0" borderId="0" xfId="0" applyFont="1"/>
    <xf numFmtId="1" fontId="1" fillId="0" borderId="0" xfId="0" applyNumberFormat="1" applyFont="1"/>
    <xf numFmtId="1" fontId="16" fillId="0" borderId="0" xfId="0" applyNumberFormat="1" applyFont="1"/>
    <xf numFmtId="1" fontId="13" fillId="0" borderId="0" xfId="0" applyNumberFormat="1" applyFont="1"/>
    <xf numFmtId="1" fontId="0" fillId="0" borderId="0" xfId="0" applyNumberFormat="1"/>
    <xf numFmtId="164" fontId="24" fillId="2" borderId="0" xfId="0" applyNumberFormat="1" applyFont="1" applyFill="1"/>
    <xf numFmtId="164" fontId="22" fillId="2" borderId="0" xfId="0" applyNumberFormat="1" applyFont="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hyperlink" Target="https://aulavirtual.unsa.edu.pe/aulavirtual/user/view.php?id=8865&amp;course=14403" TargetMode="External"/><Relationship Id="rId13" Type="http://schemas.openxmlformats.org/officeDocument/2006/relationships/hyperlink" Target="https://aulavirtual.unsa.edu.pe/aulavirtual/user/view.php?id=9020&amp;course=14403" TargetMode="External"/><Relationship Id="rId3" Type="http://schemas.openxmlformats.org/officeDocument/2006/relationships/hyperlink" Target="https://aulavirtual.unsa.edu.pe/aulavirtual/user/view.php?id=193&amp;course=14403" TargetMode="External"/><Relationship Id="rId7" Type="http://schemas.openxmlformats.org/officeDocument/2006/relationships/hyperlink" Target="https://aulavirtual.unsa.edu.pe/aulavirtual/user/view.php?id=225&amp;course=14403" TargetMode="External"/><Relationship Id="rId12" Type="http://schemas.openxmlformats.org/officeDocument/2006/relationships/hyperlink" Target="https://aulavirtual.unsa.edu.pe/aulavirtual/user/view.php?id=202&amp;course=14403" TargetMode="External"/><Relationship Id="rId2" Type="http://schemas.openxmlformats.org/officeDocument/2006/relationships/hyperlink" Target="https://aulavirtual.unsa.edu.pe/aulavirtual/user/view.php?id=8848&amp;course=14403" TargetMode="External"/><Relationship Id="rId1" Type="http://schemas.openxmlformats.org/officeDocument/2006/relationships/hyperlink" Target="https://aulavirtual.unsa.edu.pe/aulavirtual/user/view.php?id=8873&amp;course=14403" TargetMode="External"/><Relationship Id="rId6" Type="http://schemas.openxmlformats.org/officeDocument/2006/relationships/hyperlink" Target="https://aulavirtual.unsa.edu.pe/aulavirtual/user/view.php?id=8833&amp;course=14403" TargetMode="External"/><Relationship Id="rId11" Type="http://schemas.openxmlformats.org/officeDocument/2006/relationships/hyperlink" Target="https://aulavirtual.unsa.edu.pe/aulavirtual/user/view.php?id=8879&amp;course=14403" TargetMode="External"/><Relationship Id="rId5" Type="http://schemas.openxmlformats.org/officeDocument/2006/relationships/hyperlink" Target="https://aulavirtual.unsa.edu.pe/aulavirtual/user/view.php?id=8954&amp;course=14403" TargetMode="External"/><Relationship Id="rId10" Type="http://schemas.openxmlformats.org/officeDocument/2006/relationships/hyperlink" Target="https://aulavirtual.unsa.edu.pe/aulavirtual/user/view.php?id=8931&amp;course=14403" TargetMode="External"/><Relationship Id="rId4" Type="http://schemas.openxmlformats.org/officeDocument/2006/relationships/hyperlink" Target="https://aulavirtual.unsa.edu.pe/aulavirtual/user/view.php?id=8871&amp;course=14403" TargetMode="External"/><Relationship Id="rId9" Type="http://schemas.openxmlformats.org/officeDocument/2006/relationships/hyperlink" Target="https://aulavirtual.unsa.edu.pe/aulavirtual/user/view.php?id=8967&amp;course=14403" TargetMode="External"/><Relationship Id="rId14" Type="http://schemas.openxmlformats.org/officeDocument/2006/relationships/hyperlink" Target="https://aulavirtual.unsa.edu.pe/aulavirtual/user/view.php?id=27106&amp;course=14403"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aulavirtual.unsa.edu.pe/aulavirtual/user/view.php?id=292&amp;course=14374" TargetMode="External"/><Relationship Id="rId3" Type="http://schemas.openxmlformats.org/officeDocument/2006/relationships/hyperlink" Target="https://aulavirtual.unsa.edu.pe/aulavirtual/user/view.php?id=8867&amp;course=14375" TargetMode="External"/><Relationship Id="rId7" Type="http://schemas.openxmlformats.org/officeDocument/2006/relationships/hyperlink" Target="https://aulavirtual.unsa.edu.pe/aulavirtual/user/view.php?id=8952&amp;course=14374" TargetMode="External"/><Relationship Id="rId2" Type="http://schemas.openxmlformats.org/officeDocument/2006/relationships/hyperlink" Target="https://aulavirtual.unsa.edu.pe/aulavirtual/user/view.php?id=8927&amp;course=14375" TargetMode="External"/><Relationship Id="rId1" Type="http://schemas.openxmlformats.org/officeDocument/2006/relationships/hyperlink" Target="https://aulavirtual.unsa.edu.pe/aulavirtual/user/view.php?id=8961&amp;course=14375" TargetMode="External"/><Relationship Id="rId6" Type="http://schemas.openxmlformats.org/officeDocument/2006/relationships/hyperlink" Target="https://aulavirtual.unsa.edu.pe/aulavirtual/user/view.php?id=22052&amp;course=14374" TargetMode="External"/><Relationship Id="rId5" Type="http://schemas.openxmlformats.org/officeDocument/2006/relationships/image" Target="../media/image1.png"/><Relationship Id="rId4" Type="http://schemas.openxmlformats.org/officeDocument/2006/relationships/hyperlink" Target="https://aulavirtual.unsa.edu.pe/aulavirtual/user/view.php?id=8878&amp;course=14374"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aulavirtual.unsa.edu.pe/aulavirtual/user/view.php?id=22052&amp;course=14374" TargetMode="External"/><Relationship Id="rId2" Type="http://schemas.openxmlformats.org/officeDocument/2006/relationships/hyperlink" Target="https://aulavirtual.unsa.edu.pe/aulavirtual/user/view.php?id=8960&amp;course=14374" TargetMode="External"/><Relationship Id="rId1" Type="http://schemas.openxmlformats.org/officeDocument/2006/relationships/hyperlink" Target="https://aulavirtual.unsa.edu.pe/aulavirtual/user/view.php?id=8878&amp;course=14374" TargetMode="External"/><Relationship Id="rId6" Type="http://schemas.openxmlformats.org/officeDocument/2006/relationships/image" Target="../media/image1.png"/><Relationship Id="rId5" Type="http://schemas.openxmlformats.org/officeDocument/2006/relationships/hyperlink" Target="https://aulavirtual.unsa.edu.pe/aulavirtual/user/view.php?id=292&amp;course=14374" TargetMode="External"/><Relationship Id="rId4" Type="http://schemas.openxmlformats.org/officeDocument/2006/relationships/hyperlink" Target="https://aulavirtual.unsa.edu.pe/aulavirtual/user/view.php?id=8952&amp;course=14374"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444500</xdr:colOff>
      <xdr:row>17</xdr:row>
      <xdr:rowOff>6350</xdr:rowOff>
    </xdr:to>
    <xdr:sp macro="" textlink="">
      <xdr:nvSpPr>
        <xdr:cNvPr id="1032" name="AutoShape 8" descr="Imagen de DANIEL WILSTON CHURA MONROY">
          <a:hlinkClick xmlns:r="http://schemas.openxmlformats.org/officeDocument/2006/relationships" r:id="rId1"/>
          <a:extLst>
            <a:ext uri="{FF2B5EF4-FFF2-40B4-BE49-F238E27FC236}">
              <a16:creationId xmlns:a16="http://schemas.microsoft.com/office/drawing/2014/main" id="{BF01EE1A-8122-2545-A762-5FE3DE4EDC53}"/>
            </a:ext>
          </a:extLst>
        </xdr:cNvPr>
        <xdr:cNvSpPr>
          <a:spLocks noChangeAspect="1" noChangeArrowheads="1"/>
        </xdr:cNvSpPr>
      </xdr:nvSpPr>
      <xdr:spPr bwMode="auto">
        <a:xfrm>
          <a:off x="0" y="4267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8</xdr:row>
      <xdr:rowOff>0</xdr:rowOff>
    </xdr:from>
    <xdr:to>
      <xdr:col>1</xdr:col>
      <xdr:colOff>444500</xdr:colOff>
      <xdr:row>10</xdr:row>
      <xdr:rowOff>6350</xdr:rowOff>
    </xdr:to>
    <xdr:sp macro="" textlink="">
      <xdr:nvSpPr>
        <xdr:cNvPr id="1033" name="AutoShape 9" descr="Imagen de DAYANA KATHERINE CAYO LAHUANA">
          <a:hlinkClick xmlns:r="http://schemas.openxmlformats.org/officeDocument/2006/relationships" r:id="rId2"/>
          <a:extLst>
            <a:ext uri="{FF2B5EF4-FFF2-40B4-BE49-F238E27FC236}">
              <a16:creationId xmlns:a16="http://schemas.microsoft.com/office/drawing/2014/main" id="{55473623-F2F6-7C45-A414-26B7957465E9}"/>
            </a:ext>
          </a:extLst>
        </xdr:cNvPr>
        <xdr:cNvSpPr>
          <a:spLocks noChangeAspect="1" noChangeArrowheads="1"/>
        </xdr:cNvSpPr>
      </xdr:nvSpPr>
      <xdr:spPr bwMode="auto">
        <a:xfrm>
          <a:off x="0" y="4673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23</xdr:row>
      <xdr:rowOff>0</xdr:rowOff>
    </xdr:from>
    <xdr:to>
      <xdr:col>1</xdr:col>
      <xdr:colOff>444500</xdr:colOff>
      <xdr:row>24</xdr:row>
      <xdr:rowOff>207433</xdr:rowOff>
    </xdr:to>
    <xdr:sp macro="" textlink="">
      <xdr:nvSpPr>
        <xdr:cNvPr id="1035" name="AutoShape 11" descr="Imagen de EDDY ALVARO MUTO MONTESINOS">
          <a:hlinkClick xmlns:r="http://schemas.openxmlformats.org/officeDocument/2006/relationships" r:id="rId3"/>
          <a:extLst>
            <a:ext uri="{FF2B5EF4-FFF2-40B4-BE49-F238E27FC236}">
              <a16:creationId xmlns:a16="http://schemas.microsoft.com/office/drawing/2014/main" id="{30743B39-AA52-3847-B967-2E3205726A7F}"/>
            </a:ext>
          </a:extLst>
        </xdr:cNvPr>
        <xdr:cNvSpPr>
          <a:spLocks noChangeAspect="1" noChangeArrowheads="1"/>
        </xdr:cNvSpPr>
      </xdr:nvSpPr>
      <xdr:spPr bwMode="auto">
        <a:xfrm>
          <a:off x="0" y="54864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13</xdr:row>
      <xdr:rowOff>0</xdr:rowOff>
    </xdr:from>
    <xdr:to>
      <xdr:col>1</xdr:col>
      <xdr:colOff>444500</xdr:colOff>
      <xdr:row>14</xdr:row>
      <xdr:rowOff>207433</xdr:rowOff>
    </xdr:to>
    <xdr:sp macro="" textlink="">
      <xdr:nvSpPr>
        <xdr:cNvPr id="1036" name="AutoShape 12" descr="Imagen de EDISSON FRANKLIN CHECALLA SOTO">
          <a:hlinkClick xmlns:r="http://schemas.openxmlformats.org/officeDocument/2006/relationships" r:id="rId4"/>
          <a:extLst>
            <a:ext uri="{FF2B5EF4-FFF2-40B4-BE49-F238E27FC236}">
              <a16:creationId xmlns:a16="http://schemas.microsoft.com/office/drawing/2014/main" id="{B3DF93BF-81DE-BF48-A126-6AF3EC196908}"/>
            </a:ext>
          </a:extLst>
        </xdr:cNvPr>
        <xdr:cNvSpPr>
          <a:spLocks noChangeAspect="1" noChangeArrowheads="1"/>
        </xdr:cNvSpPr>
      </xdr:nvSpPr>
      <xdr:spPr bwMode="auto">
        <a:xfrm>
          <a:off x="0" y="5892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25</xdr:row>
      <xdr:rowOff>0</xdr:rowOff>
    </xdr:from>
    <xdr:to>
      <xdr:col>1</xdr:col>
      <xdr:colOff>444500</xdr:colOff>
      <xdr:row>26</xdr:row>
      <xdr:rowOff>207433</xdr:rowOff>
    </xdr:to>
    <xdr:sp macro="" textlink="">
      <xdr:nvSpPr>
        <xdr:cNvPr id="1037" name="AutoShape 13" descr="Imagen de ELVIS NIFLA ZANCA">
          <a:hlinkClick xmlns:r="http://schemas.openxmlformats.org/officeDocument/2006/relationships" r:id="rId5"/>
          <a:extLst>
            <a:ext uri="{FF2B5EF4-FFF2-40B4-BE49-F238E27FC236}">
              <a16:creationId xmlns:a16="http://schemas.microsoft.com/office/drawing/2014/main" id="{877A2965-D210-174B-8587-ED45AEF32D01}"/>
            </a:ext>
          </a:extLst>
        </xdr:cNvPr>
        <xdr:cNvSpPr>
          <a:spLocks noChangeAspect="1" noChangeArrowheads="1"/>
        </xdr:cNvSpPr>
      </xdr:nvSpPr>
      <xdr:spPr bwMode="auto">
        <a:xfrm>
          <a:off x="0" y="6299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xdr:row>
      <xdr:rowOff>0</xdr:rowOff>
    </xdr:from>
    <xdr:to>
      <xdr:col>1</xdr:col>
      <xdr:colOff>444500</xdr:colOff>
      <xdr:row>4</xdr:row>
      <xdr:rowOff>207434</xdr:rowOff>
    </xdr:to>
    <xdr:sp macro="" textlink="">
      <xdr:nvSpPr>
        <xdr:cNvPr id="1039" name="AutoShape 15" descr="Imagen de FABRICIO ALONSO BALAREZO DELGADO">
          <a:hlinkClick xmlns:r="http://schemas.openxmlformats.org/officeDocument/2006/relationships" r:id="rId6"/>
          <a:extLst>
            <a:ext uri="{FF2B5EF4-FFF2-40B4-BE49-F238E27FC236}">
              <a16:creationId xmlns:a16="http://schemas.microsoft.com/office/drawing/2014/main" id="{8C251155-5DE2-C445-B317-E8113E8E7BBE}"/>
            </a:ext>
          </a:extLst>
        </xdr:cNvPr>
        <xdr:cNvSpPr>
          <a:spLocks noChangeAspect="1" noChangeArrowheads="1"/>
        </xdr:cNvSpPr>
      </xdr:nvSpPr>
      <xdr:spPr bwMode="auto">
        <a:xfrm>
          <a:off x="0" y="7112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14</xdr:row>
      <xdr:rowOff>0</xdr:rowOff>
    </xdr:from>
    <xdr:to>
      <xdr:col>1</xdr:col>
      <xdr:colOff>444500</xdr:colOff>
      <xdr:row>15</xdr:row>
      <xdr:rowOff>207433</xdr:rowOff>
    </xdr:to>
    <xdr:sp macro="" textlink="">
      <xdr:nvSpPr>
        <xdr:cNvPr id="1042" name="AutoShape 18" descr="Imagen de GLENNY SHINDERLY CHOQUE VILCAPE">
          <a:hlinkClick xmlns:r="http://schemas.openxmlformats.org/officeDocument/2006/relationships" r:id="rId7"/>
          <a:extLst>
            <a:ext uri="{FF2B5EF4-FFF2-40B4-BE49-F238E27FC236}">
              <a16:creationId xmlns:a16="http://schemas.microsoft.com/office/drawing/2014/main" id="{EC6ADE07-82CB-6841-9AC3-E88F6F53270D}"/>
            </a:ext>
          </a:extLst>
        </xdr:cNvPr>
        <xdr:cNvSpPr>
          <a:spLocks noChangeAspect="1" noChangeArrowheads="1"/>
        </xdr:cNvSpPr>
      </xdr:nvSpPr>
      <xdr:spPr bwMode="auto">
        <a:xfrm>
          <a:off x="0" y="8331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444500</xdr:colOff>
      <xdr:row>12</xdr:row>
      <xdr:rowOff>207433</xdr:rowOff>
    </xdr:to>
    <xdr:sp macro="" textlink="">
      <xdr:nvSpPr>
        <xdr:cNvPr id="1043" name="AutoShape 19" descr="Imagen de HENRY ARES CHARCA CARLOS">
          <a:hlinkClick xmlns:r="http://schemas.openxmlformats.org/officeDocument/2006/relationships" r:id="rId8"/>
          <a:extLst>
            <a:ext uri="{FF2B5EF4-FFF2-40B4-BE49-F238E27FC236}">
              <a16:creationId xmlns:a16="http://schemas.microsoft.com/office/drawing/2014/main" id="{53891582-8648-CE40-8E2E-452C94F65615}"/>
            </a:ext>
          </a:extLst>
        </xdr:cNvPr>
        <xdr:cNvSpPr>
          <a:spLocks noChangeAspect="1" noChangeArrowheads="1"/>
        </xdr:cNvSpPr>
      </xdr:nvSpPr>
      <xdr:spPr bwMode="auto">
        <a:xfrm>
          <a:off x="0" y="8737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26</xdr:row>
      <xdr:rowOff>0</xdr:rowOff>
    </xdr:from>
    <xdr:to>
      <xdr:col>1</xdr:col>
      <xdr:colOff>444500</xdr:colOff>
      <xdr:row>27</xdr:row>
      <xdr:rowOff>207433</xdr:rowOff>
    </xdr:to>
    <xdr:sp macro="" textlink="">
      <xdr:nvSpPr>
        <xdr:cNvPr id="1047" name="AutoShape 23" descr="Imagen de JUAN PEDRO VIDAL PASTOR PASTOR">
          <a:hlinkClick xmlns:r="http://schemas.openxmlformats.org/officeDocument/2006/relationships" r:id="rId9"/>
          <a:extLst>
            <a:ext uri="{FF2B5EF4-FFF2-40B4-BE49-F238E27FC236}">
              <a16:creationId xmlns:a16="http://schemas.microsoft.com/office/drawing/2014/main" id="{841890FD-87B9-C84E-8094-E78A0FE4BBC2}"/>
            </a:ext>
          </a:extLst>
        </xdr:cNvPr>
        <xdr:cNvSpPr>
          <a:spLocks noChangeAspect="1" noChangeArrowheads="1"/>
        </xdr:cNvSpPr>
      </xdr:nvSpPr>
      <xdr:spPr bwMode="auto">
        <a:xfrm>
          <a:off x="0" y="10363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444500</xdr:colOff>
      <xdr:row>23</xdr:row>
      <xdr:rowOff>207433</xdr:rowOff>
    </xdr:to>
    <xdr:sp macro="" textlink="">
      <xdr:nvSpPr>
        <xdr:cNvPr id="1050" name="AutoShape 26" descr="Imagen de KEVIN ANDREE LLACMA QUISPE">
          <a:hlinkClick xmlns:r="http://schemas.openxmlformats.org/officeDocument/2006/relationships" r:id="rId10"/>
          <a:extLst>
            <a:ext uri="{FF2B5EF4-FFF2-40B4-BE49-F238E27FC236}">
              <a16:creationId xmlns:a16="http://schemas.microsoft.com/office/drawing/2014/main" id="{13D6E787-AF4B-AD48-9DAB-3B23D0409F42}"/>
            </a:ext>
          </a:extLst>
        </xdr:cNvPr>
        <xdr:cNvSpPr>
          <a:spLocks noChangeAspect="1" noChangeArrowheads="1"/>
        </xdr:cNvSpPr>
      </xdr:nvSpPr>
      <xdr:spPr bwMode="auto">
        <a:xfrm>
          <a:off x="0" y="115824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444500</xdr:colOff>
      <xdr:row>19</xdr:row>
      <xdr:rowOff>6350</xdr:rowOff>
    </xdr:to>
    <xdr:sp macro="" textlink="">
      <xdr:nvSpPr>
        <xdr:cNvPr id="1056" name="AutoShape 32" descr="Imagen de PAUL MICHAELL CONTRERAS HUAMANI">
          <a:hlinkClick xmlns:r="http://schemas.openxmlformats.org/officeDocument/2006/relationships" r:id="rId11"/>
          <a:extLst>
            <a:ext uri="{FF2B5EF4-FFF2-40B4-BE49-F238E27FC236}">
              <a16:creationId xmlns:a16="http://schemas.microsoft.com/office/drawing/2014/main" id="{0597999A-A9A0-7E4F-B7C0-1FE74277B9DD}"/>
            </a:ext>
          </a:extLst>
        </xdr:cNvPr>
        <xdr:cNvSpPr>
          <a:spLocks noChangeAspect="1" noChangeArrowheads="1"/>
        </xdr:cNvSpPr>
      </xdr:nvSpPr>
      <xdr:spPr bwMode="auto">
        <a:xfrm>
          <a:off x="0" y="14020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33</xdr:row>
      <xdr:rowOff>0</xdr:rowOff>
    </xdr:from>
    <xdr:to>
      <xdr:col>1</xdr:col>
      <xdr:colOff>444500</xdr:colOff>
      <xdr:row>35</xdr:row>
      <xdr:rowOff>6350</xdr:rowOff>
    </xdr:to>
    <xdr:sp macro="" textlink="">
      <xdr:nvSpPr>
        <xdr:cNvPr id="1058" name="AutoShape 34" descr="Imagen de SORIL MARINO SANTIAGO SALAZAR">
          <a:hlinkClick xmlns:r="http://schemas.openxmlformats.org/officeDocument/2006/relationships" r:id="rId12"/>
          <a:extLst>
            <a:ext uri="{FF2B5EF4-FFF2-40B4-BE49-F238E27FC236}">
              <a16:creationId xmlns:a16="http://schemas.microsoft.com/office/drawing/2014/main" id="{1BBEE5A3-BF70-EF4F-8B39-3744CC778F62}"/>
            </a:ext>
          </a:extLst>
        </xdr:cNvPr>
        <xdr:cNvSpPr>
          <a:spLocks noChangeAspect="1" noChangeArrowheads="1"/>
        </xdr:cNvSpPr>
      </xdr:nvSpPr>
      <xdr:spPr bwMode="auto">
        <a:xfrm>
          <a:off x="0" y="14833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35</xdr:row>
      <xdr:rowOff>0</xdr:rowOff>
    </xdr:from>
    <xdr:to>
      <xdr:col>1</xdr:col>
      <xdr:colOff>444500</xdr:colOff>
      <xdr:row>37</xdr:row>
      <xdr:rowOff>6350</xdr:rowOff>
    </xdr:to>
    <xdr:sp macro="" textlink="">
      <xdr:nvSpPr>
        <xdr:cNvPr id="1059" name="AutoShape 35" descr="Imagen de VLADIMIR ARTURO SULLA QUISPE">
          <a:hlinkClick xmlns:r="http://schemas.openxmlformats.org/officeDocument/2006/relationships" r:id="rId13"/>
          <a:extLst>
            <a:ext uri="{FF2B5EF4-FFF2-40B4-BE49-F238E27FC236}">
              <a16:creationId xmlns:a16="http://schemas.microsoft.com/office/drawing/2014/main" id="{8D1B5CB0-BEA9-F444-8105-0C71C6EE3CF6}"/>
            </a:ext>
          </a:extLst>
        </xdr:cNvPr>
        <xdr:cNvSpPr>
          <a:spLocks noChangeAspect="1" noChangeArrowheads="1"/>
        </xdr:cNvSpPr>
      </xdr:nvSpPr>
      <xdr:spPr bwMode="auto">
        <a:xfrm>
          <a:off x="0" y="15240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444500</xdr:colOff>
      <xdr:row>22</xdr:row>
      <xdr:rowOff>207434</xdr:rowOff>
    </xdr:to>
    <xdr:sp macro="" textlink="">
      <xdr:nvSpPr>
        <xdr:cNvPr id="1061" name="AutoShape 37" descr="Imagen de YEIMY ESTEPHANY HUANCA SANCHO">
          <a:hlinkClick xmlns:r="http://schemas.openxmlformats.org/officeDocument/2006/relationships" r:id="rId14"/>
          <a:extLst>
            <a:ext uri="{FF2B5EF4-FFF2-40B4-BE49-F238E27FC236}">
              <a16:creationId xmlns:a16="http://schemas.microsoft.com/office/drawing/2014/main" id="{5E613F19-A125-5B4C-BE24-3BBA22FBB875}"/>
            </a:ext>
          </a:extLst>
        </xdr:cNvPr>
        <xdr:cNvSpPr>
          <a:spLocks noChangeAspect="1" noChangeArrowheads="1"/>
        </xdr:cNvSpPr>
      </xdr:nvSpPr>
      <xdr:spPr bwMode="auto">
        <a:xfrm>
          <a:off x="0" y="16052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xdr:col>
      <xdr:colOff>444500</xdr:colOff>
      <xdr:row>15</xdr:row>
      <xdr:rowOff>215900</xdr:rowOff>
    </xdr:to>
    <xdr:sp macro="" textlink="">
      <xdr:nvSpPr>
        <xdr:cNvPr id="2055" name="AutoShape 7" descr="Imagen de DIEGO KEVIN OVIEDO YAURI">
          <a:hlinkClick xmlns:r="http://schemas.openxmlformats.org/officeDocument/2006/relationships" r:id="rId1"/>
          <a:extLst>
            <a:ext uri="{FF2B5EF4-FFF2-40B4-BE49-F238E27FC236}">
              <a16:creationId xmlns:a16="http://schemas.microsoft.com/office/drawing/2014/main" id="{5443F1F8-DCBB-3A46-B37D-08C5FA8B9124}"/>
            </a:ext>
          </a:extLst>
        </xdr:cNvPr>
        <xdr:cNvSpPr>
          <a:spLocks noChangeAspect="1" noChangeArrowheads="1"/>
        </xdr:cNvSpPr>
      </xdr:nvSpPr>
      <xdr:spPr bwMode="auto">
        <a:xfrm>
          <a:off x="825500" y="1600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11</xdr:row>
      <xdr:rowOff>0</xdr:rowOff>
    </xdr:from>
    <xdr:to>
      <xdr:col>1</xdr:col>
      <xdr:colOff>444500</xdr:colOff>
      <xdr:row>12</xdr:row>
      <xdr:rowOff>215900</xdr:rowOff>
    </xdr:to>
    <xdr:sp macro="" textlink="">
      <xdr:nvSpPr>
        <xdr:cNvPr id="2071" name="AutoShape 23" descr="Imagen de SERGIO FERNANDO LAUREANO GUTIERREZ">
          <a:hlinkClick xmlns:r="http://schemas.openxmlformats.org/officeDocument/2006/relationships" r:id="rId2"/>
          <a:extLst>
            <a:ext uri="{FF2B5EF4-FFF2-40B4-BE49-F238E27FC236}">
              <a16:creationId xmlns:a16="http://schemas.microsoft.com/office/drawing/2014/main" id="{200405E4-7BE6-D548-B4FD-A93C2AC12CD6}"/>
            </a:ext>
          </a:extLst>
        </xdr:cNvPr>
        <xdr:cNvSpPr>
          <a:spLocks noChangeAspect="1" noChangeArrowheads="1"/>
        </xdr:cNvSpPr>
      </xdr:nvSpPr>
      <xdr:spPr bwMode="auto">
        <a:xfrm>
          <a:off x="825500" y="5257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xdr:row>
      <xdr:rowOff>0</xdr:rowOff>
    </xdr:from>
    <xdr:to>
      <xdr:col>1</xdr:col>
      <xdr:colOff>444500</xdr:colOff>
      <xdr:row>6</xdr:row>
      <xdr:rowOff>215900</xdr:rowOff>
    </xdr:to>
    <xdr:sp macro="" textlink="">
      <xdr:nvSpPr>
        <xdr:cNvPr id="2073" name="AutoShape 25" descr="Imagen de YONATHAN AMILKAR CHAUCCA SACSI">
          <a:hlinkClick xmlns:r="http://schemas.openxmlformats.org/officeDocument/2006/relationships" r:id="rId3"/>
          <a:extLst>
            <a:ext uri="{FF2B5EF4-FFF2-40B4-BE49-F238E27FC236}">
              <a16:creationId xmlns:a16="http://schemas.microsoft.com/office/drawing/2014/main" id="{52D949A1-4F98-1E4F-9DF4-FAFF43B9367C}"/>
            </a:ext>
          </a:extLst>
        </xdr:cNvPr>
        <xdr:cNvSpPr>
          <a:spLocks noChangeAspect="1" noChangeArrowheads="1"/>
        </xdr:cNvSpPr>
      </xdr:nvSpPr>
      <xdr:spPr bwMode="auto">
        <a:xfrm>
          <a:off x="825500" y="5715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xdr:row>
      <xdr:rowOff>228600</xdr:rowOff>
    </xdr:from>
    <xdr:to>
      <xdr:col>1</xdr:col>
      <xdr:colOff>457200</xdr:colOff>
      <xdr:row>42</xdr:row>
      <xdr:rowOff>88900</xdr:rowOff>
    </xdr:to>
    <xdr:pic>
      <xdr:nvPicPr>
        <xdr:cNvPr id="5" name="AutoShape 18" descr="Imagen de IAM FABRIZIO CONTRERAS ALCAZAR">
          <a:hlinkClick xmlns:r="http://schemas.openxmlformats.org/officeDocument/2006/relationships" r:id="rId4"/>
          <a:extLst>
            <a:ext uri="{FF2B5EF4-FFF2-40B4-BE49-F238E27FC236}">
              <a16:creationId xmlns:a16="http://schemas.microsoft.com/office/drawing/2014/main" id="{9D974F11-0AAC-4843-93FC-09AD72B1FF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12903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228600</xdr:rowOff>
    </xdr:from>
    <xdr:to>
      <xdr:col>1</xdr:col>
      <xdr:colOff>457200</xdr:colOff>
      <xdr:row>50</xdr:row>
      <xdr:rowOff>88900</xdr:rowOff>
    </xdr:to>
    <xdr:pic>
      <xdr:nvPicPr>
        <xdr:cNvPr id="6" name="AutoShape 27" descr="Imagen de NESTOR FICO CUCHUYRUME MAMANI">
          <a:hlinkClick xmlns:r="http://schemas.openxmlformats.org/officeDocument/2006/relationships" r:id="rId6"/>
          <a:extLst>
            <a:ext uri="{FF2B5EF4-FFF2-40B4-BE49-F238E27FC236}">
              <a16:creationId xmlns:a16="http://schemas.microsoft.com/office/drawing/2014/main" id="{B58C6E67-8C8F-A54C-98B4-4BDC72C57D5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10490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457200</xdr:colOff>
      <xdr:row>55</xdr:row>
      <xdr:rowOff>127000</xdr:rowOff>
    </xdr:to>
    <xdr:pic>
      <xdr:nvPicPr>
        <xdr:cNvPr id="7" name="AutoShape 33" descr="Imagen de SOLANSH JAQUELINE MONTOYA MUÑOZ">
          <a:hlinkClick xmlns:r="http://schemas.openxmlformats.org/officeDocument/2006/relationships" r:id="rId7"/>
          <a:extLst>
            <a:ext uri="{FF2B5EF4-FFF2-40B4-BE49-F238E27FC236}">
              <a16:creationId xmlns:a16="http://schemas.microsoft.com/office/drawing/2014/main" id="{643077C5-E5B3-6040-9C67-C294F081858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78181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457200</xdr:colOff>
      <xdr:row>55</xdr:row>
      <xdr:rowOff>88900</xdr:rowOff>
    </xdr:to>
    <xdr:pic>
      <xdr:nvPicPr>
        <xdr:cNvPr id="8" name="AutoShape 34" descr="Imagen de SONALI SILVA BARREDA">
          <a:hlinkClick xmlns:r="http://schemas.openxmlformats.org/officeDocument/2006/relationships" r:id="rId8"/>
          <a:extLst>
            <a:ext uri="{FF2B5EF4-FFF2-40B4-BE49-F238E27FC236}">
              <a16:creationId xmlns:a16="http://schemas.microsoft.com/office/drawing/2014/main" id="{1F0E1BB6-972E-B842-B57E-C2CFB81D17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8500" y="180594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33</xdr:row>
      <xdr:rowOff>0</xdr:rowOff>
    </xdr:from>
    <xdr:ext cx="444500" cy="444500"/>
    <xdr:sp macro="" textlink="">
      <xdr:nvSpPr>
        <xdr:cNvPr id="9" name="AutoShape 7" descr="Imagen de DIEGO KEVIN OVIEDO YAURI">
          <a:hlinkClick xmlns:r="http://schemas.openxmlformats.org/officeDocument/2006/relationships" r:id="rId1"/>
          <a:extLst>
            <a:ext uri="{FF2B5EF4-FFF2-40B4-BE49-F238E27FC236}">
              <a16:creationId xmlns:a16="http://schemas.microsoft.com/office/drawing/2014/main" id="{55E675D0-4DFD-C242-A709-BE00CD34B405}"/>
            </a:ext>
          </a:extLst>
        </xdr:cNvPr>
        <xdr:cNvSpPr>
          <a:spLocks noChangeAspect="1" noChangeArrowheads="1"/>
        </xdr:cNvSpPr>
      </xdr:nvSpPr>
      <xdr:spPr bwMode="auto">
        <a:xfrm>
          <a:off x="1828800" y="32004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49</xdr:row>
      <xdr:rowOff>0</xdr:rowOff>
    </xdr:from>
    <xdr:ext cx="444500" cy="444500"/>
    <xdr:sp macro="" textlink="">
      <xdr:nvSpPr>
        <xdr:cNvPr id="10" name="AutoShape 23" descr="Imagen de SERGIO FERNANDO LAUREANO GUTIERREZ">
          <a:hlinkClick xmlns:r="http://schemas.openxmlformats.org/officeDocument/2006/relationships" r:id="rId2"/>
          <a:extLst>
            <a:ext uri="{FF2B5EF4-FFF2-40B4-BE49-F238E27FC236}">
              <a16:creationId xmlns:a16="http://schemas.microsoft.com/office/drawing/2014/main" id="{1B6C38C4-6A5F-B145-9FA7-8302BA3EFFED}"/>
            </a:ext>
          </a:extLst>
        </xdr:cNvPr>
        <xdr:cNvSpPr>
          <a:spLocks noChangeAspect="1" noChangeArrowheads="1"/>
        </xdr:cNvSpPr>
      </xdr:nvSpPr>
      <xdr:spPr bwMode="auto">
        <a:xfrm>
          <a:off x="1828800" y="2514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52</xdr:row>
      <xdr:rowOff>0</xdr:rowOff>
    </xdr:from>
    <xdr:ext cx="444500" cy="444500"/>
    <xdr:sp macro="" textlink="">
      <xdr:nvSpPr>
        <xdr:cNvPr id="11" name="AutoShape 25" descr="Imagen de YONATHAN AMILKAR CHAUCCA SACSI">
          <a:hlinkClick xmlns:r="http://schemas.openxmlformats.org/officeDocument/2006/relationships" r:id="rId3"/>
          <a:extLst>
            <a:ext uri="{FF2B5EF4-FFF2-40B4-BE49-F238E27FC236}">
              <a16:creationId xmlns:a16="http://schemas.microsoft.com/office/drawing/2014/main" id="{EB61E3A9-3FD4-8C44-A3BD-05685F2AD829}"/>
            </a:ext>
          </a:extLst>
        </xdr:cNvPr>
        <xdr:cNvSpPr>
          <a:spLocks noChangeAspect="1" noChangeArrowheads="1"/>
        </xdr:cNvSpPr>
      </xdr:nvSpPr>
      <xdr:spPr bwMode="auto">
        <a:xfrm>
          <a:off x="1828800" y="1143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444500</xdr:colOff>
      <xdr:row>9</xdr:row>
      <xdr:rowOff>203201</xdr:rowOff>
    </xdr:to>
    <xdr:sp macro="" textlink="">
      <xdr:nvSpPr>
        <xdr:cNvPr id="3090" name="AutoShape 18" descr="Imagen de IAM FABRIZIO CONTRERAS ALCAZAR">
          <a:hlinkClick xmlns:r="http://schemas.openxmlformats.org/officeDocument/2006/relationships" r:id="rId1"/>
          <a:extLst>
            <a:ext uri="{FF2B5EF4-FFF2-40B4-BE49-F238E27FC236}">
              <a16:creationId xmlns:a16="http://schemas.microsoft.com/office/drawing/2014/main" id="{094B3013-9F8F-424B-8422-9B10A2958821}"/>
            </a:ext>
          </a:extLst>
        </xdr:cNvPr>
        <xdr:cNvSpPr>
          <a:spLocks noChangeAspect="1" noChangeArrowheads="1"/>
        </xdr:cNvSpPr>
      </xdr:nvSpPr>
      <xdr:spPr bwMode="auto">
        <a:xfrm>
          <a:off x="0" y="8331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444500</xdr:colOff>
      <xdr:row>23</xdr:row>
      <xdr:rowOff>203201</xdr:rowOff>
    </xdr:to>
    <xdr:sp macro="" textlink="">
      <xdr:nvSpPr>
        <xdr:cNvPr id="3095" name="AutoShape 23" descr="Imagen de JESUS RUBEN ORTIZ CHAVEZ">
          <a:hlinkClick xmlns:r="http://schemas.openxmlformats.org/officeDocument/2006/relationships" r:id="rId2"/>
          <a:extLst>
            <a:ext uri="{FF2B5EF4-FFF2-40B4-BE49-F238E27FC236}">
              <a16:creationId xmlns:a16="http://schemas.microsoft.com/office/drawing/2014/main" id="{677DCE2E-3599-BF40-BF0D-FEAE0D88EAB6}"/>
            </a:ext>
          </a:extLst>
        </xdr:cNvPr>
        <xdr:cNvSpPr>
          <a:spLocks noChangeAspect="1" noChangeArrowheads="1"/>
        </xdr:cNvSpPr>
      </xdr:nvSpPr>
      <xdr:spPr bwMode="auto">
        <a:xfrm>
          <a:off x="0" y="10363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444500</xdr:colOff>
      <xdr:row>11</xdr:row>
      <xdr:rowOff>203199</xdr:rowOff>
    </xdr:to>
    <xdr:sp macro="" textlink="">
      <xdr:nvSpPr>
        <xdr:cNvPr id="3099" name="AutoShape 27" descr="Imagen de NESTOR FICO CUCHUYRUME MAMANI">
          <a:hlinkClick xmlns:r="http://schemas.openxmlformats.org/officeDocument/2006/relationships" r:id="rId3"/>
          <a:extLst>
            <a:ext uri="{FF2B5EF4-FFF2-40B4-BE49-F238E27FC236}">
              <a16:creationId xmlns:a16="http://schemas.microsoft.com/office/drawing/2014/main" id="{F00C2E99-B306-AA4F-894D-2CD1E388E7DA}"/>
            </a:ext>
          </a:extLst>
        </xdr:cNvPr>
        <xdr:cNvSpPr>
          <a:spLocks noChangeAspect="1" noChangeArrowheads="1"/>
        </xdr:cNvSpPr>
      </xdr:nvSpPr>
      <xdr:spPr bwMode="auto">
        <a:xfrm>
          <a:off x="0" y="119888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444500</xdr:colOff>
      <xdr:row>20</xdr:row>
      <xdr:rowOff>203201</xdr:rowOff>
    </xdr:to>
    <xdr:sp macro="" textlink="">
      <xdr:nvSpPr>
        <xdr:cNvPr id="3105" name="AutoShape 33" descr="Imagen de SOLANSH JAQUELINE MONTOYA MUÑOZ">
          <a:hlinkClick xmlns:r="http://schemas.openxmlformats.org/officeDocument/2006/relationships" r:id="rId4"/>
          <a:extLst>
            <a:ext uri="{FF2B5EF4-FFF2-40B4-BE49-F238E27FC236}">
              <a16:creationId xmlns:a16="http://schemas.microsoft.com/office/drawing/2014/main" id="{EAE249FF-228D-7F45-B206-A94B73F25EC9}"/>
            </a:ext>
          </a:extLst>
        </xdr:cNvPr>
        <xdr:cNvSpPr>
          <a:spLocks noChangeAspect="1" noChangeArrowheads="1"/>
        </xdr:cNvSpPr>
      </xdr:nvSpPr>
      <xdr:spPr bwMode="auto">
        <a:xfrm>
          <a:off x="0" y="144272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28</xdr:row>
      <xdr:rowOff>0</xdr:rowOff>
    </xdr:from>
    <xdr:to>
      <xdr:col>1</xdr:col>
      <xdr:colOff>444500</xdr:colOff>
      <xdr:row>29</xdr:row>
      <xdr:rowOff>203200</xdr:rowOff>
    </xdr:to>
    <xdr:sp macro="" textlink="">
      <xdr:nvSpPr>
        <xdr:cNvPr id="3106" name="AutoShape 34" descr="Imagen de SONALI SILVA BARREDA">
          <a:hlinkClick xmlns:r="http://schemas.openxmlformats.org/officeDocument/2006/relationships" r:id="rId5"/>
          <a:extLst>
            <a:ext uri="{FF2B5EF4-FFF2-40B4-BE49-F238E27FC236}">
              <a16:creationId xmlns:a16="http://schemas.microsoft.com/office/drawing/2014/main" id="{85B98CD2-873F-6547-961A-56C79C63286F}"/>
            </a:ext>
          </a:extLst>
        </xdr:cNvPr>
        <xdr:cNvSpPr>
          <a:spLocks noChangeAspect="1" noChangeArrowheads="1"/>
        </xdr:cNvSpPr>
      </xdr:nvSpPr>
      <xdr:spPr bwMode="auto">
        <a:xfrm>
          <a:off x="0" y="148336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46</xdr:row>
      <xdr:rowOff>228600</xdr:rowOff>
    </xdr:from>
    <xdr:to>
      <xdr:col>1</xdr:col>
      <xdr:colOff>457200</xdr:colOff>
      <xdr:row>48</xdr:row>
      <xdr:rowOff>203200</xdr:rowOff>
    </xdr:to>
    <xdr:pic>
      <xdr:nvPicPr>
        <xdr:cNvPr id="7" name="AutoShape 18" descr="Imagen de IAM FABRIZIO CONTRERAS ALCAZAR">
          <a:hlinkClick xmlns:r="http://schemas.openxmlformats.org/officeDocument/2006/relationships" r:id="rId1"/>
          <a:extLst>
            <a:ext uri="{FF2B5EF4-FFF2-40B4-BE49-F238E27FC236}">
              <a16:creationId xmlns:a16="http://schemas.microsoft.com/office/drawing/2014/main" id="{66F8BC9E-64E5-4942-A4C7-52DF3969D8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22555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228600</xdr:rowOff>
    </xdr:from>
    <xdr:to>
      <xdr:col>1</xdr:col>
      <xdr:colOff>457200</xdr:colOff>
      <xdr:row>80</xdr:row>
      <xdr:rowOff>38100</xdr:rowOff>
    </xdr:to>
    <xdr:pic>
      <xdr:nvPicPr>
        <xdr:cNvPr id="8" name="AutoShape 23" descr="Imagen de JESUS RUBEN ORTIZ CHAVEZ">
          <a:hlinkClick xmlns:r="http://schemas.openxmlformats.org/officeDocument/2006/relationships" r:id="rId2"/>
          <a:extLst>
            <a:ext uri="{FF2B5EF4-FFF2-40B4-BE49-F238E27FC236}">
              <a16:creationId xmlns:a16="http://schemas.microsoft.com/office/drawing/2014/main" id="{5F0BEF49-18A4-3544-95BF-5B24E4530A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56337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228600</xdr:rowOff>
    </xdr:from>
    <xdr:to>
      <xdr:col>1</xdr:col>
      <xdr:colOff>457200</xdr:colOff>
      <xdr:row>47</xdr:row>
      <xdr:rowOff>203200</xdr:rowOff>
    </xdr:to>
    <xdr:pic>
      <xdr:nvPicPr>
        <xdr:cNvPr id="9" name="AutoShape 27" descr="Imagen de NESTOR FICO CUCHUYRUME MAMANI">
          <a:hlinkClick xmlns:r="http://schemas.openxmlformats.org/officeDocument/2006/relationships" r:id="rId3"/>
          <a:extLst>
            <a:ext uri="{FF2B5EF4-FFF2-40B4-BE49-F238E27FC236}">
              <a16:creationId xmlns:a16="http://schemas.microsoft.com/office/drawing/2014/main" id="{381EBF5C-E197-D144-804C-A2385821F9D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27381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457200</xdr:colOff>
      <xdr:row>74</xdr:row>
      <xdr:rowOff>215900</xdr:rowOff>
    </xdr:to>
    <xdr:pic>
      <xdr:nvPicPr>
        <xdr:cNvPr id="10" name="AutoShape 33" descr="Imagen de SOLANSH JAQUELINE MONTOYA MUÑOZ">
          <a:hlinkClick xmlns:r="http://schemas.openxmlformats.org/officeDocument/2006/relationships" r:id="rId4"/>
          <a:extLst>
            <a:ext uri="{FF2B5EF4-FFF2-40B4-BE49-F238E27FC236}">
              <a16:creationId xmlns:a16="http://schemas.microsoft.com/office/drawing/2014/main" id="{9B243E9A-B4BE-CC42-99FE-697A84C666E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49225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1</xdr:col>
      <xdr:colOff>457200</xdr:colOff>
      <xdr:row>75</xdr:row>
      <xdr:rowOff>215900</xdr:rowOff>
    </xdr:to>
    <xdr:pic>
      <xdr:nvPicPr>
        <xdr:cNvPr id="11" name="AutoShape 34" descr="Imagen de SONALI SILVA BARREDA">
          <a:hlinkClick xmlns:r="http://schemas.openxmlformats.org/officeDocument/2006/relationships" r:id="rId5"/>
          <a:extLst>
            <a:ext uri="{FF2B5EF4-FFF2-40B4-BE49-F238E27FC236}">
              <a16:creationId xmlns:a16="http://schemas.microsoft.com/office/drawing/2014/main" id="{0A94A312-2FD6-554A-8AE6-7564BC6623C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8500" y="170942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444500</xdr:colOff>
      <xdr:row>9</xdr:row>
      <xdr:rowOff>203201</xdr:rowOff>
    </xdr:to>
    <xdr:sp macro="" textlink="">
      <xdr:nvSpPr>
        <xdr:cNvPr id="12" name="AutoShape 18" descr="Imagen de IAM FABRIZIO CONTRERAS ALCAZAR">
          <a:hlinkClick xmlns:r="http://schemas.openxmlformats.org/officeDocument/2006/relationships" r:id="rId1"/>
          <a:extLst>
            <a:ext uri="{FF2B5EF4-FFF2-40B4-BE49-F238E27FC236}">
              <a16:creationId xmlns:a16="http://schemas.microsoft.com/office/drawing/2014/main" id="{24942179-37D8-C548-9106-67BA64EC3817}"/>
            </a:ext>
          </a:extLst>
        </xdr:cNvPr>
        <xdr:cNvSpPr>
          <a:spLocks noChangeAspect="1" noChangeArrowheads="1"/>
        </xdr:cNvSpPr>
      </xdr:nvSpPr>
      <xdr:spPr bwMode="auto">
        <a:xfrm>
          <a:off x="1651000" y="1917700"/>
          <a:ext cx="444500" cy="4445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22</xdr:row>
      <xdr:rowOff>0</xdr:rowOff>
    </xdr:from>
    <xdr:to>
      <xdr:col>1</xdr:col>
      <xdr:colOff>444500</xdr:colOff>
      <xdr:row>23</xdr:row>
      <xdr:rowOff>203201</xdr:rowOff>
    </xdr:to>
    <xdr:sp macro="" textlink="">
      <xdr:nvSpPr>
        <xdr:cNvPr id="13" name="AutoShape 23" descr="Imagen de JESUS RUBEN ORTIZ CHAVEZ">
          <a:hlinkClick xmlns:r="http://schemas.openxmlformats.org/officeDocument/2006/relationships" r:id="rId2"/>
          <a:extLst>
            <a:ext uri="{FF2B5EF4-FFF2-40B4-BE49-F238E27FC236}">
              <a16:creationId xmlns:a16="http://schemas.microsoft.com/office/drawing/2014/main" id="{78367D53-77C4-F14D-892B-5D3848ACEA9C}"/>
            </a:ext>
          </a:extLst>
        </xdr:cNvPr>
        <xdr:cNvSpPr>
          <a:spLocks noChangeAspect="1" noChangeArrowheads="1"/>
        </xdr:cNvSpPr>
      </xdr:nvSpPr>
      <xdr:spPr bwMode="auto">
        <a:xfrm>
          <a:off x="1651000" y="5295900"/>
          <a:ext cx="444500" cy="4445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10</xdr:row>
      <xdr:rowOff>0</xdr:rowOff>
    </xdr:from>
    <xdr:to>
      <xdr:col>1</xdr:col>
      <xdr:colOff>444500</xdr:colOff>
      <xdr:row>11</xdr:row>
      <xdr:rowOff>203199</xdr:rowOff>
    </xdr:to>
    <xdr:sp macro="" textlink="">
      <xdr:nvSpPr>
        <xdr:cNvPr id="14" name="AutoShape 27" descr="Imagen de NESTOR FICO CUCHUYRUME MAMANI">
          <a:hlinkClick xmlns:r="http://schemas.openxmlformats.org/officeDocument/2006/relationships" r:id="rId3"/>
          <a:extLst>
            <a:ext uri="{FF2B5EF4-FFF2-40B4-BE49-F238E27FC236}">
              <a16:creationId xmlns:a16="http://schemas.microsoft.com/office/drawing/2014/main" id="{B8C6E321-E92B-9B4E-9DA8-DA300C2B3327}"/>
            </a:ext>
          </a:extLst>
        </xdr:cNvPr>
        <xdr:cNvSpPr>
          <a:spLocks noChangeAspect="1" noChangeArrowheads="1"/>
        </xdr:cNvSpPr>
      </xdr:nvSpPr>
      <xdr:spPr bwMode="auto">
        <a:xfrm>
          <a:off x="1651000" y="2400300"/>
          <a:ext cx="444500" cy="4444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xdr:row>
      <xdr:rowOff>0</xdr:rowOff>
    </xdr:from>
    <xdr:to>
      <xdr:col>1</xdr:col>
      <xdr:colOff>444500</xdr:colOff>
      <xdr:row>20</xdr:row>
      <xdr:rowOff>203201</xdr:rowOff>
    </xdr:to>
    <xdr:sp macro="" textlink="">
      <xdr:nvSpPr>
        <xdr:cNvPr id="15" name="AutoShape 33" descr="Imagen de SOLANSH JAQUELINE MONTOYA MUÑOZ">
          <a:hlinkClick xmlns:r="http://schemas.openxmlformats.org/officeDocument/2006/relationships" r:id="rId4"/>
          <a:extLst>
            <a:ext uri="{FF2B5EF4-FFF2-40B4-BE49-F238E27FC236}">
              <a16:creationId xmlns:a16="http://schemas.microsoft.com/office/drawing/2014/main" id="{8F87E791-2DA7-4B4A-9194-DF8AA4283BF0}"/>
            </a:ext>
          </a:extLst>
        </xdr:cNvPr>
        <xdr:cNvSpPr>
          <a:spLocks noChangeAspect="1" noChangeArrowheads="1"/>
        </xdr:cNvSpPr>
      </xdr:nvSpPr>
      <xdr:spPr bwMode="auto">
        <a:xfrm>
          <a:off x="1651000" y="4572000"/>
          <a:ext cx="444500" cy="4445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29</xdr:row>
      <xdr:rowOff>0</xdr:rowOff>
    </xdr:from>
    <xdr:to>
      <xdr:col>1</xdr:col>
      <xdr:colOff>444500</xdr:colOff>
      <xdr:row>30</xdr:row>
      <xdr:rowOff>203200</xdr:rowOff>
    </xdr:to>
    <xdr:sp macro="" textlink="">
      <xdr:nvSpPr>
        <xdr:cNvPr id="16" name="AutoShape 34" descr="Imagen de SONALI SILVA BARREDA">
          <a:hlinkClick xmlns:r="http://schemas.openxmlformats.org/officeDocument/2006/relationships" r:id="rId5"/>
          <a:extLst>
            <a:ext uri="{FF2B5EF4-FFF2-40B4-BE49-F238E27FC236}">
              <a16:creationId xmlns:a16="http://schemas.microsoft.com/office/drawing/2014/main" id="{8A3A9E6A-1381-E246-BE86-A9BD0D4001E4}"/>
            </a:ext>
          </a:extLst>
        </xdr:cNvPr>
        <xdr:cNvSpPr>
          <a:spLocks noChangeAspect="1" noChangeArrowheads="1"/>
        </xdr:cNvSpPr>
      </xdr:nvSpPr>
      <xdr:spPr bwMode="auto">
        <a:xfrm>
          <a:off x="1651000" y="6985000"/>
          <a:ext cx="444500" cy="444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aulavirtual.unsa.edu.pe/aulavirtual/user/view.php?id=8863&amp;course=14375" TargetMode="External"/><Relationship Id="rId18" Type="http://schemas.openxmlformats.org/officeDocument/2006/relationships/hyperlink" Target="https://aulavirtual.unsa.edu.pe/aulavirtual/user/view.php?id=9002&amp;course=14375" TargetMode="External"/><Relationship Id="rId26" Type="http://schemas.openxmlformats.org/officeDocument/2006/relationships/hyperlink" Target="https://aulavirtual.unsa.edu.pe/aulavirtual/user/view.php?id=8875&amp;course=14375" TargetMode="External"/><Relationship Id="rId39" Type="http://schemas.openxmlformats.org/officeDocument/2006/relationships/hyperlink" Target="https://aulavirtual.unsa.edu.pe/aulavirtual/user/view.php?id=8973&amp;course=14375" TargetMode="External"/><Relationship Id="rId21" Type="http://schemas.openxmlformats.org/officeDocument/2006/relationships/hyperlink" Target="https://aulavirtual.unsa.edu.pe/aulavirtual/user/view.php?id=8857&amp;course=14375" TargetMode="External"/><Relationship Id="rId34" Type="http://schemas.openxmlformats.org/officeDocument/2006/relationships/hyperlink" Target="https://aulavirtual.unsa.edu.pe/aulavirtual/user/view.php?id=8923&amp;course=14375" TargetMode="External"/><Relationship Id="rId42" Type="http://schemas.openxmlformats.org/officeDocument/2006/relationships/hyperlink" Target="https://aulavirtual.unsa.edu.pe/aulavirtual/user/view.php?id=9002&amp;course=14375" TargetMode="External"/><Relationship Id="rId47" Type="http://schemas.openxmlformats.org/officeDocument/2006/relationships/hyperlink" Target="https://aulavirtual.unsa.edu.pe/aulavirtual/user/view.php?id=8927&amp;course=14375" TargetMode="External"/><Relationship Id="rId50" Type="http://schemas.openxmlformats.org/officeDocument/2006/relationships/drawing" Target="../drawings/drawing2.xml"/><Relationship Id="rId7" Type="http://schemas.openxmlformats.org/officeDocument/2006/relationships/hyperlink" Target="https://aulavirtual.unsa.edu.pe/aulavirtual/user/view.php?id=8961&amp;course=14375" TargetMode="External"/><Relationship Id="rId2" Type="http://schemas.openxmlformats.org/officeDocument/2006/relationships/hyperlink" Target="https://aulavirtual.unsa.edu.pe/aulavirtual/user/view.php?id=8875&amp;course=14375" TargetMode="External"/><Relationship Id="rId16" Type="http://schemas.openxmlformats.org/officeDocument/2006/relationships/hyperlink" Target="https://aulavirtual.unsa.edu.pe/aulavirtual/user/view.php?id=9030&amp;course=14375" TargetMode="External"/><Relationship Id="rId29" Type="http://schemas.openxmlformats.org/officeDocument/2006/relationships/hyperlink" Target="https://aulavirtual.unsa.edu.pe/aulavirtual/user/view.php?id=8882&amp;course=14375" TargetMode="External"/><Relationship Id="rId11" Type="http://schemas.openxmlformats.org/officeDocument/2006/relationships/hyperlink" Target="https://aulavirtual.unsa.edu.pe/aulavirtual/user/view.php?id=8978&amp;course=14375" TargetMode="External"/><Relationship Id="rId24" Type="http://schemas.openxmlformats.org/officeDocument/2006/relationships/hyperlink" Target="https://aulavirtual.unsa.edu.pe/aulavirtual/user/view.php?id=8957&amp;course=14375" TargetMode="External"/><Relationship Id="rId32" Type="http://schemas.openxmlformats.org/officeDocument/2006/relationships/hyperlink" Target="https://aulavirtual.unsa.edu.pe/aulavirtual/user/view.php?id=296&amp;course=14375" TargetMode="External"/><Relationship Id="rId37" Type="http://schemas.openxmlformats.org/officeDocument/2006/relationships/hyperlink" Target="https://aulavirtual.unsa.edu.pe/aulavirtual/user/view.php?id=8863&amp;course=14375" TargetMode="External"/><Relationship Id="rId40" Type="http://schemas.openxmlformats.org/officeDocument/2006/relationships/hyperlink" Target="https://aulavirtual.unsa.edu.pe/aulavirtual/user/view.php?id=9030&amp;course=14375" TargetMode="External"/><Relationship Id="rId45" Type="http://schemas.openxmlformats.org/officeDocument/2006/relationships/hyperlink" Target="https://aulavirtual.unsa.edu.pe/aulavirtual/user/view.php?id=8857&amp;course=14375" TargetMode="External"/><Relationship Id="rId5" Type="http://schemas.openxmlformats.org/officeDocument/2006/relationships/hyperlink" Target="https://aulavirtual.unsa.edu.pe/aulavirtual/user/view.php?id=8882&amp;course=14375" TargetMode="External"/><Relationship Id="rId15" Type="http://schemas.openxmlformats.org/officeDocument/2006/relationships/hyperlink" Target="https://aulavirtual.unsa.edu.pe/aulavirtual/user/view.php?id=8973&amp;course=14375" TargetMode="External"/><Relationship Id="rId23" Type="http://schemas.openxmlformats.org/officeDocument/2006/relationships/hyperlink" Target="https://aulavirtual.unsa.edu.pe/aulavirtual/user/view.php?id=8927&amp;course=14375" TargetMode="External"/><Relationship Id="rId28" Type="http://schemas.openxmlformats.org/officeDocument/2006/relationships/hyperlink" Target="https://aulavirtual.unsa.edu.pe/aulavirtual/user/view.php?id=30047&amp;course=14375" TargetMode="External"/><Relationship Id="rId36" Type="http://schemas.openxmlformats.org/officeDocument/2006/relationships/hyperlink" Target="https://aulavirtual.unsa.edu.pe/aulavirtual/user/view.php?id=9013&amp;course=14375" TargetMode="External"/><Relationship Id="rId49" Type="http://schemas.openxmlformats.org/officeDocument/2006/relationships/hyperlink" Target="https://aulavirtual.unsa.edu.pe/aulavirtual/user/view.php?id=8867&amp;course=14375" TargetMode="External"/><Relationship Id="rId10" Type="http://schemas.openxmlformats.org/officeDocument/2006/relationships/hyperlink" Target="https://aulavirtual.unsa.edu.pe/aulavirtual/user/view.php?id=8923&amp;course=14375" TargetMode="External"/><Relationship Id="rId19" Type="http://schemas.openxmlformats.org/officeDocument/2006/relationships/hyperlink" Target="https://aulavirtual.unsa.edu.pe/aulavirtual/user/view.php?id=8818&amp;course=14375" TargetMode="External"/><Relationship Id="rId31" Type="http://schemas.openxmlformats.org/officeDocument/2006/relationships/hyperlink" Target="https://aulavirtual.unsa.edu.pe/aulavirtual/user/view.php?id=8961&amp;course=14375" TargetMode="External"/><Relationship Id="rId44" Type="http://schemas.openxmlformats.org/officeDocument/2006/relationships/hyperlink" Target="https://aulavirtual.unsa.edu.pe/aulavirtual/user/view.php?id=8939&amp;course=14375" TargetMode="External"/><Relationship Id="rId4" Type="http://schemas.openxmlformats.org/officeDocument/2006/relationships/hyperlink" Target="https://aulavirtual.unsa.edu.pe/aulavirtual/user/view.php?id=30047&amp;course=14375" TargetMode="External"/><Relationship Id="rId9" Type="http://schemas.openxmlformats.org/officeDocument/2006/relationships/hyperlink" Target="https://aulavirtual.unsa.edu.pe/aulavirtual/user/view.php?id=8925&amp;course=14375" TargetMode="External"/><Relationship Id="rId14" Type="http://schemas.openxmlformats.org/officeDocument/2006/relationships/hyperlink" Target="https://aulavirtual.unsa.edu.pe/aulavirtual/user/view.php?id=302&amp;course=14375" TargetMode="External"/><Relationship Id="rId22" Type="http://schemas.openxmlformats.org/officeDocument/2006/relationships/hyperlink" Target="https://aulavirtual.unsa.edu.pe/aulavirtual/user/view.php?id=8982&amp;course=14375" TargetMode="External"/><Relationship Id="rId27" Type="http://schemas.openxmlformats.org/officeDocument/2006/relationships/hyperlink" Target="https://aulavirtual.unsa.edu.pe/aulavirtual/user/view.php?id=8852&amp;course=14375" TargetMode="External"/><Relationship Id="rId30" Type="http://schemas.openxmlformats.org/officeDocument/2006/relationships/hyperlink" Target="https://aulavirtual.unsa.edu.pe/aulavirtual/user/view.php?id=9037&amp;course=14375" TargetMode="External"/><Relationship Id="rId35" Type="http://schemas.openxmlformats.org/officeDocument/2006/relationships/hyperlink" Target="https://aulavirtual.unsa.edu.pe/aulavirtual/user/view.php?id=8978&amp;course=14375" TargetMode="External"/><Relationship Id="rId43" Type="http://schemas.openxmlformats.org/officeDocument/2006/relationships/hyperlink" Target="https://aulavirtual.unsa.edu.pe/aulavirtual/user/view.php?id=8818&amp;course=14375" TargetMode="External"/><Relationship Id="rId48" Type="http://schemas.openxmlformats.org/officeDocument/2006/relationships/hyperlink" Target="https://aulavirtual.unsa.edu.pe/aulavirtual/user/view.php?id=8957&amp;course=14375" TargetMode="External"/><Relationship Id="rId8" Type="http://schemas.openxmlformats.org/officeDocument/2006/relationships/hyperlink" Target="https://aulavirtual.unsa.edu.pe/aulavirtual/user/view.php?id=296&amp;course=14375" TargetMode="External"/><Relationship Id="rId3" Type="http://schemas.openxmlformats.org/officeDocument/2006/relationships/hyperlink" Target="https://aulavirtual.unsa.edu.pe/aulavirtual/user/view.php?id=8852&amp;course=14375" TargetMode="External"/><Relationship Id="rId12" Type="http://schemas.openxmlformats.org/officeDocument/2006/relationships/hyperlink" Target="https://aulavirtual.unsa.edu.pe/aulavirtual/user/view.php?id=9013&amp;course=14375" TargetMode="External"/><Relationship Id="rId17" Type="http://schemas.openxmlformats.org/officeDocument/2006/relationships/hyperlink" Target="https://aulavirtual.unsa.edu.pe/aulavirtual/user/view.php?id=9036&amp;course=14375" TargetMode="External"/><Relationship Id="rId25" Type="http://schemas.openxmlformats.org/officeDocument/2006/relationships/hyperlink" Target="https://aulavirtual.unsa.edu.pe/aulavirtual/user/view.php?id=8867&amp;course=14375" TargetMode="External"/><Relationship Id="rId33" Type="http://schemas.openxmlformats.org/officeDocument/2006/relationships/hyperlink" Target="https://aulavirtual.unsa.edu.pe/aulavirtual/user/view.php?id=8925&amp;course=14375" TargetMode="External"/><Relationship Id="rId38" Type="http://schemas.openxmlformats.org/officeDocument/2006/relationships/hyperlink" Target="https://aulavirtual.unsa.edu.pe/aulavirtual/user/view.php?id=302&amp;course=14375" TargetMode="External"/><Relationship Id="rId46" Type="http://schemas.openxmlformats.org/officeDocument/2006/relationships/hyperlink" Target="https://aulavirtual.unsa.edu.pe/aulavirtual/user/view.php?id=8982&amp;course=14375" TargetMode="External"/><Relationship Id="rId20" Type="http://schemas.openxmlformats.org/officeDocument/2006/relationships/hyperlink" Target="https://aulavirtual.unsa.edu.pe/aulavirtual/user/view.php?id=8939&amp;course=14375" TargetMode="External"/><Relationship Id="rId41" Type="http://schemas.openxmlformats.org/officeDocument/2006/relationships/hyperlink" Target="https://aulavirtual.unsa.edu.pe/aulavirtual/user/view.php?id=9036&amp;course=14375" TargetMode="External"/><Relationship Id="rId1" Type="http://schemas.openxmlformats.org/officeDocument/2006/relationships/hyperlink" Target="https://aulavirtual.unsa.edu.pe/aulavirtual/user/index.php?contextid=770328&amp;id=14375&amp;perpage=5000&amp;tsort=email" TargetMode="External"/><Relationship Id="rId6" Type="http://schemas.openxmlformats.org/officeDocument/2006/relationships/hyperlink" Target="https://aulavirtual.unsa.edu.pe/aulavirtual/user/view.php?id=9037&amp;course=1437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vquispehu@unsa.edu.pe" TargetMode="External"/><Relationship Id="rId2" Type="http://schemas.openxmlformats.org/officeDocument/2006/relationships/hyperlink" Target="mailto:vquispehu@unsa.edu.pe" TargetMode="External"/><Relationship Id="rId1" Type="http://schemas.openxmlformats.org/officeDocument/2006/relationships/hyperlink" Target="https://aulavirtual.unsa.edu.pe/aulavirtual/user/index.php?contextid=770328&amp;id=14375&amp;perpage=5000&amp;tsort=emai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3B61-7FF3-A546-BA61-E14F0A2E23C2}">
  <dimension ref="A1:Z1001"/>
  <sheetViews>
    <sheetView zoomScale="120" zoomScaleNormal="120" workbookViewId="0">
      <pane xSplit="1" ySplit="1" topLeftCell="B21" activePane="bottomRight" state="frozen"/>
      <selection pane="topRight" activeCell="B1" sqref="B1"/>
      <selection pane="bottomLeft" activeCell="A2" sqref="A2"/>
      <selection pane="bottomRight" activeCell="Y2" sqref="Y2:Y39"/>
    </sheetView>
  </sheetViews>
  <sheetFormatPr baseColWidth="10" defaultRowHeight="16" x14ac:dyDescent="0.2"/>
  <cols>
    <col min="1" max="1" width="3.83203125" customWidth="1"/>
    <col min="2" max="2" width="17.5" customWidth="1"/>
    <col min="3" max="3" width="19.6640625" customWidth="1"/>
    <col min="4" max="4" width="11.1640625" customWidth="1"/>
    <col min="5" max="5" width="4.1640625" bestFit="1" customWidth="1"/>
    <col min="6" max="6" width="6.6640625" customWidth="1"/>
    <col min="7" max="7" width="6.33203125" style="18" customWidth="1"/>
    <col min="8" max="8" width="4.5" bestFit="1" customWidth="1"/>
    <col min="9" max="9" width="6" bestFit="1" customWidth="1"/>
    <col min="10" max="10" width="10.33203125" bestFit="1" customWidth="1"/>
    <col min="11" max="11" width="6.6640625" style="21" customWidth="1"/>
    <col min="12" max="12" width="6.6640625" style="50" customWidth="1"/>
    <col min="13" max="13" width="6.6640625" style="21" customWidth="1"/>
    <col min="14" max="15" width="6.6640625" style="50" customWidth="1"/>
    <col min="16" max="16" width="6.83203125" customWidth="1"/>
    <col min="17" max="17" width="4.5" style="36" bestFit="1" customWidth="1"/>
    <col min="18" max="18" width="5.1640625" style="36" bestFit="1" customWidth="1"/>
    <col min="19" max="20" width="4.5" style="36" bestFit="1" customWidth="1"/>
    <col min="21" max="21" width="6.1640625" style="47" bestFit="1" customWidth="1"/>
    <col min="22" max="22" width="5.1640625" style="36" bestFit="1" customWidth="1"/>
    <col min="23" max="25" width="4.5" style="36" bestFit="1" customWidth="1"/>
    <col min="26" max="26" width="6.1640625" style="36" bestFit="1" customWidth="1"/>
  </cols>
  <sheetData>
    <row r="1" spans="1:26" s="2" customFormat="1" x14ac:dyDescent="0.2">
      <c r="B1" s="2" t="s">
        <v>37</v>
      </c>
      <c r="C1" s="2" t="s">
        <v>113</v>
      </c>
      <c r="D1" s="2" t="s">
        <v>38</v>
      </c>
      <c r="E1" s="40" t="s">
        <v>385</v>
      </c>
      <c r="F1" s="2" t="s">
        <v>336</v>
      </c>
      <c r="G1" s="24" t="s">
        <v>373</v>
      </c>
      <c r="H1" s="2" t="s">
        <v>379</v>
      </c>
      <c r="I1" s="2" t="s">
        <v>380</v>
      </c>
      <c r="J1" s="2" t="s">
        <v>381</v>
      </c>
      <c r="K1" s="27" t="s">
        <v>504</v>
      </c>
      <c r="L1" s="49" t="s">
        <v>561</v>
      </c>
      <c r="M1" s="27" t="s">
        <v>558</v>
      </c>
      <c r="N1" s="49"/>
      <c r="O1" s="49"/>
      <c r="Q1" s="41" t="s">
        <v>373</v>
      </c>
      <c r="R1" s="41" t="s">
        <v>386</v>
      </c>
      <c r="S1" s="41" t="s">
        <v>377</v>
      </c>
      <c r="T1" s="41" t="s">
        <v>504</v>
      </c>
      <c r="U1" s="42" t="s">
        <v>479</v>
      </c>
      <c r="V1" s="41" t="s">
        <v>503</v>
      </c>
      <c r="W1" s="41" t="s">
        <v>482</v>
      </c>
      <c r="X1" s="41" t="s">
        <v>558</v>
      </c>
      <c r="Y1" s="41" t="s">
        <v>559</v>
      </c>
      <c r="Z1" s="41" t="s">
        <v>560</v>
      </c>
    </row>
    <row r="2" spans="1:26" ht="18" x14ac:dyDescent="0.2">
      <c r="A2">
        <v>1</v>
      </c>
      <c r="B2" t="s">
        <v>47</v>
      </c>
      <c r="C2" t="s">
        <v>48</v>
      </c>
      <c r="D2" t="s">
        <v>4</v>
      </c>
      <c r="E2" s="23" t="s">
        <v>387</v>
      </c>
      <c r="F2">
        <v>1</v>
      </c>
      <c r="G2" s="18">
        <v>9.5</v>
      </c>
      <c r="H2">
        <v>16</v>
      </c>
      <c r="I2">
        <v>15</v>
      </c>
      <c r="J2">
        <f>+(I2+H2)/2</f>
        <v>15.5</v>
      </c>
      <c r="K2" s="21">
        <v>11</v>
      </c>
      <c r="L2" s="50">
        <v>2</v>
      </c>
      <c r="M2" s="21">
        <v>17.5</v>
      </c>
      <c r="Q2" s="43">
        <v>11</v>
      </c>
      <c r="R2" s="44">
        <v>16</v>
      </c>
      <c r="S2" s="44">
        <v>16</v>
      </c>
      <c r="T2" s="44">
        <v>11</v>
      </c>
      <c r="U2" s="45">
        <v>0</v>
      </c>
      <c r="V2" s="44">
        <v>0</v>
      </c>
      <c r="W2" s="44">
        <v>0</v>
      </c>
      <c r="X2" s="21">
        <v>17.5</v>
      </c>
      <c r="Y2" s="62">
        <v>5</v>
      </c>
      <c r="Z2" s="46">
        <f t="shared" ref="Z2:Z7" si="0">Q2*0.13+S2*0.2+T2*0.13+W2*0.2+X2*0.14+Y2*0.2</f>
        <v>9.5100000000000016</v>
      </c>
    </row>
    <row r="3" spans="1:26" ht="18" x14ac:dyDescent="0.2">
      <c r="A3">
        <v>2</v>
      </c>
      <c r="B3" t="s">
        <v>91</v>
      </c>
      <c r="C3" t="s">
        <v>92</v>
      </c>
      <c r="D3" t="s">
        <v>26</v>
      </c>
      <c r="E3" s="23" t="s">
        <v>387</v>
      </c>
      <c r="G3" s="18">
        <v>15.5</v>
      </c>
      <c r="H3">
        <v>20</v>
      </c>
      <c r="I3">
        <v>15</v>
      </c>
      <c r="J3">
        <f t="shared" ref="J3:J39" si="1">+(I3+H3)/2</f>
        <v>17.5</v>
      </c>
      <c r="K3" s="21">
        <v>13</v>
      </c>
      <c r="M3" s="21">
        <v>18</v>
      </c>
      <c r="Q3" s="43">
        <v>16</v>
      </c>
      <c r="R3" s="44">
        <v>5</v>
      </c>
      <c r="S3" s="44">
        <v>10</v>
      </c>
      <c r="T3" s="44">
        <v>13</v>
      </c>
      <c r="U3" s="45">
        <v>0</v>
      </c>
      <c r="V3" s="44">
        <v>0</v>
      </c>
      <c r="W3" s="44">
        <v>0</v>
      </c>
      <c r="X3" s="21">
        <v>18</v>
      </c>
      <c r="Y3" s="62">
        <v>12</v>
      </c>
      <c r="Z3" s="46">
        <f t="shared" si="0"/>
        <v>10.69</v>
      </c>
    </row>
    <row r="4" spans="1:26" ht="18" x14ac:dyDescent="0.2">
      <c r="A4">
        <v>3</v>
      </c>
      <c r="B4" t="s">
        <v>65</v>
      </c>
      <c r="C4" t="s">
        <v>66</v>
      </c>
      <c r="D4" t="s">
        <v>13</v>
      </c>
      <c r="E4" s="23" t="s">
        <v>388</v>
      </c>
      <c r="F4">
        <v>1</v>
      </c>
      <c r="G4" s="18">
        <v>19</v>
      </c>
      <c r="H4">
        <v>19</v>
      </c>
      <c r="I4">
        <v>20</v>
      </c>
      <c r="J4">
        <f t="shared" si="1"/>
        <v>19.5</v>
      </c>
      <c r="K4" s="21">
        <v>14</v>
      </c>
      <c r="M4" s="21">
        <v>17</v>
      </c>
      <c r="Q4" s="43">
        <v>20</v>
      </c>
      <c r="R4" s="44">
        <v>20</v>
      </c>
      <c r="S4" s="44">
        <v>20</v>
      </c>
      <c r="T4" s="44">
        <v>14</v>
      </c>
      <c r="U4" s="45">
        <v>20</v>
      </c>
      <c r="V4" s="44">
        <v>9</v>
      </c>
      <c r="W4" s="44">
        <v>15</v>
      </c>
      <c r="X4" s="21">
        <v>17</v>
      </c>
      <c r="Y4" s="62">
        <v>16</v>
      </c>
      <c r="Z4" s="46">
        <f t="shared" si="0"/>
        <v>17</v>
      </c>
    </row>
    <row r="5" spans="1:26" ht="18" x14ac:dyDescent="0.2">
      <c r="A5">
        <v>4</v>
      </c>
      <c r="B5" t="s">
        <v>45</v>
      </c>
      <c r="C5" t="s">
        <v>46</v>
      </c>
      <c r="D5" t="s">
        <v>3</v>
      </c>
      <c r="E5" s="23" t="s">
        <v>387</v>
      </c>
      <c r="F5">
        <v>1</v>
      </c>
      <c r="G5" s="18">
        <v>16</v>
      </c>
      <c r="H5">
        <v>18</v>
      </c>
      <c r="I5">
        <v>15</v>
      </c>
      <c r="J5">
        <f t="shared" si="1"/>
        <v>16.5</v>
      </c>
      <c r="K5" s="21">
        <v>13.5</v>
      </c>
      <c r="L5" s="50">
        <v>1</v>
      </c>
      <c r="M5" s="21">
        <v>19</v>
      </c>
      <c r="Q5" s="43">
        <v>17</v>
      </c>
      <c r="R5" s="44">
        <v>20</v>
      </c>
      <c r="S5" s="44">
        <v>19</v>
      </c>
      <c r="T5" s="44">
        <v>14</v>
      </c>
      <c r="U5" s="45">
        <v>0</v>
      </c>
      <c r="V5" s="44">
        <v>12</v>
      </c>
      <c r="W5" s="44">
        <v>6</v>
      </c>
      <c r="X5" s="21">
        <v>19</v>
      </c>
      <c r="Y5" s="62">
        <v>14</v>
      </c>
      <c r="Z5" s="46">
        <f t="shared" si="0"/>
        <v>14.490000000000002</v>
      </c>
    </row>
    <row r="6" spans="1:26" ht="18" x14ac:dyDescent="0.2">
      <c r="A6">
        <v>5</v>
      </c>
      <c r="B6" t="s">
        <v>43</v>
      </c>
      <c r="C6" t="s">
        <v>44</v>
      </c>
      <c r="D6" t="s">
        <v>2</v>
      </c>
      <c r="E6" s="23" t="s">
        <v>389</v>
      </c>
      <c r="G6" s="18">
        <v>16</v>
      </c>
      <c r="I6">
        <v>14</v>
      </c>
      <c r="J6">
        <f t="shared" si="1"/>
        <v>7</v>
      </c>
      <c r="K6" s="21">
        <v>10</v>
      </c>
      <c r="Q6" s="43">
        <v>16</v>
      </c>
      <c r="R6" s="44">
        <v>15</v>
      </c>
      <c r="S6" s="44">
        <v>12</v>
      </c>
      <c r="T6" s="44">
        <v>10</v>
      </c>
      <c r="U6" s="45">
        <v>0</v>
      </c>
      <c r="V6" s="44">
        <v>0</v>
      </c>
      <c r="W6" s="44">
        <v>0</v>
      </c>
      <c r="X6" s="21"/>
      <c r="Y6" s="62">
        <v>4</v>
      </c>
      <c r="Z6" s="46">
        <f t="shared" si="0"/>
        <v>6.58</v>
      </c>
    </row>
    <row r="7" spans="1:26" ht="18" x14ac:dyDescent="0.2">
      <c r="A7">
        <v>6</v>
      </c>
      <c r="B7" t="s">
        <v>79</v>
      </c>
      <c r="C7" t="s">
        <v>80</v>
      </c>
      <c r="D7" t="s">
        <v>20</v>
      </c>
      <c r="E7" s="23" t="s">
        <v>390</v>
      </c>
      <c r="F7">
        <v>1</v>
      </c>
      <c r="G7" s="18">
        <v>17</v>
      </c>
      <c r="H7">
        <v>18</v>
      </c>
      <c r="I7">
        <v>14</v>
      </c>
      <c r="J7">
        <f t="shared" si="1"/>
        <v>16</v>
      </c>
      <c r="K7" s="21">
        <v>13</v>
      </c>
      <c r="M7" s="21">
        <v>19</v>
      </c>
      <c r="Q7" s="43">
        <v>18</v>
      </c>
      <c r="R7" s="44">
        <v>20</v>
      </c>
      <c r="S7" s="44">
        <v>18</v>
      </c>
      <c r="T7" s="44">
        <v>13</v>
      </c>
      <c r="U7" s="45">
        <v>19.53</v>
      </c>
      <c r="V7" s="44">
        <v>20</v>
      </c>
      <c r="W7" s="44">
        <v>20</v>
      </c>
      <c r="X7" s="21">
        <v>19</v>
      </c>
      <c r="Y7" s="62">
        <v>20</v>
      </c>
      <c r="Z7" s="46">
        <f t="shared" si="0"/>
        <v>18.29</v>
      </c>
    </row>
    <row r="8" spans="1:26" x14ac:dyDescent="0.2">
      <c r="A8">
        <v>7</v>
      </c>
      <c r="B8" t="s">
        <v>67</v>
      </c>
      <c r="C8" t="s">
        <v>68</v>
      </c>
      <c r="D8" t="s">
        <v>14</v>
      </c>
      <c r="E8" s="23" t="s">
        <v>388</v>
      </c>
      <c r="G8" s="18">
        <v>13</v>
      </c>
      <c r="J8">
        <f t="shared" si="1"/>
        <v>0</v>
      </c>
      <c r="M8" s="21" t="s">
        <v>382</v>
      </c>
      <c r="Q8" s="43">
        <v>13</v>
      </c>
      <c r="R8" s="44">
        <v>0</v>
      </c>
      <c r="S8" s="44">
        <v>0</v>
      </c>
      <c r="T8" s="44">
        <v>0</v>
      </c>
      <c r="U8" s="45">
        <v>0</v>
      </c>
      <c r="V8" s="44">
        <v>0</v>
      </c>
      <c r="W8" s="44" t="s">
        <v>382</v>
      </c>
      <c r="X8" s="21" t="s">
        <v>382</v>
      </c>
      <c r="Y8" s="62">
        <v>0</v>
      </c>
      <c r="Z8" s="44" t="s">
        <v>382</v>
      </c>
    </row>
    <row r="9" spans="1:26" ht="18" x14ac:dyDescent="0.2">
      <c r="A9">
        <v>8</v>
      </c>
      <c r="B9" t="s">
        <v>53</v>
      </c>
      <c r="C9" t="s">
        <v>54</v>
      </c>
      <c r="D9" t="s">
        <v>7</v>
      </c>
      <c r="E9" s="23" t="s">
        <v>390</v>
      </c>
      <c r="G9" s="18">
        <v>12.5</v>
      </c>
      <c r="H9">
        <v>18</v>
      </c>
      <c r="I9">
        <v>16</v>
      </c>
      <c r="J9">
        <f t="shared" si="1"/>
        <v>17</v>
      </c>
      <c r="K9" s="21">
        <v>4.5</v>
      </c>
      <c r="Q9" s="43">
        <v>13</v>
      </c>
      <c r="R9" s="44">
        <v>12</v>
      </c>
      <c r="S9" s="44">
        <v>14</v>
      </c>
      <c r="T9" s="44">
        <v>5</v>
      </c>
      <c r="U9" s="45">
        <v>0</v>
      </c>
      <c r="V9" s="44">
        <v>2</v>
      </c>
      <c r="W9" s="44">
        <v>1</v>
      </c>
      <c r="X9" s="21"/>
      <c r="Y9" s="62">
        <v>0</v>
      </c>
      <c r="Z9" s="46">
        <f>Q9*0.13+S9*0.2+T9*0.13+W9*0.2+X9*0.14+Y9*0.2</f>
        <v>5.3400000000000007</v>
      </c>
    </row>
    <row r="10" spans="1:26" x14ac:dyDescent="0.2">
      <c r="A10">
        <v>9</v>
      </c>
      <c r="B10" t="s">
        <v>89</v>
      </c>
      <c r="C10" t="s">
        <v>90</v>
      </c>
      <c r="D10" t="s">
        <v>25</v>
      </c>
      <c r="E10" s="23" t="s">
        <v>387</v>
      </c>
      <c r="J10" t="s">
        <v>382</v>
      </c>
      <c r="Q10" s="43">
        <v>0</v>
      </c>
      <c r="R10" s="44">
        <v>0</v>
      </c>
      <c r="S10" s="44" t="s">
        <v>382</v>
      </c>
      <c r="T10" s="44"/>
      <c r="U10" s="45">
        <v>0</v>
      </c>
      <c r="V10" s="44">
        <v>0</v>
      </c>
      <c r="W10" s="44" t="s">
        <v>382</v>
      </c>
      <c r="X10" s="21"/>
      <c r="Y10" s="62">
        <v>0</v>
      </c>
      <c r="Z10" s="44" t="s">
        <v>382</v>
      </c>
    </row>
    <row r="11" spans="1:26" ht="18" x14ac:dyDescent="0.2">
      <c r="A11">
        <v>10</v>
      </c>
      <c r="B11" t="s">
        <v>41</v>
      </c>
      <c r="C11" t="s">
        <v>42</v>
      </c>
      <c r="D11" t="s">
        <v>1</v>
      </c>
      <c r="E11" s="23" t="s">
        <v>388</v>
      </c>
      <c r="F11">
        <v>1</v>
      </c>
      <c r="G11" s="18">
        <v>17</v>
      </c>
      <c r="H11">
        <v>20</v>
      </c>
      <c r="I11">
        <v>16</v>
      </c>
      <c r="J11">
        <f t="shared" si="1"/>
        <v>18</v>
      </c>
      <c r="Q11" s="43">
        <v>18</v>
      </c>
      <c r="R11" s="44">
        <v>0</v>
      </c>
      <c r="S11" s="44">
        <v>7</v>
      </c>
      <c r="T11" s="44">
        <v>0</v>
      </c>
      <c r="U11" s="45">
        <v>0</v>
      </c>
      <c r="V11" s="44">
        <v>0</v>
      </c>
      <c r="W11" s="44">
        <v>0</v>
      </c>
      <c r="X11" s="21"/>
      <c r="Y11" s="62">
        <v>0</v>
      </c>
      <c r="Z11" s="46">
        <f t="shared" ref="Z11:Z16" si="2">Q11*0.13+S11*0.2+T11*0.13+W11*0.2+X11*0.14+Y11*0.2</f>
        <v>3.74</v>
      </c>
    </row>
    <row r="12" spans="1:26" ht="18" x14ac:dyDescent="0.2">
      <c r="A12">
        <v>11</v>
      </c>
      <c r="B12" t="s">
        <v>73</v>
      </c>
      <c r="C12" t="s">
        <v>74</v>
      </c>
      <c r="D12" t="s">
        <v>17</v>
      </c>
      <c r="E12" s="23" t="s">
        <v>388</v>
      </c>
      <c r="G12" s="18">
        <v>11.5</v>
      </c>
      <c r="H12">
        <v>20</v>
      </c>
      <c r="I12">
        <v>17</v>
      </c>
      <c r="J12">
        <f t="shared" si="1"/>
        <v>18.5</v>
      </c>
      <c r="K12" s="21">
        <v>10</v>
      </c>
      <c r="Q12" s="43">
        <v>12</v>
      </c>
      <c r="R12" s="44">
        <v>0</v>
      </c>
      <c r="S12" s="44">
        <v>7</v>
      </c>
      <c r="T12" s="44">
        <v>10</v>
      </c>
      <c r="U12" s="45">
        <v>0</v>
      </c>
      <c r="V12" s="44">
        <v>9</v>
      </c>
      <c r="W12" s="44">
        <v>5</v>
      </c>
      <c r="X12" s="21"/>
      <c r="Y12" s="62">
        <v>0</v>
      </c>
      <c r="Z12" s="46">
        <f t="shared" si="2"/>
        <v>5.26</v>
      </c>
    </row>
    <row r="13" spans="1:26" ht="18" x14ac:dyDescent="0.2">
      <c r="A13">
        <v>12</v>
      </c>
      <c r="B13" t="s">
        <v>93</v>
      </c>
      <c r="C13" t="s">
        <v>94</v>
      </c>
      <c r="D13" t="s">
        <v>27</v>
      </c>
      <c r="E13" s="23" t="s">
        <v>388</v>
      </c>
      <c r="G13" s="18">
        <v>13</v>
      </c>
      <c r="H13">
        <v>19</v>
      </c>
      <c r="I13">
        <v>14</v>
      </c>
      <c r="J13">
        <f t="shared" si="1"/>
        <v>16.5</v>
      </c>
      <c r="K13" s="21">
        <v>16</v>
      </c>
      <c r="M13" s="21">
        <v>17</v>
      </c>
      <c r="Q13" s="43">
        <v>13</v>
      </c>
      <c r="R13" s="44">
        <v>12</v>
      </c>
      <c r="S13" s="44">
        <v>14</v>
      </c>
      <c r="T13" s="44">
        <v>16</v>
      </c>
      <c r="U13" s="45">
        <v>2.79</v>
      </c>
      <c r="V13" s="44">
        <v>0</v>
      </c>
      <c r="W13" s="44">
        <v>1</v>
      </c>
      <c r="X13" s="21">
        <v>17</v>
      </c>
      <c r="Y13" s="62">
        <v>5</v>
      </c>
      <c r="Z13" s="46">
        <f t="shared" si="2"/>
        <v>10.15</v>
      </c>
    </row>
    <row r="14" spans="1:26" ht="18" x14ac:dyDescent="0.2">
      <c r="A14">
        <v>13</v>
      </c>
      <c r="B14" t="s">
        <v>59</v>
      </c>
      <c r="C14" t="s">
        <v>60</v>
      </c>
      <c r="D14" t="s">
        <v>10</v>
      </c>
      <c r="E14" s="23" t="s">
        <v>387</v>
      </c>
      <c r="G14" s="18">
        <v>16</v>
      </c>
      <c r="H14">
        <v>20</v>
      </c>
      <c r="I14">
        <v>19</v>
      </c>
      <c r="J14">
        <f t="shared" si="1"/>
        <v>19.5</v>
      </c>
      <c r="K14" s="21">
        <v>11</v>
      </c>
      <c r="Q14" s="43">
        <v>16</v>
      </c>
      <c r="R14" s="44">
        <v>15</v>
      </c>
      <c r="S14" s="44">
        <v>17</v>
      </c>
      <c r="T14" s="44">
        <v>11</v>
      </c>
      <c r="U14" s="45">
        <v>0</v>
      </c>
      <c r="V14" s="44">
        <v>0</v>
      </c>
      <c r="W14" s="44">
        <v>0</v>
      </c>
      <c r="X14" s="21"/>
      <c r="Y14" s="62">
        <v>0</v>
      </c>
      <c r="Z14" s="46">
        <f t="shared" si="2"/>
        <v>6.91</v>
      </c>
    </row>
    <row r="15" spans="1:26" ht="18" x14ac:dyDescent="0.2">
      <c r="A15">
        <v>14</v>
      </c>
      <c r="B15" t="s">
        <v>71</v>
      </c>
      <c r="C15" t="s">
        <v>72</v>
      </c>
      <c r="D15" t="s">
        <v>16</v>
      </c>
      <c r="E15" s="23" t="s">
        <v>388</v>
      </c>
      <c r="F15">
        <v>1</v>
      </c>
      <c r="G15" s="18">
        <v>17</v>
      </c>
      <c r="H15">
        <v>20</v>
      </c>
      <c r="I15">
        <v>15</v>
      </c>
      <c r="J15">
        <f t="shared" si="1"/>
        <v>17.5</v>
      </c>
      <c r="K15" s="21">
        <v>14</v>
      </c>
      <c r="L15" s="50">
        <v>1</v>
      </c>
      <c r="M15" s="21">
        <v>20</v>
      </c>
      <c r="Q15" s="43">
        <v>18</v>
      </c>
      <c r="R15" s="44">
        <v>20</v>
      </c>
      <c r="S15" s="44">
        <v>19</v>
      </c>
      <c r="T15" s="44">
        <v>14</v>
      </c>
      <c r="U15" s="45">
        <v>5.58</v>
      </c>
      <c r="V15" s="44">
        <v>2</v>
      </c>
      <c r="W15" s="44">
        <v>4</v>
      </c>
      <c r="X15" s="21">
        <v>20</v>
      </c>
      <c r="Y15" s="62">
        <v>9</v>
      </c>
      <c r="Z15" s="46">
        <f t="shared" si="2"/>
        <v>13.360000000000003</v>
      </c>
    </row>
    <row r="16" spans="1:26" ht="18" x14ac:dyDescent="0.2">
      <c r="A16">
        <v>15</v>
      </c>
      <c r="B16" t="s">
        <v>51</v>
      </c>
      <c r="C16" t="s">
        <v>52</v>
      </c>
      <c r="D16" t="s">
        <v>6</v>
      </c>
      <c r="E16" s="23" t="s">
        <v>390</v>
      </c>
      <c r="G16" s="18">
        <v>12</v>
      </c>
      <c r="H16">
        <v>20</v>
      </c>
      <c r="I16">
        <v>8</v>
      </c>
      <c r="J16">
        <f t="shared" si="1"/>
        <v>14</v>
      </c>
      <c r="K16" s="21">
        <v>6</v>
      </c>
      <c r="Q16" s="43">
        <v>12</v>
      </c>
      <c r="R16" s="44">
        <v>9</v>
      </c>
      <c r="S16" s="44">
        <v>11</v>
      </c>
      <c r="T16" s="44">
        <v>6</v>
      </c>
      <c r="U16" s="45">
        <v>0</v>
      </c>
      <c r="V16" s="44">
        <v>5</v>
      </c>
      <c r="W16" s="44">
        <v>3</v>
      </c>
      <c r="X16" s="21"/>
      <c r="Y16" s="62">
        <v>0</v>
      </c>
      <c r="Z16" s="46">
        <f t="shared" si="2"/>
        <v>5.1400000000000006</v>
      </c>
    </row>
    <row r="17" spans="1:26" x14ac:dyDescent="0.2">
      <c r="A17">
        <v>16</v>
      </c>
      <c r="B17" s="23" t="s">
        <v>383</v>
      </c>
      <c r="C17" s="23" t="s">
        <v>384</v>
      </c>
      <c r="D17" s="23" t="s">
        <v>315</v>
      </c>
      <c r="E17" s="23" t="s">
        <v>390</v>
      </c>
      <c r="J17" t="s">
        <v>382</v>
      </c>
      <c r="Q17" s="44"/>
      <c r="R17" s="44">
        <v>0</v>
      </c>
      <c r="S17" s="44" t="s">
        <v>382</v>
      </c>
      <c r="T17" s="44"/>
      <c r="U17" s="45">
        <v>0</v>
      </c>
      <c r="V17" s="44">
        <v>0</v>
      </c>
      <c r="W17" s="44" t="s">
        <v>382</v>
      </c>
      <c r="X17" s="21"/>
      <c r="Y17" s="62">
        <v>0</v>
      </c>
      <c r="Z17" s="44" t="s">
        <v>382</v>
      </c>
    </row>
    <row r="18" spans="1:26" x14ac:dyDescent="0.2">
      <c r="A18">
        <v>17</v>
      </c>
      <c r="B18" t="s">
        <v>99</v>
      </c>
      <c r="C18" t="s">
        <v>100</v>
      </c>
      <c r="D18" t="s">
        <v>30</v>
      </c>
      <c r="E18" s="23" t="s">
        <v>390</v>
      </c>
      <c r="H18">
        <v>18</v>
      </c>
      <c r="J18">
        <f t="shared" si="1"/>
        <v>9</v>
      </c>
      <c r="M18" s="21" t="s">
        <v>382</v>
      </c>
      <c r="Q18" s="43">
        <v>0</v>
      </c>
      <c r="R18" s="44">
        <v>0</v>
      </c>
      <c r="S18" s="44">
        <v>4</v>
      </c>
      <c r="T18" s="44">
        <v>0</v>
      </c>
      <c r="U18" s="45">
        <v>0</v>
      </c>
      <c r="V18" s="44">
        <v>0</v>
      </c>
      <c r="W18" s="44" t="s">
        <v>382</v>
      </c>
      <c r="X18" s="21" t="s">
        <v>382</v>
      </c>
      <c r="Y18" s="62">
        <v>0</v>
      </c>
      <c r="Z18" s="44" t="s">
        <v>382</v>
      </c>
    </row>
    <row r="19" spans="1:26" ht="18" x14ac:dyDescent="0.2">
      <c r="A19">
        <v>18</v>
      </c>
      <c r="B19" t="s">
        <v>85</v>
      </c>
      <c r="C19" t="s">
        <v>86</v>
      </c>
      <c r="D19" t="s">
        <v>23</v>
      </c>
      <c r="E19" s="23" t="s">
        <v>390</v>
      </c>
      <c r="G19" s="18">
        <v>18</v>
      </c>
      <c r="I19">
        <v>14</v>
      </c>
      <c r="J19">
        <f t="shared" si="1"/>
        <v>7</v>
      </c>
      <c r="K19" s="21">
        <v>13</v>
      </c>
      <c r="Q19" s="43">
        <v>18</v>
      </c>
      <c r="R19" s="44">
        <v>14</v>
      </c>
      <c r="S19" s="44">
        <v>11</v>
      </c>
      <c r="T19" s="44">
        <v>13</v>
      </c>
      <c r="U19" s="45">
        <v>0</v>
      </c>
      <c r="V19" s="44">
        <v>2</v>
      </c>
      <c r="W19" s="44">
        <v>1</v>
      </c>
      <c r="X19" s="21"/>
      <c r="Y19" s="62">
        <v>0</v>
      </c>
      <c r="Z19" s="46">
        <f t="shared" ref="Z19:Z31" si="3">Q19*0.13+S19*0.2+T19*0.13+W19*0.2+X19*0.14+Y19*0.2</f>
        <v>6.4300000000000006</v>
      </c>
    </row>
    <row r="20" spans="1:26" ht="18" x14ac:dyDescent="0.2">
      <c r="A20">
        <v>19</v>
      </c>
      <c r="B20" t="s">
        <v>69</v>
      </c>
      <c r="C20" t="s">
        <v>70</v>
      </c>
      <c r="D20" t="s">
        <v>15</v>
      </c>
      <c r="E20" s="23" t="s">
        <v>388</v>
      </c>
      <c r="F20">
        <v>1</v>
      </c>
      <c r="G20" s="18">
        <v>16</v>
      </c>
      <c r="H20">
        <v>20</v>
      </c>
      <c r="I20">
        <v>15</v>
      </c>
      <c r="J20">
        <f t="shared" si="1"/>
        <v>17.5</v>
      </c>
      <c r="K20" s="21">
        <v>18</v>
      </c>
      <c r="M20" s="21">
        <v>19</v>
      </c>
      <c r="Q20" s="43">
        <v>17</v>
      </c>
      <c r="R20" s="44">
        <v>20</v>
      </c>
      <c r="S20" s="44">
        <v>19</v>
      </c>
      <c r="T20" s="44">
        <v>18</v>
      </c>
      <c r="U20" s="45">
        <v>20</v>
      </c>
      <c r="V20" s="44">
        <v>13</v>
      </c>
      <c r="W20" s="44">
        <v>17</v>
      </c>
      <c r="X20" s="21">
        <v>19</v>
      </c>
      <c r="Y20" s="62">
        <v>17</v>
      </c>
      <c r="Z20" s="46">
        <f t="shared" si="3"/>
        <v>17.810000000000002</v>
      </c>
    </row>
    <row r="21" spans="1:26" ht="18" x14ac:dyDescent="0.2">
      <c r="A21">
        <v>20</v>
      </c>
      <c r="B21" t="s">
        <v>55</v>
      </c>
      <c r="C21" t="s">
        <v>56</v>
      </c>
      <c r="D21" t="s">
        <v>8</v>
      </c>
      <c r="E21" s="23" t="s">
        <v>390</v>
      </c>
      <c r="G21" s="18">
        <v>14.5</v>
      </c>
      <c r="H21">
        <v>20</v>
      </c>
      <c r="I21">
        <v>18</v>
      </c>
      <c r="J21">
        <f t="shared" si="1"/>
        <v>19</v>
      </c>
      <c r="K21" s="21">
        <v>11</v>
      </c>
      <c r="Q21" s="43">
        <v>15</v>
      </c>
      <c r="R21" s="44">
        <v>17</v>
      </c>
      <c r="S21" s="44">
        <v>18</v>
      </c>
      <c r="T21" s="44">
        <v>11</v>
      </c>
      <c r="U21" s="45">
        <v>0.47</v>
      </c>
      <c r="V21" s="44">
        <v>3</v>
      </c>
      <c r="W21" s="44">
        <v>2</v>
      </c>
      <c r="X21" s="21"/>
      <c r="Y21" s="62">
        <v>0</v>
      </c>
      <c r="Z21" s="46">
        <f t="shared" si="3"/>
        <v>7.3800000000000008</v>
      </c>
    </row>
    <row r="22" spans="1:26" ht="18" x14ac:dyDescent="0.2">
      <c r="A22">
        <v>21</v>
      </c>
      <c r="B22" t="s">
        <v>109</v>
      </c>
      <c r="C22" t="s">
        <v>110</v>
      </c>
      <c r="D22" t="s">
        <v>35</v>
      </c>
      <c r="E22" s="23" t="s">
        <v>389</v>
      </c>
      <c r="F22">
        <v>1</v>
      </c>
      <c r="G22" s="18">
        <v>9.5</v>
      </c>
      <c r="H22">
        <v>19</v>
      </c>
      <c r="I22">
        <v>17</v>
      </c>
      <c r="J22">
        <f t="shared" si="1"/>
        <v>18</v>
      </c>
      <c r="K22" s="21">
        <v>6.5</v>
      </c>
      <c r="M22" s="21">
        <v>20</v>
      </c>
      <c r="Q22" s="43">
        <v>11</v>
      </c>
      <c r="R22" s="44">
        <v>15</v>
      </c>
      <c r="S22" s="44">
        <v>16</v>
      </c>
      <c r="T22" s="44">
        <v>7</v>
      </c>
      <c r="U22" s="45">
        <v>1.86</v>
      </c>
      <c r="V22" s="44">
        <v>16</v>
      </c>
      <c r="W22" s="44">
        <v>9</v>
      </c>
      <c r="X22" s="21">
        <v>20</v>
      </c>
      <c r="Y22" s="62">
        <v>15</v>
      </c>
      <c r="Z22" s="46">
        <f t="shared" si="3"/>
        <v>13.14</v>
      </c>
    </row>
    <row r="23" spans="1:26" ht="18" x14ac:dyDescent="0.2">
      <c r="A23">
        <v>22</v>
      </c>
      <c r="B23" t="s">
        <v>87</v>
      </c>
      <c r="C23" t="s">
        <v>88</v>
      </c>
      <c r="D23" t="s">
        <v>24</v>
      </c>
      <c r="E23" s="23" t="s">
        <v>387</v>
      </c>
      <c r="F23">
        <v>1</v>
      </c>
      <c r="G23" s="18">
        <v>13</v>
      </c>
      <c r="H23">
        <v>20</v>
      </c>
      <c r="I23">
        <v>13</v>
      </c>
      <c r="J23">
        <f t="shared" si="1"/>
        <v>16.5</v>
      </c>
      <c r="K23" s="21">
        <v>4.5</v>
      </c>
      <c r="M23" s="21">
        <v>15</v>
      </c>
      <c r="Q23" s="43">
        <v>14</v>
      </c>
      <c r="R23" s="44">
        <v>17</v>
      </c>
      <c r="S23" s="44">
        <v>17</v>
      </c>
      <c r="T23" s="44">
        <v>5</v>
      </c>
      <c r="U23" s="45">
        <v>0</v>
      </c>
      <c r="V23" s="44">
        <v>0</v>
      </c>
      <c r="W23" s="44">
        <v>0</v>
      </c>
      <c r="X23" s="21">
        <v>15</v>
      </c>
      <c r="Y23" s="62">
        <v>5</v>
      </c>
      <c r="Z23" s="46">
        <f t="shared" si="3"/>
        <v>8.9700000000000006</v>
      </c>
    </row>
    <row r="24" spans="1:26" ht="18" x14ac:dyDescent="0.2">
      <c r="A24">
        <v>23</v>
      </c>
      <c r="B24" t="s">
        <v>57</v>
      </c>
      <c r="C24" t="s">
        <v>58</v>
      </c>
      <c r="D24" t="s">
        <v>9</v>
      </c>
      <c r="E24" s="23" t="s">
        <v>389</v>
      </c>
      <c r="G24" s="18">
        <v>9.5</v>
      </c>
      <c r="H24">
        <v>20</v>
      </c>
      <c r="I24">
        <v>18</v>
      </c>
      <c r="J24">
        <f t="shared" si="1"/>
        <v>19</v>
      </c>
      <c r="K24" s="21">
        <v>6</v>
      </c>
      <c r="Q24" s="43">
        <v>10</v>
      </c>
      <c r="R24" s="44">
        <v>0</v>
      </c>
      <c r="S24" s="44">
        <v>8</v>
      </c>
      <c r="T24" s="44">
        <v>6</v>
      </c>
      <c r="U24" s="45">
        <v>0.47</v>
      </c>
      <c r="V24" s="44">
        <v>0</v>
      </c>
      <c r="W24" s="44">
        <v>0</v>
      </c>
      <c r="X24" s="21"/>
      <c r="Y24" s="62">
        <v>0</v>
      </c>
      <c r="Z24" s="46">
        <f t="shared" si="3"/>
        <v>3.6800000000000006</v>
      </c>
    </row>
    <row r="25" spans="1:26" ht="18" x14ac:dyDescent="0.2">
      <c r="A25">
        <v>24</v>
      </c>
      <c r="B25" t="s">
        <v>111</v>
      </c>
      <c r="C25" t="s">
        <v>112</v>
      </c>
      <c r="D25" t="s">
        <v>36</v>
      </c>
      <c r="E25" s="23" t="s">
        <v>388</v>
      </c>
      <c r="G25" s="18">
        <v>12.5</v>
      </c>
      <c r="H25">
        <v>20</v>
      </c>
      <c r="J25">
        <f t="shared" si="1"/>
        <v>10</v>
      </c>
      <c r="K25" s="21">
        <v>3.5</v>
      </c>
      <c r="Q25" s="43">
        <v>13</v>
      </c>
      <c r="R25" s="44">
        <v>0</v>
      </c>
      <c r="S25" s="44">
        <v>4</v>
      </c>
      <c r="T25" s="44">
        <v>4</v>
      </c>
      <c r="U25" s="45">
        <v>0</v>
      </c>
      <c r="V25" s="44">
        <v>0</v>
      </c>
      <c r="W25" s="44">
        <v>0</v>
      </c>
      <c r="X25" s="21"/>
      <c r="Y25" s="62">
        <v>0</v>
      </c>
      <c r="Z25" s="46">
        <f t="shared" si="3"/>
        <v>3.0100000000000002</v>
      </c>
    </row>
    <row r="26" spans="1:26" ht="18" x14ac:dyDescent="0.2">
      <c r="A26">
        <v>25</v>
      </c>
      <c r="B26" t="s">
        <v>61</v>
      </c>
      <c r="C26" t="s">
        <v>62</v>
      </c>
      <c r="D26" t="s">
        <v>11</v>
      </c>
      <c r="E26" s="23" t="s">
        <v>389</v>
      </c>
      <c r="G26" s="18">
        <v>12.5</v>
      </c>
      <c r="H26">
        <v>18</v>
      </c>
      <c r="I26">
        <v>16</v>
      </c>
      <c r="J26">
        <f t="shared" si="1"/>
        <v>17</v>
      </c>
      <c r="K26" s="21">
        <v>9</v>
      </c>
      <c r="L26" s="50">
        <v>1</v>
      </c>
      <c r="M26" s="21">
        <v>18</v>
      </c>
      <c r="Q26" s="43">
        <v>13</v>
      </c>
      <c r="R26" s="44">
        <v>10</v>
      </c>
      <c r="S26" s="44">
        <v>13</v>
      </c>
      <c r="T26" s="44">
        <v>9</v>
      </c>
      <c r="U26" s="45">
        <v>0</v>
      </c>
      <c r="V26" s="44">
        <v>0</v>
      </c>
      <c r="W26" s="44">
        <v>0</v>
      </c>
      <c r="X26" s="21">
        <v>18</v>
      </c>
      <c r="Y26" s="62">
        <v>10</v>
      </c>
      <c r="Z26" s="46">
        <f t="shared" si="3"/>
        <v>9.98</v>
      </c>
    </row>
    <row r="27" spans="1:26" ht="18" x14ac:dyDescent="0.2">
      <c r="A27">
        <v>26</v>
      </c>
      <c r="B27" t="s">
        <v>81</v>
      </c>
      <c r="C27" t="s">
        <v>82</v>
      </c>
      <c r="D27" t="s">
        <v>21</v>
      </c>
      <c r="E27" s="23" t="s">
        <v>387</v>
      </c>
      <c r="F27">
        <v>1</v>
      </c>
      <c r="G27" s="18">
        <v>17</v>
      </c>
      <c r="H27">
        <v>20</v>
      </c>
      <c r="I27">
        <v>20</v>
      </c>
      <c r="J27">
        <f t="shared" si="1"/>
        <v>20</v>
      </c>
      <c r="K27" s="21">
        <v>16</v>
      </c>
      <c r="L27" s="50">
        <v>2</v>
      </c>
      <c r="M27" s="21">
        <v>16.5</v>
      </c>
      <c r="Q27" s="43">
        <v>18</v>
      </c>
      <c r="R27" s="44">
        <v>20</v>
      </c>
      <c r="S27" s="44">
        <v>20</v>
      </c>
      <c r="T27" s="44">
        <v>16</v>
      </c>
      <c r="U27" s="45">
        <v>20</v>
      </c>
      <c r="V27" s="44">
        <v>17</v>
      </c>
      <c r="W27" s="44">
        <v>19</v>
      </c>
      <c r="X27" s="21">
        <v>16.5</v>
      </c>
      <c r="Y27" s="62">
        <v>19</v>
      </c>
      <c r="Z27" s="46">
        <f t="shared" si="3"/>
        <v>18.330000000000002</v>
      </c>
    </row>
    <row r="28" spans="1:26" ht="18" x14ac:dyDescent="0.2">
      <c r="A28">
        <v>27</v>
      </c>
      <c r="B28" t="s">
        <v>83</v>
      </c>
      <c r="C28" t="s">
        <v>84</v>
      </c>
      <c r="D28" t="s">
        <v>22</v>
      </c>
      <c r="E28" s="23" t="s">
        <v>387</v>
      </c>
      <c r="G28" s="18">
        <v>14</v>
      </c>
      <c r="H28">
        <v>19</v>
      </c>
      <c r="I28">
        <v>15</v>
      </c>
      <c r="J28">
        <f t="shared" si="1"/>
        <v>17</v>
      </c>
      <c r="K28" s="21">
        <v>15</v>
      </c>
      <c r="M28" s="21">
        <v>20</v>
      </c>
      <c r="Q28" s="43">
        <v>14</v>
      </c>
      <c r="R28" s="44">
        <v>20</v>
      </c>
      <c r="S28" s="44">
        <v>19</v>
      </c>
      <c r="T28" s="44">
        <v>15</v>
      </c>
      <c r="U28" s="45">
        <v>16.28</v>
      </c>
      <c r="V28" s="44">
        <v>20</v>
      </c>
      <c r="W28" s="44">
        <v>18</v>
      </c>
      <c r="X28" s="21">
        <v>20</v>
      </c>
      <c r="Y28" s="62">
        <v>17</v>
      </c>
      <c r="Z28" s="46">
        <f t="shared" si="3"/>
        <v>17.37</v>
      </c>
    </row>
    <row r="29" spans="1:26" ht="18" x14ac:dyDescent="0.2">
      <c r="A29">
        <v>28</v>
      </c>
      <c r="B29" t="s">
        <v>39</v>
      </c>
      <c r="C29" t="s">
        <v>40</v>
      </c>
      <c r="D29" t="s">
        <v>0</v>
      </c>
      <c r="E29" s="23" t="s">
        <v>388</v>
      </c>
      <c r="G29" s="18">
        <v>12.5</v>
      </c>
      <c r="H29">
        <v>18</v>
      </c>
      <c r="I29">
        <v>18</v>
      </c>
      <c r="J29">
        <f t="shared" si="1"/>
        <v>18</v>
      </c>
      <c r="K29" s="21">
        <v>11</v>
      </c>
      <c r="L29" s="50">
        <v>1</v>
      </c>
      <c r="M29" s="21">
        <v>17</v>
      </c>
      <c r="Q29" s="43">
        <v>13</v>
      </c>
      <c r="R29" s="44">
        <v>7</v>
      </c>
      <c r="S29" s="44">
        <v>11</v>
      </c>
      <c r="T29" s="44">
        <v>11</v>
      </c>
      <c r="U29" s="45">
        <v>0</v>
      </c>
      <c r="V29" s="44">
        <v>0</v>
      </c>
      <c r="W29" s="44">
        <v>0</v>
      </c>
      <c r="X29" s="21">
        <v>17</v>
      </c>
      <c r="Y29" s="62">
        <v>0</v>
      </c>
      <c r="Z29" s="46">
        <f t="shared" si="3"/>
        <v>7.7000000000000011</v>
      </c>
    </row>
    <row r="30" spans="1:26" ht="18" x14ac:dyDescent="0.2">
      <c r="A30">
        <v>29</v>
      </c>
      <c r="B30" t="s">
        <v>97</v>
      </c>
      <c r="C30" t="s">
        <v>98</v>
      </c>
      <c r="D30" t="s">
        <v>29</v>
      </c>
      <c r="E30" s="23" t="s">
        <v>388</v>
      </c>
      <c r="G30" s="18">
        <v>18.5</v>
      </c>
      <c r="H30">
        <v>20</v>
      </c>
      <c r="I30">
        <v>18</v>
      </c>
      <c r="J30">
        <f t="shared" si="1"/>
        <v>19</v>
      </c>
      <c r="K30" s="21">
        <v>14</v>
      </c>
      <c r="M30" s="21">
        <v>19</v>
      </c>
      <c r="Q30" s="43">
        <v>19</v>
      </c>
      <c r="R30" s="44">
        <v>0</v>
      </c>
      <c r="S30" s="44">
        <v>8</v>
      </c>
      <c r="T30" s="44">
        <v>14</v>
      </c>
      <c r="U30" s="45">
        <v>16.28</v>
      </c>
      <c r="V30" s="44">
        <v>0</v>
      </c>
      <c r="W30" s="44">
        <v>8</v>
      </c>
      <c r="X30" s="21">
        <v>19</v>
      </c>
      <c r="Y30" s="62">
        <v>6</v>
      </c>
      <c r="Z30" s="46">
        <f t="shared" si="3"/>
        <v>11.350000000000001</v>
      </c>
    </row>
    <row r="31" spans="1:26" ht="18" x14ac:dyDescent="0.2">
      <c r="A31">
        <v>30</v>
      </c>
      <c r="B31" t="s">
        <v>77</v>
      </c>
      <c r="C31" t="s">
        <v>78</v>
      </c>
      <c r="D31" t="s">
        <v>19</v>
      </c>
      <c r="E31" s="23" t="s">
        <v>390</v>
      </c>
      <c r="H31">
        <v>14</v>
      </c>
      <c r="I31">
        <v>0</v>
      </c>
      <c r="J31">
        <f t="shared" si="1"/>
        <v>7</v>
      </c>
      <c r="M31" s="21" t="s">
        <v>382</v>
      </c>
      <c r="Q31" s="43">
        <v>0</v>
      </c>
      <c r="R31" s="44">
        <v>4</v>
      </c>
      <c r="S31" s="44">
        <v>5</v>
      </c>
      <c r="T31" s="44">
        <v>0</v>
      </c>
      <c r="U31" s="45">
        <v>0</v>
      </c>
      <c r="V31" s="44">
        <v>1</v>
      </c>
      <c r="W31" s="44">
        <v>1</v>
      </c>
      <c r="X31" s="21" t="s">
        <v>382</v>
      </c>
      <c r="Y31" s="62">
        <v>0</v>
      </c>
      <c r="Z31" s="46" t="e">
        <f t="shared" si="3"/>
        <v>#VALUE!</v>
      </c>
    </row>
    <row r="32" spans="1:26" x14ac:dyDescent="0.2">
      <c r="A32">
        <v>31</v>
      </c>
      <c r="B32" t="s">
        <v>63</v>
      </c>
      <c r="C32" t="s">
        <v>64</v>
      </c>
      <c r="D32" t="s">
        <v>12</v>
      </c>
      <c r="E32" s="23" t="s">
        <v>387</v>
      </c>
      <c r="G32" s="18">
        <v>12.5</v>
      </c>
      <c r="I32">
        <v>0</v>
      </c>
      <c r="J32">
        <f t="shared" si="1"/>
        <v>0</v>
      </c>
      <c r="K32" s="21">
        <v>9.5</v>
      </c>
      <c r="Q32" s="43">
        <v>13</v>
      </c>
      <c r="R32" s="44">
        <v>0</v>
      </c>
      <c r="S32" s="44">
        <v>0</v>
      </c>
      <c r="T32" s="44">
        <v>10</v>
      </c>
      <c r="U32" s="45">
        <v>0</v>
      </c>
      <c r="V32" s="44">
        <v>0</v>
      </c>
      <c r="W32" s="44" t="s">
        <v>382</v>
      </c>
      <c r="X32" s="21"/>
      <c r="Y32" s="62">
        <v>0</v>
      </c>
      <c r="Z32" s="44" t="s">
        <v>382</v>
      </c>
    </row>
    <row r="33" spans="1:26" ht="18" x14ac:dyDescent="0.2">
      <c r="A33">
        <v>32</v>
      </c>
      <c r="B33" t="s">
        <v>101</v>
      </c>
      <c r="C33" t="s">
        <v>102</v>
      </c>
      <c r="D33" t="s">
        <v>31</v>
      </c>
      <c r="E33" s="23" t="s">
        <v>389</v>
      </c>
      <c r="G33" s="18">
        <v>15</v>
      </c>
      <c r="H33">
        <v>18</v>
      </c>
      <c r="I33">
        <v>14</v>
      </c>
      <c r="J33">
        <f t="shared" si="1"/>
        <v>16</v>
      </c>
      <c r="K33" s="21">
        <v>16</v>
      </c>
      <c r="M33" s="21">
        <v>19</v>
      </c>
      <c r="Q33" s="43">
        <v>15</v>
      </c>
      <c r="R33" s="44">
        <v>20</v>
      </c>
      <c r="S33" s="44">
        <v>18</v>
      </c>
      <c r="T33" s="44">
        <v>16</v>
      </c>
      <c r="U33" s="45">
        <v>19.07</v>
      </c>
      <c r="V33" s="44">
        <v>1</v>
      </c>
      <c r="W33" s="44">
        <v>10</v>
      </c>
      <c r="X33" s="21">
        <v>19</v>
      </c>
      <c r="Y33" s="62">
        <v>15</v>
      </c>
      <c r="Z33" s="46">
        <f>Q33*0.13+S33*0.2+T33*0.13+W33*0.2+X33*0.14+Y33*0.2</f>
        <v>15.290000000000001</v>
      </c>
    </row>
    <row r="34" spans="1:26" x14ac:dyDescent="0.2">
      <c r="A34">
        <v>33</v>
      </c>
      <c r="B34" t="s">
        <v>103</v>
      </c>
      <c r="C34" t="s">
        <v>104</v>
      </c>
      <c r="D34" t="s">
        <v>32</v>
      </c>
      <c r="E34" s="23" t="s">
        <v>387</v>
      </c>
      <c r="I34">
        <v>0</v>
      </c>
      <c r="J34" t="s">
        <v>382</v>
      </c>
      <c r="K34" s="21">
        <v>7</v>
      </c>
      <c r="Q34" s="43">
        <v>0</v>
      </c>
      <c r="R34" s="44">
        <v>0</v>
      </c>
      <c r="S34" s="44" t="s">
        <v>382</v>
      </c>
      <c r="T34" s="44">
        <v>7</v>
      </c>
      <c r="U34" s="45">
        <v>0</v>
      </c>
      <c r="V34" s="44">
        <v>0</v>
      </c>
      <c r="W34" s="44" t="s">
        <v>382</v>
      </c>
      <c r="X34" s="21"/>
      <c r="Y34" s="62">
        <v>0</v>
      </c>
      <c r="Z34" s="44" t="s">
        <v>382</v>
      </c>
    </row>
    <row r="35" spans="1:26" ht="18" x14ac:dyDescent="0.2">
      <c r="A35">
        <v>34</v>
      </c>
      <c r="B35" t="s">
        <v>107</v>
      </c>
      <c r="C35" t="s">
        <v>108</v>
      </c>
      <c r="D35" t="s">
        <v>34</v>
      </c>
      <c r="E35" s="23" t="s">
        <v>388</v>
      </c>
      <c r="G35" s="18">
        <v>16</v>
      </c>
      <c r="H35">
        <v>20</v>
      </c>
      <c r="I35">
        <v>19</v>
      </c>
      <c r="J35">
        <f t="shared" si="1"/>
        <v>19.5</v>
      </c>
      <c r="K35" s="21">
        <v>15</v>
      </c>
      <c r="M35" s="21">
        <v>19</v>
      </c>
      <c r="Q35" s="43">
        <v>16</v>
      </c>
      <c r="R35" s="44">
        <v>13</v>
      </c>
      <c r="S35" s="44">
        <v>16</v>
      </c>
      <c r="T35" s="44">
        <v>15</v>
      </c>
      <c r="U35" s="45">
        <v>20</v>
      </c>
      <c r="V35" s="44">
        <v>20</v>
      </c>
      <c r="W35" s="44">
        <v>20</v>
      </c>
      <c r="X35" s="21">
        <v>19</v>
      </c>
      <c r="Y35" s="62">
        <v>17</v>
      </c>
      <c r="Z35" s="46">
        <f>Q35*0.13+S35*0.2+T35*0.13+W35*0.2+X35*0.14+Y35*0.2</f>
        <v>17.29</v>
      </c>
    </row>
    <row r="36" spans="1:26" ht="18" x14ac:dyDescent="0.2">
      <c r="A36">
        <v>35</v>
      </c>
      <c r="B36" t="s">
        <v>105</v>
      </c>
      <c r="C36" t="s">
        <v>106</v>
      </c>
      <c r="D36" t="s">
        <v>33</v>
      </c>
      <c r="E36" s="23" t="s">
        <v>387</v>
      </c>
      <c r="G36" s="18">
        <v>15</v>
      </c>
      <c r="H36">
        <v>17</v>
      </c>
      <c r="I36">
        <v>16</v>
      </c>
      <c r="J36">
        <f t="shared" si="1"/>
        <v>16.5</v>
      </c>
      <c r="K36" s="21">
        <v>12.5</v>
      </c>
      <c r="M36" s="21">
        <v>14.25</v>
      </c>
      <c r="Q36" s="43">
        <v>15</v>
      </c>
      <c r="R36" s="44">
        <v>1</v>
      </c>
      <c r="S36" s="44">
        <v>7</v>
      </c>
      <c r="T36" s="44">
        <v>13</v>
      </c>
      <c r="U36" s="45">
        <v>2.79</v>
      </c>
      <c r="V36" s="44">
        <v>0</v>
      </c>
      <c r="W36" s="44">
        <v>1</v>
      </c>
      <c r="X36" s="21">
        <v>14.25</v>
      </c>
      <c r="Y36" s="62">
        <v>0</v>
      </c>
      <c r="Z36" s="46">
        <f>Q36*0.13+S36*0.2+T36*0.13+W36*0.2+X36*0.14+Y36*0.2</f>
        <v>7.2350000000000012</v>
      </c>
    </row>
    <row r="37" spans="1:26" x14ac:dyDescent="0.2">
      <c r="A37">
        <v>36</v>
      </c>
      <c r="B37" t="s">
        <v>49</v>
      </c>
      <c r="C37" t="s">
        <v>50</v>
      </c>
      <c r="D37" t="s">
        <v>5</v>
      </c>
      <c r="E37" s="23" t="s">
        <v>390</v>
      </c>
      <c r="I37">
        <v>0</v>
      </c>
      <c r="J37" t="s">
        <v>382</v>
      </c>
      <c r="K37" s="21">
        <v>4</v>
      </c>
      <c r="Q37" s="43">
        <v>0</v>
      </c>
      <c r="R37" s="44">
        <v>0</v>
      </c>
      <c r="S37" s="44" t="s">
        <v>382</v>
      </c>
      <c r="T37" s="44">
        <v>4</v>
      </c>
      <c r="U37" s="45">
        <v>0</v>
      </c>
      <c r="V37" s="44">
        <v>0</v>
      </c>
      <c r="W37" s="44" t="s">
        <v>382</v>
      </c>
      <c r="X37" s="21"/>
      <c r="Y37" s="62">
        <v>0</v>
      </c>
      <c r="Z37" s="44" t="s">
        <v>382</v>
      </c>
    </row>
    <row r="38" spans="1:26" x14ac:dyDescent="0.2">
      <c r="A38">
        <v>37</v>
      </c>
      <c r="B38" t="s">
        <v>95</v>
      </c>
      <c r="C38" t="s">
        <v>96</v>
      </c>
      <c r="D38" t="s">
        <v>28</v>
      </c>
      <c r="E38" s="23" t="s">
        <v>390</v>
      </c>
      <c r="J38" t="s">
        <v>382</v>
      </c>
      <c r="Q38" s="43">
        <v>0</v>
      </c>
      <c r="R38" s="44">
        <v>0</v>
      </c>
      <c r="S38" s="44" t="s">
        <v>382</v>
      </c>
      <c r="T38" s="44"/>
      <c r="U38" s="45">
        <v>0</v>
      </c>
      <c r="V38" s="44">
        <v>0</v>
      </c>
      <c r="W38" s="44" t="s">
        <v>382</v>
      </c>
      <c r="X38" s="21"/>
      <c r="Y38" s="62">
        <v>0</v>
      </c>
      <c r="Z38" s="44" t="s">
        <v>382</v>
      </c>
    </row>
    <row r="39" spans="1:26" ht="18" x14ac:dyDescent="0.2">
      <c r="A39">
        <v>38</v>
      </c>
      <c r="B39" t="s">
        <v>75</v>
      </c>
      <c r="C39" t="s">
        <v>76</v>
      </c>
      <c r="D39" t="s">
        <v>18</v>
      </c>
      <c r="E39" s="23" t="s">
        <v>387</v>
      </c>
      <c r="F39">
        <v>1</v>
      </c>
      <c r="G39" s="18">
        <v>16</v>
      </c>
      <c r="H39">
        <v>18</v>
      </c>
      <c r="I39">
        <v>16</v>
      </c>
      <c r="J39">
        <f t="shared" si="1"/>
        <v>17</v>
      </c>
      <c r="K39" s="21">
        <v>13</v>
      </c>
      <c r="M39" s="21">
        <v>17</v>
      </c>
      <c r="Q39" s="43">
        <v>17</v>
      </c>
      <c r="R39" s="44">
        <v>5</v>
      </c>
      <c r="S39" s="44">
        <v>10</v>
      </c>
      <c r="T39" s="44">
        <v>13</v>
      </c>
      <c r="U39" s="45">
        <v>1.86</v>
      </c>
      <c r="V39" s="44">
        <v>0</v>
      </c>
      <c r="W39" s="44">
        <v>1</v>
      </c>
      <c r="X39" s="21">
        <v>17</v>
      </c>
      <c r="Y39" s="62">
        <v>3</v>
      </c>
      <c r="Z39" s="46">
        <f>Q39*0.13+S39*0.2+T39*0.13+W39*0.2+X39*0.14+Y39*0.2</f>
        <v>9.08</v>
      </c>
    </row>
    <row r="40" spans="1:26" x14ac:dyDescent="0.2">
      <c r="E40" s="23"/>
      <c r="Q40" s="44"/>
      <c r="R40" s="44"/>
      <c r="S40" s="44"/>
      <c r="T40" s="44"/>
      <c r="U40" s="45"/>
      <c r="V40" s="44"/>
      <c r="W40" s="44"/>
      <c r="X40" s="44"/>
      <c r="Y40" s="44"/>
      <c r="Z40" s="44"/>
    </row>
    <row r="41" spans="1:26" x14ac:dyDescent="0.2">
      <c r="E41" s="23"/>
      <c r="Q41" s="44"/>
      <c r="R41" s="44"/>
      <c r="S41" s="44"/>
      <c r="T41" s="44"/>
      <c r="U41" s="45"/>
      <c r="V41" s="44"/>
      <c r="W41" s="44"/>
      <c r="X41" s="44"/>
      <c r="Y41" s="44"/>
      <c r="Z41" s="44"/>
    </row>
    <row r="42" spans="1:26" x14ac:dyDescent="0.2">
      <c r="E42" s="23"/>
      <c r="Q42" s="44"/>
      <c r="R42" s="44"/>
      <c r="S42" s="44"/>
      <c r="T42" s="44"/>
      <c r="U42" s="45"/>
      <c r="V42" s="44"/>
      <c r="W42" s="44"/>
      <c r="X42" s="44"/>
      <c r="Y42" s="44"/>
      <c r="Z42" s="44"/>
    </row>
    <row r="43" spans="1:26" x14ac:dyDescent="0.2">
      <c r="E43" s="23"/>
      <c r="Q43" s="44"/>
      <c r="R43" s="44"/>
      <c r="S43" s="44"/>
      <c r="T43" s="44"/>
      <c r="U43" s="45"/>
      <c r="V43" s="44"/>
      <c r="W43" s="44"/>
      <c r="X43" s="44"/>
      <c r="Y43" s="44"/>
      <c r="Z43" s="44"/>
    </row>
    <row r="44" spans="1:26" x14ac:dyDescent="0.2">
      <c r="E44" s="23"/>
      <c r="Q44" s="44"/>
      <c r="R44" s="44"/>
      <c r="S44" s="44"/>
      <c r="T44" s="44"/>
      <c r="U44" s="45"/>
      <c r="V44" s="44"/>
      <c r="W44" s="44"/>
      <c r="X44" s="44"/>
      <c r="Y44" s="44"/>
      <c r="Z44" s="44"/>
    </row>
    <row r="45" spans="1:26" x14ac:dyDescent="0.2">
      <c r="E45" s="23"/>
      <c r="Q45" s="44"/>
      <c r="R45" s="44"/>
      <c r="S45" s="44"/>
      <c r="T45" s="44"/>
      <c r="U45" s="45"/>
      <c r="V45" s="44"/>
      <c r="W45" s="44"/>
      <c r="X45" s="44"/>
      <c r="Y45" s="44"/>
      <c r="Z45" s="44"/>
    </row>
    <row r="46" spans="1:26" x14ac:dyDescent="0.2">
      <c r="E46" s="23"/>
      <c r="Q46" s="44"/>
      <c r="R46" s="44"/>
      <c r="S46" s="44"/>
      <c r="T46" s="44"/>
      <c r="U46" s="45"/>
      <c r="V46" s="44"/>
      <c r="W46" s="44"/>
      <c r="X46" s="44"/>
      <c r="Y46" s="44"/>
      <c r="Z46" s="44"/>
    </row>
    <row r="47" spans="1:26" x14ac:dyDescent="0.2">
      <c r="E47" s="23"/>
      <c r="Q47" s="44"/>
      <c r="R47" s="44"/>
      <c r="S47" s="44"/>
      <c r="T47" s="44"/>
      <c r="U47" s="45"/>
      <c r="V47" s="44"/>
      <c r="W47" s="44"/>
      <c r="X47" s="44"/>
      <c r="Y47" s="44"/>
      <c r="Z47" s="44"/>
    </row>
    <row r="48" spans="1:26" x14ac:dyDescent="0.2">
      <c r="E48" s="23"/>
      <c r="Q48" s="44"/>
      <c r="R48" s="44"/>
      <c r="S48" s="44"/>
      <c r="T48" s="44"/>
      <c r="U48" s="45"/>
      <c r="V48" s="44"/>
      <c r="W48" s="44"/>
      <c r="X48" s="44"/>
      <c r="Y48" s="44"/>
      <c r="Z48" s="44"/>
    </row>
    <row r="49" spans="5:26" x14ac:dyDescent="0.2">
      <c r="E49" s="23"/>
      <c r="Q49" s="44"/>
      <c r="R49" s="44"/>
      <c r="S49" s="44"/>
      <c r="T49" s="44"/>
      <c r="U49" s="45"/>
      <c r="V49" s="44"/>
      <c r="W49" s="44"/>
      <c r="X49" s="44"/>
      <c r="Y49" s="44"/>
      <c r="Z49" s="44"/>
    </row>
    <row r="50" spans="5:26" x14ac:dyDescent="0.2">
      <c r="E50" s="23"/>
      <c r="Q50" s="44"/>
      <c r="R50" s="44"/>
      <c r="S50" s="44"/>
      <c r="T50" s="44"/>
      <c r="U50" s="45"/>
      <c r="V50" s="44"/>
      <c r="W50" s="44"/>
      <c r="X50" s="44"/>
      <c r="Y50" s="44"/>
      <c r="Z50" s="44"/>
    </row>
    <row r="51" spans="5:26" x14ac:dyDescent="0.2">
      <c r="E51" s="23"/>
      <c r="Q51" s="44"/>
      <c r="R51" s="44"/>
      <c r="S51" s="44"/>
      <c r="T51" s="44"/>
      <c r="U51" s="45"/>
      <c r="V51" s="44"/>
      <c r="W51" s="44"/>
      <c r="X51" s="44"/>
      <c r="Y51" s="44"/>
      <c r="Z51" s="44"/>
    </row>
    <row r="52" spans="5:26" x14ac:dyDescent="0.2">
      <c r="E52" s="23"/>
      <c r="Q52" s="44"/>
      <c r="R52" s="44"/>
      <c r="S52" s="44"/>
      <c r="T52" s="44"/>
      <c r="U52" s="45"/>
      <c r="V52" s="44"/>
      <c r="W52" s="44"/>
      <c r="X52" s="44"/>
      <c r="Y52" s="44"/>
      <c r="Z52" s="44"/>
    </row>
    <row r="53" spans="5:26" x14ac:dyDescent="0.2">
      <c r="E53" s="23"/>
      <c r="Q53" s="44"/>
      <c r="R53" s="44"/>
      <c r="S53" s="44"/>
      <c r="T53" s="44"/>
      <c r="U53" s="45"/>
      <c r="V53" s="44"/>
      <c r="W53" s="44"/>
      <c r="X53" s="44"/>
      <c r="Y53" s="44"/>
      <c r="Z53" s="44"/>
    </row>
    <row r="54" spans="5:26" x14ac:dyDescent="0.2">
      <c r="E54" s="23"/>
      <c r="Q54" s="44"/>
      <c r="R54" s="44"/>
      <c r="S54" s="44"/>
      <c r="T54" s="44"/>
      <c r="U54" s="45"/>
      <c r="V54" s="44"/>
      <c r="W54" s="44"/>
      <c r="X54" s="44"/>
      <c r="Y54" s="44"/>
      <c r="Z54" s="44"/>
    </row>
    <row r="55" spans="5:26" x14ac:dyDescent="0.2">
      <c r="E55" s="23"/>
      <c r="Q55" s="44"/>
      <c r="R55" s="44"/>
      <c r="S55" s="44"/>
      <c r="T55" s="44"/>
      <c r="U55" s="45"/>
      <c r="V55" s="44"/>
      <c r="W55" s="44"/>
      <c r="X55" s="44"/>
      <c r="Y55" s="44"/>
      <c r="Z55" s="44"/>
    </row>
    <row r="56" spans="5:26" x14ac:dyDescent="0.2">
      <c r="E56" s="23"/>
      <c r="Q56" s="44"/>
      <c r="R56" s="44"/>
      <c r="S56" s="44"/>
      <c r="T56" s="44"/>
      <c r="U56" s="45"/>
      <c r="V56" s="44"/>
      <c r="W56" s="44"/>
      <c r="X56" s="44"/>
      <c r="Y56" s="44"/>
      <c r="Z56" s="44"/>
    </row>
    <row r="57" spans="5:26" x14ac:dyDescent="0.2">
      <c r="E57" s="23"/>
      <c r="Q57" s="44"/>
      <c r="R57" s="44"/>
      <c r="S57" s="44"/>
      <c r="T57" s="44"/>
      <c r="U57" s="45"/>
      <c r="V57" s="44"/>
      <c r="W57" s="44"/>
      <c r="X57" s="44"/>
      <c r="Y57" s="44"/>
      <c r="Z57" s="44"/>
    </row>
    <row r="58" spans="5:26" x14ac:dyDescent="0.2">
      <c r="E58" s="23"/>
      <c r="Q58" s="44"/>
      <c r="R58" s="44"/>
      <c r="S58" s="44"/>
      <c r="T58" s="44"/>
      <c r="U58" s="45"/>
      <c r="V58" s="44"/>
      <c r="W58" s="44"/>
      <c r="X58" s="44"/>
      <c r="Y58" s="44"/>
      <c r="Z58" s="44"/>
    </row>
    <row r="59" spans="5:26" x14ac:dyDescent="0.2">
      <c r="E59" s="23"/>
      <c r="Q59" s="44"/>
      <c r="R59" s="44"/>
      <c r="S59" s="44"/>
      <c r="T59" s="44"/>
      <c r="U59" s="45"/>
      <c r="V59" s="44"/>
      <c r="W59" s="44"/>
      <c r="X59" s="44"/>
      <c r="Y59" s="44"/>
      <c r="Z59" s="44"/>
    </row>
    <row r="60" spans="5:26" x14ac:dyDescent="0.2">
      <c r="E60" s="23"/>
      <c r="Q60" s="44"/>
      <c r="R60" s="44"/>
      <c r="S60" s="44"/>
      <c r="T60" s="44"/>
      <c r="U60" s="45"/>
      <c r="V60" s="44"/>
      <c r="W60" s="44"/>
      <c r="X60" s="44"/>
      <c r="Y60" s="44"/>
      <c r="Z60" s="44"/>
    </row>
    <row r="61" spans="5:26" x14ac:dyDescent="0.2">
      <c r="E61" s="23"/>
      <c r="Q61" s="44"/>
      <c r="R61" s="44"/>
      <c r="S61" s="44"/>
      <c r="T61" s="44"/>
      <c r="U61" s="45"/>
      <c r="V61" s="44"/>
      <c r="W61" s="44"/>
      <c r="X61" s="44"/>
      <c r="Y61" s="44"/>
      <c r="Z61" s="44"/>
    </row>
    <row r="62" spans="5:26" x14ac:dyDescent="0.2">
      <c r="E62" s="23"/>
      <c r="Q62" s="44"/>
      <c r="R62" s="44"/>
      <c r="S62" s="44"/>
      <c r="T62" s="44"/>
      <c r="U62" s="45"/>
      <c r="V62" s="44"/>
      <c r="W62" s="44"/>
      <c r="X62" s="44"/>
      <c r="Y62" s="44"/>
      <c r="Z62" s="44"/>
    </row>
    <row r="63" spans="5:26" x14ac:dyDescent="0.2">
      <c r="E63" s="23"/>
      <c r="Q63" s="44"/>
      <c r="R63" s="44"/>
      <c r="S63" s="44"/>
      <c r="T63" s="44"/>
      <c r="U63" s="45"/>
      <c r="V63" s="44"/>
      <c r="W63" s="44"/>
      <c r="X63" s="44"/>
      <c r="Y63" s="44"/>
      <c r="Z63" s="44"/>
    </row>
    <row r="64" spans="5:26" x14ac:dyDescent="0.2">
      <c r="E64" s="23"/>
      <c r="Q64" s="44"/>
      <c r="R64" s="44"/>
      <c r="S64" s="44"/>
      <c r="T64" s="44"/>
      <c r="U64" s="45"/>
      <c r="V64" s="44"/>
      <c r="W64" s="44"/>
      <c r="X64" s="44"/>
      <c r="Y64" s="44"/>
      <c r="Z64" s="44"/>
    </row>
    <row r="65" spans="5:26" x14ac:dyDescent="0.2">
      <c r="E65" s="23"/>
      <c r="Q65" s="44"/>
      <c r="R65" s="44"/>
      <c r="S65" s="44"/>
      <c r="T65" s="44"/>
      <c r="U65" s="45"/>
      <c r="V65" s="44"/>
      <c r="W65" s="44"/>
      <c r="X65" s="44"/>
      <c r="Y65" s="44"/>
      <c r="Z65" s="44"/>
    </row>
    <row r="66" spans="5:26" x14ac:dyDescent="0.2">
      <c r="E66" s="23"/>
      <c r="Q66" s="44"/>
      <c r="R66" s="44"/>
      <c r="S66" s="44"/>
      <c r="T66" s="44"/>
      <c r="U66" s="45"/>
      <c r="V66" s="44"/>
      <c r="W66" s="44"/>
      <c r="X66" s="44"/>
      <c r="Y66" s="44"/>
      <c r="Z66" s="44"/>
    </row>
    <row r="67" spans="5:26" x14ac:dyDescent="0.2">
      <c r="E67" s="23"/>
      <c r="Q67" s="44"/>
      <c r="R67" s="44"/>
      <c r="S67" s="44"/>
      <c r="T67" s="44"/>
      <c r="U67" s="45"/>
      <c r="V67" s="44"/>
      <c r="W67" s="44"/>
      <c r="X67" s="44"/>
      <c r="Y67" s="44"/>
      <c r="Z67" s="44"/>
    </row>
    <row r="68" spans="5:26" x14ac:dyDescent="0.2">
      <c r="E68" s="23"/>
      <c r="Q68" s="44"/>
      <c r="R68" s="44"/>
      <c r="S68" s="44"/>
      <c r="T68" s="44"/>
      <c r="U68" s="45"/>
      <c r="V68" s="44"/>
      <c r="W68" s="44"/>
      <c r="X68" s="44"/>
      <c r="Y68" s="44"/>
      <c r="Z68" s="44"/>
    </row>
    <row r="69" spans="5:26" x14ac:dyDescent="0.2">
      <c r="E69" s="23"/>
      <c r="Q69" s="44"/>
      <c r="R69" s="44"/>
      <c r="S69" s="44"/>
      <c r="T69" s="44"/>
      <c r="U69" s="45"/>
      <c r="V69" s="44"/>
      <c r="W69" s="44"/>
      <c r="X69" s="44"/>
      <c r="Y69" s="44"/>
      <c r="Z69" s="44"/>
    </row>
    <row r="70" spans="5:26" x14ac:dyDescent="0.2">
      <c r="E70" s="23"/>
      <c r="Q70" s="44"/>
      <c r="R70" s="44"/>
      <c r="S70" s="44"/>
      <c r="T70" s="44"/>
      <c r="U70" s="45"/>
      <c r="V70" s="44"/>
      <c r="W70" s="44"/>
      <c r="X70" s="44"/>
      <c r="Y70" s="44"/>
      <c r="Z70" s="44"/>
    </row>
    <row r="71" spans="5:26" x14ac:dyDescent="0.2">
      <c r="E71" s="23"/>
      <c r="Q71" s="44"/>
      <c r="R71" s="44"/>
      <c r="S71" s="44"/>
      <c r="T71" s="44"/>
      <c r="U71" s="45"/>
      <c r="V71" s="44"/>
      <c r="W71" s="44"/>
      <c r="X71" s="44"/>
      <c r="Y71" s="44"/>
      <c r="Z71" s="44"/>
    </row>
    <row r="72" spans="5:26" x14ac:dyDescent="0.2">
      <c r="E72" s="23"/>
      <c r="Q72" s="44"/>
      <c r="R72" s="44"/>
      <c r="S72" s="44"/>
      <c r="T72" s="44"/>
      <c r="U72" s="45"/>
      <c r="V72" s="44"/>
      <c r="W72" s="44"/>
      <c r="X72" s="44"/>
      <c r="Y72" s="44"/>
      <c r="Z72" s="44"/>
    </row>
    <row r="73" spans="5:26" x14ac:dyDescent="0.2">
      <c r="E73" s="23"/>
      <c r="Q73" s="44"/>
      <c r="R73" s="44"/>
      <c r="S73" s="44"/>
      <c r="T73" s="44"/>
      <c r="U73" s="45"/>
      <c r="V73" s="44"/>
      <c r="W73" s="44"/>
      <c r="X73" s="44"/>
      <c r="Y73" s="44"/>
      <c r="Z73" s="44"/>
    </row>
    <row r="74" spans="5:26" x14ac:dyDescent="0.2">
      <c r="E74" s="23"/>
      <c r="Q74" s="44"/>
      <c r="R74" s="44"/>
      <c r="S74" s="44"/>
      <c r="T74" s="44"/>
      <c r="U74" s="45"/>
      <c r="V74" s="44"/>
      <c r="W74" s="44"/>
      <c r="X74" s="44"/>
      <c r="Y74" s="44"/>
      <c r="Z74" s="44"/>
    </row>
    <row r="75" spans="5:26" x14ac:dyDescent="0.2">
      <c r="E75" s="23"/>
      <c r="Q75" s="44"/>
      <c r="R75" s="44"/>
      <c r="S75" s="44"/>
      <c r="T75" s="44"/>
      <c r="U75" s="45"/>
      <c r="V75" s="44"/>
      <c r="W75" s="44"/>
      <c r="X75" s="44"/>
      <c r="Y75" s="44"/>
      <c r="Z75" s="44"/>
    </row>
    <row r="76" spans="5:26" x14ac:dyDescent="0.2">
      <c r="E76" s="23"/>
      <c r="Q76" s="44"/>
      <c r="R76" s="44"/>
      <c r="S76" s="44"/>
      <c r="T76" s="44"/>
      <c r="U76" s="45"/>
      <c r="V76" s="44"/>
      <c r="W76" s="44"/>
      <c r="X76" s="44"/>
      <c r="Y76" s="44"/>
      <c r="Z76" s="44"/>
    </row>
    <row r="77" spans="5:26" x14ac:dyDescent="0.2">
      <c r="E77" s="23"/>
      <c r="Q77" s="44"/>
      <c r="R77" s="44"/>
      <c r="S77" s="44"/>
      <c r="T77" s="44"/>
      <c r="U77" s="45"/>
      <c r="V77" s="44"/>
      <c r="W77" s="44"/>
      <c r="X77" s="44"/>
      <c r="Y77" s="44"/>
      <c r="Z77" s="44"/>
    </row>
    <row r="78" spans="5:26" x14ac:dyDescent="0.2">
      <c r="E78" s="23"/>
      <c r="Q78" s="44"/>
      <c r="R78" s="44"/>
      <c r="S78" s="44"/>
      <c r="T78" s="44"/>
      <c r="U78" s="45"/>
      <c r="V78" s="44"/>
      <c r="W78" s="44"/>
      <c r="X78" s="44"/>
      <c r="Y78" s="44"/>
      <c r="Z78" s="44"/>
    </row>
    <row r="79" spans="5:26" x14ac:dyDescent="0.2">
      <c r="E79" s="23"/>
      <c r="Q79" s="44"/>
      <c r="R79" s="44"/>
      <c r="S79" s="44"/>
      <c r="T79" s="44"/>
      <c r="U79" s="45"/>
      <c r="V79" s="44"/>
      <c r="W79" s="44"/>
      <c r="X79" s="44"/>
      <c r="Y79" s="44"/>
      <c r="Z79" s="44"/>
    </row>
    <row r="80" spans="5:26" x14ac:dyDescent="0.2">
      <c r="E80" s="23"/>
      <c r="Q80" s="44"/>
      <c r="R80" s="44"/>
      <c r="S80" s="44"/>
      <c r="T80" s="44"/>
      <c r="U80" s="45"/>
      <c r="V80" s="44"/>
      <c r="W80" s="44"/>
      <c r="X80" s="44"/>
      <c r="Y80" s="44"/>
      <c r="Z80" s="44"/>
    </row>
    <row r="81" spans="5:26" x14ac:dyDescent="0.2">
      <c r="E81" s="23"/>
      <c r="Q81" s="44"/>
      <c r="R81" s="44"/>
      <c r="S81" s="44"/>
      <c r="T81" s="44"/>
      <c r="U81" s="45"/>
      <c r="V81" s="44"/>
      <c r="W81" s="44"/>
      <c r="X81" s="44"/>
      <c r="Y81" s="44"/>
      <c r="Z81" s="44"/>
    </row>
    <row r="82" spans="5:26" x14ac:dyDescent="0.2">
      <c r="E82" s="23"/>
      <c r="Q82" s="44"/>
      <c r="R82" s="44"/>
      <c r="S82" s="44"/>
      <c r="T82" s="44"/>
      <c r="U82" s="45"/>
      <c r="V82" s="44"/>
      <c r="W82" s="44"/>
      <c r="X82" s="44"/>
      <c r="Y82" s="44"/>
      <c r="Z82" s="44"/>
    </row>
    <row r="83" spans="5:26" x14ac:dyDescent="0.2">
      <c r="E83" s="23"/>
      <c r="Q83" s="44"/>
      <c r="R83" s="44"/>
      <c r="S83" s="44"/>
      <c r="T83" s="44"/>
      <c r="U83" s="45"/>
      <c r="V83" s="44"/>
      <c r="W83" s="44"/>
      <c r="X83" s="44"/>
      <c r="Y83" s="44"/>
      <c r="Z83" s="44"/>
    </row>
    <row r="84" spans="5:26" x14ac:dyDescent="0.2">
      <c r="E84" s="23"/>
      <c r="Q84" s="44"/>
      <c r="R84" s="44"/>
      <c r="S84" s="44"/>
      <c r="T84" s="44"/>
      <c r="U84" s="45"/>
      <c r="V84" s="44"/>
      <c r="W84" s="44"/>
      <c r="X84" s="44"/>
      <c r="Y84" s="44"/>
      <c r="Z84" s="44"/>
    </row>
    <row r="85" spans="5:26" x14ac:dyDescent="0.2">
      <c r="E85" s="23"/>
      <c r="Q85" s="44"/>
      <c r="R85" s="44"/>
      <c r="S85" s="44"/>
      <c r="T85" s="44"/>
      <c r="U85" s="45"/>
      <c r="V85" s="44"/>
      <c r="W85" s="44"/>
      <c r="X85" s="44"/>
      <c r="Y85" s="44"/>
      <c r="Z85" s="44"/>
    </row>
    <row r="86" spans="5:26" x14ac:dyDescent="0.2">
      <c r="E86" s="23"/>
      <c r="Q86" s="44"/>
      <c r="R86" s="44"/>
      <c r="S86" s="44"/>
      <c r="T86" s="44"/>
      <c r="U86" s="45"/>
      <c r="V86" s="44"/>
      <c r="W86" s="44"/>
      <c r="X86" s="44"/>
      <c r="Y86" s="44"/>
      <c r="Z86" s="44"/>
    </row>
    <row r="87" spans="5:26" x14ac:dyDescent="0.2">
      <c r="E87" s="23"/>
      <c r="Q87" s="44"/>
      <c r="R87" s="44"/>
      <c r="S87" s="44"/>
      <c r="T87" s="44"/>
      <c r="U87" s="45"/>
      <c r="V87" s="44"/>
      <c r="W87" s="44"/>
      <c r="X87" s="44"/>
      <c r="Y87" s="44"/>
      <c r="Z87" s="44"/>
    </row>
    <row r="88" spans="5:26" x14ac:dyDescent="0.2">
      <c r="E88" s="23"/>
      <c r="Q88" s="44"/>
      <c r="R88" s="44"/>
      <c r="S88" s="44"/>
      <c r="T88" s="44"/>
      <c r="U88" s="45"/>
      <c r="V88" s="44"/>
      <c r="W88" s="44"/>
      <c r="X88" s="44"/>
      <c r="Y88" s="44"/>
      <c r="Z88" s="44"/>
    </row>
    <row r="89" spans="5:26" x14ac:dyDescent="0.2">
      <c r="E89" s="23"/>
      <c r="Q89" s="44"/>
      <c r="R89" s="44"/>
      <c r="S89" s="44"/>
      <c r="T89" s="44"/>
      <c r="U89" s="45"/>
      <c r="V89" s="44"/>
      <c r="W89" s="44"/>
      <c r="X89" s="44"/>
      <c r="Y89" s="44"/>
      <c r="Z89" s="44"/>
    </row>
    <row r="90" spans="5:26" x14ac:dyDescent="0.2">
      <c r="E90" s="23"/>
      <c r="Q90" s="44"/>
      <c r="R90" s="44"/>
      <c r="S90" s="44"/>
      <c r="T90" s="44"/>
      <c r="U90" s="45"/>
      <c r="V90" s="44"/>
      <c r="W90" s="44"/>
      <c r="X90" s="44"/>
      <c r="Y90" s="44"/>
      <c r="Z90" s="44"/>
    </row>
    <row r="91" spans="5:26" x14ac:dyDescent="0.2">
      <c r="E91" s="23"/>
      <c r="Q91" s="44"/>
      <c r="R91" s="44"/>
      <c r="S91" s="44"/>
      <c r="T91" s="44"/>
      <c r="U91" s="45"/>
      <c r="V91" s="44"/>
      <c r="W91" s="44"/>
      <c r="X91" s="44"/>
      <c r="Y91" s="44"/>
      <c r="Z91" s="44"/>
    </row>
    <row r="92" spans="5:26" x14ac:dyDescent="0.2">
      <c r="E92" s="23"/>
      <c r="Q92" s="44"/>
      <c r="R92" s="44"/>
      <c r="S92" s="44"/>
      <c r="T92" s="44"/>
      <c r="U92" s="45"/>
      <c r="V92" s="44"/>
      <c r="W92" s="44"/>
      <c r="X92" s="44"/>
      <c r="Y92" s="44"/>
      <c r="Z92" s="44"/>
    </row>
    <row r="93" spans="5:26" x14ac:dyDescent="0.2">
      <c r="E93" s="23"/>
      <c r="Q93" s="44"/>
      <c r="R93" s="44"/>
      <c r="S93" s="44"/>
      <c r="T93" s="44"/>
      <c r="U93" s="45"/>
      <c r="V93" s="44"/>
      <c r="W93" s="44"/>
      <c r="X93" s="44"/>
      <c r="Y93" s="44"/>
      <c r="Z93" s="44"/>
    </row>
    <row r="94" spans="5:26" x14ac:dyDescent="0.2">
      <c r="E94" s="23"/>
      <c r="Q94" s="44"/>
      <c r="R94" s="44"/>
      <c r="S94" s="44"/>
      <c r="T94" s="44"/>
      <c r="U94" s="45"/>
      <c r="V94" s="44"/>
      <c r="W94" s="44"/>
      <c r="X94" s="44"/>
      <c r="Y94" s="44"/>
      <c r="Z94" s="44"/>
    </row>
    <row r="95" spans="5:26" x14ac:dyDescent="0.2">
      <c r="E95" s="23"/>
      <c r="Q95" s="44"/>
      <c r="R95" s="44"/>
      <c r="S95" s="44"/>
      <c r="T95" s="44"/>
      <c r="U95" s="45"/>
      <c r="V95" s="44"/>
      <c r="W95" s="44"/>
      <c r="X95" s="44"/>
      <c r="Y95" s="44"/>
      <c r="Z95" s="44"/>
    </row>
    <row r="96" spans="5:26" x14ac:dyDescent="0.2">
      <c r="E96" s="23"/>
      <c r="Q96" s="44"/>
      <c r="R96" s="44"/>
      <c r="S96" s="44"/>
      <c r="T96" s="44"/>
      <c r="U96" s="45"/>
      <c r="V96" s="44"/>
      <c r="W96" s="44"/>
      <c r="X96" s="44"/>
      <c r="Y96" s="44"/>
      <c r="Z96" s="44"/>
    </row>
    <row r="97" spans="5:26" x14ac:dyDescent="0.2">
      <c r="E97" s="23"/>
      <c r="Q97" s="44"/>
      <c r="R97" s="44"/>
      <c r="S97" s="44"/>
      <c r="T97" s="44"/>
      <c r="U97" s="45"/>
      <c r="V97" s="44"/>
      <c r="W97" s="44"/>
      <c r="X97" s="44"/>
      <c r="Y97" s="44"/>
      <c r="Z97" s="44"/>
    </row>
    <row r="98" spans="5:26" x14ac:dyDescent="0.2">
      <c r="E98" s="23"/>
      <c r="Q98" s="44"/>
      <c r="R98" s="44"/>
      <c r="S98" s="44"/>
      <c r="T98" s="44"/>
      <c r="U98" s="45"/>
      <c r="V98" s="44"/>
      <c r="W98" s="44"/>
      <c r="X98" s="44"/>
      <c r="Y98" s="44"/>
      <c r="Z98" s="44"/>
    </row>
    <row r="99" spans="5:26" x14ac:dyDescent="0.2">
      <c r="E99" s="23"/>
      <c r="Q99" s="44"/>
      <c r="R99" s="44"/>
      <c r="S99" s="44"/>
      <c r="T99" s="44"/>
      <c r="U99" s="45"/>
      <c r="V99" s="44"/>
      <c r="W99" s="44"/>
      <c r="X99" s="44"/>
      <c r="Y99" s="44"/>
      <c r="Z99" s="44"/>
    </row>
    <row r="100" spans="5:26" x14ac:dyDescent="0.2">
      <c r="E100" s="23"/>
      <c r="Q100" s="44"/>
      <c r="R100" s="44"/>
      <c r="S100" s="44"/>
      <c r="T100" s="44"/>
      <c r="U100" s="45"/>
      <c r="V100" s="44"/>
      <c r="W100" s="44"/>
      <c r="X100" s="44"/>
      <c r="Y100" s="44"/>
      <c r="Z100" s="44"/>
    </row>
    <row r="101" spans="5:26" x14ac:dyDescent="0.2">
      <c r="E101" s="23"/>
      <c r="Q101" s="44"/>
      <c r="R101" s="44"/>
      <c r="S101" s="44"/>
      <c r="T101" s="44"/>
      <c r="U101" s="45"/>
      <c r="V101" s="44"/>
      <c r="W101" s="44"/>
      <c r="X101" s="44"/>
      <c r="Y101" s="44"/>
      <c r="Z101" s="44"/>
    </row>
    <row r="102" spans="5:26" x14ac:dyDescent="0.2">
      <c r="E102" s="23"/>
      <c r="Q102" s="44"/>
      <c r="R102" s="44"/>
      <c r="S102" s="44"/>
      <c r="T102" s="44"/>
      <c r="U102" s="45"/>
      <c r="V102" s="44"/>
      <c r="W102" s="44"/>
      <c r="X102" s="44"/>
      <c r="Y102" s="44"/>
      <c r="Z102" s="44"/>
    </row>
    <row r="103" spans="5:26" x14ac:dyDescent="0.2">
      <c r="E103" s="23"/>
      <c r="Q103" s="44"/>
      <c r="R103" s="44"/>
      <c r="S103" s="44"/>
      <c r="T103" s="44"/>
      <c r="U103" s="45"/>
      <c r="V103" s="44"/>
      <c r="W103" s="44"/>
      <c r="X103" s="44"/>
      <c r="Y103" s="44"/>
      <c r="Z103" s="44"/>
    </row>
    <row r="104" spans="5:26" x14ac:dyDescent="0.2">
      <c r="E104" s="23"/>
      <c r="Q104" s="44"/>
      <c r="R104" s="44"/>
      <c r="S104" s="44"/>
      <c r="T104" s="44"/>
      <c r="U104" s="45"/>
      <c r="V104" s="44"/>
      <c r="W104" s="44"/>
      <c r="X104" s="44"/>
      <c r="Y104" s="44"/>
      <c r="Z104" s="44"/>
    </row>
    <row r="105" spans="5:26" x14ac:dyDescent="0.2">
      <c r="E105" s="23"/>
      <c r="Q105" s="44"/>
      <c r="R105" s="44"/>
      <c r="S105" s="44"/>
      <c r="T105" s="44"/>
      <c r="U105" s="45"/>
      <c r="V105" s="44"/>
      <c r="W105" s="44"/>
      <c r="X105" s="44"/>
      <c r="Y105" s="44"/>
      <c r="Z105" s="44"/>
    </row>
    <row r="106" spans="5:26" x14ac:dyDescent="0.2">
      <c r="E106" s="23"/>
      <c r="Q106" s="44"/>
      <c r="R106" s="44"/>
      <c r="S106" s="44"/>
      <c r="T106" s="44"/>
      <c r="U106" s="45"/>
      <c r="V106" s="44"/>
      <c r="W106" s="44"/>
      <c r="X106" s="44"/>
      <c r="Y106" s="44"/>
      <c r="Z106" s="44"/>
    </row>
    <row r="107" spans="5:26" x14ac:dyDescent="0.2">
      <c r="E107" s="23"/>
      <c r="Q107" s="44"/>
      <c r="R107" s="44"/>
      <c r="S107" s="44"/>
      <c r="T107" s="44"/>
      <c r="U107" s="45"/>
      <c r="V107" s="44"/>
      <c r="W107" s="44"/>
      <c r="X107" s="44"/>
      <c r="Y107" s="44"/>
      <c r="Z107" s="44"/>
    </row>
    <row r="108" spans="5:26" x14ac:dyDescent="0.2">
      <c r="E108" s="23"/>
      <c r="Q108" s="44"/>
      <c r="R108" s="44"/>
      <c r="S108" s="44"/>
      <c r="T108" s="44"/>
      <c r="U108" s="45"/>
      <c r="V108" s="44"/>
      <c r="W108" s="44"/>
      <c r="X108" s="44"/>
      <c r="Y108" s="44"/>
      <c r="Z108" s="44"/>
    </row>
    <row r="109" spans="5:26" x14ac:dyDescent="0.2">
      <c r="E109" s="23"/>
      <c r="Q109" s="44"/>
      <c r="R109" s="44"/>
      <c r="S109" s="44"/>
      <c r="T109" s="44"/>
      <c r="U109" s="45"/>
      <c r="V109" s="44"/>
      <c r="W109" s="44"/>
      <c r="X109" s="44"/>
      <c r="Y109" s="44"/>
      <c r="Z109" s="44"/>
    </row>
    <row r="110" spans="5:26" x14ac:dyDescent="0.2">
      <c r="E110" s="23"/>
      <c r="Q110" s="44"/>
      <c r="R110" s="44"/>
      <c r="S110" s="44"/>
      <c r="T110" s="44"/>
      <c r="U110" s="45"/>
      <c r="V110" s="44"/>
      <c r="W110" s="44"/>
      <c r="X110" s="44"/>
      <c r="Y110" s="44"/>
      <c r="Z110" s="44"/>
    </row>
    <row r="111" spans="5:26" x14ac:dyDescent="0.2">
      <c r="E111" s="23"/>
      <c r="Q111" s="44"/>
      <c r="R111" s="44"/>
      <c r="S111" s="44"/>
      <c r="T111" s="44"/>
      <c r="U111" s="45"/>
      <c r="V111" s="44"/>
      <c r="W111" s="44"/>
      <c r="X111" s="44"/>
      <c r="Y111" s="44"/>
      <c r="Z111" s="44"/>
    </row>
    <row r="112" spans="5:26" x14ac:dyDescent="0.2">
      <c r="E112" s="23"/>
      <c r="Q112" s="44"/>
      <c r="R112" s="44"/>
      <c r="S112" s="44"/>
      <c r="T112" s="44"/>
      <c r="U112" s="45"/>
      <c r="V112" s="44"/>
      <c r="W112" s="44"/>
      <c r="X112" s="44"/>
      <c r="Y112" s="44"/>
      <c r="Z112" s="44"/>
    </row>
    <row r="113" spans="5:26" x14ac:dyDescent="0.2">
      <c r="E113" s="23"/>
      <c r="Q113" s="44"/>
      <c r="R113" s="44"/>
      <c r="S113" s="44"/>
      <c r="T113" s="44"/>
      <c r="U113" s="45"/>
      <c r="V113" s="44"/>
      <c r="W113" s="44"/>
      <c r="X113" s="44"/>
      <c r="Y113" s="44"/>
      <c r="Z113" s="44"/>
    </row>
    <row r="114" spans="5:26" x14ac:dyDescent="0.2">
      <c r="E114" s="23"/>
      <c r="Q114" s="44"/>
      <c r="R114" s="44"/>
      <c r="S114" s="44"/>
      <c r="T114" s="44"/>
      <c r="U114" s="45"/>
      <c r="V114" s="44"/>
      <c r="W114" s="44"/>
      <c r="X114" s="44"/>
      <c r="Y114" s="44"/>
      <c r="Z114" s="44"/>
    </row>
    <row r="115" spans="5:26" x14ac:dyDescent="0.2">
      <c r="E115" s="23"/>
      <c r="Q115" s="44"/>
      <c r="R115" s="44"/>
      <c r="S115" s="44"/>
      <c r="T115" s="44"/>
      <c r="U115" s="45"/>
      <c r="V115" s="44"/>
      <c r="W115" s="44"/>
      <c r="X115" s="44"/>
      <c r="Y115" s="44"/>
      <c r="Z115" s="44"/>
    </row>
    <row r="116" spans="5:26" x14ac:dyDescent="0.2">
      <c r="E116" s="23"/>
      <c r="Q116" s="44"/>
      <c r="R116" s="44"/>
      <c r="S116" s="44"/>
      <c r="T116" s="44"/>
      <c r="U116" s="45"/>
      <c r="V116" s="44"/>
      <c r="W116" s="44"/>
      <c r="X116" s="44"/>
      <c r="Y116" s="44"/>
      <c r="Z116" s="44"/>
    </row>
    <row r="117" spans="5:26" x14ac:dyDescent="0.2">
      <c r="E117" s="23"/>
      <c r="Q117" s="44"/>
      <c r="R117" s="44"/>
      <c r="S117" s="44"/>
      <c r="T117" s="44"/>
      <c r="U117" s="45"/>
      <c r="V117" s="44"/>
      <c r="W117" s="44"/>
      <c r="X117" s="44"/>
      <c r="Y117" s="44"/>
      <c r="Z117" s="44"/>
    </row>
    <row r="118" spans="5:26" x14ac:dyDescent="0.2">
      <c r="E118" s="23"/>
      <c r="Q118" s="44"/>
      <c r="R118" s="44"/>
      <c r="S118" s="44"/>
      <c r="T118" s="44"/>
      <c r="U118" s="45"/>
      <c r="V118" s="44"/>
      <c r="W118" s="44"/>
      <c r="X118" s="44"/>
      <c r="Y118" s="44"/>
      <c r="Z118" s="44"/>
    </row>
    <row r="119" spans="5:26" x14ac:dyDescent="0.2">
      <c r="E119" s="23"/>
      <c r="Q119" s="44"/>
      <c r="R119" s="44"/>
      <c r="S119" s="44"/>
      <c r="T119" s="44"/>
      <c r="U119" s="45"/>
      <c r="V119" s="44"/>
      <c r="W119" s="44"/>
      <c r="X119" s="44"/>
      <c r="Y119" s="44"/>
      <c r="Z119" s="44"/>
    </row>
    <row r="120" spans="5:26" x14ac:dyDescent="0.2">
      <c r="E120" s="23"/>
      <c r="Q120" s="44"/>
      <c r="R120" s="44"/>
      <c r="S120" s="44"/>
      <c r="T120" s="44"/>
      <c r="U120" s="45"/>
      <c r="V120" s="44"/>
      <c r="W120" s="44"/>
      <c r="X120" s="44"/>
      <c r="Y120" s="44"/>
      <c r="Z120" s="44"/>
    </row>
    <row r="121" spans="5:26" x14ac:dyDescent="0.2">
      <c r="E121" s="23"/>
      <c r="Q121" s="44"/>
      <c r="R121" s="44"/>
      <c r="S121" s="44"/>
      <c r="T121" s="44"/>
      <c r="U121" s="45"/>
      <c r="V121" s="44"/>
      <c r="W121" s="44"/>
      <c r="X121" s="44"/>
      <c r="Y121" s="44"/>
      <c r="Z121" s="44"/>
    </row>
    <row r="122" spans="5:26" x14ac:dyDescent="0.2">
      <c r="E122" s="23"/>
      <c r="Q122" s="44"/>
      <c r="R122" s="44"/>
      <c r="S122" s="44"/>
      <c r="T122" s="44"/>
      <c r="U122" s="45"/>
      <c r="V122" s="44"/>
      <c r="W122" s="44"/>
      <c r="X122" s="44"/>
      <c r="Y122" s="44"/>
      <c r="Z122" s="44"/>
    </row>
    <row r="123" spans="5:26" x14ac:dyDescent="0.2">
      <c r="E123" s="23"/>
      <c r="Q123" s="44"/>
      <c r="R123" s="44"/>
      <c r="S123" s="44"/>
      <c r="T123" s="44"/>
      <c r="U123" s="45"/>
      <c r="V123" s="44"/>
      <c r="W123" s="44"/>
      <c r="X123" s="44"/>
      <c r="Y123" s="44"/>
      <c r="Z123" s="44"/>
    </row>
    <row r="124" spans="5:26" x14ac:dyDescent="0.2">
      <c r="E124" s="23"/>
      <c r="Q124" s="44"/>
      <c r="R124" s="44"/>
      <c r="S124" s="44"/>
      <c r="T124" s="44"/>
      <c r="U124" s="45"/>
      <c r="V124" s="44"/>
      <c r="W124" s="44"/>
      <c r="X124" s="44"/>
      <c r="Y124" s="44"/>
      <c r="Z124" s="44"/>
    </row>
    <row r="125" spans="5:26" x14ac:dyDescent="0.2">
      <c r="E125" s="23"/>
      <c r="Q125" s="44"/>
      <c r="R125" s="44"/>
      <c r="S125" s="44"/>
      <c r="T125" s="44"/>
      <c r="U125" s="45"/>
      <c r="V125" s="44"/>
      <c r="W125" s="44"/>
      <c r="X125" s="44"/>
      <c r="Y125" s="44"/>
      <c r="Z125" s="44"/>
    </row>
    <row r="126" spans="5:26" x14ac:dyDescent="0.2">
      <c r="E126" s="23"/>
      <c r="Q126" s="44"/>
      <c r="R126" s="44"/>
      <c r="S126" s="44"/>
      <c r="T126" s="44"/>
      <c r="U126" s="45"/>
      <c r="V126" s="44"/>
      <c r="W126" s="44"/>
      <c r="X126" s="44"/>
      <c r="Y126" s="44"/>
      <c r="Z126" s="44"/>
    </row>
    <row r="127" spans="5:26" x14ac:dyDescent="0.2">
      <c r="E127" s="23"/>
      <c r="Q127" s="44"/>
      <c r="R127" s="44"/>
      <c r="S127" s="44"/>
      <c r="T127" s="44"/>
      <c r="U127" s="45"/>
      <c r="V127" s="44"/>
      <c r="W127" s="44"/>
      <c r="X127" s="44"/>
      <c r="Y127" s="44"/>
      <c r="Z127" s="44"/>
    </row>
    <row r="128" spans="5:26" x14ac:dyDescent="0.2">
      <c r="E128" s="23"/>
      <c r="Q128" s="44"/>
      <c r="R128" s="44"/>
      <c r="S128" s="44"/>
      <c r="T128" s="44"/>
      <c r="U128" s="45"/>
      <c r="V128" s="44"/>
      <c r="W128" s="44"/>
      <c r="X128" s="44"/>
      <c r="Y128" s="44"/>
      <c r="Z128" s="44"/>
    </row>
    <row r="129" spans="5:26" x14ac:dyDescent="0.2">
      <c r="E129" s="23"/>
      <c r="Q129" s="44"/>
      <c r="R129" s="44"/>
      <c r="S129" s="44"/>
      <c r="T129" s="44"/>
      <c r="U129" s="45"/>
      <c r="V129" s="44"/>
      <c r="W129" s="44"/>
      <c r="X129" s="44"/>
      <c r="Y129" s="44"/>
      <c r="Z129" s="44"/>
    </row>
    <row r="130" spans="5:26" x14ac:dyDescent="0.2">
      <c r="E130" s="23"/>
      <c r="Q130" s="44"/>
      <c r="R130" s="44"/>
      <c r="S130" s="44"/>
      <c r="T130" s="44"/>
      <c r="U130" s="45"/>
      <c r="V130" s="44"/>
      <c r="W130" s="44"/>
      <c r="X130" s="44"/>
      <c r="Y130" s="44"/>
      <c r="Z130" s="44"/>
    </row>
    <row r="131" spans="5:26" x14ac:dyDescent="0.2">
      <c r="E131" s="23"/>
      <c r="Q131" s="44"/>
      <c r="R131" s="44"/>
      <c r="S131" s="44"/>
      <c r="T131" s="44"/>
      <c r="U131" s="45"/>
      <c r="V131" s="44"/>
      <c r="W131" s="44"/>
      <c r="X131" s="44"/>
      <c r="Y131" s="44"/>
      <c r="Z131" s="44"/>
    </row>
    <row r="132" spans="5:26" x14ac:dyDescent="0.2">
      <c r="E132" s="23"/>
      <c r="Q132" s="44"/>
      <c r="R132" s="44"/>
      <c r="S132" s="44"/>
      <c r="T132" s="44"/>
      <c r="U132" s="45"/>
      <c r="V132" s="44"/>
      <c r="W132" s="44"/>
      <c r="X132" s="44"/>
      <c r="Y132" s="44"/>
      <c r="Z132" s="44"/>
    </row>
    <row r="133" spans="5:26" x14ac:dyDescent="0.2">
      <c r="E133" s="23"/>
      <c r="Q133" s="44"/>
      <c r="R133" s="44"/>
      <c r="S133" s="44"/>
      <c r="T133" s="44"/>
      <c r="U133" s="45"/>
      <c r="V133" s="44"/>
      <c r="W133" s="44"/>
      <c r="X133" s="44"/>
      <c r="Y133" s="44"/>
      <c r="Z133" s="44"/>
    </row>
    <row r="134" spans="5:26" x14ac:dyDescent="0.2">
      <c r="E134" s="23"/>
      <c r="Q134" s="44"/>
      <c r="R134" s="44"/>
      <c r="S134" s="44"/>
      <c r="T134" s="44"/>
      <c r="U134" s="45"/>
      <c r="V134" s="44"/>
      <c r="W134" s="44"/>
      <c r="X134" s="44"/>
      <c r="Y134" s="44"/>
      <c r="Z134" s="44"/>
    </row>
    <row r="135" spans="5:26" x14ac:dyDescent="0.2">
      <c r="E135" s="23"/>
      <c r="Q135" s="44"/>
      <c r="R135" s="44"/>
      <c r="S135" s="44"/>
      <c r="T135" s="44"/>
      <c r="U135" s="45"/>
      <c r="V135" s="44"/>
      <c r="W135" s="44"/>
      <c r="X135" s="44"/>
      <c r="Y135" s="44"/>
      <c r="Z135" s="44"/>
    </row>
    <row r="136" spans="5:26" x14ac:dyDescent="0.2">
      <c r="E136" s="23"/>
      <c r="Q136" s="44"/>
      <c r="R136" s="44"/>
      <c r="S136" s="44"/>
      <c r="T136" s="44"/>
      <c r="U136" s="45"/>
      <c r="V136" s="44"/>
      <c r="W136" s="44"/>
      <c r="X136" s="44"/>
      <c r="Y136" s="44"/>
      <c r="Z136" s="44"/>
    </row>
    <row r="137" spans="5:26" x14ac:dyDescent="0.2">
      <c r="E137" s="23"/>
      <c r="Q137" s="44"/>
      <c r="R137" s="44"/>
      <c r="S137" s="44"/>
      <c r="T137" s="44"/>
      <c r="U137" s="45"/>
      <c r="V137" s="44"/>
      <c r="W137" s="44"/>
      <c r="X137" s="44"/>
      <c r="Y137" s="44"/>
      <c r="Z137" s="44"/>
    </row>
    <row r="138" spans="5:26" x14ac:dyDescent="0.2">
      <c r="E138" s="23"/>
      <c r="Q138" s="44"/>
      <c r="R138" s="44"/>
      <c r="S138" s="44"/>
      <c r="T138" s="44"/>
      <c r="U138" s="45"/>
      <c r="V138" s="44"/>
      <c r="W138" s="44"/>
      <c r="X138" s="44"/>
      <c r="Y138" s="44"/>
      <c r="Z138" s="44"/>
    </row>
    <row r="139" spans="5:26" x14ac:dyDescent="0.2">
      <c r="E139" s="23"/>
      <c r="Q139" s="44"/>
      <c r="R139" s="44"/>
      <c r="S139" s="44"/>
      <c r="T139" s="44"/>
      <c r="U139" s="45"/>
      <c r="V139" s="44"/>
      <c r="W139" s="44"/>
      <c r="X139" s="44"/>
      <c r="Y139" s="44"/>
      <c r="Z139" s="44"/>
    </row>
    <row r="140" spans="5:26" x14ac:dyDescent="0.2">
      <c r="E140" s="23"/>
      <c r="Q140" s="44"/>
      <c r="R140" s="44"/>
      <c r="S140" s="44"/>
      <c r="T140" s="44"/>
      <c r="U140" s="45"/>
      <c r="V140" s="44"/>
      <c r="W140" s="44"/>
      <c r="X140" s="44"/>
      <c r="Y140" s="44"/>
      <c r="Z140" s="44"/>
    </row>
    <row r="141" spans="5:26" x14ac:dyDescent="0.2">
      <c r="E141" s="23"/>
      <c r="Q141" s="44"/>
      <c r="R141" s="44"/>
      <c r="S141" s="44"/>
      <c r="T141" s="44"/>
      <c r="U141" s="45"/>
      <c r="V141" s="44"/>
      <c r="W141" s="44"/>
      <c r="X141" s="44"/>
      <c r="Y141" s="44"/>
      <c r="Z141" s="44"/>
    </row>
    <row r="142" spans="5:26" x14ac:dyDescent="0.2">
      <c r="E142" s="23"/>
      <c r="Q142" s="44"/>
      <c r="R142" s="44"/>
      <c r="S142" s="44"/>
      <c r="T142" s="44"/>
      <c r="U142" s="45"/>
      <c r="V142" s="44"/>
      <c r="W142" s="44"/>
      <c r="X142" s="44"/>
      <c r="Y142" s="44"/>
      <c r="Z142" s="44"/>
    </row>
    <row r="143" spans="5:26" x14ac:dyDescent="0.2">
      <c r="E143" s="23"/>
      <c r="Q143" s="44"/>
      <c r="R143" s="44"/>
      <c r="S143" s="44"/>
      <c r="T143" s="44"/>
      <c r="U143" s="45"/>
      <c r="V143" s="44"/>
      <c r="W143" s="44"/>
      <c r="X143" s="44"/>
      <c r="Y143" s="44"/>
      <c r="Z143" s="44"/>
    </row>
    <row r="144" spans="5:26" x14ac:dyDescent="0.2">
      <c r="E144" s="23"/>
      <c r="Q144" s="44"/>
      <c r="R144" s="44"/>
      <c r="S144" s="44"/>
      <c r="T144" s="44"/>
      <c r="U144" s="45"/>
      <c r="V144" s="44"/>
      <c r="W144" s="44"/>
      <c r="X144" s="44"/>
      <c r="Y144" s="44"/>
      <c r="Z144" s="44"/>
    </row>
    <row r="145" spans="5:26" x14ac:dyDescent="0.2">
      <c r="E145" s="23"/>
      <c r="Q145" s="44"/>
      <c r="R145" s="44"/>
      <c r="S145" s="44"/>
      <c r="T145" s="44"/>
      <c r="U145" s="45"/>
      <c r="V145" s="44"/>
      <c r="W145" s="44"/>
      <c r="X145" s="44"/>
      <c r="Y145" s="44"/>
      <c r="Z145" s="44"/>
    </row>
    <row r="146" spans="5:26" x14ac:dyDescent="0.2">
      <c r="E146" s="23"/>
      <c r="Q146" s="44"/>
      <c r="R146" s="44"/>
      <c r="S146" s="44"/>
      <c r="T146" s="44"/>
      <c r="U146" s="45"/>
      <c r="V146" s="44"/>
      <c r="W146" s="44"/>
      <c r="X146" s="44"/>
      <c r="Y146" s="44"/>
      <c r="Z146" s="44"/>
    </row>
    <row r="147" spans="5:26" x14ac:dyDescent="0.2">
      <c r="E147" s="23"/>
      <c r="Q147" s="44"/>
      <c r="R147" s="44"/>
      <c r="S147" s="44"/>
      <c r="T147" s="44"/>
      <c r="U147" s="45"/>
      <c r="V147" s="44"/>
      <c r="W147" s="44"/>
      <c r="X147" s="44"/>
      <c r="Y147" s="44"/>
      <c r="Z147" s="44"/>
    </row>
    <row r="148" spans="5:26" x14ac:dyDescent="0.2">
      <c r="E148" s="23"/>
      <c r="Q148" s="44"/>
      <c r="R148" s="44"/>
      <c r="S148" s="44"/>
      <c r="T148" s="44"/>
      <c r="U148" s="45"/>
      <c r="V148" s="44"/>
      <c r="W148" s="44"/>
      <c r="X148" s="44"/>
      <c r="Y148" s="44"/>
      <c r="Z148" s="44"/>
    </row>
    <row r="149" spans="5:26" x14ac:dyDescent="0.2">
      <c r="E149" s="23"/>
      <c r="Q149" s="44"/>
      <c r="R149" s="44"/>
      <c r="S149" s="44"/>
      <c r="T149" s="44"/>
      <c r="U149" s="45"/>
      <c r="V149" s="44"/>
      <c r="W149" s="44"/>
      <c r="X149" s="44"/>
      <c r="Y149" s="44"/>
      <c r="Z149" s="44"/>
    </row>
    <row r="150" spans="5:26" x14ac:dyDescent="0.2">
      <c r="E150" s="23"/>
      <c r="Q150" s="44"/>
      <c r="R150" s="44"/>
      <c r="S150" s="44"/>
      <c r="T150" s="44"/>
      <c r="U150" s="45"/>
      <c r="V150" s="44"/>
      <c r="W150" s="44"/>
      <c r="X150" s="44"/>
      <c r="Y150" s="44"/>
      <c r="Z150" s="44"/>
    </row>
    <row r="151" spans="5:26" x14ac:dyDescent="0.2">
      <c r="E151" s="23"/>
      <c r="Q151" s="44"/>
      <c r="R151" s="44"/>
      <c r="S151" s="44"/>
      <c r="T151" s="44"/>
      <c r="U151" s="45"/>
      <c r="V151" s="44"/>
      <c r="W151" s="44"/>
      <c r="X151" s="44"/>
      <c r="Y151" s="44"/>
      <c r="Z151" s="44"/>
    </row>
    <row r="152" spans="5:26" x14ac:dyDescent="0.2">
      <c r="E152" s="23"/>
      <c r="Q152" s="44"/>
      <c r="R152" s="44"/>
      <c r="S152" s="44"/>
      <c r="T152" s="44"/>
      <c r="U152" s="45"/>
      <c r="V152" s="44"/>
      <c r="W152" s="44"/>
      <c r="X152" s="44"/>
      <c r="Y152" s="44"/>
      <c r="Z152" s="44"/>
    </row>
    <row r="153" spans="5:26" x14ac:dyDescent="0.2">
      <c r="E153" s="23"/>
      <c r="Q153" s="44"/>
      <c r="R153" s="44"/>
      <c r="S153" s="44"/>
      <c r="T153" s="44"/>
      <c r="U153" s="45"/>
      <c r="V153" s="44"/>
      <c r="W153" s="44"/>
      <c r="X153" s="44"/>
      <c r="Y153" s="44"/>
      <c r="Z153" s="44"/>
    </row>
    <row r="154" spans="5:26" x14ac:dyDescent="0.2">
      <c r="E154" s="23"/>
      <c r="Q154" s="44"/>
      <c r="R154" s="44"/>
      <c r="S154" s="44"/>
      <c r="T154" s="44"/>
      <c r="U154" s="45"/>
      <c r="V154" s="44"/>
      <c r="W154" s="44"/>
      <c r="X154" s="44"/>
      <c r="Y154" s="44"/>
      <c r="Z154" s="44"/>
    </row>
    <row r="155" spans="5:26" x14ac:dyDescent="0.2">
      <c r="E155" s="23"/>
      <c r="Q155" s="44"/>
      <c r="R155" s="44"/>
      <c r="S155" s="44"/>
      <c r="T155" s="44"/>
      <c r="U155" s="45"/>
      <c r="V155" s="44"/>
      <c r="W155" s="44"/>
      <c r="X155" s="44"/>
      <c r="Y155" s="44"/>
      <c r="Z155" s="44"/>
    </row>
    <row r="156" spans="5:26" x14ac:dyDescent="0.2">
      <c r="E156" s="23"/>
      <c r="Q156" s="44"/>
      <c r="R156" s="44"/>
      <c r="S156" s="44"/>
      <c r="T156" s="44"/>
      <c r="U156" s="45"/>
      <c r="V156" s="44"/>
      <c r="W156" s="44"/>
      <c r="X156" s="44"/>
      <c r="Y156" s="44"/>
      <c r="Z156" s="44"/>
    </row>
    <row r="157" spans="5:26" x14ac:dyDescent="0.2">
      <c r="E157" s="23"/>
      <c r="Q157" s="44"/>
      <c r="R157" s="44"/>
      <c r="S157" s="44"/>
      <c r="T157" s="44"/>
      <c r="U157" s="45"/>
      <c r="V157" s="44"/>
      <c r="W157" s="44"/>
      <c r="X157" s="44"/>
      <c r="Y157" s="44"/>
      <c r="Z157" s="44"/>
    </row>
    <row r="158" spans="5:26" x14ac:dyDescent="0.2">
      <c r="E158" s="23"/>
      <c r="Q158" s="44"/>
      <c r="R158" s="44"/>
      <c r="S158" s="44"/>
      <c r="T158" s="44"/>
      <c r="U158" s="45"/>
      <c r="V158" s="44"/>
      <c r="W158" s="44"/>
      <c r="X158" s="44"/>
      <c r="Y158" s="44"/>
      <c r="Z158" s="44"/>
    </row>
    <row r="159" spans="5:26" x14ac:dyDescent="0.2">
      <c r="E159" s="23"/>
      <c r="Q159" s="44"/>
      <c r="R159" s="44"/>
      <c r="S159" s="44"/>
      <c r="T159" s="44"/>
      <c r="U159" s="45"/>
      <c r="V159" s="44"/>
      <c r="W159" s="44"/>
      <c r="X159" s="44"/>
      <c r="Y159" s="44"/>
      <c r="Z159" s="44"/>
    </row>
    <row r="160" spans="5:26" x14ac:dyDescent="0.2">
      <c r="E160" s="23"/>
      <c r="Q160" s="44"/>
      <c r="R160" s="44"/>
      <c r="S160" s="44"/>
      <c r="T160" s="44"/>
      <c r="U160" s="45"/>
      <c r="V160" s="44"/>
      <c r="W160" s="44"/>
      <c r="X160" s="44"/>
      <c r="Y160" s="44"/>
      <c r="Z160" s="44"/>
    </row>
    <row r="161" spans="5:26" x14ac:dyDescent="0.2">
      <c r="E161" s="23"/>
      <c r="Q161" s="44"/>
      <c r="R161" s="44"/>
      <c r="S161" s="44"/>
      <c r="T161" s="44"/>
      <c r="U161" s="45"/>
      <c r="V161" s="44"/>
      <c r="W161" s="44"/>
      <c r="X161" s="44"/>
      <c r="Y161" s="44"/>
      <c r="Z161" s="44"/>
    </row>
    <row r="162" spans="5:26" x14ac:dyDescent="0.2">
      <c r="E162" s="23"/>
      <c r="Q162" s="44"/>
      <c r="R162" s="44"/>
      <c r="S162" s="44"/>
      <c r="T162" s="44"/>
      <c r="U162" s="45"/>
      <c r="V162" s="44"/>
      <c r="W162" s="44"/>
      <c r="X162" s="44"/>
      <c r="Y162" s="44"/>
      <c r="Z162" s="44"/>
    </row>
    <row r="163" spans="5:26" x14ac:dyDescent="0.2">
      <c r="E163" s="23"/>
      <c r="Q163" s="44"/>
      <c r="R163" s="44"/>
      <c r="S163" s="44"/>
      <c r="T163" s="44"/>
      <c r="U163" s="45"/>
      <c r="V163" s="44"/>
      <c r="W163" s="44"/>
      <c r="X163" s="44"/>
      <c r="Y163" s="44"/>
      <c r="Z163" s="44"/>
    </row>
    <row r="164" spans="5:26" x14ac:dyDescent="0.2">
      <c r="E164" s="23"/>
      <c r="Q164" s="44"/>
      <c r="R164" s="44"/>
      <c r="S164" s="44"/>
      <c r="T164" s="44"/>
      <c r="U164" s="45"/>
      <c r="V164" s="44"/>
      <c r="W164" s="44"/>
      <c r="X164" s="44"/>
      <c r="Y164" s="44"/>
      <c r="Z164" s="44"/>
    </row>
    <row r="165" spans="5:26" x14ac:dyDescent="0.2">
      <c r="E165" s="23"/>
      <c r="Q165" s="44"/>
      <c r="R165" s="44"/>
      <c r="S165" s="44"/>
      <c r="T165" s="44"/>
      <c r="U165" s="45"/>
      <c r="V165" s="44"/>
      <c r="W165" s="44"/>
      <c r="X165" s="44"/>
      <c r="Y165" s="44"/>
      <c r="Z165" s="44"/>
    </row>
    <row r="166" spans="5:26" x14ac:dyDescent="0.2">
      <c r="E166" s="23"/>
      <c r="Q166" s="44"/>
      <c r="R166" s="44"/>
      <c r="S166" s="44"/>
      <c r="T166" s="44"/>
      <c r="U166" s="45"/>
      <c r="V166" s="44"/>
      <c r="W166" s="44"/>
      <c r="X166" s="44"/>
      <c r="Y166" s="44"/>
      <c r="Z166" s="44"/>
    </row>
    <row r="167" spans="5:26" x14ac:dyDescent="0.2">
      <c r="E167" s="23"/>
      <c r="Q167" s="44"/>
      <c r="R167" s="44"/>
      <c r="S167" s="44"/>
      <c r="T167" s="44"/>
      <c r="U167" s="45"/>
      <c r="V167" s="44"/>
      <c r="W167" s="44"/>
      <c r="X167" s="44"/>
      <c r="Y167" s="44"/>
      <c r="Z167" s="44"/>
    </row>
    <row r="168" spans="5:26" x14ac:dyDescent="0.2">
      <c r="E168" s="23"/>
      <c r="Q168" s="44"/>
      <c r="R168" s="44"/>
      <c r="S168" s="44"/>
      <c r="T168" s="44"/>
      <c r="U168" s="45"/>
      <c r="V168" s="44"/>
      <c r="W168" s="44"/>
      <c r="X168" s="44"/>
      <c r="Y168" s="44"/>
      <c r="Z168" s="44"/>
    </row>
    <row r="169" spans="5:26" x14ac:dyDescent="0.2">
      <c r="E169" s="23"/>
      <c r="Q169" s="44"/>
      <c r="R169" s="44"/>
      <c r="S169" s="44"/>
      <c r="T169" s="44"/>
      <c r="U169" s="45"/>
      <c r="V169" s="44"/>
      <c r="W169" s="44"/>
      <c r="X169" s="44"/>
      <c r="Y169" s="44"/>
      <c r="Z169" s="44"/>
    </row>
    <row r="170" spans="5:26" x14ac:dyDescent="0.2">
      <c r="E170" s="23"/>
      <c r="Q170" s="44"/>
      <c r="R170" s="44"/>
      <c r="S170" s="44"/>
      <c r="T170" s="44"/>
      <c r="U170" s="45"/>
      <c r="V170" s="44"/>
      <c r="W170" s="44"/>
      <c r="X170" s="44"/>
      <c r="Y170" s="44"/>
      <c r="Z170" s="44"/>
    </row>
    <row r="171" spans="5:26" x14ac:dyDescent="0.2">
      <c r="E171" s="23"/>
      <c r="Q171" s="44"/>
      <c r="R171" s="44"/>
      <c r="S171" s="44"/>
      <c r="T171" s="44"/>
      <c r="U171" s="45"/>
      <c r="V171" s="44"/>
      <c r="W171" s="44"/>
      <c r="X171" s="44"/>
      <c r="Y171" s="44"/>
      <c r="Z171" s="44"/>
    </row>
    <row r="172" spans="5:26" x14ac:dyDescent="0.2">
      <c r="E172" s="23"/>
      <c r="Q172" s="44"/>
      <c r="R172" s="44"/>
      <c r="S172" s="44"/>
      <c r="T172" s="44"/>
      <c r="U172" s="45"/>
      <c r="V172" s="44"/>
      <c r="W172" s="44"/>
      <c r="X172" s="44"/>
      <c r="Y172" s="44"/>
      <c r="Z172" s="44"/>
    </row>
    <row r="173" spans="5:26" x14ac:dyDescent="0.2">
      <c r="E173" s="23"/>
      <c r="Q173" s="44"/>
      <c r="R173" s="44"/>
      <c r="S173" s="44"/>
      <c r="T173" s="44"/>
      <c r="U173" s="45"/>
      <c r="V173" s="44"/>
      <c r="W173" s="44"/>
      <c r="X173" s="44"/>
      <c r="Y173" s="44"/>
      <c r="Z173" s="44"/>
    </row>
    <row r="174" spans="5:26" x14ac:dyDescent="0.2">
      <c r="E174" s="23"/>
      <c r="Q174" s="44"/>
      <c r="R174" s="44"/>
      <c r="S174" s="44"/>
      <c r="T174" s="44"/>
      <c r="U174" s="45"/>
      <c r="V174" s="44"/>
      <c r="W174" s="44"/>
      <c r="X174" s="44"/>
      <c r="Y174" s="44"/>
      <c r="Z174" s="44"/>
    </row>
    <row r="175" spans="5:26" x14ac:dyDescent="0.2">
      <c r="E175" s="23"/>
      <c r="Q175" s="44"/>
      <c r="R175" s="44"/>
      <c r="S175" s="44"/>
      <c r="T175" s="44"/>
      <c r="U175" s="45"/>
      <c r="V175" s="44"/>
      <c r="W175" s="44"/>
      <c r="X175" s="44"/>
      <c r="Y175" s="44"/>
      <c r="Z175" s="44"/>
    </row>
    <row r="176" spans="5:26" x14ac:dyDescent="0.2">
      <c r="E176" s="23"/>
      <c r="Q176" s="44"/>
      <c r="R176" s="44"/>
      <c r="S176" s="44"/>
      <c r="T176" s="44"/>
      <c r="U176" s="45"/>
      <c r="V176" s="44"/>
      <c r="W176" s="44"/>
      <c r="X176" s="44"/>
      <c r="Y176" s="44"/>
      <c r="Z176" s="44"/>
    </row>
    <row r="177" spans="5:26" x14ac:dyDescent="0.2">
      <c r="E177" s="23"/>
      <c r="Q177" s="44"/>
      <c r="R177" s="44"/>
      <c r="S177" s="44"/>
      <c r="T177" s="44"/>
      <c r="U177" s="45"/>
      <c r="V177" s="44"/>
      <c r="W177" s="44"/>
      <c r="X177" s="44"/>
      <c r="Y177" s="44"/>
      <c r="Z177" s="44"/>
    </row>
    <row r="178" spans="5:26" x14ac:dyDescent="0.2">
      <c r="E178" s="23"/>
      <c r="Q178" s="44"/>
      <c r="R178" s="44"/>
      <c r="S178" s="44"/>
      <c r="T178" s="44"/>
      <c r="U178" s="45"/>
      <c r="V178" s="44"/>
      <c r="W178" s="44"/>
      <c r="X178" s="44"/>
      <c r="Y178" s="44"/>
      <c r="Z178" s="44"/>
    </row>
    <row r="179" spans="5:26" x14ac:dyDescent="0.2">
      <c r="E179" s="23"/>
      <c r="Q179" s="44"/>
      <c r="R179" s="44"/>
      <c r="S179" s="44"/>
      <c r="T179" s="44"/>
      <c r="U179" s="45"/>
      <c r="V179" s="44"/>
      <c r="W179" s="44"/>
      <c r="X179" s="44"/>
      <c r="Y179" s="44"/>
      <c r="Z179" s="44"/>
    </row>
    <row r="180" spans="5:26" x14ac:dyDescent="0.2">
      <c r="E180" s="23"/>
      <c r="Q180" s="44"/>
      <c r="R180" s="44"/>
      <c r="S180" s="44"/>
      <c r="T180" s="44"/>
      <c r="U180" s="45"/>
      <c r="V180" s="44"/>
      <c r="W180" s="44"/>
      <c r="X180" s="44"/>
      <c r="Y180" s="44"/>
      <c r="Z180" s="44"/>
    </row>
    <row r="181" spans="5:26" x14ac:dyDescent="0.2">
      <c r="E181" s="23"/>
      <c r="Q181" s="44"/>
      <c r="R181" s="44"/>
      <c r="S181" s="44"/>
      <c r="T181" s="44"/>
      <c r="U181" s="45"/>
      <c r="V181" s="44"/>
      <c r="W181" s="44"/>
      <c r="X181" s="44"/>
      <c r="Y181" s="44"/>
      <c r="Z181" s="44"/>
    </row>
    <row r="182" spans="5:26" x14ac:dyDescent="0.2">
      <c r="E182" s="23"/>
      <c r="Q182" s="44"/>
      <c r="R182" s="44"/>
      <c r="S182" s="44"/>
      <c r="T182" s="44"/>
      <c r="U182" s="45"/>
      <c r="V182" s="44"/>
      <c r="W182" s="44"/>
      <c r="X182" s="44"/>
      <c r="Y182" s="44"/>
      <c r="Z182" s="44"/>
    </row>
    <row r="183" spans="5:26" x14ac:dyDescent="0.2">
      <c r="E183" s="23"/>
      <c r="Q183" s="44"/>
      <c r="R183" s="44"/>
      <c r="S183" s="44"/>
      <c r="T183" s="44"/>
      <c r="U183" s="45"/>
      <c r="V183" s="44"/>
      <c r="W183" s="44"/>
      <c r="X183" s="44"/>
      <c r="Y183" s="44"/>
      <c r="Z183" s="44"/>
    </row>
    <row r="184" spans="5:26" x14ac:dyDescent="0.2">
      <c r="E184" s="23"/>
      <c r="Q184" s="44"/>
      <c r="R184" s="44"/>
      <c r="S184" s="44"/>
      <c r="T184" s="44"/>
      <c r="U184" s="45"/>
      <c r="V184" s="44"/>
      <c r="W184" s="44"/>
      <c r="X184" s="44"/>
      <c r="Y184" s="44"/>
      <c r="Z184" s="44"/>
    </row>
    <row r="185" spans="5:26" x14ac:dyDescent="0.2">
      <c r="E185" s="23"/>
      <c r="Q185" s="44"/>
      <c r="R185" s="44"/>
      <c r="S185" s="44"/>
      <c r="T185" s="44"/>
      <c r="U185" s="45"/>
      <c r="V185" s="44"/>
      <c r="W185" s="44"/>
      <c r="X185" s="44"/>
      <c r="Y185" s="44"/>
      <c r="Z185" s="44"/>
    </row>
    <row r="186" spans="5:26" x14ac:dyDescent="0.2">
      <c r="E186" s="23"/>
      <c r="Q186" s="44"/>
      <c r="R186" s="44"/>
      <c r="S186" s="44"/>
      <c r="T186" s="44"/>
      <c r="U186" s="45"/>
      <c r="V186" s="44"/>
      <c r="W186" s="44"/>
      <c r="X186" s="44"/>
      <c r="Y186" s="44"/>
      <c r="Z186" s="44"/>
    </row>
    <row r="187" spans="5:26" x14ac:dyDescent="0.2">
      <c r="E187" s="23"/>
      <c r="Q187" s="44"/>
      <c r="R187" s="44"/>
      <c r="S187" s="44"/>
      <c r="T187" s="44"/>
      <c r="U187" s="45"/>
      <c r="V187" s="44"/>
      <c r="W187" s="44"/>
      <c r="X187" s="44"/>
      <c r="Y187" s="44"/>
      <c r="Z187" s="44"/>
    </row>
    <row r="188" spans="5:26" x14ac:dyDescent="0.2">
      <c r="E188" s="23"/>
      <c r="Q188" s="44"/>
      <c r="R188" s="44"/>
      <c r="S188" s="44"/>
      <c r="T188" s="44"/>
      <c r="U188" s="45"/>
      <c r="V188" s="44"/>
      <c r="W188" s="44"/>
      <c r="X188" s="44"/>
      <c r="Y188" s="44"/>
      <c r="Z188" s="44"/>
    </row>
    <row r="189" spans="5:26" x14ac:dyDescent="0.2">
      <c r="E189" s="23"/>
      <c r="Q189" s="44"/>
      <c r="R189" s="44"/>
      <c r="S189" s="44"/>
      <c r="T189" s="44"/>
      <c r="U189" s="45"/>
      <c r="V189" s="44"/>
      <c r="W189" s="44"/>
      <c r="X189" s="44"/>
      <c r="Y189" s="44"/>
      <c r="Z189" s="44"/>
    </row>
    <row r="190" spans="5:26" x14ac:dyDescent="0.2">
      <c r="E190" s="23"/>
      <c r="Q190" s="44"/>
      <c r="R190" s="44"/>
      <c r="S190" s="44"/>
      <c r="T190" s="44"/>
      <c r="U190" s="45"/>
      <c r="V190" s="44"/>
      <c r="W190" s="44"/>
      <c r="X190" s="44"/>
      <c r="Y190" s="44"/>
      <c r="Z190" s="44"/>
    </row>
    <row r="191" spans="5:26" x14ac:dyDescent="0.2">
      <c r="E191" s="23"/>
      <c r="Q191" s="44"/>
      <c r="R191" s="44"/>
      <c r="S191" s="44"/>
      <c r="T191" s="44"/>
      <c r="U191" s="45"/>
      <c r="V191" s="44"/>
      <c r="W191" s="44"/>
      <c r="X191" s="44"/>
      <c r="Y191" s="44"/>
      <c r="Z191" s="44"/>
    </row>
    <row r="192" spans="5:26" x14ac:dyDescent="0.2">
      <c r="E192" s="23"/>
      <c r="Q192" s="44"/>
      <c r="R192" s="44"/>
      <c r="S192" s="44"/>
      <c r="T192" s="44"/>
      <c r="U192" s="45"/>
      <c r="V192" s="44"/>
      <c r="W192" s="44"/>
      <c r="X192" s="44"/>
      <c r="Y192" s="44"/>
      <c r="Z192" s="44"/>
    </row>
    <row r="193" spans="5:26" x14ac:dyDescent="0.2">
      <c r="E193" s="23"/>
      <c r="Q193" s="44"/>
      <c r="R193" s="44"/>
      <c r="S193" s="44"/>
      <c r="T193" s="44"/>
      <c r="U193" s="45"/>
      <c r="V193" s="44"/>
      <c r="W193" s="44"/>
      <c r="X193" s="44"/>
      <c r="Y193" s="44"/>
      <c r="Z193" s="44"/>
    </row>
    <row r="194" spans="5:26" x14ac:dyDescent="0.2">
      <c r="E194" s="23"/>
      <c r="Q194" s="44"/>
      <c r="R194" s="44"/>
      <c r="S194" s="44"/>
      <c r="T194" s="44"/>
      <c r="U194" s="45"/>
      <c r="V194" s="44"/>
      <c r="W194" s="44"/>
      <c r="X194" s="44"/>
      <c r="Y194" s="44"/>
      <c r="Z194" s="44"/>
    </row>
    <row r="195" spans="5:26" x14ac:dyDescent="0.2">
      <c r="E195" s="23"/>
      <c r="Q195" s="44"/>
      <c r="R195" s="44"/>
      <c r="S195" s="44"/>
      <c r="T195" s="44"/>
      <c r="U195" s="45"/>
      <c r="V195" s="44"/>
      <c r="W195" s="44"/>
      <c r="X195" s="44"/>
      <c r="Y195" s="44"/>
      <c r="Z195" s="44"/>
    </row>
    <row r="196" spans="5:26" x14ac:dyDescent="0.2">
      <c r="E196" s="23"/>
      <c r="Q196" s="44"/>
      <c r="R196" s="44"/>
      <c r="S196" s="44"/>
      <c r="T196" s="44"/>
      <c r="U196" s="45"/>
      <c r="V196" s="44"/>
      <c r="W196" s="44"/>
      <c r="X196" s="44"/>
      <c r="Y196" s="44"/>
      <c r="Z196" s="44"/>
    </row>
    <row r="197" spans="5:26" x14ac:dyDescent="0.2">
      <c r="E197" s="23"/>
      <c r="Q197" s="44"/>
      <c r="R197" s="44"/>
      <c r="S197" s="44"/>
      <c r="T197" s="44"/>
      <c r="U197" s="45"/>
      <c r="V197" s="44"/>
      <c r="W197" s="44"/>
      <c r="X197" s="44"/>
      <c r="Y197" s="44"/>
      <c r="Z197" s="44"/>
    </row>
    <row r="198" spans="5:26" x14ac:dyDescent="0.2">
      <c r="E198" s="23"/>
      <c r="Q198" s="44"/>
      <c r="R198" s="44"/>
      <c r="S198" s="44"/>
      <c r="T198" s="44"/>
      <c r="U198" s="45"/>
      <c r="V198" s="44"/>
      <c r="W198" s="44"/>
      <c r="X198" s="44"/>
      <c r="Y198" s="44"/>
      <c r="Z198" s="44"/>
    </row>
    <row r="199" spans="5:26" x14ac:dyDescent="0.2">
      <c r="E199" s="23"/>
      <c r="Q199" s="44"/>
      <c r="R199" s="44"/>
      <c r="S199" s="44"/>
      <c r="T199" s="44"/>
      <c r="U199" s="45"/>
      <c r="V199" s="44"/>
      <c r="W199" s="44"/>
      <c r="X199" s="44"/>
      <c r="Y199" s="44"/>
      <c r="Z199" s="44"/>
    </row>
    <row r="200" spans="5:26" x14ac:dyDescent="0.2">
      <c r="E200" s="23"/>
      <c r="Q200" s="44"/>
      <c r="R200" s="44"/>
      <c r="S200" s="44"/>
      <c r="T200" s="44"/>
      <c r="U200" s="45"/>
      <c r="V200" s="44"/>
      <c r="W200" s="44"/>
      <c r="X200" s="44"/>
      <c r="Y200" s="44"/>
      <c r="Z200" s="44"/>
    </row>
    <row r="201" spans="5:26" x14ac:dyDescent="0.2">
      <c r="E201" s="23"/>
      <c r="Q201" s="44"/>
      <c r="R201" s="44"/>
      <c r="S201" s="44"/>
      <c r="T201" s="44"/>
      <c r="U201" s="45"/>
      <c r="V201" s="44"/>
      <c r="W201" s="44"/>
      <c r="X201" s="44"/>
      <c r="Y201" s="44"/>
      <c r="Z201" s="44"/>
    </row>
    <row r="202" spans="5:26" x14ac:dyDescent="0.2">
      <c r="E202" s="23"/>
      <c r="Q202" s="44"/>
      <c r="R202" s="44"/>
      <c r="S202" s="44"/>
      <c r="T202" s="44"/>
      <c r="U202" s="45"/>
      <c r="V202" s="44"/>
      <c r="W202" s="44"/>
      <c r="X202" s="44"/>
      <c r="Y202" s="44"/>
      <c r="Z202" s="44"/>
    </row>
    <row r="203" spans="5:26" x14ac:dyDescent="0.2">
      <c r="E203" s="23"/>
      <c r="Q203" s="44"/>
      <c r="R203" s="44"/>
      <c r="S203" s="44"/>
      <c r="T203" s="44"/>
      <c r="U203" s="45"/>
      <c r="V203" s="44"/>
      <c r="W203" s="44"/>
      <c r="X203" s="44"/>
      <c r="Y203" s="44"/>
      <c r="Z203" s="44"/>
    </row>
    <row r="204" spans="5:26" x14ac:dyDescent="0.2">
      <c r="E204" s="23"/>
      <c r="Q204" s="44"/>
      <c r="R204" s="44"/>
      <c r="S204" s="44"/>
      <c r="T204" s="44"/>
      <c r="U204" s="45"/>
      <c r="V204" s="44"/>
      <c r="W204" s="44"/>
      <c r="X204" s="44"/>
      <c r="Y204" s="44"/>
      <c r="Z204" s="44"/>
    </row>
    <row r="205" spans="5:26" x14ac:dyDescent="0.2">
      <c r="E205" s="23"/>
      <c r="Q205" s="44"/>
      <c r="R205" s="44"/>
      <c r="S205" s="44"/>
      <c r="T205" s="44"/>
      <c r="U205" s="45"/>
      <c r="V205" s="44"/>
      <c r="W205" s="44"/>
      <c r="X205" s="44"/>
      <c r="Y205" s="44"/>
      <c r="Z205" s="44"/>
    </row>
    <row r="206" spans="5:26" x14ac:dyDescent="0.2">
      <c r="E206" s="23"/>
      <c r="Q206" s="44"/>
      <c r="R206" s="44"/>
      <c r="S206" s="44"/>
      <c r="T206" s="44"/>
      <c r="U206" s="45"/>
      <c r="V206" s="44"/>
      <c r="W206" s="44"/>
      <c r="X206" s="44"/>
      <c r="Y206" s="44"/>
      <c r="Z206" s="44"/>
    </row>
    <row r="207" spans="5:26" x14ac:dyDescent="0.2">
      <c r="E207" s="23"/>
      <c r="Q207" s="44"/>
      <c r="R207" s="44"/>
      <c r="S207" s="44"/>
      <c r="T207" s="44"/>
      <c r="U207" s="45"/>
      <c r="V207" s="44"/>
      <c r="W207" s="44"/>
      <c r="X207" s="44"/>
      <c r="Y207" s="44"/>
      <c r="Z207" s="44"/>
    </row>
    <row r="208" spans="5:26" x14ac:dyDescent="0.2">
      <c r="E208" s="23"/>
      <c r="Q208" s="44"/>
      <c r="R208" s="44"/>
      <c r="S208" s="44"/>
      <c r="T208" s="44"/>
      <c r="U208" s="45"/>
      <c r="V208" s="44"/>
      <c r="W208" s="44"/>
      <c r="X208" s="44"/>
      <c r="Y208" s="44"/>
      <c r="Z208" s="44"/>
    </row>
    <row r="209" spans="5:26" x14ac:dyDescent="0.2">
      <c r="E209" s="23"/>
      <c r="Q209" s="44"/>
      <c r="R209" s="44"/>
      <c r="S209" s="44"/>
      <c r="T209" s="44"/>
      <c r="U209" s="45"/>
      <c r="V209" s="44"/>
      <c r="W209" s="44"/>
      <c r="X209" s="44"/>
      <c r="Y209" s="44"/>
      <c r="Z209" s="44"/>
    </row>
    <row r="210" spans="5:26" x14ac:dyDescent="0.2">
      <c r="E210" s="23"/>
      <c r="Q210" s="44"/>
      <c r="R210" s="44"/>
      <c r="S210" s="44"/>
      <c r="T210" s="44"/>
      <c r="U210" s="45"/>
      <c r="V210" s="44"/>
      <c r="W210" s="44"/>
      <c r="X210" s="44"/>
      <c r="Y210" s="44"/>
      <c r="Z210" s="44"/>
    </row>
    <row r="211" spans="5:26" x14ac:dyDescent="0.2">
      <c r="E211" s="23"/>
      <c r="Q211" s="44"/>
      <c r="R211" s="44"/>
      <c r="S211" s="44"/>
      <c r="T211" s="44"/>
      <c r="U211" s="45"/>
      <c r="V211" s="44"/>
      <c r="W211" s="44"/>
      <c r="X211" s="44"/>
      <c r="Y211" s="44"/>
      <c r="Z211" s="44"/>
    </row>
    <row r="212" spans="5:26" x14ac:dyDescent="0.2">
      <c r="E212" s="23"/>
      <c r="Q212" s="44"/>
      <c r="R212" s="44"/>
      <c r="S212" s="44"/>
      <c r="T212" s="44"/>
      <c r="U212" s="45"/>
      <c r="V212" s="44"/>
      <c r="W212" s="44"/>
      <c r="X212" s="44"/>
      <c r="Y212" s="44"/>
      <c r="Z212" s="44"/>
    </row>
    <row r="213" spans="5:26" x14ac:dyDescent="0.2">
      <c r="E213" s="23"/>
      <c r="Q213" s="44"/>
      <c r="R213" s="44"/>
      <c r="S213" s="44"/>
      <c r="T213" s="44"/>
      <c r="U213" s="45"/>
      <c r="V213" s="44"/>
      <c r="W213" s="44"/>
      <c r="X213" s="44"/>
      <c r="Y213" s="44"/>
      <c r="Z213" s="44"/>
    </row>
    <row r="214" spans="5:26" x14ac:dyDescent="0.2">
      <c r="E214" s="23"/>
      <c r="Q214" s="44"/>
      <c r="R214" s="44"/>
      <c r="S214" s="44"/>
      <c r="T214" s="44"/>
      <c r="U214" s="45"/>
      <c r="V214" s="44"/>
      <c r="W214" s="44"/>
      <c r="X214" s="44"/>
      <c r="Y214" s="44"/>
      <c r="Z214" s="44"/>
    </row>
    <row r="215" spans="5:26" x14ac:dyDescent="0.2">
      <c r="E215" s="23"/>
      <c r="Q215" s="44"/>
      <c r="R215" s="44"/>
      <c r="S215" s="44"/>
      <c r="T215" s="44"/>
      <c r="U215" s="45"/>
      <c r="V215" s="44"/>
      <c r="W215" s="44"/>
      <c r="X215" s="44"/>
      <c r="Y215" s="44"/>
      <c r="Z215" s="44"/>
    </row>
    <row r="216" spans="5:26" x14ac:dyDescent="0.2">
      <c r="E216" s="23"/>
      <c r="Q216" s="44"/>
      <c r="R216" s="44"/>
      <c r="S216" s="44"/>
      <c r="T216" s="44"/>
      <c r="U216" s="45"/>
      <c r="V216" s="44"/>
      <c r="W216" s="44"/>
      <c r="X216" s="44"/>
      <c r="Y216" s="44"/>
      <c r="Z216" s="44"/>
    </row>
    <row r="217" spans="5:26" x14ac:dyDescent="0.2">
      <c r="E217" s="23"/>
      <c r="Q217" s="44"/>
      <c r="R217" s="44"/>
      <c r="S217" s="44"/>
      <c r="T217" s="44"/>
      <c r="U217" s="45"/>
      <c r="V217" s="44"/>
      <c r="W217" s="44"/>
      <c r="X217" s="44"/>
      <c r="Y217" s="44"/>
      <c r="Z217" s="44"/>
    </row>
    <row r="218" spans="5:26" x14ac:dyDescent="0.2">
      <c r="E218" s="23"/>
      <c r="Q218" s="44"/>
      <c r="R218" s="44"/>
      <c r="S218" s="44"/>
      <c r="T218" s="44"/>
      <c r="U218" s="45"/>
      <c r="V218" s="44"/>
      <c r="W218" s="44"/>
      <c r="X218" s="44"/>
      <c r="Y218" s="44"/>
      <c r="Z218" s="44"/>
    </row>
    <row r="219" spans="5:26" x14ac:dyDescent="0.2">
      <c r="E219" s="23"/>
      <c r="Q219" s="44"/>
      <c r="R219" s="44"/>
      <c r="S219" s="44"/>
      <c r="T219" s="44"/>
      <c r="U219" s="45"/>
      <c r="V219" s="44"/>
      <c r="W219" s="44"/>
      <c r="X219" s="44"/>
      <c r="Y219" s="44"/>
      <c r="Z219" s="44"/>
    </row>
    <row r="220" spans="5:26" x14ac:dyDescent="0.2">
      <c r="E220" s="23"/>
      <c r="Q220" s="44"/>
      <c r="R220" s="44"/>
      <c r="S220" s="44"/>
      <c r="T220" s="44"/>
      <c r="U220" s="45"/>
      <c r="V220" s="44"/>
      <c r="W220" s="44"/>
      <c r="X220" s="44"/>
      <c r="Y220" s="44"/>
      <c r="Z220" s="44"/>
    </row>
    <row r="221" spans="5:26" x14ac:dyDescent="0.2">
      <c r="E221" s="23"/>
      <c r="Q221" s="44"/>
      <c r="R221" s="44"/>
      <c r="S221" s="44"/>
      <c r="T221" s="44"/>
      <c r="U221" s="45"/>
      <c r="V221" s="44"/>
      <c r="W221" s="44"/>
      <c r="X221" s="44"/>
      <c r="Y221" s="44"/>
      <c r="Z221" s="44"/>
    </row>
    <row r="222" spans="5:26" x14ac:dyDescent="0.2">
      <c r="E222" s="23"/>
      <c r="Q222" s="44"/>
      <c r="R222" s="44"/>
      <c r="S222" s="44"/>
      <c r="T222" s="44"/>
      <c r="U222" s="45"/>
      <c r="V222" s="44"/>
      <c r="W222" s="44"/>
      <c r="X222" s="44"/>
      <c r="Y222" s="44"/>
      <c r="Z222" s="44"/>
    </row>
    <row r="223" spans="5:26" x14ac:dyDescent="0.2">
      <c r="E223" s="23"/>
      <c r="Q223" s="44"/>
      <c r="R223" s="44"/>
      <c r="S223" s="44"/>
      <c r="T223" s="44"/>
      <c r="U223" s="45"/>
      <c r="V223" s="44"/>
      <c r="W223" s="44"/>
      <c r="X223" s="44"/>
      <c r="Y223" s="44"/>
      <c r="Z223" s="44"/>
    </row>
    <row r="224" spans="5:26" x14ac:dyDescent="0.2">
      <c r="E224" s="23"/>
      <c r="Q224" s="44"/>
      <c r="R224" s="44"/>
      <c r="S224" s="44"/>
      <c r="T224" s="44"/>
      <c r="U224" s="45"/>
      <c r="V224" s="44"/>
      <c r="W224" s="44"/>
      <c r="X224" s="44"/>
      <c r="Y224" s="44"/>
      <c r="Z224" s="44"/>
    </row>
    <row r="225" spans="5:26" x14ac:dyDescent="0.2">
      <c r="E225" s="23"/>
      <c r="Q225" s="44"/>
      <c r="R225" s="44"/>
      <c r="S225" s="44"/>
      <c r="T225" s="44"/>
      <c r="U225" s="45"/>
      <c r="V225" s="44"/>
      <c r="W225" s="44"/>
      <c r="X225" s="44"/>
      <c r="Y225" s="44"/>
      <c r="Z225" s="44"/>
    </row>
    <row r="226" spans="5:26" x14ac:dyDescent="0.2">
      <c r="E226" s="23"/>
      <c r="Q226" s="44"/>
      <c r="R226" s="44"/>
      <c r="S226" s="44"/>
      <c r="T226" s="44"/>
      <c r="U226" s="45"/>
      <c r="V226" s="44"/>
      <c r="W226" s="44"/>
      <c r="X226" s="44"/>
      <c r="Y226" s="44"/>
      <c r="Z226" s="44"/>
    </row>
    <row r="227" spans="5:26" x14ac:dyDescent="0.2">
      <c r="E227" s="23"/>
      <c r="Q227" s="44"/>
      <c r="R227" s="44"/>
      <c r="S227" s="44"/>
      <c r="T227" s="44"/>
      <c r="U227" s="45"/>
      <c r="V227" s="44"/>
      <c r="W227" s="44"/>
      <c r="X227" s="44"/>
      <c r="Y227" s="44"/>
      <c r="Z227" s="44"/>
    </row>
    <row r="228" spans="5:26" x14ac:dyDescent="0.2">
      <c r="E228" s="23"/>
      <c r="Q228" s="44"/>
      <c r="R228" s="44"/>
      <c r="S228" s="44"/>
      <c r="T228" s="44"/>
      <c r="U228" s="45"/>
      <c r="V228" s="44"/>
      <c r="W228" s="44"/>
      <c r="X228" s="44"/>
      <c r="Y228" s="44"/>
      <c r="Z228" s="44"/>
    </row>
    <row r="229" spans="5:26" x14ac:dyDescent="0.2">
      <c r="E229" s="23"/>
      <c r="Q229" s="44"/>
      <c r="R229" s="44"/>
      <c r="S229" s="44"/>
      <c r="T229" s="44"/>
      <c r="U229" s="45"/>
      <c r="V229" s="44"/>
      <c r="W229" s="44"/>
      <c r="X229" s="44"/>
      <c r="Y229" s="44"/>
      <c r="Z229" s="44"/>
    </row>
    <row r="230" spans="5:26" x14ac:dyDescent="0.2">
      <c r="E230" s="23"/>
      <c r="Q230" s="44"/>
      <c r="R230" s="44"/>
      <c r="S230" s="44"/>
      <c r="T230" s="44"/>
      <c r="U230" s="45"/>
      <c r="V230" s="44"/>
      <c r="W230" s="44"/>
      <c r="X230" s="44"/>
      <c r="Y230" s="44"/>
      <c r="Z230" s="44"/>
    </row>
    <row r="231" spans="5:26" x14ac:dyDescent="0.2">
      <c r="E231" s="23"/>
      <c r="Q231" s="44"/>
      <c r="R231" s="44"/>
      <c r="S231" s="44"/>
      <c r="T231" s="44"/>
      <c r="U231" s="45"/>
      <c r="V231" s="44"/>
      <c r="W231" s="44"/>
      <c r="X231" s="44"/>
      <c r="Y231" s="44"/>
      <c r="Z231" s="44"/>
    </row>
    <row r="232" spans="5:26" x14ac:dyDescent="0.2">
      <c r="E232" s="23"/>
      <c r="Q232" s="44"/>
      <c r="R232" s="44"/>
      <c r="S232" s="44"/>
      <c r="T232" s="44"/>
      <c r="U232" s="45"/>
      <c r="V232" s="44"/>
      <c r="W232" s="44"/>
      <c r="X232" s="44"/>
      <c r="Y232" s="44"/>
      <c r="Z232" s="44"/>
    </row>
    <row r="233" spans="5:26" x14ac:dyDescent="0.2">
      <c r="E233" s="23"/>
      <c r="Q233" s="44"/>
      <c r="R233" s="44"/>
      <c r="S233" s="44"/>
      <c r="T233" s="44"/>
      <c r="U233" s="45"/>
      <c r="V233" s="44"/>
      <c r="W233" s="44"/>
      <c r="X233" s="44"/>
      <c r="Y233" s="44"/>
      <c r="Z233" s="44"/>
    </row>
    <row r="234" spans="5:26" x14ac:dyDescent="0.2">
      <c r="E234" s="23"/>
      <c r="Q234" s="44"/>
      <c r="R234" s="44"/>
      <c r="S234" s="44"/>
      <c r="T234" s="44"/>
      <c r="U234" s="45"/>
      <c r="V234" s="44"/>
      <c r="W234" s="44"/>
      <c r="X234" s="44"/>
      <c r="Y234" s="44"/>
      <c r="Z234" s="44"/>
    </row>
    <row r="235" spans="5:26" x14ac:dyDescent="0.2">
      <c r="E235" s="23"/>
      <c r="Q235" s="44"/>
      <c r="R235" s="44"/>
      <c r="S235" s="44"/>
      <c r="T235" s="44"/>
      <c r="U235" s="45"/>
      <c r="V235" s="44"/>
      <c r="W235" s="44"/>
      <c r="X235" s="44"/>
      <c r="Y235" s="44"/>
      <c r="Z235" s="44"/>
    </row>
    <row r="236" spans="5:26" x14ac:dyDescent="0.2">
      <c r="E236" s="23"/>
      <c r="Q236" s="44"/>
      <c r="R236" s="44"/>
      <c r="S236" s="44"/>
      <c r="T236" s="44"/>
      <c r="U236" s="45"/>
      <c r="V236" s="44"/>
      <c r="W236" s="44"/>
      <c r="X236" s="44"/>
      <c r="Y236" s="44"/>
      <c r="Z236" s="44"/>
    </row>
    <row r="237" spans="5:26" x14ac:dyDescent="0.2">
      <c r="E237" s="23"/>
      <c r="Q237" s="44"/>
      <c r="R237" s="44"/>
      <c r="S237" s="44"/>
      <c r="T237" s="44"/>
      <c r="U237" s="45"/>
      <c r="V237" s="44"/>
      <c r="W237" s="44"/>
      <c r="X237" s="44"/>
      <c r="Y237" s="44"/>
      <c r="Z237" s="44"/>
    </row>
    <row r="238" spans="5:26" x14ac:dyDescent="0.2">
      <c r="E238" s="23"/>
      <c r="Q238" s="44"/>
      <c r="R238" s="44"/>
      <c r="S238" s="44"/>
      <c r="T238" s="44"/>
      <c r="U238" s="45"/>
      <c r="V238" s="44"/>
      <c r="W238" s="44"/>
      <c r="X238" s="44"/>
      <c r="Y238" s="44"/>
      <c r="Z238" s="44"/>
    </row>
    <row r="239" spans="5:26" x14ac:dyDescent="0.2">
      <c r="E239" s="23"/>
      <c r="Q239" s="44"/>
      <c r="R239" s="44"/>
      <c r="S239" s="44"/>
      <c r="T239" s="44"/>
      <c r="U239" s="45"/>
      <c r="V239" s="44"/>
      <c r="W239" s="44"/>
      <c r="X239" s="44"/>
      <c r="Y239" s="44"/>
      <c r="Z239" s="44"/>
    </row>
    <row r="240" spans="5:26" x14ac:dyDescent="0.2">
      <c r="E240" s="23"/>
      <c r="Q240" s="44"/>
      <c r="R240" s="44"/>
      <c r="S240" s="44"/>
      <c r="T240" s="44"/>
      <c r="U240" s="45"/>
      <c r="V240" s="44"/>
      <c r="W240" s="44"/>
      <c r="X240" s="44"/>
      <c r="Y240" s="44"/>
      <c r="Z240" s="44"/>
    </row>
    <row r="241" spans="5:26" x14ac:dyDescent="0.2">
      <c r="E241" s="23"/>
      <c r="Q241" s="44"/>
      <c r="R241" s="44"/>
      <c r="S241" s="44"/>
      <c r="T241" s="44"/>
      <c r="U241" s="45"/>
      <c r="V241" s="44"/>
      <c r="W241" s="44"/>
      <c r="X241" s="44"/>
      <c r="Y241" s="44"/>
      <c r="Z241" s="44"/>
    </row>
    <row r="242" spans="5:26" x14ac:dyDescent="0.2">
      <c r="E242" s="23"/>
      <c r="Q242" s="44"/>
      <c r="R242" s="44"/>
      <c r="S242" s="44"/>
      <c r="T242" s="44"/>
      <c r="U242" s="45"/>
      <c r="V242" s="44"/>
      <c r="W242" s="44"/>
      <c r="X242" s="44"/>
      <c r="Y242" s="44"/>
      <c r="Z242" s="44"/>
    </row>
    <row r="243" spans="5:26" x14ac:dyDescent="0.2">
      <c r="E243" s="23"/>
      <c r="Q243" s="44"/>
      <c r="R243" s="44"/>
      <c r="S243" s="44"/>
      <c r="T243" s="44"/>
      <c r="U243" s="45"/>
      <c r="V243" s="44"/>
      <c r="W243" s="44"/>
      <c r="X243" s="44"/>
      <c r="Y243" s="44"/>
      <c r="Z243" s="44"/>
    </row>
    <row r="244" spans="5:26" x14ac:dyDescent="0.2">
      <c r="E244" s="23"/>
      <c r="Q244" s="44"/>
      <c r="R244" s="44"/>
      <c r="S244" s="44"/>
      <c r="T244" s="44"/>
      <c r="U244" s="45"/>
      <c r="V244" s="44"/>
      <c r="W244" s="44"/>
      <c r="X244" s="44"/>
      <c r="Y244" s="44"/>
      <c r="Z244" s="44"/>
    </row>
    <row r="245" spans="5:26" x14ac:dyDescent="0.2">
      <c r="E245" s="23"/>
      <c r="Q245" s="44"/>
      <c r="R245" s="44"/>
      <c r="S245" s="44"/>
      <c r="T245" s="44"/>
      <c r="U245" s="45"/>
      <c r="V245" s="44"/>
      <c r="W245" s="44"/>
      <c r="X245" s="44"/>
      <c r="Y245" s="44"/>
      <c r="Z245" s="44"/>
    </row>
    <row r="246" spans="5:26" x14ac:dyDescent="0.2">
      <c r="E246" s="23"/>
      <c r="Q246" s="44"/>
      <c r="R246" s="44"/>
      <c r="S246" s="44"/>
      <c r="T246" s="44"/>
      <c r="U246" s="45"/>
      <c r="V246" s="44"/>
      <c r="W246" s="44"/>
      <c r="X246" s="44"/>
      <c r="Y246" s="44"/>
      <c r="Z246" s="44"/>
    </row>
    <row r="247" spans="5:26" x14ac:dyDescent="0.2">
      <c r="E247" s="23"/>
      <c r="Q247" s="44"/>
      <c r="R247" s="44"/>
      <c r="S247" s="44"/>
      <c r="T247" s="44"/>
      <c r="U247" s="45"/>
      <c r="V247" s="44"/>
      <c r="W247" s="44"/>
      <c r="X247" s="44"/>
      <c r="Y247" s="44"/>
      <c r="Z247" s="44"/>
    </row>
    <row r="248" spans="5:26" x14ac:dyDescent="0.2">
      <c r="E248" s="23"/>
      <c r="Q248" s="44"/>
      <c r="R248" s="44"/>
      <c r="S248" s="44"/>
      <c r="T248" s="44"/>
      <c r="U248" s="45"/>
      <c r="V248" s="44"/>
      <c r="W248" s="44"/>
      <c r="X248" s="44"/>
      <c r="Y248" s="44"/>
      <c r="Z248" s="44"/>
    </row>
    <row r="249" spans="5:26" x14ac:dyDescent="0.2">
      <c r="E249" s="23"/>
      <c r="Q249" s="44"/>
      <c r="R249" s="44"/>
      <c r="S249" s="44"/>
      <c r="T249" s="44"/>
      <c r="U249" s="45"/>
      <c r="V249" s="44"/>
      <c r="W249" s="44"/>
      <c r="X249" s="44"/>
      <c r="Y249" s="44"/>
      <c r="Z249" s="44"/>
    </row>
    <row r="250" spans="5:26" x14ac:dyDescent="0.2">
      <c r="E250" s="23"/>
      <c r="Q250" s="44"/>
      <c r="R250" s="44"/>
      <c r="S250" s="44"/>
      <c r="T250" s="44"/>
      <c r="U250" s="45"/>
      <c r="V250" s="44"/>
      <c r="W250" s="44"/>
      <c r="X250" s="44"/>
      <c r="Y250" s="44"/>
      <c r="Z250" s="44"/>
    </row>
    <row r="251" spans="5:26" x14ac:dyDescent="0.2">
      <c r="E251" s="23"/>
      <c r="Q251" s="44"/>
      <c r="R251" s="44"/>
      <c r="S251" s="44"/>
      <c r="T251" s="44"/>
      <c r="U251" s="45"/>
      <c r="V251" s="44"/>
      <c r="W251" s="44"/>
      <c r="X251" s="44"/>
      <c r="Y251" s="44"/>
      <c r="Z251" s="44"/>
    </row>
    <row r="252" spans="5:26" x14ac:dyDescent="0.2">
      <c r="E252" s="23"/>
      <c r="Q252" s="44"/>
      <c r="R252" s="44"/>
      <c r="S252" s="44"/>
      <c r="T252" s="44"/>
      <c r="U252" s="45"/>
      <c r="V252" s="44"/>
      <c r="W252" s="44"/>
      <c r="X252" s="44"/>
      <c r="Y252" s="44"/>
      <c r="Z252" s="44"/>
    </row>
    <row r="253" spans="5:26" x14ac:dyDescent="0.2">
      <c r="E253" s="23"/>
      <c r="Q253" s="44"/>
      <c r="R253" s="44"/>
      <c r="S253" s="44"/>
      <c r="T253" s="44"/>
      <c r="U253" s="45"/>
      <c r="V253" s="44"/>
      <c r="W253" s="44"/>
      <c r="X253" s="44"/>
      <c r="Y253" s="44"/>
      <c r="Z253" s="44"/>
    </row>
    <row r="254" spans="5:26" x14ac:dyDescent="0.2">
      <c r="E254" s="23"/>
      <c r="Q254" s="44"/>
      <c r="R254" s="44"/>
      <c r="S254" s="44"/>
      <c r="T254" s="44"/>
      <c r="U254" s="45"/>
      <c r="V254" s="44"/>
      <c r="W254" s="44"/>
      <c r="X254" s="44"/>
      <c r="Y254" s="44"/>
      <c r="Z254" s="44"/>
    </row>
    <row r="255" spans="5:26" x14ac:dyDescent="0.2">
      <c r="E255" s="23"/>
      <c r="Q255" s="44"/>
      <c r="R255" s="44"/>
      <c r="S255" s="44"/>
      <c r="T255" s="44"/>
      <c r="U255" s="45"/>
      <c r="V255" s="44"/>
      <c r="W255" s="44"/>
      <c r="X255" s="44"/>
      <c r="Y255" s="44"/>
      <c r="Z255" s="44"/>
    </row>
    <row r="256" spans="5:26" x14ac:dyDescent="0.2">
      <c r="E256" s="23"/>
      <c r="Q256" s="44"/>
      <c r="R256" s="44"/>
      <c r="S256" s="44"/>
      <c r="T256" s="44"/>
      <c r="U256" s="45"/>
      <c r="V256" s="44"/>
      <c r="W256" s="44"/>
      <c r="X256" s="44"/>
      <c r="Y256" s="44"/>
      <c r="Z256" s="44"/>
    </row>
    <row r="257" spans="5:26" x14ac:dyDescent="0.2">
      <c r="E257" s="23"/>
      <c r="Q257" s="44"/>
      <c r="R257" s="44"/>
      <c r="S257" s="44"/>
      <c r="T257" s="44"/>
      <c r="U257" s="45"/>
      <c r="V257" s="44"/>
      <c r="W257" s="44"/>
      <c r="X257" s="44"/>
      <c r="Y257" s="44"/>
      <c r="Z257" s="44"/>
    </row>
    <row r="258" spans="5:26" x14ac:dyDescent="0.2">
      <c r="E258" s="23"/>
      <c r="Q258" s="44"/>
      <c r="R258" s="44"/>
      <c r="S258" s="44"/>
      <c r="T258" s="44"/>
      <c r="U258" s="45"/>
      <c r="V258" s="44"/>
      <c r="W258" s="44"/>
      <c r="X258" s="44"/>
      <c r="Y258" s="44"/>
      <c r="Z258" s="44"/>
    </row>
    <row r="259" spans="5:26" x14ac:dyDescent="0.2">
      <c r="E259" s="23"/>
      <c r="Q259" s="44"/>
      <c r="R259" s="44"/>
      <c r="S259" s="44"/>
      <c r="T259" s="44"/>
      <c r="U259" s="45"/>
      <c r="V259" s="44"/>
      <c r="W259" s="44"/>
      <c r="X259" s="44"/>
      <c r="Y259" s="44"/>
      <c r="Z259" s="44"/>
    </row>
    <row r="260" spans="5:26" x14ac:dyDescent="0.2">
      <c r="E260" s="23"/>
      <c r="Q260" s="44"/>
      <c r="R260" s="44"/>
      <c r="S260" s="44"/>
      <c r="T260" s="44"/>
      <c r="U260" s="45"/>
      <c r="V260" s="44"/>
      <c r="W260" s="44"/>
      <c r="X260" s="44"/>
      <c r="Y260" s="44"/>
      <c r="Z260" s="44"/>
    </row>
    <row r="261" spans="5:26" x14ac:dyDescent="0.2">
      <c r="E261" s="23"/>
      <c r="Q261" s="44"/>
      <c r="R261" s="44"/>
      <c r="S261" s="44"/>
      <c r="T261" s="44"/>
      <c r="U261" s="45"/>
      <c r="V261" s="44"/>
      <c r="W261" s="44"/>
      <c r="X261" s="44"/>
      <c r="Y261" s="44"/>
      <c r="Z261" s="44"/>
    </row>
    <row r="262" spans="5:26" x14ac:dyDescent="0.2">
      <c r="E262" s="23"/>
      <c r="Q262" s="44"/>
      <c r="R262" s="44"/>
      <c r="S262" s="44"/>
      <c r="T262" s="44"/>
      <c r="U262" s="45"/>
      <c r="V262" s="44"/>
      <c r="W262" s="44"/>
      <c r="X262" s="44"/>
      <c r="Y262" s="44"/>
      <c r="Z262" s="44"/>
    </row>
    <row r="263" spans="5:26" x14ac:dyDescent="0.2">
      <c r="E263" s="23"/>
      <c r="Q263" s="44"/>
      <c r="R263" s="44"/>
      <c r="S263" s="44"/>
      <c r="T263" s="44"/>
      <c r="U263" s="45"/>
      <c r="V263" s="44"/>
      <c r="W263" s="44"/>
      <c r="X263" s="44"/>
      <c r="Y263" s="44"/>
      <c r="Z263" s="44"/>
    </row>
    <row r="264" spans="5:26" x14ac:dyDescent="0.2">
      <c r="E264" s="23"/>
      <c r="Q264" s="44"/>
      <c r="R264" s="44"/>
      <c r="S264" s="44"/>
      <c r="T264" s="44"/>
      <c r="U264" s="45"/>
      <c r="V264" s="44"/>
      <c r="W264" s="44"/>
      <c r="X264" s="44"/>
      <c r="Y264" s="44"/>
      <c r="Z264" s="44"/>
    </row>
    <row r="265" spans="5:26" x14ac:dyDescent="0.2">
      <c r="E265" s="23"/>
      <c r="Q265" s="44"/>
      <c r="R265" s="44"/>
      <c r="S265" s="44"/>
      <c r="T265" s="44"/>
      <c r="U265" s="45"/>
      <c r="V265" s="44"/>
      <c r="W265" s="44"/>
      <c r="X265" s="44"/>
      <c r="Y265" s="44"/>
      <c r="Z265" s="44"/>
    </row>
    <row r="266" spans="5:26" x14ac:dyDescent="0.2">
      <c r="E266" s="23"/>
      <c r="Q266" s="44"/>
      <c r="R266" s="44"/>
      <c r="S266" s="44"/>
      <c r="T266" s="44"/>
      <c r="U266" s="45"/>
      <c r="V266" s="44"/>
      <c r="W266" s="44"/>
      <c r="X266" s="44"/>
      <c r="Y266" s="44"/>
      <c r="Z266" s="44"/>
    </row>
    <row r="267" spans="5:26" x14ac:dyDescent="0.2">
      <c r="E267" s="23"/>
      <c r="Q267" s="44"/>
      <c r="R267" s="44"/>
      <c r="S267" s="44"/>
      <c r="T267" s="44"/>
      <c r="U267" s="45"/>
      <c r="V267" s="44"/>
      <c r="W267" s="44"/>
      <c r="X267" s="44"/>
      <c r="Y267" s="44"/>
      <c r="Z267" s="44"/>
    </row>
    <row r="268" spans="5:26" x14ac:dyDescent="0.2">
      <c r="E268" s="23"/>
      <c r="Q268" s="44"/>
      <c r="R268" s="44"/>
      <c r="S268" s="44"/>
      <c r="T268" s="44"/>
      <c r="U268" s="45"/>
      <c r="V268" s="44"/>
      <c r="W268" s="44"/>
      <c r="X268" s="44"/>
      <c r="Y268" s="44"/>
      <c r="Z268" s="44"/>
    </row>
    <row r="269" spans="5:26" x14ac:dyDescent="0.2">
      <c r="E269" s="23"/>
      <c r="Q269" s="44"/>
      <c r="R269" s="44"/>
      <c r="S269" s="44"/>
      <c r="T269" s="44"/>
      <c r="U269" s="45"/>
      <c r="V269" s="44"/>
      <c r="W269" s="44"/>
      <c r="X269" s="44"/>
      <c r="Y269" s="44"/>
      <c r="Z269" s="44"/>
    </row>
    <row r="270" spans="5:26" x14ac:dyDescent="0.2">
      <c r="E270" s="23"/>
      <c r="Q270" s="44"/>
      <c r="R270" s="44"/>
      <c r="S270" s="44"/>
      <c r="T270" s="44"/>
      <c r="U270" s="45"/>
      <c r="V270" s="44"/>
      <c r="W270" s="44"/>
      <c r="X270" s="44"/>
      <c r="Y270" s="44"/>
      <c r="Z270" s="44"/>
    </row>
    <row r="271" spans="5:26" x14ac:dyDescent="0.2">
      <c r="E271" s="23"/>
      <c r="Q271" s="44"/>
      <c r="R271" s="44"/>
      <c r="S271" s="44"/>
      <c r="T271" s="44"/>
      <c r="U271" s="45"/>
      <c r="V271" s="44"/>
      <c r="W271" s="44"/>
      <c r="X271" s="44"/>
      <c r="Y271" s="44"/>
      <c r="Z271" s="44"/>
    </row>
    <row r="272" spans="5:26" x14ac:dyDescent="0.2">
      <c r="E272" s="23"/>
      <c r="Q272" s="44"/>
      <c r="R272" s="44"/>
      <c r="S272" s="44"/>
      <c r="T272" s="44"/>
      <c r="U272" s="45"/>
      <c r="V272" s="44"/>
      <c r="W272" s="44"/>
      <c r="X272" s="44"/>
      <c r="Y272" s="44"/>
      <c r="Z272" s="44"/>
    </row>
    <row r="273" spans="5:26" x14ac:dyDescent="0.2">
      <c r="E273" s="23"/>
      <c r="Q273" s="44"/>
      <c r="R273" s="44"/>
      <c r="S273" s="44"/>
      <c r="T273" s="44"/>
      <c r="U273" s="45"/>
      <c r="V273" s="44"/>
      <c r="W273" s="44"/>
      <c r="X273" s="44"/>
      <c r="Y273" s="44"/>
      <c r="Z273" s="44"/>
    </row>
    <row r="274" spans="5:26" x14ac:dyDescent="0.2">
      <c r="E274" s="23"/>
      <c r="Q274" s="44"/>
      <c r="R274" s="44"/>
      <c r="S274" s="44"/>
      <c r="T274" s="44"/>
      <c r="U274" s="45"/>
      <c r="V274" s="44"/>
      <c r="W274" s="44"/>
      <c r="X274" s="44"/>
      <c r="Y274" s="44"/>
      <c r="Z274" s="44"/>
    </row>
    <row r="275" spans="5:26" x14ac:dyDescent="0.2">
      <c r="E275" s="23"/>
      <c r="Q275" s="44"/>
      <c r="R275" s="44"/>
      <c r="S275" s="44"/>
      <c r="T275" s="44"/>
      <c r="U275" s="45"/>
      <c r="V275" s="44"/>
      <c r="W275" s="44"/>
      <c r="X275" s="44"/>
      <c r="Y275" s="44"/>
      <c r="Z275" s="44"/>
    </row>
    <row r="276" spans="5:26" x14ac:dyDescent="0.2">
      <c r="E276" s="23"/>
      <c r="Q276" s="44"/>
      <c r="R276" s="44"/>
      <c r="S276" s="44"/>
      <c r="T276" s="44"/>
      <c r="U276" s="45"/>
      <c r="V276" s="44"/>
      <c r="W276" s="44"/>
      <c r="X276" s="44"/>
      <c r="Y276" s="44"/>
      <c r="Z276" s="44"/>
    </row>
    <row r="277" spans="5:26" x14ac:dyDescent="0.2">
      <c r="E277" s="23"/>
      <c r="Q277" s="44"/>
      <c r="R277" s="44"/>
      <c r="S277" s="44"/>
      <c r="T277" s="44"/>
      <c r="U277" s="45"/>
      <c r="V277" s="44"/>
      <c r="W277" s="44"/>
      <c r="X277" s="44"/>
      <c r="Y277" s="44"/>
      <c r="Z277" s="44"/>
    </row>
    <row r="278" spans="5:26" x14ac:dyDescent="0.2">
      <c r="E278" s="23"/>
      <c r="Q278" s="44"/>
      <c r="R278" s="44"/>
      <c r="S278" s="44"/>
      <c r="T278" s="44"/>
      <c r="U278" s="45"/>
      <c r="V278" s="44"/>
      <c r="W278" s="44"/>
      <c r="X278" s="44"/>
      <c r="Y278" s="44"/>
      <c r="Z278" s="44"/>
    </row>
    <row r="279" spans="5:26" x14ac:dyDescent="0.2">
      <c r="E279" s="23"/>
      <c r="Q279" s="44"/>
      <c r="R279" s="44"/>
      <c r="S279" s="44"/>
      <c r="T279" s="44"/>
      <c r="U279" s="45"/>
      <c r="V279" s="44"/>
      <c r="W279" s="44"/>
      <c r="X279" s="44"/>
      <c r="Y279" s="44"/>
      <c r="Z279" s="44"/>
    </row>
    <row r="280" spans="5:26" x14ac:dyDescent="0.2">
      <c r="E280" s="23"/>
      <c r="Q280" s="44"/>
      <c r="R280" s="44"/>
      <c r="S280" s="44"/>
      <c r="T280" s="44"/>
      <c r="U280" s="45"/>
      <c r="V280" s="44"/>
      <c r="W280" s="44"/>
      <c r="X280" s="44"/>
      <c r="Y280" s="44"/>
      <c r="Z280" s="44"/>
    </row>
    <row r="281" spans="5:26" x14ac:dyDescent="0.2">
      <c r="E281" s="23"/>
      <c r="Q281" s="44"/>
      <c r="R281" s="44"/>
      <c r="S281" s="44"/>
      <c r="T281" s="44"/>
      <c r="U281" s="45"/>
      <c r="V281" s="44"/>
      <c r="W281" s="44"/>
      <c r="X281" s="44"/>
      <c r="Y281" s="44"/>
      <c r="Z281" s="44"/>
    </row>
    <row r="282" spans="5:26" x14ac:dyDescent="0.2">
      <c r="E282" s="23"/>
      <c r="Q282" s="44"/>
      <c r="R282" s="44"/>
      <c r="S282" s="44"/>
      <c r="T282" s="44"/>
      <c r="U282" s="45"/>
      <c r="V282" s="44"/>
      <c r="W282" s="44"/>
      <c r="X282" s="44"/>
      <c r="Y282" s="44"/>
      <c r="Z282" s="44"/>
    </row>
    <row r="283" spans="5:26" x14ac:dyDescent="0.2">
      <c r="E283" s="23"/>
      <c r="Q283" s="44"/>
      <c r="R283" s="44"/>
      <c r="S283" s="44"/>
      <c r="T283" s="44"/>
      <c r="U283" s="45"/>
      <c r="V283" s="44"/>
      <c r="W283" s="44"/>
      <c r="X283" s="44"/>
      <c r="Y283" s="44"/>
      <c r="Z283" s="44"/>
    </row>
    <row r="284" spans="5:26" x14ac:dyDescent="0.2">
      <c r="E284" s="23"/>
      <c r="Q284" s="44"/>
      <c r="R284" s="44"/>
      <c r="S284" s="44"/>
      <c r="T284" s="44"/>
      <c r="U284" s="45"/>
      <c r="V284" s="44"/>
      <c r="W284" s="44"/>
      <c r="X284" s="44"/>
      <c r="Y284" s="44"/>
      <c r="Z284" s="44"/>
    </row>
    <row r="285" spans="5:26" x14ac:dyDescent="0.2">
      <c r="E285" s="23"/>
      <c r="Q285" s="44"/>
      <c r="R285" s="44"/>
      <c r="S285" s="44"/>
      <c r="T285" s="44"/>
      <c r="U285" s="45"/>
      <c r="V285" s="44"/>
      <c r="W285" s="44"/>
      <c r="X285" s="44"/>
      <c r="Y285" s="44"/>
      <c r="Z285" s="44"/>
    </row>
    <row r="286" spans="5:26" x14ac:dyDescent="0.2">
      <c r="E286" s="23"/>
      <c r="Q286" s="44"/>
      <c r="R286" s="44"/>
      <c r="S286" s="44"/>
      <c r="T286" s="44"/>
      <c r="U286" s="45"/>
      <c r="V286" s="44"/>
      <c r="W286" s="44"/>
      <c r="X286" s="44"/>
      <c r="Y286" s="44"/>
      <c r="Z286" s="44"/>
    </row>
    <row r="287" spans="5:26" x14ac:dyDescent="0.2">
      <c r="E287" s="23"/>
      <c r="Q287" s="44"/>
      <c r="R287" s="44"/>
      <c r="S287" s="44"/>
      <c r="T287" s="44"/>
      <c r="U287" s="45"/>
      <c r="V287" s="44"/>
      <c r="W287" s="44"/>
      <c r="X287" s="44"/>
      <c r="Y287" s="44"/>
      <c r="Z287" s="44"/>
    </row>
    <row r="288" spans="5:26" x14ac:dyDescent="0.2">
      <c r="E288" s="23"/>
      <c r="Q288" s="44"/>
      <c r="R288" s="44"/>
      <c r="S288" s="44"/>
      <c r="T288" s="44"/>
      <c r="U288" s="45"/>
      <c r="V288" s="44"/>
      <c r="W288" s="44"/>
      <c r="X288" s="44"/>
      <c r="Y288" s="44"/>
      <c r="Z288" s="44"/>
    </row>
    <row r="289" spans="5:26" x14ac:dyDescent="0.2">
      <c r="E289" s="23"/>
      <c r="Q289" s="44"/>
      <c r="R289" s="44"/>
      <c r="S289" s="44"/>
      <c r="T289" s="44"/>
      <c r="U289" s="45"/>
      <c r="V289" s="44"/>
      <c r="W289" s="44"/>
      <c r="X289" s="44"/>
      <c r="Y289" s="44"/>
      <c r="Z289" s="44"/>
    </row>
    <row r="290" spans="5:26" x14ac:dyDescent="0.2">
      <c r="E290" s="23"/>
      <c r="Q290" s="44"/>
      <c r="R290" s="44"/>
      <c r="S290" s="44"/>
      <c r="T290" s="44"/>
      <c r="U290" s="45"/>
      <c r="V290" s="44"/>
      <c r="W290" s="44"/>
      <c r="X290" s="44"/>
      <c r="Y290" s="44"/>
      <c r="Z290" s="44"/>
    </row>
    <row r="291" spans="5:26" x14ac:dyDescent="0.2">
      <c r="E291" s="23"/>
      <c r="Q291" s="44"/>
      <c r="R291" s="44"/>
      <c r="S291" s="44"/>
      <c r="T291" s="44"/>
      <c r="U291" s="45"/>
      <c r="V291" s="44"/>
      <c r="W291" s="44"/>
      <c r="X291" s="44"/>
      <c r="Y291" s="44"/>
      <c r="Z291" s="44"/>
    </row>
    <row r="292" spans="5:26" x14ac:dyDescent="0.2">
      <c r="E292" s="23"/>
      <c r="Q292" s="44"/>
      <c r="R292" s="44"/>
      <c r="S292" s="44"/>
      <c r="T292" s="44"/>
      <c r="U292" s="45"/>
      <c r="V292" s="44"/>
      <c r="W292" s="44"/>
      <c r="X292" s="44"/>
      <c r="Y292" s="44"/>
      <c r="Z292" s="44"/>
    </row>
    <row r="293" spans="5:26" x14ac:dyDescent="0.2">
      <c r="E293" s="23"/>
      <c r="Q293" s="44"/>
      <c r="R293" s="44"/>
      <c r="S293" s="44"/>
      <c r="T293" s="44"/>
      <c r="U293" s="45"/>
      <c r="V293" s="44"/>
      <c r="W293" s="44"/>
      <c r="X293" s="44"/>
      <c r="Y293" s="44"/>
      <c r="Z293" s="44"/>
    </row>
    <row r="294" spans="5:26" x14ac:dyDescent="0.2">
      <c r="E294" s="23"/>
      <c r="Q294" s="44"/>
      <c r="R294" s="44"/>
      <c r="S294" s="44"/>
      <c r="T294" s="44"/>
      <c r="U294" s="45"/>
      <c r="V294" s="44"/>
      <c r="W294" s="44"/>
      <c r="X294" s="44"/>
      <c r="Y294" s="44"/>
      <c r="Z294" s="44"/>
    </row>
    <row r="295" spans="5:26" x14ac:dyDescent="0.2">
      <c r="E295" s="23"/>
      <c r="Q295" s="44"/>
      <c r="R295" s="44"/>
      <c r="S295" s="44"/>
      <c r="T295" s="44"/>
      <c r="U295" s="45"/>
      <c r="V295" s="44"/>
      <c r="W295" s="44"/>
      <c r="X295" s="44"/>
      <c r="Y295" s="44"/>
      <c r="Z295" s="44"/>
    </row>
    <row r="296" spans="5:26" x14ac:dyDescent="0.2">
      <c r="E296" s="23"/>
      <c r="Q296" s="44"/>
      <c r="R296" s="44"/>
      <c r="S296" s="44"/>
      <c r="T296" s="44"/>
      <c r="U296" s="45"/>
      <c r="V296" s="44"/>
      <c r="W296" s="44"/>
      <c r="X296" s="44"/>
      <c r="Y296" s="44"/>
      <c r="Z296" s="44"/>
    </row>
    <row r="297" spans="5:26" x14ac:dyDescent="0.2">
      <c r="E297" s="23"/>
      <c r="Q297" s="44"/>
      <c r="R297" s="44"/>
      <c r="S297" s="44"/>
      <c r="T297" s="44"/>
      <c r="U297" s="45"/>
      <c r="V297" s="44"/>
      <c r="W297" s="44"/>
      <c r="X297" s="44"/>
      <c r="Y297" s="44"/>
      <c r="Z297" s="44"/>
    </row>
    <row r="298" spans="5:26" x14ac:dyDescent="0.2">
      <c r="E298" s="23"/>
      <c r="Q298" s="44"/>
      <c r="R298" s="44"/>
      <c r="S298" s="44"/>
      <c r="T298" s="44"/>
      <c r="U298" s="45"/>
      <c r="V298" s="44"/>
      <c r="W298" s="44"/>
      <c r="X298" s="44"/>
      <c r="Y298" s="44"/>
      <c r="Z298" s="44"/>
    </row>
    <row r="299" spans="5:26" x14ac:dyDescent="0.2">
      <c r="E299" s="23"/>
      <c r="Q299" s="44"/>
      <c r="R299" s="44"/>
      <c r="S299" s="44"/>
      <c r="T299" s="44"/>
      <c r="U299" s="45"/>
      <c r="V299" s="44"/>
      <c r="W299" s="44"/>
      <c r="X299" s="44"/>
      <c r="Y299" s="44"/>
      <c r="Z299" s="44"/>
    </row>
    <row r="300" spans="5:26" x14ac:dyDescent="0.2">
      <c r="E300" s="23"/>
      <c r="Q300" s="44"/>
      <c r="R300" s="44"/>
      <c r="S300" s="44"/>
      <c r="T300" s="44"/>
      <c r="U300" s="45"/>
      <c r="V300" s="44"/>
      <c r="W300" s="44"/>
      <c r="X300" s="44"/>
      <c r="Y300" s="44"/>
      <c r="Z300" s="44"/>
    </row>
    <row r="301" spans="5:26" x14ac:dyDescent="0.2">
      <c r="E301" s="23"/>
      <c r="Q301" s="44"/>
      <c r="R301" s="44"/>
      <c r="S301" s="44"/>
      <c r="T301" s="44"/>
      <c r="U301" s="45"/>
      <c r="V301" s="44"/>
      <c r="W301" s="44"/>
      <c r="X301" s="44"/>
      <c r="Y301" s="44"/>
      <c r="Z301" s="44"/>
    </row>
    <row r="302" spans="5:26" x14ac:dyDescent="0.2">
      <c r="E302" s="23"/>
      <c r="Q302" s="44"/>
      <c r="R302" s="44"/>
      <c r="S302" s="44"/>
      <c r="T302" s="44"/>
      <c r="U302" s="45"/>
      <c r="V302" s="44"/>
      <c r="W302" s="44"/>
      <c r="X302" s="44"/>
      <c r="Y302" s="44"/>
      <c r="Z302" s="44"/>
    </row>
    <row r="303" spans="5:26" x14ac:dyDescent="0.2">
      <c r="E303" s="23"/>
      <c r="Q303" s="44"/>
      <c r="R303" s="44"/>
      <c r="S303" s="44"/>
      <c r="T303" s="44"/>
      <c r="U303" s="45"/>
      <c r="V303" s="44"/>
      <c r="W303" s="44"/>
      <c r="X303" s="44"/>
      <c r="Y303" s="44"/>
      <c r="Z303" s="44"/>
    </row>
    <row r="304" spans="5:26" x14ac:dyDescent="0.2">
      <c r="E304" s="23"/>
      <c r="Q304" s="44"/>
      <c r="R304" s="44"/>
      <c r="S304" s="44"/>
      <c r="T304" s="44"/>
      <c r="U304" s="45"/>
      <c r="V304" s="44"/>
      <c r="W304" s="44"/>
      <c r="X304" s="44"/>
      <c r="Y304" s="44"/>
      <c r="Z304" s="44"/>
    </row>
    <row r="305" spans="5:26" x14ac:dyDescent="0.2">
      <c r="E305" s="23"/>
      <c r="Q305" s="44"/>
      <c r="R305" s="44"/>
      <c r="S305" s="44"/>
      <c r="T305" s="44"/>
      <c r="U305" s="45"/>
      <c r="V305" s="44"/>
      <c r="W305" s="44"/>
      <c r="X305" s="44"/>
      <c r="Y305" s="44"/>
      <c r="Z305" s="44"/>
    </row>
    <row r="306" spans="5:26" x14ac:dyDescent="0.2">
      <c r="E306" s="23"/>
      <c r="Q306" s="44"/>
      <c r="R306" s="44"/>
      <c r="S306" s="44"/>
      <c r="T306" s="44"/>
      <c r="U306" s="45"/>
      <c r="V306" s="44"/>
      <c r="W306" s="44"/>
      <c r="X306" s="44"/>
      <c r="Y306" s="44"/>
      <c r="Z306" s="44"/>
    </row>
    <row r="307" spans="5:26" x14ac:dyDescent="0.2">
      <c r="E307" s="23"/>
      <c r="Q307" s="44"/>
      <c r="R307" s="44"/>
      <c r="S307" s="44"/>
      <c r="T307" s="44"/>
      <c r="U307" s="45"/>
      <c r="V307" s="44"/>
      <c r="W307" s="44"/>
      <c r="X307" s="44"/>
      <c r="Y307" s="44"/>
      <c r="Z307" s="44"/>
    </row>
    <row r="308" spans="5:26" x14ac:dyDescent="0.2">
      <c r="E308" s="23"/>
      <c r="Q308" s="44"/>
      <c r="R308" s="44"/>
      <c r="S308" s="44"/>
      <c r="T308" s="44"/>
      <c r="U308" s="45"/>
      <c r="V308" s="44"/>
      <c r="W308" s="44"/>
      <c r="X308" s="44"/>
      <c r="Y308" s="44"/>
      <c r="Z308" s="44"/>
    </row>
    <row r="309" spans="5:26" x14ac:dyDescent="0.2">
      <c r="E309" s="23"/>
      <c r="Q309" s="44"/>
      <c r="R309" s="44"/>
      <c r="S309" s="44"/>
      <c r="T309" s="44"/>
      <c r="U309" s="45"/>
      <c r="V309" s="44"/>
      <c r="W309" s="44"/>
      <c r="X309" s="44"/>
      <c r="Y309" s="44"/>
      <c r="Z309" s="44"/>
    </row>
    <row r="310" spans="5:26" x14ac:dyDescent="0.2">
      <c r="E310" s="23"/>
      <c r="Q310" s="44"/>
      <c r="R310" s="44"/>
      <c r="S310" s="44"/>
      <c r="T310" s="44"/>
      <c r="U310" s="45"/>
      <c r="V310" s="44"/>
      <c r="W310" s="44"/>
      <c r="X310" s="44"/>
      <c r="Y310" s="44"/>
      <c r="Z310" s="44"/>
    </row>
    <row r="311" spans="5:26" x14ac:dyDescent="0.2">
      <c r="E311" s="23"/>
      <c r="Q311" s="44"/>
      <c r="R311" s="44"/>
      <c r="S311" s="44"/>
      <c r="T311" s="44"/>
      <c r="U311" s="45"/>
      <c r="V311" s="44"/>
      <c r="W311" s="44"/>
      <c r="X311" s="44"/>
      <c r="Y311" s="44"/>
      <c r="Z311" s="44"/>
    </row>
    <row r="312" spans="5:26" x14ac:dyDescent="0.2">
      <c r="E312" s="23"/>
      <c r="Q312" s="44"/>
      <c r="R312" s="44"/>
      <c r="S312" s="44"/>
      <c r="T312" s="44"/>
      <c r="U312" s="45"/>
      <c r="V312" s="44"/>
      <c r="W312" s="44"/>
      <c r="X312" s="44"/>
      <c r="Y312" s="44"/>
      <c r="Z312" s="44"/>
    </row>
    <row r="313" spans="5:26" x14ac:dyDescent="0.2">
      <c r="E313" s="23"/>
      <c r="Q313" s="44"/>
      <c r="R313" s="44"/>
      <c r="S313" s="44"/>
      <c r="T313" s="44"/>
      <c r="U313" s="45"/>
      <c r="V313" s="44"/>
      <c r="W313" s="44"/>
      <c r="X313" s="44"/>
      <c r="Y313" s="44"/>
      <c r="Z313" s="44"/>
    </row>
    <row r="314" spans="5:26" x14ac:dyDescent="0.2">
      <c r="E314" s="23"/>
      <c r="Q314" s="44"/>
      <c r="R314" s="44"/>
      <c r="S314" s="44"/>
      <c r="T314" s="44"/>
      <c r="U314" s="45"/>
      <c r="V314" s="44"/>
      <c r="W314" s="44"/>
      <c r="X314" s="44"/>
      <c r="Y314" s="44"/>
      <c r="Z314" s="44"/>
    </row>
    <row r="315" spans="5:26" x14ac:dyDescent="0.2">
      <c r="E315" s="23"/>
      <c r="Q315" s="44"/>
      <c r="R315" s="44"/>
      <c r="S315" s="44"/>
      <c r="T315" s="44"/>
      <c r="U315" s="45"/>
      <c r="V315" s="44"/>
      <c r="W315" s="44"/>
      <c r="X315" s="44"/>
      <c r="Y315" s="44"/>
      <c r="Z315" s="44"/>
    </row>
    <row r="316" spans="5:26" x14ac:dyDescent="0.2">
      <c r="E316" s="23"/>
      <c r="Q316" s="44"/>
      <c r="R316" s="44"/>
      <c r="S316" s="44"/>
      <c r="T316" s="44"/>
      <c r="U316" s="45"/>
      <c r="V316" s="44"/>
      <c r="W316" s="44"/>
      <c r="X316" s="44"/>
      <c r="Y316" s="44"/>
      <c r="Z316" s="44"/>
    </row>
    <row r="317" spans="5:26" x14ac:dyDescent="0.2">
      <c r="E317" s="23"/>
      <c r="Q317" s="44"/>
      <c r="R317" s="44"/>
      <c r="S317" s="44"/>
      <c r="T317" s="44"/>
      <c r="U317" s="45"/>
      <c r="V317" s="44"/>
      <c r="W317" s="44"/>
      <c r="X317" s="44"/>
      <c r="Y317" s="44"/>
      <c r="Z317" s="44"/>
    </row>
    <row r="318" spans="5:26" x14ac:dyDescent="0.2">
      <c r="E318" s="23"/>
      <c r="Q318" s="44"/>
      <c r="R318" s="44"/>
      <c r="S318" s="44"/>
      <c r="T318" s="44"/>
      <c r="U318" s="45"/>
      <c r="V318" s="44"/>
      <c r="W318" s="44"/>
      <c r="X318" s="44"/>
      <c r="Y318" s="44"/>
      <c r="Z318" s="44"/>
    </row>
    <row r="319" spans="5:26" x14ac:dyDescent="0.2">
      <c r="E319" s="23"/>
      <c r="Q319" s="44"/>
      <c r="R319" s="44"/>
      <c r="S319" s="44"/>
      <c r="T319" s="44"/>
      <c r="U319" s="45"/>
      <c r="V319" s="44"/>
      <c r="W319" s="44"/>
      <c r="X319" s="44"/>
      <c r="Y319" s="44"/>
      <c r="Z319" s="44"/>
    </row>
    <row r="320" spans="5:26" x14ac:dyDescent="0.2">
      <c r="E320" s="23"/>
      <c r="Q320" s="44"/>
      <c r="R320" s="44"/>
      <c r="S320" s="44"/>
      <c r="T320" s="44"/>
      <c r="U320" s="45"/>
      <c r="V320" s="44"/>
      <c r="W320" s="44"/>
      <c r="X320" s="44"/>
      <c r="Y320" s="44"/>
      <c r="Z320" s="44"/>
    </row>
    <row r="321" spans="5:26" x14ac:dyDescent="0.2">
      <c r="E321" s="23"/>
      <c r="Q321" s="44"/>
      <c r="R321" s="44"/>
      <c r="S321" s="44"/>
      <c r="T321" s="44"/>
      <c r="U321" s="45"/>
      <c r="V321" s="44"/>
      <c r="W321" s="44"/>
      <c r="X321" s="44"/>
      <c r="Y321" s="44"/>
      <c r="Z321" s="44"/>
    </row>
    <row r="322" spans="5:26" x14ac:dyDescent="0.2">
      <c r="E322" s="23"/>
      <c r="Q322" s="44"/>
      <c r="R322" s="44"/>
      <c r="S322" s="44"/>
      <c r="T322" s="44"/>
      <c r="U322" s="45"/>
      <c r="V322" s="44"/>
      <c r="W322" s="44"/>
      <c r="X322" s="44"/>
      <c r="Y322" s="44"/>
      <c r="Z322" s="44"/>
    </row>
    <row r="323" spans="5:26" x14ac:dyDescent="0.2">
      <c r="E323" s="23"/>
      <c r="Q323" s="44"/>
      <c r="R323" s="44"/>
      <c r="S323" s="44"/>
      <c r="T323" s="44"/>
      <c r="U323" s="45"/>
      <c r="V323" s="44"/>
      <c r="W323" s="44"/>
      <c r="X323" s="44"/>
      <c r="Y323" s="44"/>
      <c r="Z323" s="44"/>
    </row>
    <row r="324" spans="5:26" x14ac:dyDescent="0.2">
      <c r="E324" s="23"/>
      <c r="Q324" s="44"/>
      <c r="R324" s="44"/>
      <c r="S324" s="44"/>
      <c r="T324" s="44"/>
      <c r="U324" s="45"/>
      <c r="V324" s="44"/>
      <c r="W324" s="44"/>
      <c r="X324" s="44"/>
      <c r="Y324" s="44"/>
      <c r="Z324" s="44"/>
    </row>
    <row r="325" spans="5:26" x14ac:dyDescent="0.2">
      <c r="E325" s="23"/>
      <c r="Q325" s="44"/>
      <c r="R325" s="44"/>
      <c r="S325" s="44"/>
      <c r="T325" s="44"/>
      <c r="U325" s="45"/>
      <c r="V325" s="44"/>
      <c r="W325" s="44"/>
      <c r="X325" s="44"/>
      <c r="Y325" s="44"/>
      <c r="Z325" s="44"/>
    </row>
    <row r="326" spans="5:26" x14ac:dyDescent="0.2">
      <c r="E326" s="23"/>
      <c r="Q326" s="44"/>
      <c r="R326" s="44"/>
      <c r="S326" s="44"/>
      <c r="T326" s="44"/>
      <c r="U326" s="45"/>
      <c r="V326" s="44"/>
      <c r="W326" s="44"/>
      <c r="X326" s="44"/>
      <c r="Y326" s="44"/>
      <c r="Z326" s="44"/>
    </row>
    <row r="327" spans="5:26" x14ac:dyDescent="0.2">
      <c r="E327" s="23"/>
      <c r="Q327" s="44"/>
      <c r="R327" s="44"/>
      <c r="S327" s="44"/>
      <c r="T327" s="44"/>
      <c r="U327" s="45"/>
      <c r="V327" s="44"/>
      <c r="W327" s="44"/>
      <c r="X327" s="44"/>
      <c r="Y327" s="44"/>
      <c r="Z327" s="44"/>
    </row>
    <row r="328" spans="5:26" x14ac:dyDescent="0.2">
      <c r="E328" s="23"/>
      <c r="Q328" s="44"/>
      <c r="R328" s="44"/>
      <c r="S328" s="44"/>
      <c r="T328" s="44"/>
      <c r="U328" s="45"/>
      <c r="V328" s="44"/>
      <c r="W328" s="44"/>
      <c r="X328" s="44"/>
      <c r="Y328" s="44"/>
      <c r="Z328" s="44"/>
    </row>
    <row r="329" spans="5:26" x14ac:dyDescent="0.2">
      <c r="E329" s="23"/>
      <c r="Q329" s="44"/>
      <c r="R329" s="44"/>
      <c r="S329" s="44"/>
      <c r="T329" s="44"/>
      <c r="U329" s="45"/>
      <c r="V329" s="44"/>
      <c r="W329" s="44"/>
      <c r="X329" s="44"/>
      <c r="Y329" s="44"/>
      <c r="Z329" s="44"/>
    </row>
    <row r="330" spans="5:26" x14ac:dyDescent="0.2">
      <c r="E330" s="23"/>
      <c r="Q330" s="44"/>
      <c r="R330" s="44"/>
      <c r="S330" s="44"/>
      <c r="T330" s="44"/>
      <c r="U330" s="45"/>
      <c r="V330" s="44"/>
      <c r="W330" s="44"/>
      <c r="X330" s="44"/>
      <c r="Y330" s="44"/>
      <c r="Z330" s="44"/>
    </row>
    <row r="331" spans="5:26" x14ac:dyDescent="0.2">
      <c r="E331" s="23"/>
      <c r="Q331" s="44"/>
      <c r="R331" s="44"/>
      <c r="S331" s="44"/>
      <c r="T331" s="44"/>
      <c r="U331" s="45"/>
      <c r="V331" s="44"/>
      <c r="W331" s="44"/>
      <c r="X331" s="44"/>
      <c r="Y331" s="44"/>
      <c r="Z331" s="44"/>
    </row>
    <row r="332" spans="5:26" x14ac:dyDescent="0.2">
      <c r="E332" s="23"/>
      <c r="Q332" s="44"/>
      <c r="R332" s="44"/>
      <c r="S332" s="44"/>
      <c r="T332" s="44"/>
      <c r="U332" s="45"/>
      <c r="V332" s="44"/>
      <c r="W332" s="44"/>
      <c r="X332" s="44"/>
      <c r="Y332" s="44"/>
      <c r="Z332" s="44"/>
    </row>
    <row r="333" spans="5:26" x14ac:dyDescent="0.2">
      <c r="E333" s="23"/>
      <c r="Q333" s="44"/>
      <c r="R333" s="44"/>
      <c r="S333" s="44"/>
      <c r="T333" s="44"/>
      <c r="U333" s="45"/>
      <c r="V333" s="44"/>
      <c r="W333" s="44"/>
      <c r="X333" s="44"/>
      <c r="Y333" s="44"/>
      <c r="Z333" s="44"/>
    </row>
    <row r="334" spans="5:26" x14ac:dyDescent="0.2">
      <c r="E334" s="23"/>
      <c r="Q334" s="44"/>
      <c r="R334" s="44"/>
      <c r="S334" s="44"/>
      <c r="T334" s="44"/>
      <c r="U334" s="45"/>
      <c r="V334" s="44"/>
      <c r="W334" s="44"/>
      <c r="X334" s="44"/>
      <c r="Y334" s="44"/>
      <c r="Z334" s="44"/>
    </row>
    <row r="335" spans="5:26" x14ac:dyDescent="0.2">
      <c r="E335" s="23"/>
      <c r="Q335" s="44"/>
      <c r="R335" s="44"/>
      <c r="S335" s="44"/>
      <c r="T335" s="44"/>
      <c r="U335" s="45"/>
      <c r="V335" s="44"/>
      <c r="W335" s="44"/>
      <c r="X335" s="44"/>
      <c r="Y335" s="44"/>
      <c r="Z335" s="44"/>
    </row>
    <row r="336" spans="5:26" x14ac:dyDescent="0.2">
      <c r="E336" s="23"/>
      <c r="Q336" s="44"/>
      <c r="R336" s="44"/>
      <c r="S336" s="44"/>
      <c r="T336" s="44"/>
      <c r="U336" s="45"/>
      <c r="V336" s="44"/>
      <c r="W336" s="44"/>
      <c r="X336" s="44"/>
      <c r="Y336" s="44"/>
      <c r="Z336" s="44"/>
    </row>
    <row r="337" spans="5:26" x14ac:dyDescent="0.2">
      <c r="E337" s="23"/>
      <c r="Q337" s="44"/>
      <c r="R337" s="44"/>
      <c r="S337" s="44"/>
      <c r="T337" s="44"/>
      <c r="U337" s="45"/>
      <c r="V337" s="44"/>
      <c r="W337" s="44"/>
      <c r="X337" s="44"/>
      <c r="Y337" s="44"/>
      <c r="Z337" s="44"/>
    </row>
    <row r="338" spans="5:26" x14ac:dyDescent="0.2">
      <c r="E338" s="23"/>
      <c r="Q338" s="44"/>
      <c r="R338" s="44"/>
      <c r="S338" s="44"/>
      <c r="T338" s="44"/>
      <c r="U338" s="45"/>
      <c r="V338" s="44"/>
      <c r="W338" s="44"/>
      <c r="X338" s="44"/>
      <c r="Y338" s="44"/>
      <c r="Z338" s="44"/>
    </row>
    <row r="339" spans="5:26" x14ac:dyDescent="0.2">
      <c r="E339" s="23"/>
      <c r="Q339" s="44"/>
      <c r="R339" s="44"/>
      <c r="S339" s="44"/>
      <c r="T339" s="44"/>
      <c r="U339" s="45"/>
      <c r="V339" s="44"/>
      <c r="W339" s="44"/>
      <c r="X339" s="44"/>
      <c r="Y339" s="44"/>
      <c r="Z339" s="44"/>
    </row>
    <row r="340" spans="5:26" x14ac:dyDescent="0.2">
      <c r="E340" s="23"/>
      <c r="Q340" s="44"/>
      <c r="R340" s="44"/>
      <c r="S340" s="44"/>
      <c r="T340" s="44"/>
      <c r="U340" s="45"/>
      <c r="V340" s="44"/>
      <c r="W340" s="44"/>
      <c r="X340" s="44"/>
      <c r="Y340" s="44"/>
      <c r="Z340" s="44"/>
    </row>
    <row r="341" spans="5:26" x14ac:dyDescent="0.2">
      <c r="E341" s="23"/>
      <c r="Q341" s="44"/>
      <c r="R341" s="44"/>
      <c r="S341" s="44"/>
      <c r="T341" s="44"/>
      <c r="U341" s="45"/>
      <c r="V341" s="44"/>
      <c r="W341" s="44"/>
      <c r="X341" s="44"/>
      <c r="Y341" s="44"/>
      <c r="Z341" s="44"/>
    </row>
    <row r="342" spans="5:26" x14ac:dyDescent="0.2">
      <c r="E342" s="23"/>
      <c r="Q342" s="44"/>
      <c r="R342" s="44"/>
      <c r="S342" s="44"/>
      <c r="T342" s="44"/>
      <c r="U342" s="45"/>
      <c r="V342" s="44"/>
      <c r="W342" s="44"/>
      <c r="X342" s="44"/>
      <c r="Y342" s="44"/>
      <c r="Z342" s="44"/>
    </row>
    <row r="343" spans="5:26" x14ac:dyDescent="0.2">
      <c r="E343" s="23"/>
      <c r="Q343" s="44"/>
      <c r="R343" s="44"/>
      <c r="S343" s="44"/>
      <c r="T343" s="44"/>
      <c r="U343" s="45"/>
      <c r="V343" s="44"/>
      <c r="W343" s="44"/>
      <c r="X343" s="44"/>
      <c r="Y343" s="44"/>
      <c r="Z343" s="44"/>
    </row>
    <row r="344" spans="5:26" x14ac:dyDescent="0.2">
      <c r="E344" s="23"/>
      <c r="Q344" s="44"/>
      <c r="R344" s="44"/>
      <c r="S344" s="44"/>
      <c r="T344" s="44"/>
      <c r="U344" s="45"/>
      <c r="V344" s="44"/>
      <c r="W344" s="44"/>
      <c r="X344" s="44"/>
      <c r="Y344" s="44"/>
      <c r="Z344" s="44"/>
    </row>
    <row r="345" spans="5:26" x14ac:dyDescent="0.2">
      <c r="E345" s="23"/>
      <c r="Q345" s="44"/>
      <c r="R345" s="44"/>
      <c r="S345" s="44"/>
      <c r="T345" s="44"/>
      <c r="U345" s="45"/>
      <c r="V345" s="44"/>
      <c r="W345" s="44"/>
      <c r="X345" s="44"/>
      <c r="Y345" s="44"/>
      <c r="Z345" s="44"/>
    </row>
    <row r="346" spans="5:26" x14ac:dyDescent="0.2">
      <c r="E346" s="23"/>
      <c r="Q346" s="44"/>
      <c r="R346" s="44"/>
      <c r="S346" s="44"/>
      <c r="T346" s="44"/>
      <c r="U346" s="45"/>
      <c r="V346" s="44"/>
      <c r="W346" s="44"/>
      <c r="X346" s="44"/>
      <c r="Y346" s="44"/>
      <c r="Z346" s="44"/>
    </row>
    <row r="347" spans="5:26" x14ac:dyDescent="0.2">
      <c r="E347" s="23"/>
      <c r="Q347" s="44"/>
      <c r="R347" s="44"/>
      <c r="S347" s="44"/>
      <c r="T347" s="44"/>
      <c r="U347" s="45"/>
      <c r="V347" s="44"/>
      <c r="W347" s="44"/>
      <c r="X347" s="44"/>
      <c r="Y347" s="44"/>
      <c r="Z347" s="44"/>
    </row>
    <row r="348" spans="5:26" x14ac:dyDescent="0.2">
      <c r="E348" s="23"/>
      <c r="Q348" s="44"/>
      <c r="R348" s="44"/>
      <c r="S348" s="44"/>
      <c r="T348" s="44"/>
      <c r="U348" s="45"/>
      <c r="V348" s="44"/>
      <c r="W348" s="44"/>
      <c r="X348" s="44"/>
      <c r="Y348" s="44"/>
      <c r="Z348" s="44"/>
    </row>
    <row r="349" spans="5:26" x14ac:dyDescent="0.2">
      <c r="E349" s="23"/>
      <c r="Q349" s="44"/>
      <c r="R349" s="44"/>
      <c r="S349" s="44"/>
      <c r="T349" s="44"/>
      <c r="U349" s="45"/>
      <c r="V349" s="44"/>
      <c r="W349" s="44"/>
      <c r="X349" s="44"/>
      <c r="Y349" s="44"/>
      <c r="Z349" s="44"/>
    </row>
    <row r="350" spans="5:26" x14ac:dyDescent="0.2">
      <c r="E350" s="23"/>
      <c r="Q350" s="44"/>
      <c r="R350" s="44"/>
      <c r="S350" s="44"/>
      <c r="T350" s="44"/>
      <c r="U350" s="45"/>
      <c r="V350" s="44"/>
      <c r="W350" s="44"/>
      <c r="X350" s="44"/>
      <c r="Y350" s="44"/>
      <c r="Z350" s="44"/>
    </row>
    <row r="351" spans="5:26" x14ac:dyDescent="0.2">
      <c r="E351" s="23"/>
      <c r="Q351" s="44"/>
      <c r="R351" s="44"/>
      <c r="S351" s="44"/>
      <c r="T351" s="44"/>
      <c r="U351" s="45"/>
      <c r="V351" s="44"/>
      <c r="W351" s="44"/>
      <c r="X351" s="44"/>
      <c r="Y351" s="44"/>
      <c r="Z351" s="44"/>
    </row>
    <row r="352" spans="5:26" x14ac:dyDescent="0.2">
      <c r="E352" s="23"/>
      <c r="Q352" s="44"/>
      <c r="R352" s="44"/>
      <c r="S352" s="44"/>
      <c r="T352" s="44"/>
      <c r="U352" s="45"/>
      <c r="V352" s="44"/>
      <c r="W352" s="44"/>
      <c r="X352" s="44"/>
      <c r="Y352" s="44"/>
      <c r="Z352" s="44"/>
    </row>
    <row r="353" spans="5:26" x14ac:dyDescent="0.2">
      <c r="E353" s="23"/>
      <c r="Q353" s="44"/>
      <c r="R353" s="44"/>
      <c r="S353" s="44"/>
      <c r="T353" s="44"/>
      <c r="U353" s="45"/>
      <c r="V353" s="44"/>
      <c r="W353" s="44"/>
      <c r="X353" s="44"/>
      <c r="Y353" s="44"/>
      <c r="Z353" s="44"/>
    </row>
    <row r="354" spans="5:26" x14ac:dyDescent="0.2">
      <c r="E354" s="23"/>
      <c r="Q354" s="44"/>
      <c r="R354" s="44"/>
      <c r="S354" s="44"/>
      <c r="T354" s="44"/>
      <c r="U354" s="45"/>
      <c r="V354" s="44"/>
      <c r="W354" s="44"/>
      <c r="X354" s="44"/>
      <c r="Y354" s="44"/>
      <c r="Z354" s="44"/>
    </row>
    <row r="355" spans="5:26" x14ac:dyDescent="0.2">
      <c r="E355" s="23"/>
      <c r="Q355" s="44"/>
      <c r="R355" s="44"/>
      <c r="S355" s="44"/>
      <c r="T355" s="44"/>
      <c r="U355" s="45"/>
      <c r="V355" s="44"/>
      <c r="W355" s="44"/>
      <c r="X355" s="44"/>
      <c r="Y355" s="44"/>
      <c r="Z355" s="44"/>
    </row>
    <row r="356" spans="5:26" x14ac:dyDescent="0.2">
      <c r="E356" s="23"/>
      <c r="Q356" s="44"/>
      <c r="R356" s="44"/>
      <c r="S356" s="44"/>
      <c r="T356" s="44"/>
      <c r="U356" s="45"/>
      <c r="V356" s="44"/>
      <c r="W356" s="44"/>
      <c r="X356" s="44"/>
      <c r="Y356" s="44"/>
      <c r="Z356" s="44"/>
    </row>
    <row r="357" spans="5:26" x14ac:dyDescent="0.2">
      <c r="E357" s="23"/>
      <c r="Q357" s="44"/>
      <c r="R357" s="44"/>
      <c r="S357" s="44"/>
      <c r="T357" s="44"/>
      <c r="U357" s="45"/>
      <c r="V357" s="44"/>
      <c r="W357" s="44"/>
      <c r="X357" s="44"/>
      <c r="Y357" s="44"/>
      <c r="Z357" s="44"/>
    </row>
    <row r="358" spans="5:26" x14ac:dyDescent="0.2">
      <c r="E358" s="23"/>
      <c r="Q358" s="44"/>
      <c r="R358" s="44"/>
      <c r="S358" s="44"/>
      <c r="T358" s="44"/>
      <c r="U358" s="45"/>
      <c r="V358" s="44"/>
      <c r="W358" s="44"/>
      <c r="X358" s="44"/>
      <c r="Y358" s="44"/>
      <c r="Z358" s="44"/>
    </row>
    <row r="359" spans="5:26" x14ac:dyDescent="0.2">
      <c r="E359" s="23"/>
      <c r="Q359" s="44"/>
      <c r="R359" s="44"/>
      <c r="S359" s="44"/>
      <c r="T359" s="44"/>
      <c r="U359" s="45"/>
      <c r="V359" s="44"/>
      <c r="W359" s="44"/>
      <c r="X359" s="44"/>
      <c r="Y359" s="44"/>
      <c r="Z359" s="44"/>
    </row>
    <row r="360" spans="5:26" x14ac:dyDescent="0.2">
      <c r="E360" s="23"/>
      <c r="Q360" s="44"/>
      <c r="R360" s="44"/>
      <c r="S360" s="44"/>
      <c r="T360" s="44"/>
      <c r="U360" s="45"/>
      <c r="V360" s="44"/>
      <c r="W360" s="44"/>
      <c r="X360" s="44"/>
      <c r="Y360" s="44"/>
      <c r="Z360" s="44"/>
    </row>
    <row r="361" spans="5:26" x14ac:dyDescent="0.2">
      <c r="E361" s="23"/>
      <c r="Q361" s="44"/>
      <c r="R361" s="44"/>
      <c r="S361" s="44"/>
      <c r="T361" s="44"/>
      <c r="U361" s="45"/>
      <c r="V361" s="44"/>
      <c r="W361" s="44"/>
      <c r="X361" s="44"/>
      <c r="Y361" s="44"/>
      <c r="Z361" s="44"/>
    </row>
    <row r="362" spans="5:26" x14ac:dyDescent="0.2">
      <c r="E362" s="23"/>
      <c r="Q362" s="44"/>
      <c r="R362" s="44"/>
      <c r="S362" s="44"/>
      <c r="T362" s="44"/>
      <c r="U362" s="45"/>
      <c r="V362" s="44"/>
      <c r="W362" s="44"/>
      <c r="X362" s="44"/>
      <c r="Y362" s="44"/>
      <c r="Z362" s="44"/>
    </row>
    <row r="363" spans="5:26" x14ac:dyDescent="0.2">
      <c r="E363" s="23"/>
      <c r="Q363" s="44"/>
      <c r="R363" s="44"/>
      <c r="S363" s="44"/>
      <c r="T363" s="44"/>
      <c r="U363" s="45"/>
      <c r="V363" s="44"/>
      <c r="W363" s="44"/>
      <c r="X363" s="44"/>
      <c r="Y363" s="44"/>
      <c r="Z363" s="44"/>
    </row>
    <row r="364" spans="5:26" x14ac:dyDescent="0.2">
      <c r="E364" s="23"/>
      <c r="Q364" s="44"/>
      <c r="R364" s="44"/>
      <c r="S364" s="44"/>
      <c r="T364" s="44"/>
      <c r="U364" s="45"/>
      <c r="V364" s="44"/>
      <c r="W364" s="44"/>
      <c r="X364" s="44"/>
      <c r="Y364" s="44"/>
      <c r="Z364" s="44"/>
    </row>
    <row r="365" spans="5:26" x14ac:dyDescent="0.2">
      <c r="E365" s="23"/>
      <c r="Q365" s="44"/>
      <c r="R365" s="44"/>
      <c r="S365" s="44"/>
      <c r="T365" s="44"/>
      <c r="U365" s="45"/>
      <c r="V365" s="44"/>
      <c r="W365" s="44"/>
      <c r="X365" s="44"/>
      <c r="Y365" s="44"/>
      <c r="Z365" s="44"/>
    </row>
    <row r="366" spans="5:26" x14ac:dyDescent="0.2">
      <c r="E366" s="23"/>
      <c r="Q366" s="44"/>
      <c r="R366" s="44"/>
      <c r="S366" s="44"/>
      <c r="T366" s="44"/>
      <c r="U366" s="45"/>
      <c r="V366" s="44"/>
      <c r="W366" s="44"/>
      <c r="X366" s="44"/>
      <c r="Y366" s="44"/>
      <c r="Z366" s="44"/>
    </row>
    <row r="367" spans="5:26" x14ac:dyDescent="0.2">
      <c r="E367" s="23"/>
      <c r="Q367" s="44"/>
      <c r="R367" s="44"/>
      <c r="S367" s="44"/>
      <c r="T367" s="44"/>
      <c r="U367" s="45"/>
      <c r="V367" s="44"/>
      <c r="W367" s="44"/>
      <c r="X367" s="44"/>
      <c r="Y367" s="44"/>
      <c r="Z367" s="44"/>
    </row>
    <row r="368" spans="5:26" x14ac:dyDescent="0.2">
      <c r="E368" s="23"/>
      <c r="Q368" s="44"/>
      <c r="R368" s="44"/>
      <c r="S368" s="44"/>
      <c r="T368" s="44"/>
      <c r="U368" s="45"/>
      <c r="V368" s="44"/>
      <c r="W368" s="44"/>
      <c r="X368" s="44"/>
      <c r="Y368" s="44"/>
      <c r="Z368" s="44"/>
    </row>
    <row r="369" spans="5:26" x14ac:dyDescent="0.2">
      <c r="E369" s="23"/>
      <c r="Q369" s="44"/>
      <c r="R369" s="44"/>
      <c r="S369" s="44"/>
      <c r="T369" s="44"/>
      <c r="U369" s="45"/>
      <c r="V369" s="44"/>
      <c r="W369" s="44"/>
      <c r="X369" s="44"/>
      <c r="Y369" s="44"/>
      <c r="Z369" s="44"/>
    </row>
    <row r="370" spans="5:26" x14ac:dyDescent="0.2">
      <c r="E370" s="23"/>
      <c r="Q370" s="44"/>
      <c r="R370" s="44"/>
      <c r="S370" s="44"/>
      <c r="T370" s="44"/>
      <c r="U370" s="45"/>
      <c r="V370" s="44"/>
      <c r="W370" s="44"/>
      <c r="X370" s="44"/>
      <c r="Y370" s="44"/>
      <c r="Z370" s="44"/>
    </row>
    <row r="371" spans="5:26" x14ac:dyDescent="0.2">
      <c r="E371" s="23"/>
      <c r="Q371" s="44"/>
      <c r="R371" s="44"/>
      <c r="S371" s="44"/>
      <c r="T371" s="44"/>
      <c r="U371" s="45"/>
      <c r="V371" s="44"/>
      <c r="W371" s="44"/>
      <c r="X371" s="44"/>
      <c r="Y371" s="44"/>
      <c r="Z371" s="44"/>
    </row>
    <row r="372" spans="5:26" x14ac:dyDescent="0.2">
      <c r="E372" s="23"/>
      <c r="Q372" s="44"/>
      <c r="R372" s="44"/>
      <c r="S372" s="44"/>
      <c r="T372" s="44"/>
      <c r="U372" s="45"/>
      <c r="V372" s="44"/>
      <c r="W372" s="44"/>
      <c r="X372" s="44"/>
      <c r="Y372" s="44"/>
      <c r="Z372" s="44"/>
    </row>
    <row r="373" spans="5:26" x14ac:dyDescent="0.2">
      <c r="E373" s="23"/>
      <c r="Q373" s="44"/>
      <c r="R373" s="44"/>
      <c r="S373" s="44"/>
      <c r="T373" s="44"/>
      <c r="U373" s="45"/>
      <c r="V373" s="44"/>
      <c r="W373" s="44"/>
      <c r="X373" s="44"/>
      <c r="Y373" s="44"/>
      <c r="Z373" s="44"/>
    </row>
    <row r="374" spans="5:26" x14ac:dyDescent="0.2">
      <c r="E374" s="23"/>
      <c r="Q374" s="44"/>
      <c r="R374" s="44"/>
      <c r="S374" s="44"/>
      <c r="T374" s="44"/>
      <c r="U374" s="45"/>
      <c r="V374" s="44"/>
      <c r="W374" s="44"/>
      <c r="X374" s="44"/>
      <c r="Y374" s="44"/>
      <c r="Z374" s="44"/>
    </row>
    <row r="375" spans="5:26" x14ac:dyDescent="0.2">
      <c r="E375" s="23"/>
      <c r="Q375" s="44"/>
      <c r="R375" s="44"/>
      <c r="S375" s="44"/>
      <c r="T375" s="44"/>
      <c r="U375" s="45"/>
      <c r="V375" s="44"/>
      <c r="W375" s="44"/>
      <c r="X375" s="44"/>
      <c r="Y375" s="44"/>
      <c r="Z375" s="44"/>
    </row>
    <row r="376" spans="5:26" x14ac:dyDescent="0.2">
      <c r="E376" s="23"/>
      <c r="Q376" s="44"/>
      <c r="R376" s="44"/>
      <c r="S376" s="44"/>
      <c r="T376" s="44"/>
      <c r="U376" s="45"/>
      <c r="V376" s="44"/>
      <c r="W376" s="44"/>
      <c r="X376" s="44"/>
      <c r="Y376" s="44"/>
      <c r="Z376" s="44"/>
    </row>
    <row r="377" spans="5:26" x14ac:dyDescent="0.2">
      <c r="E377" s="23"/>
      <c r="Q377" s="44"/>
      <c r="R377" s="44"/>
      <c r="S377" s="44"/>
      <c r="T377" s="44"/>
      <c r="U377" s="45"/>
      <c r="V377" s="44"/>
      <c r="W377" s="44"/>
      <c r="X377" s="44"/>
      <c r="Y377" s="44"/>
      <c r="Z377" s="44"/>
    </row>
    <row r="378" spans="5:26" x14ac:dyDescent="0.2">
      <c r="E378" s="23"/>
      <c r="Q378" s="44"/>
      <c r="R378" s="44"/>
      <c r="S378" s="44"/>
      <c r="T378" s="44"/>
      <c r="U378" s="45"/>
      <c r="V378" s="44"/>
      <c r="W378" s="44"/>
      <c r="X378" s="44"/>
      <c r="Y378" s="44"/>
      <c r="Z378" s="44"/>
    </row>
    <row r="379" spans="5:26" x14ac:dyDescent="0.2">
      <c r="E379" s="23"/>
      <c r="Q379" s="44"/>
      <c r="R379" s="44"/>
      <c r="S379" s="44"/>
      <c r="T379" s="44"/>
      <c r="U379" s="45"/>
      <c r="V379" s="44"/>
      <c r="W379" s="44"/>
      <c r="X379" s="44"/>
      <c r="Y379" s="44"/>
      <c r="Z379" s="44"/>
    </row>
    <row r="380" spans="5:26" x14ac:dyDescent="0.2">
      <c r="E380" s="23"/>
      <c r="Q380" s="44"/>
      <c r="R380" s="44"/>
      <c r="S380" s="44"/>
      <c r="T380" s="44"/>
      <c r="U380" s="45"/>
      <c r="V380" s="44"/>
      <c r="W380" s="44"/>
      <c r="X380" s="44"/>
      <c r="Y380" s="44"/>
      <c r="Z380" s="44"/>
    </row>
    <row r="381" spans="5:26" x14ac:dyDescent="0.2">
      <c r="E381" s="23"/>
      <c r="Q381" s="44"/>
      <c r="R381" s="44"/>
      <c r="S381" s="44"/>
      <c r="T381" s="44"/>
      <c r="U381" s="45"/>
      <c r="V381" s="44"/>
      <c r="W381" s="44"/>
      <c r="X381" s="44"/>
      <c r="Y381" s="44"/>
      <c r="Z381" s="44"/>
    </row>
    <row r="382" spans="5:26" x14ac:dyDescent="0.2">
      <c r="E382" s="23"/>
      <c r="Q382" s="44"/>
      <c r="R382" s="44"/>
      <c r="S382" s="44"/>
      <c r="T382" s="44"/>
      <c r="U382" s="45"/>
      <c r="V382" s="44"/>
      <c r="W382" s="44"/>
      <c r="X382" s="44"/>
      <c r="Y382" s="44"/>
      <c r="Z382" s="44"/>
    </row>
    <row r="383" spans="5:26" x14ac:dyDescent="0.2">
      <c r="E383" s="23"/>
      <c r="Q383" s="44"/>
      <c r="R383" s="44"/>
      <c r="S383" s="44"/>
      <c r="T383" s="44"/>
      <c r="U383" s="45"/>
      <c r="V383" s="44"/>
      <c r="W383" s="44"/>
      <c r="X383" s="44"/>
      <c r="Y383" s="44"/>
      <c r="Z383" s="44"/>
    </row>
    <row r="384" spans="5:26" x14ac:dyDescent="0.2">
      <c r="E384" s="23"/>
      <c r="Q384" s="44"/>
      <c r="R384" s="44"/>
      <c r="S384" s="44"/>
      <c r="T384" s="44"/>
      <c r="U384" s="45"/>
      <c r="V384" s="44"/>
      <c r="W384" s="44"/>
      <c r="X384" s="44"/>
      <c r="Y384" s="44"/>
      <c r="Z384" s="44"/>
    </row>
    <row r="385" spans="5:26" x14ac:dyDescent="0.2">
      <c r="E385" s="23"/>
      <c r="Q385" s="44"/>
      <c r="R385" s="44"/>
      <c r="S385" s="44"/>
      <c r="T385" s="44"/>
      <c r="U385" s="45"/>
      <c r="V385" s="44"/>
      <c r="W385" s="44"/>
      <c r="X385" s="44"/>
      <c r="Y385" s="44"/>
      <c r="Z385" s="44"/>
    </row>
    <row r="386" spans="5:26" x14ac:dyDescent="0.2">
      <c r="E386" s="23"/>
      <c r="Q386" s="44"/>
      <c r="R386" s="44"/>
      <c r="S386" s="44"/>
      <c r="T386" s="44"/>
      <c r="U386" s="45"/>
      <c r="V386" s="44"/>
      <c r="W386" s="44"/>
      <c r="X386" s="44"/>
      <c r="Y386" s="44"/>
      <c r="Z386" s="44"/>
    </row>
    <row r="387" spans="5:26" x14ac:dyDescent="0.2">
      <c r="E387" s="23"/>
      <c r="Q387" s="44"/>
      <c r="R387" s="44"/>
      <c r="S387" s="44"/>
      <c r="T387" s="44"/>
      <c r="U387" s="45"/>
      <c r="V387" s="44"/>
      <c r="W387" s="44"/>
      <c r="X387" s="44"/>
      <c r="Y387" s="44"/>
      <c r="Z387" s="44"/>
    </row>
    <row r="388" spans="5:26" x14ac:dyDescent="0.2">
      <c r="E388" s="23"/>
      <c r="Q388" s="44"/>
      <c r="R388" s="44"/>
      <c r="S388" s="44"/>
      <c r="T388" s="44"/>
      <c r="U388" s="45"/>
      <c r="V388" s="44"/>
      <c r="W388" s="44"/>
      <c r="X388" s="44"/>
      <c r="Y388" s="44"/>
      <c r="Z388" s="44"/>
    </row>
    <row r="389" spans="5:26" x14ac:dyDescent="0.2">
      <c r="E389" s="23"/>
      <c r="Q389" s="44"/>
      <c r="R389" s="44"/>
      <c r="S389" s="44"/>
      <c r="T389" s="44"/>
      <c r="U389" s="45"/>
      <c r="V389" s="44"/>
      <c r="W389" s="44"/>
      <c r="X389" s="44"/>
      <c r="Y389" s="44"/>
      <c r="Z389" s="44"/>
    </row>
    <row r="390" spans="5:26" x14ac:dyDescent="0.2">
      <c r="E390" s="23"/>
      <c r="Q390" s="44"/>
      <c r="R390" s="44"/>
      <c r="S390" s="44"/>
      <c r="T390" s="44"/>
      <c r="U390" s="45"/>
      <c r="V390" s="44"/>
      <c r="W390" s="44"/>
      <c r="X390" s="44"/>
      <c r="Y390" s="44"/>
      <c r="Z390" s="44"/>
    </row>
    <row r="391" spans="5:26" x14ac:dyDescent="0.2">
      <c r="E391" s="23"/>
      <c r="Q391" s="44"/>
      <c r="R391" s="44"/>
      <c r="S391" s="44"/>
      <c r="T391" s="44"/>
      <c r="U391" s="45"/>
      <c r="V391" s="44"/>
      <c r="W391" s="44"/>
      <c r="X391" s="44"/>
      <c r="Y391" s="44"/>
      <c r="Z391" s="44"/>
    </row>
    <row r="392" spans="5:26" x14ac:dyDescent="0.2">
      <c r="E392" s="23"/>
      <c r="Q392" s="44"/>
      <c r="R392" s="44"/>
      <c r="S392" s="44"/>
      <c r="T392" s="44"/>
      <c r="U392" s="45"/>
      <c r="V392" s="44"/>
      <c r="W392" s="44"/>
      <c r="X392" s="44"/>
      <c r="Y392" s="44"/>
      <c r="Z392" s="44"/>
    </row>
    <row r="393" spans="5:26" x14ac:dyDescent="0.2">
      <c r="E393" s="23"/>
      <c r="Q393" s="44"/>
      <c r="R393" s="44"/>
      <c r="S393" s="44"/>
      <c r="T393" s="44"/>
      <c r="U393" s="45"/>
      <c r="V393" s="44"/>
      <c r="W393" s="44"/>
      <c r="X393" s="44"/>
      <c r="Y393" s="44"/>
      <c r="Z393" s="44"/>
    </row>
    <row r="394" spans="5:26" x14ac:dyDescent="0.2">
      <c r="E394" s="23"/>
      <c r="Q394" s="44"/>
      <c r="R394" s="44"/>
      <c r="S394" s="44"/>
      <c r="T394" s="44"/>
      <c r="U394" s="45"/>
      <c r="V394" s="44"/>
      <c r="W394" s="44"/>
      <c r="X394" s="44"/>
      <c r="Y394" s="44"/>
      <c r="Z394" s="44"/>
    </row>
    <row r="395" spans="5:26" x14ac:dyDescent="0.2">
      <c r="E395" s="23"/>
      <c r="Q395" s="44"/>
      <c r="R395" s="44"/>
      <c r="S395" s="44"/>
      <c r="T395" s="44"/>
      <c r="U395" s="45"/>
      <c r="V395" s="44"/>
      <c r="W395" s="44"/>
      <c r="X395" s="44"/>
      <c r="Y395" s="44"/>
      <c r="Z395" s="44"/>
    </row>
    <row r="396" spans="5:26" x14ac:dyDescent="0.2">
      <c r="E396" s="23"/>
      <c r="Q396" s="44"/>
      <c r="R396" s="44"/>
      <c r="S396" s="44"/>
      <c r="T396" s="44"/>
      <c r="U396" s="45"/>
      <c r="V396" s="44"/>
      <c r="W396" s="44"/>
      <c r="X396" s="44"/>
      <c r="Y396" s="44"/>
      <c r="Z396" s="44"/>
    </row>
    <row r="397" spans="5:26" x14ac:dyDescent="0.2">
      <c r="E397" s="23"/>
      <c r="Q397" s="44"/>
      <c r="R397" s="44"/>
      <c r="S397" s="44"/>
      <c r="T397" s="44"/>
      <c r="U397" s="45"/>
      <c r="V397" s="44"/>
      <c r="W397" s="44"/>
      <c r="X397" s="44"/>
      <c r="Y397" s="44"/>
      <c r="Z397" s="44"/>
    </row>
    <row r="398" spans="5:26" x14ac:dyDescent="0.2">
      <c r="E398" s="23"/>
      <c r="Q398" s="44"/>
      <c r="R398" s="44"/>
      <c r="S398" s="44"/>
      <c r="T398" s="44"/>
      <c r="U398" s="45"/>
      <c r="V398" s="44"/>
      <c r="W398" s="44"/>
      <c r="X398" s="44"/>
      <c r="Y398" s="44"/>
      <c r="Z398" s="44"/>
    </row>
    <row r="399" spans="5:26" x14ac:dyDescent="0.2">
      <c r="E399" s="23"/>
      <c r="Q399" s="44"/>
      <c r="R399" s="44"/>
      <c r="S399" s="44"/>
      <c r="T399" s="44"/>
      <c r="U399" s="45"/>
      <c r="V399" s="44"/>
      <c r="W399" s="44"/>
      <c r="X399" s="44"/>
      <c r="Y399" s="44"/>
      <c r="Z399" s="44"/>
    </row>
    <row r="400" spans="5:26" x14ac:dyDescent="0.2">
      <c r="E400" s="23"/>
      <c r="Q400" s="44"/>
      <c r="R400" s="44"/>
      <c r="S400" s="44"/>
      <c r="T400" s="44"/>
      <c r="U400" s="45"/>
      <c r="V400" s="44"/>
      <c r="W400" s="44"/>
      <c r="X400" s="44"/>
      <c r="Y400" s="44"/>
      <c r="Z400" s="44"/>
    </row>
    <row r="401" spans="5:26" x14ac:dyDescent="0.2">
      <c r="E401" s="23"/>
      <c r="Q401" s="44"/>
      <c r="R401" s="44"/>
      <c r="S401" s="44"/>
      <c r="T401" s="44"/>
      <c r="U401" s="45"/>
      <c r="V401" s="44"/>
      <c r="W401" s="44"/>
      <c r="X401" s="44"/>
      <c r="Y401" s="44"/>
      <c r="Z401" s="44"/>
    </row>
    <row r="402" spans="5:26" x14ac:dyDescent="0.2">
      <c r="E402" s="23"/>
      <c r="Q402" s="44"/>
      <c r="R402" s="44"/>
      <c r="S402" s="44"/>
      <c r="T402" s="44"/>
      <c r="U402" s="45"/>
      <c r="V402" s="44"/>
      <c r="W402" s="44"/>
      <c r="X402" s="44"/>
      <c r="Y402" s="44"/>
      <c r="Z402" s="44"/>
    </row>
    <row r="403" spans="5:26" x14ac:dyDescent="0.2">
      <c r="E403" s="23"/>
      <c r="Q403" s="44"/>
      <c r="R403" s="44"/>
      <c r="S403" s="44"/>
      <c r="T403" s="44"/>
      <c r="U403" s="45"/>
      <c r="V403" s="44"/>
      <c r="W403" s="44"/>
      <c r="X403" s="44"/>
      <c r="Y403" s="44"/>
      <c r="Z403" s="44"/>
    </row>
    <row r="404" spans="5:26" x14ac:dyDescent="0.2">
      <c r="E404" s="23"/>
      <c r="Q404" s="44"/>
      <c r="R404" s="44"/>
      <c r="S404" s="44"/>
      <c r="T404" s="44"/>
      <c r="U404" s="45"/>
      <c r="V404" s="44"/>
      <c r="W404" s="44"/>
      <c r="X404" s="44"/>
      <c r="Y404" s="44"/>
      <c r="Z404" s="44"/>
    </row>
    <row r="405" spans="5:26" x14ac:dyDescent="0.2">
      <c r="E405" s="23"/>
      <c r="Q405" s="44"/>
      <c r="R405" s="44"/>
      <c r="S405" s="44"/>
      <c r="T405" s="44"/>
      <c r="U405" s="45"/>
      <c r="V405" s="44"/>
      <c r="W405" s="44"/>
      <c r="X405" s="44"/>
      <c r="Y405" s="44"/>
      <c r="Z405" s="44"/>
    </row>
    <row r="406" spans="5:26" x14ac:dyDescent="0.2">
      <c r="E406" s="23"/>
      <c r="Q406" s="44"/>
      <c r="R406" s="44"/>
      <c r="S406" s="44"/>
      <c r="T406" s="44"/>
      <c r="U406" s="45"/>
      <c r="V406" s="44"/>
      <c r="W406" s="44"/>
      <c r="X406" s="44"/>
      <c r="Y406" s="44"/>
      <c r="Z406" s="44"/>
    </row>
    <row r="407" spans="5:26" x14ac:dyDescent="0.2">
      <c r="E407" s="23"/>
      <c r="Q407" s="44"/>
      <c r="R407" s="44"/>
      <c r="S407" s="44"/>
      <c r="T407" s="44"/>
      <c r="U407" s="45"/>
      <c r="V407" s="44"/>
      <c r="W407" s="44"/>
      <c r="X407" s="44"/>
      <c r="Y407" s="44"/>
      <c r="Z407" s="44"/>
    </row>
    <row r="408" spans="5:26" x14ac:dyDescent="0.2">
      <c r="E408" s="23"/>
      <c r="Q408" s="44"/>
      <c r="R408" s="44"/>
      <c r="S408" s="44"/>
      <c r="T408" s="44"/>
      <c r="U408" s="45"/>
      <c r="V408" s="44"/>
      <c r="W408" s="44"/>
      <c r="X408" s="44"/>
      <c r="Y408" s="44"/>
      <c r="Z408" s="44"/>
    </row>
    <row r="409" spans="5:26" x14ac:dyDescent="0.2">
      <c r="E409" s="23"/>
      <c r="Q409" s="44"/>
      <c r="R409" s="44"/>
      <c r="S409" s="44"/>
      <c r="T409" s="44"/>
      <c r="U409" s="45"/>
      <c r="V409" s="44"/>
      <c r="W409" s="44"/>
      <c r="X409" s="44"/>
      <c r="Y409" s="44"/>
      <c r="Z409" s="44"/>
    </row>
    <row r="410" spans="5:26" x14ac:dyDescent="0.2">
      <c r="E410" s="23"/>
      <c r="Q410" s="44"/>
      <c r="R410" s="44"/>
      <c r="S410" s="44"/>
      <c r="T410" s="44"/>
      <c r="U410" s="45"/>
      <c r="V410" s="44"/>
      <c r="W410" s="44"/>
      <c r="X410" s="44"/>
      <c r="Y410" s="44"/>
      <c r="Z410" s="44"/>
    </row>
    <row r="411" spans="5:26" x14ac:dyDescent="0.2">
      <c r="E411" s="23"/>
      <c r="Q411" s="44"/>
      <c r="R411" s="44"/>
      <c r="S411" s="44"/>
      <c r="T411" s="44"/>
      <c r="U411" s="45"/>
      <c r="V411" s="44"/>
      <c r="W411" s="44"/>
      <c r="X411" s="44"/>
      <c r="Y411" s="44"/>
      <c r="Z411" s="44"/>
    </row>
    <row r="412" spans="5:26" x14ac:dyDescent="0.2">
      <c r="E412" s="23"/>
      <c r="Q412" s="44"/>
      <c r="R412" s="44"/>
      <c r="S412" s="44"/>
      <c r="T412" s="44"/>
      <c r="U412" s="45"/>
      <c r="V412" s="44"/>
      <c r="W412" s="44"/>
      <c r="X412" s="44"/>
      <c r="Y412" s="44"/>
      <c r="Z412" s="44"/>
    </row>
    <row r="413" spans="5:26" x14ac:dyDescent="0.2">
      <c r="E413" s="23"/>
      <c r="Q413" s="44"/>
      <c r="R413" s="44"/>
      <c r="S413" s="44"/>
      <c r="T413" s="44"/>
      <c r="U413" s="45"/>
      <c r="V413" s="44"/>
      <c r="W413" s="44"/>
      <c r="X413" s="44"/>
      <c r="Y413" s="44"/>
      <c r="Z413" s="44"/>
    </row>
    <row r="414" spans="5:26" x14ac:dyDescent="0.2">
      <c r="E414" s="23"/>
      <c r="Q414" s="44"/>
      <c r="R414" s="44"/>
      <c r="S414" s="44"/>
      <c r="T414" s="44"/>
      <c r="U414" s="45"/>
      <c r="V414" s="44"/>
      <c r="W414" s="44"/>
      <c r="X414" s="44"/>
      <c r="Y414" s="44"/>
      <c r="Z414" s="44"/>
    </row>
    <row r="415" spans="5:26" x14ac:dyDescent="0.2">
      <c r="E415" s="23"/>
      <c r="Q415" s="44"/>
      <c r="R415" s="44"/>
      <c r="S415" s="44"/>
      <c r="T415" s="44"/>
      <c r="U415" s="45"/>
      <c r="V415" s="44"/>
      <c r="W415" s="44"/>
      <c r="X415" s="44"/>
      <c r="Y415" s="44"/>
      <c r="Z415" s="44"/>
    </row>
    <row r="416" spans="5:26" x14ac:dyDescent="0.2">
      <c r="E416" s="23"/>
      <c r="Q416" s="44"/>
      <c r="R416" s="44"/>
      <c r="S416" s="44"/>
      <c r="T416" s="44"/>
      <c r="U416" s="45"/>
      <c r="V416" s="44"/>
      <c r="W416" s="44"/>
      <c r="X416" s="44"/>
      <c r="Y416" s="44"/>
      <c r="Z416" s="44"/>
    </row>
    <row r="417" spans="5:26" x14ac:dyDescent="0.2">
      <c r="E417" s="23"/>
      <c r="Q417" s="44"/>
      <c r="R417" s="44"/>
      <c r="S417" s="44"/>
      <c r="T417" s="44"/>
      <c r="U417" s="45"/>
      <c r="V417" s="44"/>
      <c r="W417" s="44"/>
      <c r="X417" s="44"/>
      <c r="Y417" s="44"/>
      <c r="Z417" s="44"/>
    </row>
    <row r="418" spans="5:26" x14ac:dyDescent="0.2">
      <c r="E418" s="23"/>
      <c r="Q418" s="44"/>
      <c r="R418" s="44"/>
      <c r="S418" s="44"/>
      <c r="T418" s="44"/>
      <c r="U418" s="45"/>
      <c r="V418" s="44"/>
      <c r="W418" s="44"/>
      <c r="X418" s="44"/>
      <c r="Y418" s="44"/>
      <c r="Z418" s="44"/>
    </row>
    <row r="419" spans="5:26" x14ac:dyDescent="0.2">
      <c r="E419" s="23"/>
      <c r="Q419" s="44"/>
      <c r="R419" s="44"/>
      <c r="S419" s="44"/>
      <c r="T419" s="44"/>
      <c r="U419" s="45"/>
      <c r="V419" s="44"/>
      <c r="W419" s="44"/>
      <c r="X419" s="44"/>
      <c r="Y419" s="44"/>
      <c r="Z419" s="44"/>
    </row>
    <row r="420" spans="5:26" x14ac:dyDescent="0.2">
      <c r="E420" s="23"/>
      <c r="Q420" s="44"/>
      <c r="R420" s="44"/>
      <c r="S420" s="44"/>
      <c r="T420" s="44"/>
      <c r="U420" s="45"/>
      <c r="V420" s="44"/>
      <c r="W420" s="44"/>
      <c r="X420" s="44"/>
      <c r="Y420" s="44"/>
      <c r="Z420" s="44"/>
    </row>
    <row r="421" spans="5:26" x14ac:dyDescent="0.2">
      <c r="E421" s="23"/>
      <c r="Q421" s="44"/>
      <c r="R421" s="44"/>
      <c r="S421" s="44"/>
      <c r="T421" s="44"/>
      <c r="U421" s="45"/>
      <c r="V421" s="44"/>
      <c r="W421" s="44"/>
      <c r="X421" s="44"/>
      <c r="Y421" s="44"/>
      <c r="Z421" s="44"/>
    </row>
    <row r="422" spans="5:26" x14ac:dyDescent="0.2">
      <c r="E422" s="23"/>
      <c r="Q422" s="44"/>
      <c r="R422" s="44"/>
      <c r="S422" s="44"/>
      <c r="T422" s="44"/>
      <c r="U422" s="45"/>
      <c r="V422" s="44"/>
      <c r="W422" s="44"/>
      <c r="X422" s="44"/>
      <c r="Y422" s="44"/>
      <c r="Z422" s="44"/>
    </row>
    <row r="423" spans="5:26" x14ac:dyDescent="0.2">
      <c r="E423" s="23"/>
      <c r="Q423" s="44"/>
      <c r="R423" s="44"/>
      <c r="S423" s="44"/>
      <c r="T423" s="44"/>
      <c r="U423" s="45"/>
      <c r="V423" s="44"/>
      <c r="W423" s="44"/>
      <c r="X423" s="44"/>
      <c r="Y423" s="44"/>
      <c r="Z423" s="44"/>
    </row>
    <row r="424" spans="5:26" x14ac:dyDescent="0.2">
      <c r="E424" s="23"/>
      <c r="Q424" s="44"/>
      <c r="R424" s="44"/>
      <c r="S424" s="44"/>
      <c r="T424" s="44"/>
      <c r="U424" s="45"/>
      <c r="V424" s="44"/>
      <c r="W424" s="44"/>
      <c r="X424" s="44"/>
      <c r="Y424" s="44"/>
      <c r="Z424" s="44"/>
    </row>
    <row r="425" spans="5:26" x14ac:dyDescent="0.2">
      <c r="E425" s="23"/>
      <c r="Q425" s="44"/>
      <c r="R425" s="44"/>
      <c r="S425" s="44"/>
      <c r="T425" s="44"/>
      <c r="U425" s="45"/>
      <c r="V425" s="44"/>
      <c r="W425" s="44"/>
      <c r="X425" s="44"/>
      <c r="Y425" s="44"/>
      <c r="Z425" s="44"/>
    </row>
    <row r="426" spans="5:26" x14ac:dyDescent="0.2">
      <c r="E426" s="23"/>
      <c r="Q426" s="44"/>
      <c r="R426" s="44"/>
      <c r="S426" s="44"/>
      <c r="T426" s="44"/>
      <c r="U426" s="45"/>
      <c r="V426" s="44"/>
      <c r="W426" s="44"/>
      <c r="X426" s="44"/>
      <c r="Y426" s="44"/>
      <c r="Z426" s="44"/>
    </row>
    <row r="427" spans="5:26" x14ac:dyDescent="0.2">
      <c r="E427" s="23"/>
      <c r="Q427" s="44"/>
      <c r="R427" s="44"/>
      <c r="S427" s="44"/>
      <c r="T427" s="44"/>
      <c r="U427" s="45"/>
      <c r="V427" s="44"/>
      <c r="W427" s="44"/>
      <c r="X427" s="44"/>
      <c r="Y427" s="44"/>
      <c r="Z427" s="44"/>
    </row>
    <row r="428" spans="5:26" x14ac:dyDescent="0.2">
      <c r="E428" s="23"/>
      <c r="Q428" s="44"/>
      <c r="R428" s="44"/>
      <c r="S428" s="44"/>
      <c r="T428" s="44"/>
      <c r="U428" s="45"/>
      <c r="V428" s="44"/>
      <c r="W428" s="44"/>
      <c r="X428" s="44"/>
      <c r="Y428" s="44"/>
      <c r="Z428" s="44"/>
    </row>
    <row r="429" spans="5:26" x14ac:dyDescent="0.2">
      <c r="E429" s="23"/>
      <c r="Q429" s="44"/>
      <c r="R429" s="44"/>
      <c r="S429" s="44"/>
      <c r="T429" s="44"/>
      <c r="U429" s="45"/>
      <c r="V429" s="44"/>
      <c r="W429" s="44"/>
      <c r="X429" s="44"/>
      <c r="Y429" s="44"/>
      <c r="Z429" s="44"/>
    </row>
    <row r="430" spans="5:26" x14ac:dyDescent="0.2">
      <c r="E430" s="23"/>
      <c r="Q430" s="44"/>
      <c r="R430" s="44"/>
      <c r="S430" s="44"/>
      <c r="T430" s="44"/>
      <c r="U430" s="45"/>
      <c r="V430" s="44"/>
      <c r="W430" s="44"/>
      <c r="X430" s="44"/>
      <c r="Y430" s="44"/>
      <c r="Z430" s="44"/>
    </row>
    <row r="431" spans="5:26" x14ac:dyDescent="0.2">
      <c r="E431" s="23"/>
      <c r="Q431" s="44"/>
      <c r="R431" s="44"/>
      <c r="S431" s="44"/>
      <c r="T431" s="44"/>
      <c r="U431" s="45"/>
      <c r="V431" s="44"/>
      <c r="W431" s="44"/>
      <c r="X431" s="44"/>
      <c r="Y431" s="44"/>
      <c r="Z431" s="44"/>
    </row>
    <row r="432" spans="5:26" x14ac:dyDescent="0.2">
      <c r="E432" s="23"/>
      <c r="Q432" s="44"/>
      <c r="R432" s="44"/>
      <c r="S432" s="44"/>
      <c r="T432" s="44"/>
      <c r="U432" s="45"/>
      <c r="V432" s="44"/>
      <c r="W432" s="44"/>
      <c r="X432" s="44"/>
      <c r="Y432" s="44"/>
      <c r="Z432" s="44"/>
    </row>
    <row r="433" spans="5:26" x14ac:dyDescent="0.2">
      <c r="E433" s="23"/>
      <c r="Q433" s="44"/>
      <c r="R433" s="44"/>
      <c r="S433" s="44"/>
      <c r="T433" s="44"/>
      <c r="U433" s="45"/>
      <c r="V433" s="44"/>
      <c r="W433" s="44"/>
      <c r="X433" s="44"/>
      <c r="Y433" s="44"/>
      <c r="Z433" s="44"/>
    </row>
    <row r="434" spans="5:26" x14ac:dyDescent="0.2">
      <c r="E434" s="23"/>
      <c r="Q434" s="44"/>
      <c r="R434" s="44"/>
      <c r="S434" s="44"/>
      <c r="T434" s="44"/>
      <c r="U434" s="45"/>
      <c r="V434" s="44"/>
      <c r="W434" s="44"/>
      <c r="X434" s="44"/>
      <c r="Y434" s="44"/>
      <c r="Z434" s="44"/>
    </row>
    <row r="435" spans="5:26" x14ac:dyDescent="0.2">
      <c r="E435" s="23"/>
      <c r="Q435" s="44"/>
      <c r="R435" s="44"/>
      <c r="S435" s="44"/>
      <c r="T435" s="44"/>
      <c r="U435" s="45"/>
      <c r="V435" s="44"/>
      <c r="W435" s="44"/>
      <c r="X435" s="44"/>
      <c r="Y435" s="44"/>
      <c r="Z435" s="44"/>
    </row>
    <row r="436" spans="5:26" x14ac:dyDescent="0.2">
      <c r="E436" s="23"/>
      <c r="Q436" s="44"/>
      <c r="R436" s="44"/>
      <c r="S436" s="44"/>
      <c r="T436" s="44"/>
      <c r="U436" s="45"/>
      <c r="V436" s="44"/>
      <c r="W436" s="44"/>
      <c r="X436" s="44"/>
      <c r="Y436" s="44"/>
      <c r="Z436" s="44"/>
    </row>
    <row r="437" spans="5:26" x14ac:dyDescent="0.2">
      <c r="E437" s="23"/>
      <c r="Q437" s="44"/>
      <c r="R437" s="44"/>
      <c r="S437" s="44"/>
      <c r="T437" s="44"/>
      <c r="U437" s="45"/>
      <c r="V437" s="44"/>
      <c r="W437" s="44"/>
      <c r="X437" s="44"/>
      <c r="Y437" s="44"/>
      <c r="Z437" s="44"/>
    </row>
    <row r="438" spans="5:26" x14ac:dyDescent="0.2">
      <c r="E438" s="23"/>
      <c r="Q438" s="44"/>
      <c r="R438" s="44"/>
      <c r="S438" s="44"/>
      <c r="T438" s="44"/>
      <c r="U438" s="45"/>
      <c r="V438" s="44"/>
      <c r="W438" s="44"/>
      <c r="X438" s="44"/>
      <c r="Y438" s="44"/>
      <c r="Z438" s="44"/>
    </row>
    <row r="439" spans="5:26" x14ac:dyDescent="0.2">
      <c r="E439" s="23"/>
      <c r="Q439" s="44"/>
      <c r="R439" s="44"/>
      <c r="S439" s="44"/>
      <c r="T439" s="44"/>
      <c r="U439" s="45"/>
      <c r="V439" s="44"/>
      <c r="W439" s="44"/>
      <c r="X439" s="44"/>
      <c r="Y439" s="44"/>
      <c r="Z439" s="44"/>
    </row>
    <row r="440" spans="5:26" x14ac:dyDescent="0.2">
      <c r="E440" s="23"/>
      <c r="Q440" s="44"/>
      <c r="R440" s="44"/>
      <c r="S440" s="44"/>
      <c r="T440" s="44"/>
      <c r="U440" s="45"/>
      <c r="V440" s="44"/>
      <c r="W440" s="44"/>
      <c r="X440" s="44"/>
      <c r="Y440" s="44"/>
      <c r="Z440" s="44"/>
    </row>
    <row r="441" spans="5:26" x14ac:dyDescent="0.2">
      <c r="E441" s="23"/>
      <c r="Q441" s="44"/>
      <c r="R441" s="44"/>
      <c r="S441" s="44"/>
      <c r="T441" s="44"/>
      <c r="U441" s="45"/>
      <c r="V441" s="44"/>
      <c r="W441" s="44"/>
      <c r="X441" s="44"/>
      <c r="Y441" s="44"/>
      <c r="Z441" s="44"/>
    </row>
    <row r="442" spans="5:26" x14ac:dyDescent="0.2">
      <c r="E442" s="23"/>
      <c r="Q442" s="44"/>
      <c r="R442" s="44"/>
      <c r="S442" s="44"/>
      <c r="T442" s="44"/>
      <c r="U442" s="45"/>
      <c r="V442" s="44"/>
      <c r="W442" s="44"/>
      <c r="X442" s="44"/>
      <c r="Y442" s="44"/>
      <c r="Z442" s="44"/>
    </row>
    <row r="443" spans="5:26" x14ac:dyDescent="0.2">
      <c r="E443" s="23"/>
      <c r="Q443" s="44"/>
      <c r="R443" s="44"/>
      <c r="S443" s="44"/>
      <c r="T443" s="44"/>
      <c r="U443" s="45"/>
      <c r="V443" s="44"/>
      <c r="W443" s="44"/>
      <c r="X443" s="44"/>
      <c r="Y443" s="44"/>
      <c r="Z443" s="44"/>
    </row>
    <row r="444" spans="5:26" x14ac:dyDescent="0.2">
      <c r="E444" s="23"/>
      <c r="Q444" s="44"/>
      <c r="R444" s="44"/>
      <c r="S444" s="44"/>
      <c r="T444" s="44"/>
      <c r="U444" s="45"/>
      <c r="V444" s="44"/>
      <c r="W444" s="44"/>
      <c r="X444" s="44"/>
      <c r="Y444" s="44"/>
      <c r="Z444" s="44"/>
    </row>
    <row r="445" spans="5:26" x14ac:dyDescent="0.2">
      <c r="E445" s="23"/>
      <c r="Q445" s="44"/>
      <c r="R445" s="44"/>
      <c r="S445" s="44"/>
      <c r="T445" s="44"/>
      <c r="U445" s="45"/>
      <c r="V445" s="44"/>
      <c r="W445" s="44"/>
      <c r="X445" s="44"/>
      <c r="Y445" s="44"/>
      <c r="Z445" s="44"/>
    </row>
    <row r="446" spans="5:26" x14ac:dyDescent="0.2">
      <c r="E446" s="23"/>
      <c r="Q446" s="44"/>
      <c r="R446" s="44"/>
      <c r="S446" s="44"/>
      <c r="T446" s="44"/>
      <c r="U446" s="45"/>
      <c r="V446" s="44"/>
      <c r="W446" s="44"/>
      <c r="X446" s="44"/>
      <c r="Y446" s="44"/>
      <c r="Z446" s="44"/>
    </row>
    <row r="447" spans="5:26" x14ac:dyDescent="0.2">
      <c r="E447" s="23"/>
      <c r="Q447" s="44"/>
      <c r="R447" s="44"/>
      <c r="S447" s="44"/>
      <c r="T447" s="44"/>
      <c r="U447" s="45"/>
      <c r="V447" s="44"/>
      <c r="W447" s="44"/>
      <c r="X447" s="44"/>
      <c r="Y447" s="44"/>
      <c r="Z447" s="44"/>
    </row>
    <row r="448" spans="5:26" x14ac:dyDescent="0.2">
      <c r="E448" s="23"/>
      <c r="Q448" s="44"/>
      <c r="R448" s="44"/>
      <c r="S448" s="44"/>
      <c r="T448" s="44"/>
      <c r="U448" s="45"/>
      <c r="V448" s="44"/>
      <c r="W448" s="44"/>
      <c r="X448" s="44"/>
      <c r="Y448" s="44"/>
      <c r="Z448" s="44"/>
    </row>
    <row r="449" spans="5:26" x14ac:dyDescent="0.2">
      <c r="E449" s="23"/>
      <c r="Q449" s="44"/>
      <c r="R449" s="44"/>
      <c r="S449" s="44"/>
      <c r="T449" s="44"/>
      <c r="U449" s="45"/>
      <c r="V449" s="44"/>
      <c r="W449" s="44"/>
      <c r="X449" s="44"/>
      <c r="Y449" s="44"/>
      <c r="Z449" s="44"/>
    </row>
    <row r="450" spans="5:26" x14ac:dyDescent="0.2">
      <c r="E450" s="23"/>
      <c r="Q450" s="44"/>
      <c r="R450" s="44"/>
      <c r="S450" s="44"/>
      <c r="T450" s="44"/>
      <c r="U450" s="45"/>
      <c r="V450" s="44"/>
      <c r="W450" s="44"/>
      <c r="X450" s="44"/>
      <c r="Y450" s="44"/>
      <c r="Z450" s="44"/>
    </row>
    <row r="451" spans="5:26" x14ac:dyDescent="0.2">
      <c r="E451" s="23"/>
      <c r="Q451" s="44"/>
      <c r="R451" s="44"/>
      <c r="S451" s="44"/>
      <c r="T451" s="44"/>
      <c r="U451" s="45"/>
      <c r="V451" s="44"/>
      <c r="W451" s="44"/>
      <c r="X451" s="44"/>
      <c r="Y451" s="44"/>
      <c r="Z451" s="44"/>
    </row>
    <row r="452" spans="5:26" x14ac:dyDescent="0.2">
      <c r="E452" s="23"/>
      <c r="Q452" s="44"/>
      <c r="R452" s="44"/>
      <c r="S452" s="44"/>
      <c r="T452" s="44"/>
      <c r="U452" s="45"/>
      <c r="V452" s="44"/>
      <c r="W452" s="44"/>
      <c r="X452" s="44"/>
      <c r="Y452" s="44"/>
      <c r="Z452" s="44"/>
    </row>
    <row r="453" spans="5:26" x14ac:dyDescent="0.2">
      <c r="E453" s="23"/>
      <c r="Q453" s="44"/>
      <c r="R453" s="44"/>
      <c r="S453" s="44"/>
      <c r="T453" s="44"/>
      <c r="U453" s="45"/>
      <c r="V453" s="44"/>
      <c r="W453" s="44"/>
      <c r="X453" s="44"/>
      <c r="Y453" s="44"/>
      <c r="Z453" s="44"/>
    </row>
    <row r="454" spans="5:26" x14ac:dyDescent="0.2">
      <c r="E454" s="23"/>
      <c r="Q454" s="44"/>
      <c r="R454" s="44"/>
      <c r="S454" s="44"/>
      <c r="T454" s="44"/>
      <c r="U454" s="45"/>
      <c r="V454" s="44"/>
      <c r="W454" s="44"/>
      <c r="X454" s="44"/>
      <c r="Y454" s="44"/>
      <c r="Z454" s="44"/>
    </row>
    <row r="455" spans="5:26" x14ac:dyDescent="0.2">
      <c r="E455" s="23"/>
      <c r="Q455" s="44"/>
      <c r="R455" s="44"/>
      <c r="S455" s="44"/>
      <c r="T455" s="44"/>
      <c r="U455" s="45"/>
      <c r="V455" s="44"/>
      <c r="W455" s="44"/>
      <c r="X455" s="44"/>
      <c r="Y455" s="44"/>
      <c r="Z455" s="44"/>
    </row>
    <row r="456" spans="5:26" x14ac:dyDescent="0.2">
      <c r="E456" s="23"/>
      <c r="Q456" s="44"/>
      <c r="R456" s="44"/>
      <c r="S456" s="44"/>
      <c r="T456" s="44"/>
      <c r="U456" s="45"/>
      <c r="V456" s="44"/>
      <c r="W456" s="44"/>
      <c r="X456" s="44"/>
      <c r="Y456" s="44"/>
      <c r="Z456" s="44"/>
    </row>
    <row r="457" spans="5:26" x14ac:dyDescent="0.2">
      <c r="E457" s="23"/>
      <c r="Q457" s="44"/>
      <c r="R457" s="44"/>
      <c r="S457" s="44"/>
      <c r="T457" s="44"/>
      <c r="U457" s="45"/>
      <c r="V457" s="44"/>
      <c r="W457" s="44"/>
      <c r="X457" s="44"/>
      <c r="Y457" s="44"/>
      <c r="Z457" s="44"/>
    </row>
    <row r="458" spans="5:26" x14ac:dyDescent="0.2">
      <c r="E458" s="23"/>
      <c r="Q458" s="44"/>
      <c r="R458" s="44"/>
      <c r="S458" s="44"/>
      <c r="T458" s="44"/>
      <c r="U458" s="45"/>
      <c r="V458" s="44"/>
      <c r="W458" s="44"/>
      <c r="X458" s="44"/>
      <c r="Y458" s="44"/>
      <c r="Z458" s="44"/>
    </row>
    <row r="459" spans="5:26" x14ac:dyDescent="0.2">
      <c r="E459" s="23"/>
      <c r="Q459" s="44"/>
      <c r="R459" s="44"/>
      <c r="S459" s="44"/>
      <c r="T459" s="44"/>
      <c r="U459" s="45"/>
      <c r="V459" s="44"/>
      <c r="W459" s="44"/>
      <c r="X459" s="44"/>
      <c r="Y459" s="44"/>
      <c r="Z459" s="44"/>
    </row>
    <row r="460" spans="5:26" x14ac:dyDescent="0.2">
      <c r="E460" s="23"/>
      <c r="Q460" s="44"/>
      <c r="R460" s="44"/>
      <c r="S460" s="44"/>
      <c r="T460" s="44"/>
      <c r="U460" s="45"/>
      <c r="V460" s="44"/>
      <c r="W460" s="44"/>
      <c r="X460" s="44"/>
      <c r="Y460" s="44"/>
      <c r="Z460" s="44"/>
    </row>
    <row r="461" spans="5:26" x14ac:dyDescent="0.2">
      <c r="E461" s="23"/>
      <c r="Q461" s="44"/>
      <c r="R461" s="44"/>
      <c r="S461" s="44"/>
      <c r="T461" s="44"/>
      <c r="U461" s="45"/>
      <c r="V461" s="44"/>
      <c r="W461" s="44"/>
      <c r="X461" s="44"/>
      <c r="Y461" s="44"/>
      <c r="Z461" s="44"/>
    </row>
    <row r="462" spans="5:26" x14ac:dyDescent="0.2">
      <c r="E462" s="23"/>
      <c r="Q462" s="44"/>
      <c r="R462" s="44"/>
      <c r="S462" s="44"/>
      <c r="T462" s="44"/>
      <c r="U462" s="45"/>
      <c r="V462" s="44"/>
      <c r="W462" s="44"/>
      <c r="X462" s="44"/>
      <c r="Y462" s="44"/>
      <c r="Z462" s="44"/>
    </row>
    <row r="463" spans="5:26" x14ac:dyDescent="0.2">
      <c r="E463" s="23"/>
      <c r="Q463" s="44"/>
      <c r="R463" s="44"/>
      <c r="S463" s="44"/>
      <c r="T463" s="44"/>
      <c r="U463" s="45"/>
      <c r="V463" s="44"/>
      <c r="W463" s="44"/>
      <c r="X463" s="44"/>
      <c r="Y463" s="44"/>
      <c r="Z463" s="44"/>
    </row>
    <row r="464" spans="5:26" x14ac:dyDescent="0.2">
      <c r="E464" s="23"/>
      <c r="Q464" s="44"/>
      <c r="R464" s="44"/>
      <c r="S464" s="44"/>
      <c r="T464" s="44"/>
      <c r="U464" s="45"/>
      <c r="V464" s="44"/>
      <c r="W464" s="44"/>
      <c r="X464" s="44"/>
      <c r="Y464" s="44"/>
      <c r="Z464" s="44"/>
    </row>
    <row r="465" spans="5:26" x14ac:dyDescent="0.2">
      <c r="E465" s="23"/>
      <c r="Q465" s="44"/>
      <c r="R465" s="44"/>
      <c r="S465" s="44"/>
      <c r="T465" s="44"/>
      <c r="U465" s="45"/>
      <c r="V465" s="44"/>
      <c r="W465" s="44"/>
      <c r="X465" s="44"/>
      <c r="Y465" s="44"/>
      <c r="Z465" s="44"/>
    </row>
    <row r="466" spans="5:26" x14ac:dyDescent="0.2">
      <c r="E466" s="23"/>
      <c r="Q466" s="44"/>
      <c r="R466" s="44"/>
      <c r="S466" s="44"/>
      <c r="T466" s="44"/>
      <c r="U466" s="45"/>
      <c r="V466" s="44"/>
      <c r="W466" s="44"/>
      <c r="X466" s="44"/>
      <c r="Y466" s="44"/>
      <c r="Z466" s="44"/>
    </row>
    <row r="467" spans="5:26" x14ac:dyDescent="0.2">
      <c r="E467" s="23"/>
      <c r="Q467" s="44"/>
      <c r="R467" s="44"/>
      <c r="S467" s="44"/>
      <c r="T467" s="44"/>
      <c r="U467" s="45"/>
      <c r="V467" s="44"/>
      <c r="W467" s="44"/>
      <c r="X467" s="44"/>
      <c r="Y467" s="44"/>
      <c r="Z467" s="44"/>
    </row>
    <row r="468" spans="5:26" x14ac:dyDescent="0.2">
      <c r="E468" s="23"/>
      <c r="Q468" s="44"/>
      <c r="R468" s="44"/>
      <c r="S468" s="44"/>
      <c r="T468" s="44"/>
      <c r="U468" s="45"/>
      <c r="V468" s="44"/>
      <c r="W468" s="44"/>
      <c r="X468" s="44"/>
      <c r="Y468" s="44"/>
      <c r="Z468" s="44"/>
    </row>
    <row r="469" spans="5:26" x14ac:dyDescent="0.2">
      <c r="E469" s="23"/>
      <c r="Q469" s="44"/>
      <c r="R469" s="44"/>
      <c r="S469" s="44"/>
      <c r="T469" s="44"/>
      <c r="U469" s="45"/>
      <c r="V469" s="44"/>
      <c r="W469" s="44"/>
      <c r="X469" s="44"/>
      <c r="Y469" s="44"/>
      <c r="Z469" s="44"/>
    </row>
    <row r="470" spans="5:26" x14ac:dyDescent="0.2">
      <c r="E470" s="23"/>
      <c r="Q470" s="44"/>
      <c r="R470" s="44"/>
      <c r="S470" s="44"/>
      <c r="T470" s="44"/>
      <c r="U470" s="45"/>
      <c r="V470" s="44"/>
      <c r="W470" s="44"/>
      <c r="X470" s="44"/>
      <c r="Y470" s="44"/>
      <c r="Z470" s="44"/>
    </row>
    <row r="471" spans="5:26" x14ac:dyDescent="0.2">
      <c r="E471" s="23"/>
      <c r="Q471" s="44"/>
      <c r="R471" s="44"/>
      <c r="S471" s="44"/>
      <c r="T471" s="44"/>
      <c r="U471" s="45"/>
      <c r="V471" s="44"/>
      <c r="W471" s="44"/>
      <c r="X471" s="44"/>
      <c r="Y471" s="44"/>
      <c r="Z471" s="44"/>
    </row>
    <row r="472" spans="5:26" x14ac:dyDescent="0.2">
      <c r="E472" s="23"/>
      <c r="Q472" s="44"/>
      <c r="R472" s="44"/>
      <c r="S472" s="44"/>
      <c r="T472" s="44"/>
      <c r="U472" s="45"/>
      <c r="V472" s="44"/>
      <c r="W472" s="44"/>
      <c r="X472" s="44"/>
      <c r="Y472" s="44"/>
      <c r="Z472" s="44"/>
    </row>
    <row r="473" spans="5:26" x14ac:dyDescent="0.2">
      <c r="E473" s="23"/>
      <c r="Q473" s="44"/>
      <c r="R473" s="44"/>
      <c r="S473" s="44"/>
      <c r="T473" s="44"/>
      <c r="U473" s="45"/>
      <c r="V473" s="44"/>
      <c r="W473" s="44"/>
      <c r="X473" s="44"/>
      <c r="Y473" s="44"/>
      <c r="Z473" s="44"/>
    </row>
    <row r="474" spans="5:26" x14ac:dyDescent="0.2">
      <c r="E474" s="23"/>
      <c r="Q474" s="44"/>
      <c r="R474" s="44"/>
      <c r="S474" s="44"/>
      <c r="T474" s="44"/>
      <c r="U474" s="45"/>
      <c r="V474" s="44"/>
      <c r="W474" s="44"/>
      <c r="X474" s="44"/>
      <c r="Y474" s="44"/>
      <c r="Z474" s="44"/>
    </row>
    <row r="475" spans="5:26" x14ac:dyDescent="0.2">
      <c r="E475" s="23"/>
      <c r="Q475" s="44"/>
      <c r="R475" s="44"/>
      <c r="S475" s="44"/>
      <c r="T475" s="44"/>
      <c r="U475" s="45"/>
      <c r="V475" s="44"/>
      <c r="W475" s="44"/>
      <c r="X475" s="44"/>
      <c r="Y475" s="44"/>
      <c r="Z475" s="44"/>
    </row>
    <row r="476" spans="5:26" x14ac:dyDescent="0.2">
      <c r="E476" s="23"/>
      <c r="Q476" s="44"/>
      <c r="R476" s="44"/>
      <c r="S476" s="44"/>
      <c r="T476" s="44"/>
      <c r="U476" s="45"/>
      <c r="V476" s="44"/>
      <c r="W476" s="44"/>
      <c r="X476" s="44"/>
      <c r="Y476" s="44"/>
      <c r="Z476" s="44"/>
    </row>
    <row r="477" spans="5:26" x14ac:dyDescent="0.2">
      <c r="E477" s="23"/>
      <c r="Q477" s="44"/>
      <c r="R477" s="44"/>
      <c r="S477" s="44"/>
      <c r="T477" s="44"/>
      <c r="U477" s="45"/>
      <c r="V477" s="44"/>
      <c r="W477" s="44"/>
      <c r="X477" s="44"/>
      <c r="Y477" s="44"/>
      <c r="Z477" s="44"/>
    </row>
    <row r="478" spans="5:26" x14ac:dyDescent="0.2">
      <c r="E478" s="23"/>
      <c r="Q478" s="44"/>
      <c r="R478" s="44"/>
      <c r="S478" s="44"/>
      <c r="T478" s="44"/>
      <c r="U478" s="45"/>
      <c r="V478" s="44"/>
      <c r="W478" s="44"/>
      <c r="X478" s="44"/>
      <c r="Y478" s="44"/>
      <c r="Z478" s="44"/>
    </row>
    <row r="479" spans="5:26" x14ac:dyDescent="0.2">
      <c r="E479" s="23"/>
      <c r="Q479" s="44"/>
      <c r="R479" s="44"/>
      <c r="S479" s="44"/>
      <c r="T479" s="44"/>
      <c r="U479" s="45"/>
      <c r="V479" s="44"/>
      <c r="W479" s="44"/>
      <c r="X479" s="44"/>
      <c r="Y479" s="44"/>
      <c r="Z479" s="44"/>
    </row>
    <row r="480" spans="5:26" x14ac:dyDescent="0.2">
      <c r="E480" s="23"/>
      <c r="Q480" s="44"/>
      <c r="R480" s="44"/>
      <c r="S480" s="44"/>
      <c r="T480" s="44"/>
      <c r="U480" s="45"/>
      <c r="V480" s="44"/>
      <c r="W480" s="44"/>
      <c r="X480" s="44"/>
      <c r="Y480" s="44"/>
      <c r="Z480" s="44"/>
    </row>
    <row r="481" spans="5:26" x14ac:dyDescent="0.2">
      <c r="E481" s="23"/>
      <c r="Q481" s="44"/>
      <c r="R481" s="44"/>
      <c r="S481" s="44"/>
      <c r="T481" s="44"/>
      <c r="U481" s="45"/>
      <c r="V481" s="44"/>
      <c r="W481" s="44"/>
      <c r="X481" s="44"/>
      <c r="Y481" s="44"/>
      <c r="Z481" s="44"/>
    </row>
    <row r="482" spans="5:26" x14ac:dyDescent="0.2">
      <c r="E482" s="23"/>
      <c r="Q482" s="44"/>
      <c r="R482" s="44"/>
      <c r="S482" s="44"/>
      <c r="T482" s="44"/>
      <c r="U482" s="45"/>
      <c r="V482" s="44"/>
      <c r="W482" s="44"/>
      <c r="X482" s="44"/>
      <c r="Y482" s="44"/>
      <c r="Z482" s="44"/>
    </row>
    <row r="483" spans="5:26" x14ac:dyDescent="0.2">
      <c r="E483" s="23"/>
      <c r="Q483" s="44"/>
      <c r="R483" s="44"/>
      <c r="S483" s="44"/>
      <c r="T483" s="44"/>
      <c r="U483" s="45"/>
      <c r="V483" s="44"/>
      <c r="W483" s="44"/>
      <c r="X483" s="44"/>
      <c r="Y483" s="44"/>
      <c r="Z483" s="44"/>
    </row>
    <row r="484" spans="5:26" x14ac:dyDescent="0.2">
      <c r="E484" s="23"/>
      <c r="Q484" s="44"/>
      <c r="R484" s="44"/>
      <c r="S484" s="44"/>
      <c r="T484" s="44"/>
      <c r="U484" s="45"/>
      <c r="V484" s="44"/>
      <c r="W484" s="44"/>
      <c r="X484" s="44"/>
      <c r="Y484" s="44"/>
      <c r="Z484" s="44"/>
    </row>
    <row r="485" spans="5:26" x14ac:dyDescent="0.2">
      <c r="E485" s="23"/>
      <c r="Q485" s="44"/>
      <c r="R485" s="44"/>
      <c r="S485" s="44"/>
      <c r="T485" s="44"/>
      <c r="U485" s="45"/>
      <c r="V485" s="44"/>
      <c r="W485" s="44"/>
      <c r="X485" s="44"/>
      <c r="Y485" s="44"/>
      <c r="Z485" s="44"/>
    </row>
    <row r="486" spans="5:26" x14ac:dyDescent="0.2">
      <c r="E486" s="23"/>
      <c r="Q486" s="44"/>
      <c r="R486" s="44"/>
      <c r="S486" s="44"/>
      <c r="T486" s="44"/>
      <c r="U486" s="45"/>
      <c r="V486" s="44"/>
      <c r="W486" s="44"/>
      <c r="X486" s="44"/>
      <c r="Y486" s="44"/>
      <c r="Z486" s="44"/>
    </row>
    <row r="487" spans="5:26" x14ac:dyDescent="0.2">
      <c r="E487" s="23"/>
      <c r="Q487" s="44"/>
      <c r="R487" s="44"/>
      <c r="S487" s="44"/>
      <c r="T487" s="44"/>
      <c r="U487" s="45"/>
      <c r="V487" s="44"/>
      <c r="W487" s="44"/>
      <c r="X487" s="44"/>
      <c r="Y487" s="44"/>
      <c r="Z487" s="44"/>
    </row>
    <row r="488" spans="5:26" x14ac:dyDescent="0.2">
      <c r="E488" s="23"/>
      <c r="Q488" s="44"/>
      <c r="R488" s="44"/>
      <c r="S488" s="44"/>
      <c r="T488" s="44"/>
      <c r="U488" s="45"/>
      <c r="V488" s="44"/>
      <c r="W488" s="44"/>
      <c r="X488" s="44"/>
      <c r="Y488" s="44"/>
      <c r="Z488" s="44"/>
    </row>
    <row r="489" spans="5:26" x14ac:dyDescent="0.2">
      <c r="E489" s="23"/>
      <c r="Q489" s="44"/>
      <c r="R489" s="44"/>
      <c r="S489" s="44"/>
      <c r="T489" s="44"/>
      <c r="U489" s="45"/>
      <c r="V489" s="44"/>
      <c r="W489" s="44"/>
      <c r="X489" s="44"/>
      <c r="Y489" s="44"/>
      <c r="Z489" s="44"/>
    </row>
    <row r="490" spans="5:26" x14ac:dyDescent="0.2">
      <c r="E490" s="23"/>
      <c r="Q490" s="44"/>
      <c r="R490" s="44"/>
      <c r="S490" s="44"/>
      <c r="T490" s="44"/>
      <c r="U490" s="45"/>
      <c r="V490" s="44"/>
      <c r="W490" s="44"/>
      <c r="X490" s="44"/>
      <c r="Y490" s="44"/>
      <c r="Z490" s="44"/>
    </row>
    <row r="491" spans="5:26" x14ac:dyDescent="0.2">
      <c r="E491" s="23"/>
      <c r="Q491" s="44"/>
      <c r="R491" s="44"/>
      <c r="S491" s="44"/>
      <c r="T491" s="44"/>
      <c r="U491" s="45"/>
      <c r="V491" s="44"/>
      <c r="W491" s="44"/>
      <c r="X491" s="44"/>
      <c r="Y491" s="44"/>
      <c r="Z491" s="44"/>
    </row>
    <row r="492" spans="5:26" x14ac:dyDescent="0.2">
      <c r="E492" s="23"/>
      <c r="Q492" s="44"/>
      <c r="R492" s="44"/>
      <c r="S492" s="44"/>
      <c r="T492" s="44"/>
      <c r="U492" s="45"/>
      <c r="V492" s="44"/>
      <c r="W492" s="44"/>
      <c r="X492" s="44"/>
      <c r="Y492" s="44"/>
      <c r="Z492" s="44"/>
    </row>
    <row r="493" spans="5:26" x14ac:dyDescent="0.2">
      <c r="E493" s="23"/>
      <c r="Q493" s="44"/>
      <c r="R493" s="44"/>
      <c r="S493" s="44"/>
      <c r="T493" s="44"/>
      <c r="U493" s="45"/>
      <c r="V493" s="44"/>
      <c r="W493" s="44"/>
      <c r="X493" s="44"/>
      <c r="Y493" s="44"/>
      <c r="Z493" s="44"/>
    </row>
    <row r="494" spans="5:26" x14ac:dyDescent="0.2">
      <c r="E494" s="23"/>
      <c r="Q494" s="44"/>
      <c r="R494" s="44"/>
      <c r="S494" s="44"/>
      <c r="T494" s="44"/>
      <c r="U494" s="45"/>
      <c r="V494" s="44"/>
      <c r="W494" s="44"/>
      <c r="X494" s="44"/>
      <c r="Y494" s="44"/>
      <c r="Z494" s="44"/>
    </row>
    <row r="495" spans="5:26" x14ac:dyDescent="0.2">
      <c r="E495" s="23"/>
      <c r="Q495" s="44"/>
      <c r="R495" s="44"/>
      <c r="S495" s="44"/>
      <c r="T495" s="44"/>
      <c r="U495" s="45"/>
      <c r="V495" s="44"/>
      <c r="W495" s="44"/>
      <c r="X495" s="44"/>
      <c r="Y495" s="44"/>
      <c r="Z495" s="44"/>
    </row>
    <row r="496" spans="5:26" x14ac:dyDescent="0.2">
      <c r="E496" s="23"/>
      <c r="Q496" s="44"/>
      <c r="R496" s="44"/>
      <c r="S496" s="44"/>
      <c r="T496" s="44"/>
      <c r="U496" s="45"/>
      <c r="V496" s="44"/>
      <c r="W496" s="44"/>
      <c r="X496" s="44"/>
      <c r="Y496" s="44"/>
      <c r="Z496" s="44"/>
    </row>
    <row r="497" spans="5:26" x14ac:dyDescent="0.2">
      <c r="E497" s="23"/>
      <c r="Q497" s="44"/>
      <c r="R497" s="44"/>
      <c r="S497" s="44"/>
      <c r="T497" s="44"/>
      <c r="U497" s="45"/>
      <c r="V497" s="44"/>
      <c r="W497" s="44"/>
      <c r="X497" s="44"/>
      <c r="Y497" s="44"/>
      <c r="Z497" s="44"/>
    </row>
    <row r="498" spans="5:26" x14ac:dyDescent="0.2">
      <c r="E498" s="23"/>
      <c r="Q498" s="44"/>
      <c r="R498" s="44"/>
      <c r="S498" s="44"/>
      <c r="T498" s="44"/>
      <c r="U498" s="45"/>
      <c r="V498" s="44"/>
      <c r="W498" s="44"/>
      <c r="X498" s="44"/>
      <c r="Y498" s="44"/>
      <c r="Z498" s="44"/>
    </row>
    <row r="499" spans="5:26" x14ac:dyDescent="0.2">
      <c r="E499" s="23"/>
      <c r="Q499" s="44"/>
      <c r="R499" s="44"/>
      <c r="S499" s="44"/>
      <c r="T499" s="44"/>
      <c r="U499" s="45"/>
      <c r="V499" s="44"/>
      <c r="W499" s="44"/>
      <c r="X499" s="44"/>
      <c r="Y499" s="44"/>
      <c r="Z499" s="44"/>
    </row>
    <row r="500" spans="5:26" x14ac:dyDescent="0.2">
      <c r="E500" s="23"/>
      <c r="Q500" s="44"/>
      <c r="R500" s="44"/>
      <c r="S500" s="44"/>
      <c r="T500" s="44"/>
      <c r="U500" s="45"/>
      <c r="V500" s="44"/>
      <c r="W500" s="44"/>
      <c r="X500" s="44"/>
      <c r="Y500" s="44"/>
      <c r="Z500" s="44"/>
    </row>
    <row r="501" spans="5:26" x14ac:dyDescent="0.2">
      <c r="E501" s="23"/>
      <c r="Q501" s="44"/>
      <c r="R501" s="44"/>
      <c r="S501" s="44"/>
      <c r="T501" s="44"/>
      <c r="U501" s="45"/>
      <c r="V501" s="44"/>
      <c r="W501" s="44"/>
      <c r="X501" s="44"/>
      <c r="Y501" s="44"/>
      <c r="Z501" s="44"/>
    </row>
    <row r="502" spans="5:26" x14ac:dyDescent="0.2">
      <c r="E502" s="23"/>
      <c r="Q502" s="44"/>
      <c r="R502" s="44"/>
      <c r="S502" s="44"/>
      <c r="T502" s="44"/>
      <c r="U502" s="45"/>
      <c r="V502" s="44"/>
      <c r="W502" s="44"/>
      <c r="X502" s="44"/>
      <c r="Y502" s="44"/>
      <c r="Z502" s="44"/>
    </row>
    <row r="503" spans="5:26" x14ac:dyDescent="0.2">
      <c r="E503" s="23"/>
      <c r="Q503" s="44"/>
      <c r="R503" s="44"/>
      <c r="S503" s="44"/>
      <c r="T503" s="44"/>
      <c r="U503" s="45"/>
      <c r="V503" s="44"/>
      <c r="W503" s="44"/>
      <c r="X503" s="44"/>
      <c r="Y503" s="44"/>
      <c r="Z503" s="44"/>
    </row>
    <row r="504" spans="5:26" x14ac:dyDescent="0.2">
      <c r="E504" s="23"/>
      <c r="Q504" s="44"/>
      <c r="R504" s="44"/>
      <c r="S504" s="44"/>
      <c r="T504" s="44"/>
      <c r="U504" s="45"/>
      <c r="V504" s="44"/>
      <c r="W504" s="44"/>
      <c r="X504" s="44"/>
      <c r="Y504" s="44"/>
      <c r="Z504" s="44"/>
    </row>
    <row r="505" spans="5:26" x14ac:dyDescent="0.2">
      <c r="E505" s="23"/>
      <c r="Q505" s="44"/>
      <c r="R505" s="44"/>
      <c r="S505" s="44"/>
      <c r="T505" s="44"/>
      <c r="U505" s="45"/>
      <c r="V505" s="44"/>
      <c r="W505" s="44"/>
      <c r="X505" s="44"/>
      <c r="Y505" s="44"/>
      <c r="Z505" s="44"/>
    </row>
    <row r="506" spans="5:26" x14ac:dyDescent="0.2">
      <c r="E506" s="23"/>
      <c r="Q506" s="44"/>
      <c r="R506" s="44"/>
      <c r="S506" s="44"/>
      <c r="T506" s="44"/>
      <c r="U506" s="45"/>
      <c r="V506" s="44"/>
      <c r="W506" s="44"/>
      <c r="X506" s="44"/>
      <c r="Y506" s="44"/>
      <c r="Z506" s="44"/>
    </row>
    <row r="507" spans="5:26" x14ac:dyDescent="0.2">
      <c r="E507" s="23"/>
      <c r="Q507" s="44"/>
      <c r="R507" s="44"/>
      <c r="S507" s="44"/>
      <c r="T507" s="44"/>
      <c r="U507" s="45"/>
      <c r="V507" s="44"/>
      <c r="W507" s="44"/>
      <c r="X507" s="44"/>
      <c r="Y507" s="44"/>
      <c r="Z507" s="44"/>
    </row>
    <row r="508" spans="5:26" x14ac:dyDescent="0.2">
      <c r="E508" s="23"/>
      <c r="Q508" s="44"/>
      <c r="R508" s="44"/>
      <c r="S508" s="44"/>
      <c r="T508" s="44"/>
      <c r="U508" s="45"/>
      <c r="V508" s="44"/>
      <c r="W508" s="44"/>
      <c r="X508" s="44"/>
      <c r="Y508" s="44"/>
      <c r="Z508" s="44"/>
    </row>
    <row r="509" spans="5:26" x14ac:dyDescent="0.2">
      <c r="E509" s="23"/>
      <c r="Q509" s="44"/>
      <c r="R509" s="44"/>
      <c r="S509" s="44"/>
      <c r="T509" s="44"/>
      <c r="U509" s="45"/>
      <c r="V509" s="44"/>
      <c r="W509" s="44"/>
      <c r="X509" s="44"/>
      <c r="Y509" s="44"/>
      <c r="Z509" s="44"/>
    </row>
    <row r="510" spans="5:26" x14ac:dyDescent="0.2">
      <c r="E510" s="23"/>
      <c r="Q510" s="44"/>
      <c r="R510" s="44"/>
      <c r="S510" s="44"/>
      <c r="T510" s="44"/>
      <c r="U510" s="45"/>
      <c r="V510" s="44"/>
      <c r="W510" s="44"/>
      <c r="X510" s="44"/>
      <c r="Y510" s="44"/>
      <c r="Z510" s="44"/>
    </row>
    <row r="511" spans="5:26" x14ac:dyDescent="0.2">
      <c r="E511" s="23"/>
      <c r="Q511" s="44"/>
      <c r="R511" s="44"/>
      <c r="S511" s="44"/>
      <c r="T511" s="44"/>
      <c r="U511" s="45"/>
      <c r="V511" s="44"/>
      <c r="W511" s="44"/>
      <c r="X511" s="44"/>
      <c r="Y511" s="44"/>
      <c r="Z511" s="44"/>
    </row>
    <row r="512" spans="5:26" x14ac:dyDescent="0.2">
      <c r="E512" s="23"/>
      <c r="Q512" s="44"/>
      <c r="R512" s="44"/>
      <c r="S512" s="44"/>
      <c r="T512" s="44"/>
      <c r="U512" s="45"/>
      <c r="V512" s="44"/>
      <c r="W512" s="44"/>
      <c r="X512" s="44"/>
      <c r="Y512" s="44"/>
      <c r="Z512" s="44"/>
    </row>
    <row r="513" spans="5:26" x14ac:dyDescent="0.2">
      <c r="E513" s="23"/>
      <c r="Q513" s="44"/>
      <c r="R513" s="44"/>
      <c r="S513" s="44"/>
      <c r="T513" s="44"/>
      <c r="U513" s="45"/>
      <c r="V513" s="44"/>
      <c r="W513" s="44"/>
      <c r="X513" s="44"/>
      <c r="Y513" s="44"/>
      <c r="Z513" s="44"/>
    </row>
    <row r="514" spans="5:26" x14ac:dyDescent="0.2">
      <c r="E514" s="23"/>
      <c r="Q514" s="44"/>
      <c r="R514" s="44"/>
      <c r="S514" s="44"/>
      <c r="T514" s="44"/>
      <c r="U514" s="45"/>
      <c r="V514" s="44"/>
      <c r="W514" s="44"/>
      <c r="X514" s="44"/>
      <c r="Y514" s="44"/>
      <c r="Z514" s="44"/>
    </row>
    <row r="515" spans="5:26" x14ac:dyDescent="0.2">
      <c r="E515" s="23"/>
      <c r="Q515" s="44"/>
      <c r="R515" s="44"/>
      <c r="S515" s="44"/>
      <c r="T515" s="44"/>
      <c r="U515" s="45"/>
      <c r="V515" s="44"/>
      <c r="W515" s="44"/>
      <c r="X515" s="44"/>
      <c r="Y515" s="44"/>
      <c r="Z515" s="44"/>
    </row>
    <row r="516" spans="5:26" x14ac:dyDescent="0.2">
      <c r="E516" s="23"/>
      <c r="Q516" s="44"/>
      <c r="R516" s="44"/>
      <c r="S516" s="44"/>
      <c r="T516" s="44"/>
      <c r="U516" s="45"/>
      <c r="V516" s="44"/>
      <c r="W516" s="44"/>
      <c r="X516" s="44"/>
      <c r="Y516" s="44"/>
      <c r="Z516" s="44"/>
    </row>
    <row r="517" spans="5:26" x14ac:dyDescent="0.2">
      <c r="E517" s="23"/>
      <c r="Q517" s="44"/>
      <c r="R517" s="44"/>
      <c r="S517" s="44"/>
      <c r="T517" s="44"/>
      <c r="U517" s="45"/>
      <c r="V517" s="44"/>
      <c r="W517" s="44"/>
      <c r="X517" s="44"/>
      <c r="Y517" s="44"/>
      <c r="Z517" s="44"/>
    </row>
    <row r="518" spans="5:26" x14ac:dyDescent="0.2">
      <c r="E518" s="23"/>
      <c r="Q518" s="44"/>
      <c r="R518" s="44"/>
      <c r="S518" s="44"/>
      <c r="T518" s="44"/>
      <c r="U518" s="45"/>
      <c r="V518" s="44"/>
      <c r="W518" s="44"/>
      <c r="X518" s="44"/>
      <c r="Y518" s="44"/>
      <c r="Z518" s="44"/>
    </row>
    <row r="519" spans="5:26" x14ac:dyDescent="0.2">
      <c r="E519" s="23"/>
      <c r="Q519" s="44"/>
      <c r="R519" s="44"/>
      <c r="S519" s="44"/>
      <c r="T519" s="44"/>
      <c r="U519" s="45"/>
      <c r="V519" s="44"/>
      <c r="W519" s="44"/>
      <c r="X519" s="44"/>
      <c r="Y519" s="44"/>
      <c r="Z519" s="44"/>
    </row>
    <row r="520" spans="5:26" x14ac:dyDescent="0.2">
      <c r="E520" s="23"/>
      <c r="Q520" s="44"/>
      <c r="R520" s="44"/>
      <c r="S520" s="44"/>
      <c r="T520" s="44"/>
      <c r="U520" s="45"/>
      <c r="V520" s="44"/>
      <c r="W520" s="44"/>
      <c r="X520" s="44"/>
      <c r="Y520" s="44"/>
      <c r="Z520" s="44"/>
    </row>
    <row r="521" spans="5:26" x14ac:dyDescent="0.2">
      <c r="E521" s="23"/>
      <c r="Q521" s="44"/>
      <c r="R521" s="44"/>
      <c r="S521" s="44"/>
      <c r="T521" s="44"/>
      <c r="U521" s="45"/>
      <c r="V521" s="44"/>
      <c r="W521" s="44"/>
      <c r="X521" s="44"/>
      <c r="Y521" s="44"/>
      <c r="Z521" s="44"/>
    </row>
    <row r="522" spans="5:26" x14ac:dyDescent="0.2">
      <c r="E522" s="23"/>
      <c r="Q522" s="44"/>
      <c r="R522" s="44"/>
      <c r="S522" s="44"/>
      <c r="T522" s="44"/>
      <c r="U522" s="45"/>
      <c r="V522" s="44"/>
      <c r="W522" s="44"/>
      <c r="X522" s="44"/>
      <c r="Y522" s="44"/>
      <c r="Z522" s="44"/>
    </row>
    <row r="523" spans="5:26" x14ac:dyDescent="0.2">
      <c r="E523" s="23"/>
      <c r="Q523" s="44"/>
      <c r="R523" s="44"/>
      <c r="S523" s="44"/>
      <c r="T523" s="44"/>
      <c r="U523" s="45"/>
      <c r="V523" s="44"/>
      <c r="W523" s="44"/>
      <c r="X523" s="44"/>
      <c r="Y523" s="44"/>
      <c r="Z523" s="44"/>
    </row>
    <row r="524" spans="5:26" x14ac:dyDescent="0.2">
      <c r="E524" s="23"/>
      <c r="Q524" s="44"/>
      <c r="R524" s="44"/>
      <c r="S524" s="44"/>
      <c r="T524" s="44"/>
      <c r="U524" s="45"/>
      <c r="V524" s="44"/>
      <c r="W524" s="44"/>
      <c r="X524" s="44"/>
      <c r="Y524" s="44"/>
      <c r="Z524" s="44"/>
    </row>
    <row r="525" spans="5:26" x14ac:dyDescent="0.2">
      <c r="E525" s="23"/>
      <c r="Q525" s="44"/>
      <c r="R525" s="44"/>
      <c r="S525" s="44"/>
      <c r="T525" s="44"/>
      <c r="U525" s="45"/>
      <c r="V525" s="44"/>
      <c r="W525" s="44"/>
      <c r="X525" s="44"/>
      <c r="Y525" s="44"/>
      <c r="Z525" s="44"/>
    </row>
    <row r="526" spans="5:26" x14ac:dyDescent="0.2">
      <c r="E526" s="23"/>
      <c r="Q526" s="44"/>
      <c r="R526" s="44"/>
      <c r="S526" s="44"/>
      <c r="T526" s="44"/>
      <c r="U526" s="45"/>
      <c r="V526" s="44"/>
      <c r="W526" s="44"/>
      <c r="X526" s="44"/>
      <c r="Y526" s="44"/>
      <c r="Z526" s="44"/>
    </row>
    <row r="527" spans="5:26" x14ac:dyDescent="0.2">
      <c r="E527" s="23"/>
      <c r="Q527" s="44"/>
      <c r="R527" s="44"/>
      <c r="S527" s="44"/>
      <c r="T527" s="44"/>
      <c r="U527" s="45"/>
      <c r="V527" s="44"/>
      <c r="W527" s="44"/>
      <c r="X527" s="44"/>
      <c r="Y527" s="44"/>
      <c r="Z527" s="44"/>
    </row>
    <row r="528" spans="5:26" x14ac:dyDescent="0.2">
      <c r="E528" s="23"/>
      <c r="Q528" s="44"/>
      <c r="R528" s="44"/>
      <c r="S528" s="44"/>
      <c r="T528" s="44"/>
      <c r="U528" s="45"/>
      <c r="V528" s="44"/>
      <c r="W528" s="44"/>
      <c r="X528" s="44"/>
      <c r="Y528" s="44"/>
      <c r="Z528" s="44"/>
    </row>
    <row r="529" spans="5:26" x14ac:dyDescent="0.2">
      <c r="E529" s="23"/>
      <c r="Q529" s="44"/>
      <c r="R529" s="44"/>
      <c r="S529" s="44"/>
      <c r="T529" s="44"/>
      <c r="U529" s="45"/>
      <c r="V529" s="44"/>
      <c r="W529" s="44"/>
      <c r="X529" s="44"/>
      <c r="Y529" s="44"/>
      <c r="Z529" s="44"/>
    </row>
    <row r="530" spans="5:26" x14ac:dyDescent="0.2">
      <c r="E530" s="23"/>
      <c r="Q530" s="44"/>
      <c r="R530" s="44"/>
      <c r="S530" s="44"/>
      <c r="T530" s="44"/>
      <c r="U530" s="45"/>
      <c r="V530" s="44"/>
      <c r="W530" s="44"/>
      <c r="X530" s="44"/>
      <c r="Y530" s="44"/>
      <c r="Z530" s="44"/>
    </row>
    <row r="531" spans="5:26" x14ac:dyDescent="0.2">
      <c r="E531" s="23"/>
      <c r="Q531" s="44"/>
      <c r="R531" s="44"/>
      <c r="S531" s="44"/>
      <c r="T531" s="44"/>
      <c r="U531" s="45"/>
      <c r="V531" s="44"/>
      <c r="W531" s="44"/>
      <c r="X531" s="44"/>
      <c r="Y531" s="44"/>
      <c r="Z531" s="44"/>
    </row>
    <row r="532" spans="5:26" x14ac:dyDescent="0.2">
      <c r="E532" s="23"/>
      <c r="Q532" s="44"/>
      <c r="R532" s="44"/>
      <c r="S532" s="44"/>
      <c r="T532" s="44"/>
      <c r="U532" s="45"/>
      <c r="V532" s="44"/>
      <c r="W532" s="44"/>
      <c r="X532" s="44"/>
      <c r="Y532" s="44"/>
      <c r="Z532" s="44"/>
    </row>
    <row r="533" spans="5:26" x14ac:dyDescent="0.2">
      <c r="E533" s="23"/>
      <c r="Q533" s="44"/>
      <c r="R533" s="44"/>
      <c r="S533" s="44"/>
      <c r="T533" s="44"/>
      <c r="U533" s="45"/>
      <c r="V533" s="44"/>
      <c r="W533" s="44"/>
      <c r="X533" s="44"/>
      <c r="Y533" s="44"/>
      <c r="Z533" s="44"/>
    </row>
    <row r="534" spans="5:26" x14ac:dyDescent="0.2">
      <c r="E534" s="23"/>
      <c r="Q534" s="44"/>
      <c r="R534" s="44"/>
      <c r="S534" s="44"/>
      <c r="T534" s="44"/>
      <c r="U534" s="45"/>
      <c r="V534" s="44"/>
      <c r="W534" s="44"/>
      <c r="X534" s="44"/>
      <c r="Y534" s="44"/>
      <c r="Z534" s="44"/>
    </row>
    <row r="535" spans="5:26" x14ac:dyDescent="0.2">
      <c r="E535" s="23"/>
      <c r="Q535" s="44"/>
      <c r="R535" s="44"/>
      <c r="S535" s="44"/>
      <c r="T535" s="44"/>
      <c r="U535" s="45"/>
      <c r="V535" s="44"/>
      <c r="W535" s="44"/>
      <c r="X535" s="44"/>
      <c r="Y535" s="44"/>
      <c r="Z535" s="44"/>
    </row>
    <row r="536" spans="5:26" x14ac:dyDescent="0.2">
      <c r="E536" s="23"/>
      <c r="Q536" s="44"/>
      <c r="R536" s="44"/>
      <c r="S536" s="44"/>
      <c r="T536" s="44"/>
      <c r="U536" s="45"/>
      <c r="V536" s="44"/>
      <c r="W536" s="44"/>
      <c r="X536" s="44"/>
      <c r="Y536" s="44"/>
      <c r="Z536" s="44"/>
    </row>
    <row r="537" spans="5:26" x14ac:dyDescent="0.2">
      <c r="E537" s="23"/>
      <c r="Q537" s="44"/>
      <c r="R537" s="44"/>
      <c r="S537" s="44"/>
      <c r="T537" s="44"/>
      <c r="U537" s="45"/>
      <c r="V537" s="44"/>
      <c r="W537" s="44"/>
      <c r="X537" s="44"/>
      <c r="Y537" s="44"/>
      <c r="Z537" s="44"/>
    </row>
    <row r="538" spans="5:26" x14ac:dyDescent="0.2">
      <c r="E538" s="23"/>
      <c r="Q538" s="44"/>
      <c r="R538" s="44"/>
      <c r="S538" s="44"/>
      <c r="T538" s="44"/>
      <c r="U538" s="45"/>
      <c r="V538" s="44"/>
      <c r="W538" s="44"/>
      <c r="X538" s="44"/>
      <c r="Y538" s="44"/>
      <c r="Z538" s="44"/>
    </row>
    <row r="539" spans="5:26" x14ac:dyDescent="0.2">
      <c r="E539" s="23"/>
      <c r="Q539" s="44"/>
      <c r="R539" s="44"/>
      <c r="S539" s="44"/>
      <c r="T539" s="44"/>
      <c r="U539" s="45"/>
      <c r="V539" s="44"/>
      <c r="W539" s="44"/>
      <c r="X539" s="44"/>
      <c r="Y539" s="44"/>
      <c r="Z539" s="44"/>
    </row>
    <row r="540" spans="5:26" x14ac:dyDescent="0.2">
      <c r="E540" s="23"/>
      <c r="Q540" s="44"/>
      <c r="R540" s="44"/>
      <c r="S540" s="44"/>
      <c r="T540" s="44"/>
      <c r="U540" s="45"/>
      <c r="V540" s="44"/>
      <c r="W540" s="44"/>
      <c r="X540" s="44"/>
      <c r="Y540" s="44"/>
      <c r="Z540" s="44"/>
    </row>
    <row r="541" spans="5:26" x14ac:dyDescent="0.2">
      <c r="E541" s="23"/>
      <c r="Q541" s="44"/>
      <c r="R541" s="44"/>
      <c r="S541" s="44"/>
      <c r="T541" s="44"/>
      <c r="U541" s="45"/>
      <c r="V541" s="44"/>
      <c r="W541" s="44"/>
      <c r="X541" s="44"/>
      <c r="Y541" s="44"/>
      <c r="Z541" s="44"/>
    </row>
    <row r="542" spans="5:26" x14ac:dyDescent="0.2">
      <c r="E542" s="23"/>
      <c r="Q542" s="44"/>
      <c r="R542" s="44"/>
      <c r="S542" s="44"/>
      <c r="T542" s="44"/>
      <c r="U542" s="45"/>
      <c r="V542" s="44"/>
      <c r="W542" s="44"/>
      <c r="X542" s="44"/>
      <c r="Y542" s="44"/>
      <c r="Z542" s="44"/>
    </row>
    <row r="543" spans="5:26" x14ac:dyDescent="0.2">
      <c r="E543" s="23"/>
      <c r="Q543" s="44"/>
      <c r="R543" s="44"/>
      <c r="S543" s="44"/>
      <c r="T543" s="44"/>
      <c r="U543" s="45"/>
      <c r="V543" s="44"/>
      <c r="W543" s="44"/>
      <c r="X543" s="44"/>
      <c r="Y543" s="44"/>
      <c r="Z543" s="44"/>
    </row>
    <row r="544" spans="5:26" x14ac:dyDescent="0.2">
      <c r="E544" s="23"/>
      <c r="Q544" s="44"/>
      <c r="R544" s="44"/>
      <c r="S544" s="44"/>
      <c r="T544" s="44"/>
      <c r="U544" s="45"/>
      <c r="V544" s="44"/>
      <c r="W544" s="44"/>
      <c r="X544" s="44"/>
      <c r="Y544" s="44"/>
      <c r="Z544" s="44"/>
    </row>
    <row r="545" spans="5:26" x14ac:dyDescent="0.2">
      <c r="E545" s="23"/>
      <c r="Q545" s="44"/>
      <c r="R545" s="44"/>
      <c r="S545" s="44"/>
      <c r="T545" s="44"/>
      <c r="U545" s="45"/>
      <c r="V545" s="44"/>
      <c r="W545" s="44"/>
      <c r="X545" s="44"/>
      <c r="Y545" s="44"/>
      <c r="Z545" s="44"/>
    </row>
    <row r="546" spans="5:26" x14ac:dyDescent="0.2">
      <c r="E546" s="23"/>
      <c r="Q546" s="44"/>
      <c r="R546" s="44"/>
      <c r="S546" s="44"/>
      <c r="T546" s="44"/>
      <c r="U546" s="45"/>
      <c r="V546" s="44"/>
      <c r="W546" s="44"/>
      <c r="X546" s="44"/>
      <c r="Y546" s="44"/>
      <c r="Z546" s="44"/>
    </row>
    <row r="547" spans="5:26" x14ac:dyDescent="0.2">
      <c r="E547" s="23"/>
      <c r="Q547" s="44"/>
      <c r="R547" s="44"/>
      <c r="S547" s="44"/>
      <c r="T547" s="44"/>
      <c r="U547" s="45"/>
      <c r="V547" s="44"/>
      <c r="W547" s="44"/>
      <c r="X547" s="44"/>
      <c r="Y547" s="44"/>
      <c r="Z547" s="44"/>
    </row>
    <row r="548" spans="5:26" x14ac:dyDescent="0.2">
      <c r="E548" s="23"/>
      <c r="Q548" s="44"/>
      <c r="R548" s="44"/>
      <c r="S548" s="44"/>
      <c r="T548" s="44"/>
      <c r="U548" s="45"/>
      <c r="V548" s="44"/>
      <c r="W548" s="44"/>
      <c r="X548" s="44"/>
      <c r="Y548" s="44"/>
      <c r="Z548" s="44"/>
    </row>
    <row r="549" spans="5:26" x14ac:dyDescent="0.2">
      <c r="E549" s="23"/>
      <c r="Q549" s="44"/>
      <c r="R549" s="44"/>
      <c r="S549" s="44"/>
      <c r="T549" s="44"/>
      <c r="U549" s="45"/>
      <c r="V549" s="44"/>
      <c r="W549" s="44"/>
      <c r="X549" s="44"/>
      <c r="Y549" s="44"/>
      <c r="Z549" s="44"/>
    </row>
    <row r="550" spans="5:26" x14ac:dyDescent="0.2">
      <c r="E550" s="23"/>
      <c r="Q550" s="44"/>
      <c r="R550" s="44"/>
      <c r="S550" s="44"/>
      <c r="T550" s="44"/>
      <c r="U550" s="45"/>
      <c r="V550" s="44"/>
      <c r="W550" s="44"/>
      <c r="X550" s="44"/>
      <c r="Y550" s="44"/>
      <c r="Z550" s="44"/>
    </row>
    <row r="551" spans="5:26" x14ac:dyDescent="0.2">
      <c r="E551" s="23"/>
      <c r="Q551" s="44"/>
      <c r="R551" s="44"/>
      <c r="S551" s="44"/>
      <c r="T551" s="44"/>
      <c r="U551" s="45"/>
      <c r="V551" s="44"/>
      <c r="W551" s="44"/>
      <c r="X551" s="44"/>
      <c r="Y551" s="44"/>
      <c r="Z551" s="44"/>
    </row>
    <row r="552" spans="5:26" x14ac:dyDescent="0.2">
      <c r="E552" s="23"/>
      <c r="Q552" s="44"/>
      <c r="R552" s="44"/>
      <c r="S552" s="44"/>
      <c r="T552" s="44"/>
      <c r="U552" s="45"/>
      <c r="V552" s="44"/>
      <c r="W552" s="44"/>
      <c r="X552" s="44"/>
      <c r="Y552" s="44"/>
      <c r="Z552" s="44"/>
    </row>
    <row r="553" spans="5:26" x14ac:dyDescent="0.2">
      <c r="E553" s="23"/>
      <c r="Q553" s="44"/>
      <c r="R553" s="44"/>
      <c r="S553" s="44"/>
      <c r="T553" s="44"/>
      <c r="U553" s="45"/>
      <c r="V553" s="44"/>
      <c r="W553" s="44"/>
      <c r="X553" s="44"/>
      <c r="Y553" s="44"/>
      <c r="Z553" s="44"/>
    </row>
    <row r="554" spans="5:26" x14ac:dyDescent="0.2">
      <c r="E554" s="23"/>
      <c r="Q554" s="44"/>
      <c r="R554" s="44"/>
      <c r="S554" s="44"/>
      <c r="T554" s="44"/>
      <c r="U554" s="45"/>
      <c r="V554" s="44"/>
      <c r="W554" s="44"/>
      <c r="X554" s="44"/>
      <c r="Y554" s="44"/>
      <c r="Z554" s="44"/>
    </row>
    <row r="555" spans="5:26" x14ac:dyDescent="0.2">
      <c r="E555" s="23"/>
      <c r="Q555" s="44"/>
      <c r="R555" s="44"/>
      <c r="S555" s="44"/>
      <c r="T555" s="44"/>
      <c r="U555" s="45"/>
      <c r="V555" s="44"/>
      <c r="W555" s="44"/>
      <c r="X555" s="44"/>
      <c r="Y555" s="44"/>
      <c r="Z555" s="44"/>
    </row>
    <row r="556" spans="5:26" x14ac:dyDescent="0.2">
      <c r="E556" s="23"/>
      <c r="Q556" s="44"/>
      <c r="R556" s="44"/>
      <c r="S556" s="44"/>
      <c r="T556" s="44"/>
      <c r="U556" s="45"/>
      <c r="V556" s="44"/>
      <c r="W556" s="44"/>
      <c r="X556" s="44"/>
      <c r="Y556" s="44"/>
      <c r="Z556" s="44"/>
    </row>
    <row r="557" spans="5:26" x14ac:dyDescent="0.2">
      <c r="E557" s="23"/>
      <c r="Q557" s="44"/>
      <c r="R557" s="44"/>
      <c r="S557" s="44"/>
      <c r="T557" s="44"/>
      <c r="U557" s="45"/>
      <c r="V557" s="44"/>
      <c r="W557" s="44"/>
      <c r="X557" s="44"/>
      <c r="Y557" s="44"/>
      <c r="Z557" s="44"/>
    </row>
    <row r="558" spans="5:26" x14ac:dyDescent="0.2">
      <c r="E558" s="23"/>
      <c r="Q558" s="44"/>
      <c r="R558" s="44"/>
      <c r="S558" s="44"/>
      <c r="T558" s="44"/>
      <c r="U558" s="45"/>
      <c r="V558" s="44"/>
      <c r="W558" s="44"/>
      <c r="X558" s="44"/>
      <c r="Y558" s="44"/>
      <c r="Z558" s="44"/>
    </row>
    <row r="559" spans="5:26" x14ac:dyDescent="0.2">
      <c r="E559" s="23"/>
      <c r="Q559" s="44"/>
      <c r="R559" s="44"/>
      <c r="S559" s="44"/>
      <c r="T559" s="44"/>
      <c r="U559" s="45"/>
      <c r="V559" s="44"/>
      <c r="W559" s="44"/>
      <c r="X559" s="44"/>
      <c r="Y559" s="44"/>
      <c r="Z559" s="44"/>
    </row>
    <row r="560" spans="5:26" x14ac:dyDescent="0.2">
      <c r="E560" s="23"/>
      <c r="Q560" s="44"/>
      <c r="R560" s="44"/>
      <c r="S560" s="44"/>
      <c r="T560" s="44"/>
      <c r="U560" s="45"/>
      <c r="V560" s="44"/>
      <c r="W560" s="44"/>
      <c r="X560" s="44"/>
      <c r="Y560" s="44"/>
      <c r="Z560" s="44"/>
    </row>
    <row r="561" spans="5:26" x14ac:dyDescent="0.2">
      <c r="E561" s="23"/>
      <c r="Q561" s="44"/>
      <c r="R561" s="44"/>
      <c r="S561" s="44"/>
      <c r="T561" s="44"/>
      <c r="U561" s="45"/>
      <c r="V561" s="44"/>
      <c r="W561" s="44"/>
      <c r="X561" s="44"/>
      <c r="Y561" s="44"/>
      <c r="Z561" s="44"/>
    </row>
    <row r="562" spans="5:26" x14ac:dyDescent="0.2">
      <c r="E562" s="23"/>
      <c r="Q562" s="44"/>
      <c r="R562" s="44"/>
      <c r="S562" s="44"/>
      <c r="T562" s="44"/>
      <c r="U562" s="45"/>
      <c r="V562" s="44"/>
      <c r="W562" s="44"/>
      <c r="X562" s="44"/>
      <c r="Y562" s="44"/>
      <c r="Z562" s="44"/>
    </row>
    <row r="563" spans="5:26" x14ac:dyDescent="0.2">
      <c r="E563" s="23"/>
      <c r="Q563" s="44"/>
      <c r="R563" s="44"/>
      <c r="S563" s="44"/>
      <c r="T563" s="44"/>
      <c r="U563" s="45"/>
      <c r="V563" s="44"/>
      <c r="W563" s="44"/>
      <c r="X563" s="44"/>
      <c r="Y563" s="44"/>
      <c r="Z563" s="44"/>
    </row>
    <row r="564" spans="5:26" x14ac:dyDescent="0.2">
      <c r="E564" s="23"/>
      <c r="Q564" s="44"/>
      <c r="R564" s="44"/>
      <c r="S564" s="44"/>
      <c r="T564" s="44"/>
      <c r="U564" s="45"/>
      <c r="V564" s="44"/>
      <c r="W564" s="44"/>
      <c r="X564" s="44"/>
      <c r="Y564" s="44"/>
      <c r="Z564" s="44"/>
    </row>
    <row r="565" spans="5:26" x14ac:dyDescent="0.2">
      <c r="E565" s="23"/>
      <c r="Q565" s="44"/>
      <c r="R565" s="44"/>
      <c r="S565" s="44"/>
      <c r="T565" s="44"/>
      <c r="U565" s="45"/>
      <c r="V565" s="44"/>
      <c r="W565" s="44"/>
      <c r="X565" s="44"/>
      <c r="Y565" s="44"/>
      <c r="Z565" s="44"/>
    </row>
    <row r="566" spans="5:26" x14ac:dyDescent="0.2">
      <c r="E566" s="23"/>
      <c r="Q566" s="44"/>
      <c r="R566" s="44"/>
      <c r="S566" s="44"/>
      <c r="T566" s="44"/>
      <c r="U566" s="45"/>
      <c r="V566" s="44"/>
      <c r="W566" s="44"/>
      <c r="X566" s="44"/>
      <c r="Y566" s="44"/>
      <c r="Z566" s="44"/>
    </row>
    <row r="567" spans="5:26" x14ac:dyDescent="0.2">
      <c r="E567" s="23"/>
      <c r="Q567" s="44"/>
      <c r="R567" s="44"/>
      <c r="S567" s="44"/>
      <c r="T567" s="44"/>
      <c r="U567" s="45"/>
      <c r="V567" s="44"/>
      <c r="W567" s="44"/>
      <c r="X567" s="44"/>
      <c r="Y567" s="44"/>
      <c r="Z567" s="44"/>
    </row>
    <row r="568" spans="5:26" x14ac:dyDescent="0.2">
      <c r="E568" s="23"/>
      <c r="Q568" s="44"/>
      <c r="R568" s="44"/>
      <c r="S568" s="44"/>
      <c r="T568" s="44"/>
      <c r="U568" s="45"/>
      <c r="V568" s="44"/>
      <c r="W568" s="44"/>
      <c r="X568" s="44"/>
      <c r="Y568" s="44"/>
      <c r="Z568" s="44"/>
    </row>
    <row r="569" spans="5:26" x14ac:dyDescent="0.2">
      <c r="E569" s="23"/>
      <c r="Q569" s="44"/>
      <c r="R569" s="44"/>
      <c r="S569" s="44"/>
      <c r="T569" s="44"/>
      <c r="U569" s="45"/>
      <c r="V569" s="44"/>
      <c r="W569" s="44"/>
      <c r="X569" s="44"/>
      <c r="Y569" s="44"/>
      <c r="Z569" s="44"/>
    </row>
    <row r="570" spans="5:26" x14ac:dyDescent="0.2">
      <c r="E570" s="23"/>
      <c r="Q570" s="44"/>
      <c r="R570" s="44"/>
      <c r="S570" s="44"/>
      <c r="T570" s="44"/>
      <c r="U570" s="45"/>
      <c r="V570" s="44"/>
      <c r="W570" s="44"/>
      <c r="X570" s="44"/>
      <c r="Y570" s="44"/>
      <c r="Z570" s="44"/>
    </row>
    <row r="571" spans="5:26" x14ac:dyDescent="0.2">
      <c r="E571" s="23"/>
      <c r="Q571" s="44"/>
      <c r="R571" s="44"/>
      <c r="S571" s="44"/>
      <c r="T571" s="44"/>
      <c r="U571" s="45"/>
      <c r="V571" s="44"/>
      <c r="W571" s="44"/>
      <c r="X571" s="44"/>
      <c r="Y571" s="44"/>
      <c r="Z571" s="44"/>
    </row>
    <row r="572" spans="5:26" x14ac:dyDescent="0.2">
      <c r="E572" s="23"/>
      <c r="Q572" s="44"/>
      <c r="R572" s="44"/>
      <c r="S572" s="44"/>
      <c r="T572" s="44"/>
      <c r="U572" s="45"/>
      <c r="V572" s="44"/>
      <c r="W572" s="44"/>
      <c r="X572" s="44"/>
      <c r="Y572" s="44"/>
      <c r="Z572" s="44"/>
    </row>
    <row r="573" spans="5:26" x14ac:dyDescent="0.2">
      <c r="E573" s="23"/>
      <c r="Q573" s="44"/>
      <c r="R573" s="44"/>
      <c r="S573" s="44"/>
      <c r="T573" s="44"/>
      <c r="U573" s="45"/>
      <c r="V573" s="44"/>
      <c r="W573" s="44"/>
      <c r="X573" s="44"/>
      <c r="Y573" s="44"/>
      <c r="Z573" s="44"/>
    </row>
    <row r="574" spans="5:26" x14ac:dyDescent="0.2">
      <c r="E574" s="23"/>
      <c r="Q574" s="44"/>
      <c r="R574" s="44"/>
      <c r="S574" s="44"/>
      <c r="T574" s="44"/>
      <c r="U574" s="45"/>
      <c r="V574" s="44"/>
      <c r="W574" s="44"/>
      <c r="X574" s="44"/>
      <c r="Y574" s="44"/>
      <c r="Z574" s="44"/>
    </row>
    <row r="575" spans="5:26" x14ac:dyDescent="0.2">
      <c r="E575" s="23"/>
      <c r="Q575" s="44"/>
      <c r="R575" s="44"/>
      <c r="S575" s="44"/>
      <c r="T575" s="44"/>
      <c r="U575" s="45"/>
      <c r="V575" s="44"/>
      <c r="W575" s="44"/>
      <c r="X575" s="44"/>
      <c r="Y575" s="44"/>
      <c r="Z575" s="44"/>
    </row>
    <row r="576" spans="5:26" x14ac:dyDescent="0.2">
      <c r="E576" s="23"/>
      <c r="Q576" s="44"/>
      <c r="R576" s="44"/>
      <c r="S576" s="44"/>
      <c r="T576" s="44"/>
      <c r="U576" s="45"/>
      <c r="V576" s="44"/>
      <c r="W576" s="44"/>
      <c r="X576" s="44"/>
      <c r="Y576" s="44"/>
      <c r="Z576" s="44"/>
    </row>
    <row r="577" spans="5:26" x14ac:dyDescent="0.2">
      <c r="E577" s="23"/>
      <c r="Q577" s="44"/>
      <c r="R577" s="44"/>
      <c r="S577" s="44"/>
      <c r="T577" s="44"/>
      <c r="U577" s="45"/>
      <c r="V577" s="44"/>
      <c r="W577" s="44"/>
      <c r="X577" s="44"/>
      <c r="Y577" s="44"/>
      <c r="Z577" s="44"/>
    </row>
    <row r="578" spans="5:26" x14ac:dyDescent="0.2">
      <c r="E578" s="23"/>
      <c r="Q578" s="44"/>
      <c r="R578" s="44"/>
      <c r="S578" s="44"/>
      <c r="T578" s="44"/>
      <c r="U578" s="45"/>
      <c r="V578" s="44"/>
      <c r="W578" s="44"/>
      <c r="X578" s="44"/>
      <c r="Y578" s="44"/>
      <c r="Z578" s="44"/>
    </row>
    <row r="579" spans="5:26" x14ac:dyDescent="0.2">
      <c r="E579" s="23"/>
      <c r="Q579" s="44"/>
      <c r="R579" s="44"/>
      <c r="S579" s="44"/>
      <c r="T579" s="44"/>
      <c r="U579" s="45"/>
      <c r="V579" s="44"/>
      <c r="W579" s="44"/>
      <c r="X579" s="44"/>
      <c r="Y579" s="44"/>
      <c r="Z579" s="44"/>
    </row>
    <row r="580" spans="5:26" x14ac:dyDescent="0.2">
      <c r="E580" s="23"/>
      <c r="Q580" s="44"/>
      <c r="R580" s="44"/>
      <c r="S580" s="44"/>
      <c r="T580" s="44"/>
      <c r="U580" s="45"/>
      <c r="V580" s="44"/>
      <c r="W580" s="44"/>
      <c r="X580" s="44"/>
      <c r="Y580" s="44"/>
      <c r="Z580" s="44"/>
    </row>
    <row r="581" spans="5:26" x14ac:dyDescent="0.2">
      <c r="E581" s="23"/>
      <c r="Q581" s="44"/>
      <c r="R581" s="44"/>
      <c r="S581" s="44"/>
      <c r="T581" s="44"/>
      <c r="U581" s="45"/>
      <c r="V581" s="44"/>
      <c r="W581" s="44"/>
      <c r="X581" s="44"/>
      <c r="Y581" s="44"/>
      <c r="Z581" s="44"/>
    </row>
    <row r="582" spans="5:26" x14ac:dyDescent="0.2">
      <c r="E582" s="23"/>
      <c r="Q582" s="44"/>
      <c r="R582" s="44"/>
      <c r="S582" s="44"/>
      <c r="T582" s="44"/>
      <c r="U582" s="45"/>
      <c r="V582" s="44"/>
      <c r="W582" s="44"/>
      <c r="X582" s="44"/>
      <c r="Y582" s="44"/>
      <c r="Z582" s="44"/>
    </row>
    <row r="583" spans="5:26" x14ac:dyDescent="0.2">
      <c r="E583" s="23"/>
      <c r="Q583" s="44"/>
      <c r="R583" s="44"/>
      <c r="S583" s="44"/>
      <c r="T583" s="44"/>
      <c r="U583" s="45"/>
      <c r="V583" s="44"/>
      <c r="W583" s="44"/>
      <c r="X583" s="44"/>
      <c r="Y583" s="44"/>
      <c r="Z583" s="44"/>
    </row>
    <row r="584" spans="5:26" x14ac:dyDescent="0.2">
      <c r="E584" s="23"/>
      <c r="Q584" s="44"/>
      <c r="R584" s="44"/>
      <c r="S584" s="44"/>
      <c r="T584" s="44"/>
      <c r="U584" s="45"/>
      <c r="V584" s="44"/>
      <c r="W584" s="44"/>
      <c r="X584" s="44"/>
      <c r="Y584" s="44"/>
      <c r="Z584" s="44"/>
    </row>
    <row r="585" spans="5:26" x14ac:dyDescent="0.2">
      <c r="E585" s="23"/>
      <c r="Q585" s="44"/>
      <c r="R585" s="44"/>
      <c r="S585" s="44"/>
      <c r="T585" s="44"/>
      <c r="U585" s="45"/>
      <c r="V585" s="44"/>
      <c r="W585" s="44"/>
      <c r="X585" s="44"/>
      <c r="Y585" s="44"/>
      <c r="Z585" s="44"/>
    </row>
    <row r="586" spans="5:26" x14ac:dyDescent="0.2">
      <c r="E586" s="23"/>
      <c r="Q586" s="44"/>
      <c r="R586" s="44"/>
      <c r="S586" s="44"/>
      <c r="T586" s="44"/>
      <c r="U586" s="45"/>
      <c r="V586" s="44"/>
      <c r="W586" s="44"/>
      <c r="X586" s="44"/>
      <c r="Y586" s="44"/>
      <c r="Z586" s="44"/>
    </row>
    <row r="587" spans="5:26" x14ac:dyDescent="0.2">
      <c r="E587" s="23"/>
      <c r="Q587" s="44"/>
      <c r="R587" s="44"/>
      <c r="S587" s="44"/>
      <c r="T587" s="44"/>
      <c r="U587" s="45"/>
      <c r="V587" s="44"/>
      <c r="W587" s="44"/>
      <c r="X587" s="44"/>
      <c r="Y587" s="44"/>
      <c r="Z587" s="44"/>
    </row>
    <row r="588" spans="5:26" x14ac:dyDescent="0.2">
      <c r="E588" s="23"/>
      <c r="Q588" s="44"/>
      <c r="R588" s="44"/>
      <c r="S588" s="44"/>
      <c r="T588" s="44"/>
      <c r="U588" s="45"/>
      <c r="V588" s="44"/>
      <c r="W588" s="44"/>
      <c r="X588" s="44"/>
      <c r="Y588" s="44"/>
      <c r="Z588" s="44"/>
    </row>
    <row r="589" spans="5:26" x14ac:dyDescent="0.2">
      <c r="E589" s="23"/>
      <c r="Q589" s="44"/>
      <c r="R589" s="44"/>
      <c r="S589" s="44"/>
      <c r="T589" s="44"/>
      <c r="U589" s="45"/>
      <c r="V589" s="44"/>
      <c r="W589" s="44"/>
      <c r="X589" s="44"/>
      <c r="Y589" s="44"/>
      <c r="Z589" s="44"/>
    </row>
    <row r="590" spans="5:26" x14ac:dyDescent="0.2">
      <c r="E590" s="23"/>
      <c r="Q590" s="44"/>
      <c r="R590" s="44"/>
      <c r="S590" s="44"/>
      <c r="T590" s="44"/>
      <c r="U590" s="45"/>
      <c r="V590" s="44"/>
      <c r="W590" s="44"/>
      <c r="X590" s="44"/>
      <c r="Y590" s="44"/>
      <c r="Z590" s="44"/>
    </row>
    <row r="591" spans="5:26" x14ac:dyDescent="0.2">
      <c r="E591" s="23"/>
      <c r="Q591" s="44"/>
      <c r="R591" s="44"/>
      <c r="S591" s="44"/>
      <c r="T591" s="44"/>
      <c r="U591" s="45"/>
      <c r="V591" s="44"/>
      <c r="W591" s="44"/>
      <c r="X591" s="44"/>
      <c r="Y591" s="44"/>
      <c r="Z591" s="44"/>
    </row>
    <row r="592" spans="5:26" x14ac:dyDescent="0.2">
      <c r="E592" s="23"/>
      <c r="Q592" s="44"/>
      <c r="R592" s="44"/>
      <c r="S592" s="44"/>
      <c r="T592" s="44"/>
      <c r="U592" s="45"/>
      <c r="V592" s="44"/>
      <c r="W592" s="44"/>
      <c r="X592" s="44"/>
      <c r="Y592" s="44"/>
      <c r="Z592" s="44"/>
    </row>
    <row r="593" spans="5:26" x14ac:dyDescent="0.2">
      <c r="E593" s="23"/>
      <c r="Q593" s="44"/>
      <c r="R593" s="44"/>
      <c r="S593" s="44"/>
      <c r="T593" s="44"/>
      <c r="U593" s="45"/>
      <c r="V593" s="44"/>
      <c r="W593" s="44"/>
      <c r="X593" s="44"/>
      <c r="Y593" s="44"/>
      <c r="Z593" s="44"/>
    </row>
    <row r="594" spans="5:26" x14ac:dyDescent="0.2">
      <c r="E594" s="23"/>
      <c r="Q594" s="44"/>
      <c r="R594" s="44"/>
      <c r="S594" s="44"/>
      <c r="T594" s="44"/>
      <c r="U594" s="45"/>
      <c r="V594" s="44"/>
      <c r="W594" s="44"/>
      <c r="X594" s="44"/>
      <c r="Y594" s="44"/>
      <c r="Z594" s="44"/>
    </row>
    <row r="595" spans="5:26" x14ac:dyDescent="0.2">
      <c r="E595" s="23"/>
      <c r="Q595" s="44"/>
      <c r="R595" s="44"/>
      <c r="S595" s="44"/>
      <c r="T595" s="44"/>
      <c r="U595" s="45"/>
      <c r="V595" s="44"/>
      <c r="W595" s="44"/>
      <c r="X595" s="44"/>
      <c r="Y595" s="44"/>
      <c r="Z595" s="44"/>
    </row>
    <row r="596" spans="5:26" x14ac:dyDescent="0.2">
      <c r="E596" s="23"/>
      <c r="Q596" s="44"/>
      <c r="R596" s="44"/>
      <c r="S596" s="44"/>
      <c r="T596" s="44"/>
      <c r="U596" s="45"/>
      <c r="V596" s="44"/>
      <c r="W596" s="44"/>
      <c r="X596" s="44"/>
      <c r="Y596" s="44"/>
      <c r="Z596" s="44"/>
    </row>
    <row r="597" spans="5:26" x14ac:dyDescent="0.2">
      <c r="E597" s="23"/>
      <c r="Q597" s="44"/>
      <c r="R597" s="44"/>
      <c r="S597" s="44"/>
      <c r="T597" s="44"/>
      <c r="U597" s="45"/>
      <c r="V597" s="44"/>
      <c r="W597" s="44"/>
      <c r="X597" s="44"/>
      <c r="Y597" s="44"/>
      <c r="Z597" s="44"/>
    </row>
    <row r="598" spans="5:26" x14ac:dyDescent="0.2">
      <c r="E598" s="23"/>
      <c r="Q598" s="44"/>
      <c r="R598" s="44"/>
      <c r="S598" s="44"/>
      <c r="T598" s="44"/>
      <c r="U598" s="45"/>
      <c r="V598" s="44"/>
      <c r="W598" s="44"/>
      <c r="X598" s="44"/>
      <c r="Y598" s="44"/>
      <c r="Z598" s="44"/>
    </row>
    <row r="599" spans="5:26" x14ac:dyDescent="0.2">
      <c r="E599" s="23"/>
      <c r="Q599" s="44"/>
      <c r="R599" s="44"/>
      <c r="S599" s="44"/>
      <c r="T599" s="44"/>
      <c r="U599" s="45"/>
      <c r="V599" s="44"/>
      <c r="W599" s="44"/>
      <c r="X599" s="44"/>
      <c r="Y599" s="44"/>
      <c r="Z599" s="44"/>
    </row>
    <row r="600" spans="5:26" x14ac:dyDescent="0.2">
      <c r="E600" s="23"/>
      <c r="Q600" s="44"/>
      <c r="R600" s="44"/>
      <c r="S600" s="44"/>
      <c r="T600" s="44"/>
      <c r="U600" s="45"/>
      <c r="V600" s="44"/>
      <c r="W600" s="44"/>
      <c r="X600" s="44"/>
      <c r="Y600" s="44"/>
      <c r="Z600" s="44"/>
    </row>
    <row r="601" spans="5:26" x14ac:dyDescent="0.2">
      <c r="E601" s="23"/>
      <c r="Q601" s="44"/>
      <c r="R601" s="44"/>
      <c r="S601" s="44"/>
      <c r="T601" s="44"/>
      <c r="U601" s="45"/>
      <c r="V601" s="44"/>
      <c r="W601" s="44"/>
      <c r="X601" s="44"/>
      <c r="Y601" s="44"/>
      <c r="Z601" s="44"/>
    </row>
    <row r="602" spans="5:26" x14ac:dyDescent="0.2">
      <c r="E602" s="23"/>
      <c r="Q602" s="44"/>
      <c r="R602" s="44"/>
      <c r="S602" s="44"/>
      <c r="T602" s="44"/>
      <c r="U602" s="45"/>
      <c r="V602" s="44"/>
      <c r="W602" s="44"/>
      <c r="X602" s="44"/>
      <c r="Y602" s="44"/>
      <c r="Z602" s="44"/>
    </row>
    <row r="603" spans="5:26" x14ac:dyDescent="0.2">
      <c r="E603" s="23"/>
      <c r="Q603" s="44"/>
      <c r="R603" s="44"/>
      <c r="S603" s="44"/>
      <c r="T603" s="44"/>
      <c r="U603" s="45"/>
      <c r="V603" s="44"/>
      <c r="W603" s="44"/>
      <c r="X603" s="44"/>
      <c r="Y603" s="44"/>
      <c r="Z603" s="44"/>
    </row>
    <row r="604" spans="5:26" x14ac:dyDescent="0.2">
      <c r="E604" s="23"/>
      <c r="Q604" s="44"/>
      <c r="R604" s="44"/>
      <c r="S604" s="44"/>
      <c r="T604" s="44"/>
      <c r="U604" s="45"/>
      <c r="V604" s="44"/>
      <c r="W604" s="44"/>
      <c r="X604" s="44"/>
      <c r="Y604" s="44"/>
      <c r="Z604" s="44"/>
    </row>
    <row r="605" spans="5:26" x14ac:dyDescent="0.2">
      <c r="E605" s="23"/>
      <c r="Q605" s="44"/>
      <c r="R605" s="44"/>
      <c r="S605" s="44"/>
      <c r="T605" s="44"/>
      <c r="U605" s="45"/>
      <c r="V605" s="44"/>
      <c r="W605" s="44"/>
      <c r="X605" s="44"/>
      <c r="Y605" s="44"/>
      <c r="Z605" s="44"/>
    </row>
    <row r="606" spans="5:26" x14ac:dyDescent="0.2">
      <c r="E606" s="23"/>
      <c r="Q606" s="44"/>
      <c r="R606" s="44"/>
      <c r="S606" s="44"/>
      <c r="T606" s="44"/>
      <c r="U606" s="45"/>
      <c r="V606" s="44"/>
      <c r="W606" s="44"/>
      <c r="X606" s="44"/>
      <c r="Y606" s="44"/>
      <c r="Z606" s="44"/>
    </row>
    <row r="607" spans="5:26" x14ac:dyDescent="0.2">
      <c r="E607" s="23"/>
      <c r="Q607" s="44"/>
      <c r="R607" s="44"/>
      <c r="S607" s="44"/>
      <c r="T607" s="44"/>
      <c r="U607" s="45"/>
      <c r="V607" s="44"/>
      <c r="W607" s="44"/>
      <c r="X607" s="44"/>
      <c r="Y607" s="44"/>
      <c r="Z607" s="44"/>
    </row>
    <row r="608" spans="5:26" x14ac:dyDescent="0.2">
      <c r="E608" s="23"/>
      <c r="Q608" s="44"/>
      <c r="R608" s="44"/>
      <c r="S608" s="44"/>
      <c r="T608" s="44"/>
      <c r="U608" s="45"/>
      <c r="V608" s="44"/>
      <c r="W608" s="44"/>
      <c r="X608" s="44"/>
      <c r="Y608" s="44"/>
      <c r="Z608" s="44"/>
    </row>
    <row r="609" spans="5:26" x14ac:dyDescent="0.2">
      <c r="E609" s="23"/>
      <c r="Q609" s="44"/>
      <c r="R609" s="44"/>
      <c r="S609" s="44"/>
      <c r="T609" s="44"/>
      <c r="U609" s="45"/>
      <c r="V609" s="44"/>
      <c r="W609" s="44"/>
      <c r="X609" s="44"/>
      <c r="Y609" s="44"/>
      <c r="Z609" s="44"/>
    </row>
    <row r="610" spans="5:26" x14ac:dyDescent="0.2">
      <c r="E610" s="23"/>
      <c r="Q610" s="44"/>
      <c r="R610" s="44"/>
      <c r="S610" s="44"/>
      <c r="T610" s="44"/>
      <c r="U610" s="45"/>
      <c r="V610" s="44"/>
      <c r="W610" s="44"/>
      <c r="X610" s="44"/>
      <c r="Y610" s="44"/>
      <c r="Z610" s="44"/>
    </row>
    <row r="611" spans="5:26" x14ac:dyDescent="0.2">
      <c r="E611" s="23"/>
      <c r="Q611" s="44"/>
      <c r="R611" s="44"/>
      <c r="S611" s="44"/>
      <c r="T611" s="44"/>
      <c r="U611" s="45"/>
      <c r="V611" s="44"/>
      <c r="W611" s="44"/>
      <c r="X611" s="44"/>
      <c r="Y611" s="44"/>
      <c r="Z611" s="44"/>
    </row>
    <row r="612" spans="5:26" x14ac:dyDescent="0.2">
      <c r="E612" s="23"/>
      <c r="Q612" s="44"/>
      <c r="R612" s="44"/>
      <c r="S612" s="44"/>
      <c r="T612" s="44"/>
      <c r="U612" s="45"/>
      <c r="V612" s="44"/>
      <c r="W612" s="44"/>
      <c r="X612" s="44"/>
      <c r="Y612" s="44"/>
      <c r="Z612" s="44"/>
    </row>
    <row r="613" spans="5:26" x14ac:dyDescent="0.2">
      <c r="E613" s="23"/>
      <c r="Q613" s="44"/>
      <c r="R613" s="44"/>
      <c r="S613" s="44"/>
      <c r="T613" s="44"/>
      <c r="U613" s="45"/>
      <c r="V613" s="44"/>
      <c r="W613" s="44"/>
      <c r="X613" s="44"/>
      <c r="Y613" s="44"/>
      <c r="Z613" s="44"/>
    </row>
    <row r="614" spans="5:26" x14ac:dyDescent="0.2">
      <c r="E614" s="23"/>
      <c r="Q614" s="44"/>
      <c r="R614" s="44"/>
      <c r="S614" s="44"/>
      <c r="T614" s="44"/>
      <c r="U614" s="45"/>
      <c r="V614" s="44"/>
      <c r="W614" s="44"/>
      <c r="X614" s="44"/>
      <c r="Y614" s="44"/>
      <c r="Z614" s="44"/>
    </row>
    <row r="615" spans="5:26" x14ac:dyDescent="0.2">
      <c r="E615" s="23"/>
      <c r="Q615" s="44"/>
      <c r="R615" s="44"/>
      <c r="S615" s="44"/>
      <c r="T615" s="44"/>
      <c r="U615" s="45"/>
      <c r="V615" s="44"/>
      <c r="W615" s="44"/>
      <c r="X615" s="44"/>
      <c r="Y615" s="44"/>
      <c r="Z615" s="44"/>
    </row>
    <row r="616" spans="5:26" x14ac:dyDescent="0.2">
      <c r="E616" s="23"/>
      <c r="Q616" s="44"/>
      <c r="R616" s="44"/>
      <c r="S616" s="44"/>
      <c r="T616" s="44"/>
      <c r="U616" s="45"/>
      <c r="V616" s="44"/>
      <c r="W616" s="44"/>
      <c r="X616" s="44"/>
      <c r="Y616" s="44"/>
      <c r="Z616" s="44"/>
    </row>
    <row r="617" spans="5:26" x14ac:dyDescent="0.2">
      <c r="E617" s="23"/>
      <c r="Q617" s="44"/>
      <c r="R617" s="44"/>
      <c r="S617" s="44"/>
      <c r="T617" s="44"/>
      <c r="U617" s="45"/>
      <c r="V617" s="44"/>
      <c r="W617" s="44"/>
      <c r="X617" s="44"/>
      <c r="Y617" s="44"/>
      <c r="Z617" s="44"/>
    </row>
    <row r="618" spans="5:26" x14ac:dyDescent="0.2">
      <c r="E618" s="23"/>
      <c r="Q618" s="44"/>
      <c r="R618" s="44"/>
      <c r="S618" s="44"/>
      <c r="T618" s="44"/>
      <c r="U618" s="45"/>
      <c r="V618" s="44"/>
      <c r="W618" s="44"/>
      <c r="X618" s="44"/>
      <c r="Y618" s="44"/>
      <c r="Z618" s="44"/>
    </row>
    <row r="619" spans="5:26" x14ac:dyDescent="0.2">
      <c r="E619" s="23"/>
      <c r="Q619" s="44"/>
      <c r="R619" s="44"/>
      <c r="S619" s="44"/>
      <c r="T619" s="44"/>
      <c r="U619" s="45"/>
      <c r="V619" s="44"/>
      <c r="W619" s="44"/>
      <c r="X619" s="44"/>
      <c r="Y619" s="44"/>
      <c r="Z619" s="44"/>
    </row>
    <row r="620" spans="5:26" x14ac:dyDescent="0.2">
      <c r="E620" s="23"/>
      <c r="Q620" s="44"/>
      <c r="R620" s="44"/>
      <c r="S620" s="44"/>
      <c r="T620" s="44"/>
      <c r="U620" s="45"/>
      <c r="V620" s="44"/>
      <c r="W620" s="44"/>
      <c r="X620" s="44"/>
      <c r="Y620" s="44"/>
      <c r="Z620" s="44"/>
    </row>
    <row r="621" spans="5:26" x14ac:dyDescent="0.2">
      <c r="E621" s="23"/>
      <c r="Q621" s="44"/>
      <c r="R621" s="44"/>
      <c r="S621" s="44"/>
      <c r="T621" s="44"/>
      <c r="U621" s="45"/>
      <c r="V621" s="44"/>
      <c r="W621" s="44"/>
      <c r="X621" s="44"/>
      <c r="Y621" s="44"/>
      <c r="Z621" s="44"/>
    </row>
    <row r="622" spans="5:26" x14ac:dyDescent="0.2">
      <c r="E622" s="23"/>
      <c r="Q622" s="44"/>
      <c r="R622" s="44"/>
      <c r="S622" s="44"/>
      <c r="T622" s="44"/>
      <c r="U622" s="45"/>
      <c r="V622" s="44"/>
      <c r="W622" s="44"/>
      <c r="X622" s="44"/>
      <c r="Y622" s="44"/>
      <c r="Z622" s="44"/>
    </row>
    <row r="623" spans="5:26" x14ac:dyDescent="0.2">
      <c r="E623" s="23"/>
      <c r="Q623" s="44"/>
      <c r="R623" s="44"/>
      <c r="S623" s="44"/>
      <c r="T623" s="44"/>
      <c r="U623" s="45"/>
      <c r="V623" s="44"/>
      <c r="W623" s="44"/>
      <c r="X623" s="44"/>
      <c r="Y623" s="44"/>
      <c r="Z623" s="44"/>
    </row>
    <row r="624" spans="5:26" x14ac:dyDescent="0.2">
      <c r="E624" s="23"/>
      <c r="Q624" s="44"/>
      <c r="R624" s="44"/>
      <c r="S624" s="44"/>
      <c r="T624" s="44"/>
      <c r="U624" s="45"/>
      <c r="V624" s="44"/>
      <c r="W624" s="44"/>
      <c r="X624" s="44"/>
      <c r="Y624" s="44"/>
      <c r="Z624" s="44"/>
    </row>
    <row r="625" spans="5:26" x14ac:dyDescent="0.2">
      <c r="E625" s="23"/>
      <c r="Q625" s="44"/>
      <c r="R625" s="44"/>
      <c r="S625" s="44"/>
      <c r="T625" s="44"/>
      <c r="U625" s="45"/>
      <c r="V625" s="44"/>
      <c r="W625" s="44"/>
      <c r="X625" s="44"/>
      <c r="Y625" s="44"/>
      <c r="Z625" s="44"/>
    </row>
    <row r="626" spans="5:26" x14ac:dyDescent="0.2">
      <c r="E626" s="23"/>
      <c r="Q626" s="44"/>
      <c r="R626" s="44"/>
      <c r="S626" s="44"/>
      <c r="T626" s="44"/>
      <c r="U626" s="45"/>
      <c r="V626" s="44"/>
      <c r="W626" s="44"/>
      <c r="X626" s="44"/>
      <c r="Y626" s="44"/>
      <c r="Z626" s="44"/>
    </row>
    <row r="627" spans="5:26" x14ac:dyDescent="0.2">
      <c r="E627" s="23"/>
      <c r="Q627" s="44"/>
      <c r="R627" s="44"/>
      <c r="S627" s="44"/>
      <c r="T627" s="44"/>
      <c r="U627" s="45"/>
      <c r="V627" s="44"/>
      <c r="W627" s="44"/>
      <c r="X627" s="44"/>
      <c r="Y627" s="44"/>
      <c r="Z627" s="44"/>
    </row>
    <row r="628" spans="5:26" x14ac:dyDescent="0.2">
      <c r="E628" s="23"/>
      <c r="Q628" s="44"/>
      <c r="R628" s="44"/>
      <c r="S628" s="44"/>
      <c r="T628" s="44"/>
      <c r="U628" s="45"/>
      <c r="V628" s="44"/>
      <c r="W628" s="44"/>
      <c r="X628" s="44"/>
      <c r="Y628" s="44"/>
      <c r="Z628" s="44"/>
    </row>
    <row r="629" spans="5:26" x14ac:dyDescent="0.2">
      <c r="E629" s="23"/>
      <c r="Q629" s="44"/>
      <c r="R629" s="44"/>
      <c r="S629" s="44"/>
      <c r="T629" s="44"/>
      <c r="U629" s="45"/>
      <c r="V629" s="44"/>
      <c r="W629" s="44"/>
      <c r="X629" s="44"/>
      <c r="Y629" s="44"/>
      <c r="Z629" s="44"/>
    </row>
    <row r="630" spans="5:26" x14ac:dyDescent="0.2">
      <c r="E630" s="23"/>
      <c r="Q630" s="44"/>
      <c r="R630" s="44"/>
      <c r="S630" s="44"/>
      <c r="T630" s="44"/>
      <c r="U630" s="45"/>
      <c r="V630" s="44"/>
      <c r="W630" s="44"/>
      <c r="X630" s="44"/>
      <c r="Y630" s="44"/>
      <c r="Z630" s="44"/>
    </row>
    <row r="631" spans="5:26" x14ac:dyDescent="0.2">
      <c r="E631" s="23"/>
      <c r="Q631" s="44"/>
      <c r="R631" s="44"/>
      <c r="S631" s="44"/>
      <c r="T631" s="44"/>
      <c r="U631" s="45"/>
      <c r="V631" s="44"/>
      <c r="W631" s="44"/>
      <c r="X631" s="44"/>
      <c r="Y631" s="44"/>
      <c r="Z631" s="44"/>
    </row>
    <row r="632" spans="5:26" x14ac:dyDescent="0.2">
      <c r="E632" s="23"/>
      <c r="Q632" s="44"/>
      <c r="R632" s="44"/>
      <c r="S632" s="44"/>
      <c r="T632" s="44"/>
      <c r="U632" s="45"/>
      <c r="V632" s="44"/>
      <c r="W632" s="44"/>
      <c r="X632" s="44"/>
      <c r="Y632" s="44"/>
      <c r="Z632" s="44"/>
    </row>
    <row r="633" spans="5:26" x14ac:dyDescent="0.2">
      <c r="E633" s="23"/>
      <c r="Q633" s="44"/>
      <c r="R633" s="44"/>
      <c r="S633" s="44"/>
      <c r="T633" s="44"/>
      <c r="U633" s="45"/>
      <c r="V633" s="44"/>
      <c r="W633" s="44"/>
      <c r="X633" s="44"/>
      <c r="Y633" s="44"/>
      <c r="Z633" s="44"/>
    </row>
    <row r="634" spans="5:26" x14ac:dyDescent="0.2">
      <c r="E634" s="23"/>
      <c r="Q634" s="44"/>
      <c r="R634" s="44"/>
      <c r="S634" s="44"/>
      <c r="T634" s="44"/>
      <c r="U634" s="45"/>
      <c r="V634" s="44"/>
      <c r="W634" s="44"/>
      <c r="X634" s="44"/>
      <c r="Y634" s="44"/>
      <c r="Z634" s="44"/>
    </row>
    <row r="635" spans="5:26" x14ac:dyDescent="0.2">
      <c r="E635" s="23"/>
      <c r="Q635" s="44"/>
      <c r="R635" s="44"/>
      <c r="S635" s="44"/>
      <c r="T635" s="44"/>
      <c r="U635" s="45"/>
      <c r="V635" s="44"/>
      <c r="W635" s="44"/>
      <c r="X635" s="44"/>
      <c r="Y635" s="44"/>
      <c r="Z635" s="44"/>
    </row>
    <row r="636" spans="5:26" x14ac:dyDescent="0.2">
      <c r="E636" s="23"/>
      <c r="Q636" s="44"/>
      <c r="R636" s="44"/>
      <c r="S636" s="44"/>
      <c r="T636" s="44"/>
      <c r="U636" s="45"/>
      <c r="V636" s="44"/>
      <c r="W636" s="44"/>
      <c r="X636" s="44"/>
      <c r="Y636" s="44"/>
      <c r="Z636" s="44"/>
    </row>
    <row r="637" spans="5:26" x14ac:dyDescent="0.2">
      <c r="E637" s="23"/>
      <c r="Q637" s="44"/>
      <c r="R637" s="44"/>
      <c r="S637" s="44"/>
      <c r="T637" s="44"/>
      <c r="U637" s="45"/>
      <c r="V637" s="44"/>
      <c r="W637" s="44"/>
      <c r="X637" s="44"/>
      <c r="Y637" s="44"/>
      <c r="Z637" s="44"/>
    </row>
    <row r="638" spans="5:26" x14ac:dyDescent="0.2">
      <c r="E638" s="23"/>
      <c r="Q638" s="44"/>
      <c r="R638" s="44"/>
      <c r="S638" s="44"/>
      <c r="T638" s="44"/>
      <c r="U638" s="45"/>
      <c r="V638" s="44"/>
      <c r="W638" s="44"/>
      <c r="X638" s="44"/>
      <c r="Y638" s="44"/>
      <c r="Z638" s="44"/>
    </row>
    <row r="639" spans="5:26" x14ac:dyDescent="0.2">
      <c r="E639" s="23"/>
      <c r="Q639" s="44"/>
      <c r="R639" s="44"/>
      <c r="S639" s="44"/>
      <c r="T639" s="44"/>
      <c r="U639" s="45"/>
      <c r="V639" s="44"/>
      <c r="W639" s="44"/>
      <c r="X639" s="44"/>
      <c r="Y639" s="44"/>
      <c r="Z639" s="44"/>
    </row>
    <row r="640" spans="5:26" x14ac:dyDescent="0.2">
      <c r="E640" s="23"/>
      <c r="Q640" s="44"/>
      <c r="R640" s="44"/>
      <c r="S640" s="44"/>
      <c r="T640" s="44"/>
      <c r="U640" s="45"/>
      <c r="V640" s="44"/>
      <c r="W640" s="44"/>
      <c r="X640" s="44"/>
      <c r="Y640" s="44"/>
      <c r="Z640" s="44"/>
    </row>
    <row r="641" spans="5:26" x14ac:dyDescent="0.2">
      <c r="E641" s="23"/>
      <c r="Q641" s="44"/>
      <c r="R641" s="44"/>
      <c r="S641" s="44"/>
      <c r="T641" s="44"/>
      <c r="U641" s="45"/>
      <c r="V641" s="44"/>
      <c r="W641" s="44"/>
      <c r="X641" s="44"/>
      <c r="Y641" s="44"/>
      <c r="Z641" s="44"/>
    </row>
    <row r="642" spans="5:26" x14ac:dyDescent="0.2">
      <c r="E642" s="23"/>
      <c r="Q642" s="44"/>
      <c r="R642" s="44"/>
      <c r="S642" s="44"/>
      <c r="T642" s="44"/>
      <c r="U642" s="45"/>
      <c r="V642" s="44"/>
      <c r="W642" s="44"/>
      <c r="X642" s="44"/>
      <c r="Y642" s="44"/>
      <c r="Z642" s="44"/>
    </row>
    <row r="643" spans="5:26" x14ac:dyDescent="0.2">
      <c r="E643" s="23"/>
      <c r="Q643" s="44"/>
      <c r="R643" s="44"/>
      <c r="S643" s="44"/>
      <c r="T643" s="44"/>
      <c r="U643" s="45"/>
      <c r="V643" s="44"/>
      <c r="W643" s="44"/>
      <c r="X643" s="44"/>
      <c r="Y643" s="44"/>
      <c r="Z643" s="44"/>
    </row>
    <row r="644" spans="5:26" x14ac:dyDescent="0.2">
      <c r="E644" s="23"/>
      <c r="Q644" s="44"/>
      <c r="R644" s="44"/>
      <c r="S644" s="44"/>
      <c r="T644" s="44"/>
      <c r="U644" s="45"/>
      <c r="V644" s="44"/>
      <c r="W644" s="44"/>
      <c r="X644" s="44"/>
      <c r="Y644" s="44"/>
      <c r="Z644" s="44"/>
    </row>
    <row r="645" spans="5:26" x14ac:dyDescent="0.2">
      <c r="E645" s="23"/>
      <c r="Q645" s="44"/>
      <c r="R645" s="44"/>
      <c r="S645" s="44"/>
      <c r="T645" s="44"/>
      <c r="U645" s="45"/>
      <c r="V645" s="44"/>
      <c r="W645" s="44"/>
      <c r="X645" s="44"/>
      <c r="Y645" s="44"/>
      <c r="Z645" s="44"/>
    </row>
    <row r="646" spans="5:26" x14ac:dyDescent="0.2">
      <c r="E646" s="23"/>
      <c r="Q646" s="44"/>
      <c r="R646" s="44"/>
      <c r="S646" s="44"/>
      <c r="T646" s="44"/>
      <c r="U646" s="45"/>
      <c r="V646" s="44"/>
      <c r="W646" s="44"/>
      <c r="X646" s="44"/>
      <c r="Y646" s="44"/>
      <c r="Z646" s="44"/>
    </row>
    <row r="647" spans="5:26" x14ac:dyDescent="0.2">
      <c r="E647" s="23"/>
      <c r="Q647" s="44"/>
      <c r="R647" s="44"/>
      <c r="S647" s="44"/>
      <c r="T647" s="44"/>
      <c r="U647" s="45"/>
      <c r="V647" s="44"/>
      <c r="W647" s="44"/>
      <c r="X647" s="44"/>
      <c r="Y647" s="44"/>
      <c r="Z647" s="44"/>
    </row>
    <row r="648" spans="5:26" x14ac:dyDescent="0.2">
      <c r="E648" s="23"/>
      <c r="Q648" s="44"/>
      <c r="R648" s="44"/>
      <c r="S648" s="44"/>
      <c r="T648" s="44"/>
      <c r="U648" s="45"/>
      <c r="V648" s="44"/>
      <c r="W648" s="44"/>
      <c r="X648" s="44"/>
      <c r="Y648" s="44"/>
      <c r="Z648" s="44"/>
    </row>
    <row r="649" spans="5:26" x14ac:dyDescent="0.2">
      <c r="E649" s="23"/>
      <c r="Q649" s="44"/>
      <c r="R649" s="44"/>
      <c r="S649" s="44"/>
      <c r="T649" s="44"/>
      <c r="U649" s="45"/>
      <c r="V649" s="44"/>
      <c r="W649" s="44"/>
      <c r="X649" s="44"/>
      <c r="Y649" s="44"/>
      <c r="Z649" s="44"/>
    </row>
    <row r="650" spans="5:26" x14ac:dyDescent="0.2">
      <c r="E650" s="23"/>
      <c r="Q650" s="44"/>
      <c r="R650" s="44"/>
      <c r="S650" s="44"/>
      <c r="T650" s="44"/>
      <c r="U650" s="45"/>
      <c r="V650" s="44"/>
      <c r="W650" s="44"/>
      <c r="X650" s="44"/>
      <c r="Y650" s="44"/>
      <c r="Z650" s="44"/>
    </row>
    <row r="651" spans="5:26" x14ac:dyDescent="0.2">
      <c r="E651" s="23"/>
      <c r="Q651" s="44"/>
      <c r="R651" s="44"/>
      <c r="S651" s="44"/>
      <c r="T651" s="44"/>
      <c r="U651" s="45"/>
      <c r="V651" s="44"/>
      <c r="W651" s="44"/>
      <c r="X651" s="44"/>
      <c r="Y651" s="44"/>
      <c r="Z651" s="44"/>
    </row>
    <row r="652" spans="5:26" x14ac:dyDescent="0.2">
      <c r="E652" s="23"/>
      <c r="Q652" s="44"/>
      <c r="R652" s="44"/>
      <c r="S652" s="44"/>
      <c r="T652" s="44"/>
      <c r="U652" s="45"/>
      <c r="V652" s="44"/>
      <c r="W652" s="44"/>
      <c r="X652" s="44"/>
      <c r="Y652" s="44"/>
      <c r="Z652" s="44"/>
    </row>
    <row r="653" spans="5:26" x14ac:dyDescent="0.2">
      <c r="E653" s="23"/>
      <c r="Q653" s="44"/>
      <c r="R653" s="44"/>
      <c r="S653" s="44"/>
      <c r="T653" s="44"/>
      <c r="U653" s="45"/>
      <c r="V653" s="44"/>
      <c r="W653" s="44"/>
      <c r="X653" s="44"/>
      <c r="Y653" s="44"/>
      <c r="Z653" s="44"/>
    </row>
    <row r="654" spans="5:26" x14ac:dyDescent="0.2">
      <c r="E654" s="23"/>
      <c r="Q654" s="44"/>
      <c r="R654" s="44"/>
      <c r="S654" s="44"/>
      <c r="T654" s="44"/>
      <c r="U654" s="45"/>
      <c r="V654" s="44"/>
      <c r="W654" s="44"/>
      <c r="X654" s="44"/>
      <c r="Y654" s="44"/>
      <c r="Z654" s="44"/>
    </row>
    <row r="655" spans="5:26" x14ac:dyDescent="0.2">
      <c r="E655" s="23"/>
      <c r="Q655" s="44"/>
      <c r="R655" s="44"/>
      <c r="S655" s="44"/>
      <c r="T655" s="44"/>
      <c r="U655" s="45"/>
      <c r="V655" s="44"/>
      <c r="W655" s="44"/>
      <c r="X655" s="44"/>
      <c r="Y655" s="44"/>
      <c r="Z655" s="44"/>
    </row>
    <row r="656" spans="5:26" x14ac:dyDescent="0.2">
      <c r="E656" s="23"/>
      <c r="Q656" s="44"/>
      <c r="R656" s="44"/>
      <c r="S656" s="44"/>
      <c r="T656" s="44"/>
      <c r="U656" s="45"/>
      <c r="V656" s="44"/>
      <c r="W656" s="44"/>
      <c r="X656" s="44"/>
      <c r="Y656" s="44"/>
      <c r="Z656" s="44"/>
    </row>
    <row r="657" spans="5:26" x14ac:dyDescent="0.2">
      <c r="E657" s="23"/>
      <c r="Q657" s="44"/>
      <c r="R657" s="44"/>
      <c r="S657" s="44"/>
      <c r="T657" s="44"/>
      <c r="U657" s="45"/>
      <c r="V657" s="44"/>
      <c r="W657" s="44"/>
      <c r="X657" s="44"/>
      <c r="Y657" s="44"/>
      <c r="Z657" s="44"/>
    </row>
    <row r="658" spans="5:26" x14ac:dyDescent="0.2">
      <c r="E658" s="23"/>
      <c r="Q658" s="44"/>
      <c r="R658" s="44"/>
      <c r="S658" s="44"/>
      <c r="T658" s="44"/>
      <c r="U658" s="45"/>
      <c r="V658" s="44"/>
      <c r="W658" s="44"/>
      <c r="X658" s="44"/>
      <c r="Y658" s="44"/>
      <c r="Z658" s="44"/>
    </row>
    <row r="659" spans="5:26" x14ac:dyDescent="0.2">
      <c r="E659" s="23"/>
      <c r="Q659" s="44"/>
      <c r="R659" s="44"/>
      <c r="S659" s="44"/>
      <c r="T659" s="44"/>
      <c r="U659" s="45"/>
      <c r="V659" s="44"/>
      <c r="W659" s="44"/>
      <c r="X659" s="44"/>
      <c r="Y659" s="44"/>
      <c r="Z659" s="44"/>
    </row>
    <row r="660" spans="5:26" x14ac:dyDescent="0.2">
      <c r="E660" s="23"/>
      <c r="Q660" s="44"/>
      <c r="R660" s="44"/>
      <c r="S660" s="44"/>
      <c r="T660" s="44"/>
      <c r="U660" s="45"/>
      <c r="V660" s="44"/>
      <c r="W660" s="44"/>
      <c r="X660" s="44"/>
      <c r="Y660" s="44"/>
      <c r="Z660" s="44"/>
    </row>
    <row r="661" spans="5:26" x14ac:dyDescent="0.2">
      <c r="E661" s="23"/>
      <c r="Q661" s="44"/>
      <c r="R661" s="44"/>
      <c r="S661" s="44"/>
      <c r="T661" s="44"/>
      <c r="U661" s="45"/>
      <c r="V661" s="44"/>
      <c r="W661" s="44"/>
      <c r="X661" s="44"/>
      <c r="Y661" s="44"/>
      <c r="Z661" s="44"/>
    </row>
    <row r="662" spans="5:26" x14ac:dyDescent="0.2">
      <c r="E662" s="23"/>
      <c r="Q662" s="44"/>
      <c r="R662" s="44"/>
      <c r="S662" s="44"/>
      <c r="T662" s="44"/>
      <c r="U662" s="45"/>
      <c r="V662" s="44"/>
      <c r="W662" s="44"/>
      <c r="X662" s="44"/>
      <c r="Y662" s="44"/>
      <c r="Z662" s="44"/>
    </row>
    <row r="663" spans="5:26" x14ac:dyDescent="0.2">
      <c r="E663" s="23"/>
      <c r="Q663" s="44"/>
      <c r="R663" s="44"/>
      <c r="S663" s="44"/>
      <c r="T663" s="44"/>
      <c r="U663" s="45"/>
      <c r="V663" s="44"/>
      <c r="W663" s="44"/>
      <c r="X663" s="44"/>
      <c r="Y663" s="44"/>
      <c r="Z663" s="44"/>
    </row>
    <row r="664" spans="5:26" x14ac:dyDescent="0.2">
      <c r="E664" s="23"/>
      <c r="Q664" s="44"/>
      <c r="R664" s="44"/>
      <c r="S664" s="44"/>
      <c r="T664" s="44"/>
      <c r="U664" s="45"/>
      <c r="V664" s="44"/>
      <c r="W664" s="44"/>
      <c r="X664" s="44"/>
      <c r="Y664" s="44"/>
      <c r="Z664" s="44"/>
    </row>
    <row r="665" spans="5:26" x14ac:dyDescent="0.2">
      <c r="E665" s="23"/>
      <c r="Q665" s="44"/>
      <c r="R665" s="44"/>
      <c r="S665" s="44"/>
      <c r="T665" s="44"/>
      <c r="U665" s="45"/>
      <c r="V665" s="44"/>
      <c r="W665" s="44"/>
      <c r="X665" s="44"/>
      <c r="Y665" s="44"/>
      <c r="Z665" s="44"/>
    </row>
    <row r="666" spans="5:26" x14ac:dyDescent="0.2">
      <c r="E666" s="23"/>
      <c r="Q666" s="44"/>
      <c r="R666" s="44"/>
      <c r="S666" s="44"/>
      <c r="T666" s="44"/>
      <c r="U666" s="45"/>
      <c r="V666" s="44"/>
      <c r="W666" s="44"/>
      <c r="X666" s="44"/>
      <c r="Y666" s="44"/>
      <c r="Z666" s="44"/>
    </row>
    <row r="667" spans="5:26" x14ac:dyDescent="0.2">
      <c r="E667" s="23"/>
      <c r="Q667" s="44"/>
      <c r="R667" s="44"/>
      <c r="S667" s="44"/>
      <c r="T667" s="44"/>
      <c r="U667" s="45"/>
      <c r="V667" s="44"/>
      <c r="W667" s="44"/>
      <c r="X667" s="44"/>
      <c r="Y667" s="44"/>
      <c r="Z667" s="44"/>
    </row>
    <row r="668" spans="5:26" x14ac:dyDescent="0.2">
      <c r="E668" s="23"/>
      <c r="Q668" s="44"/>
      <c r="R668" s="44"/>
      <c r="S668" s="44"/>
      <c r="T668" s="44"/>
      <c r="U668" s="45"/>
      <c r="V668" s="44"/>
      <c r="W668" s="44"/>
      <c r="X668" s="44"/>
      <c r="Y668" s="44"/>
      <c r="Z668" s="44"/>
    </row>
    <row r="669" spans="5:26" x14ac:dyDescent="0.2">
      <c r="E669" s="23"/>
      <c r="Q669" s="44"/>
      <c r="R669" s="44"/>
      <c r="S669" s="44"/>
      <c r="T669" s="44"/>
      <c r="U669" s="45"/>
      <c r="V669" s="44"/>
      <c r="W669" s="44"/>
      <c r="X669" s="44"/>
      <c r="Y669" s="44"/>
      <c r="Z669" s="44"/>
    </row>
    <row r="670" spans="5:26" x14ac:dyDescent="0.2">
      <c r="E670" s="23"/>
      <c r="Q670" s="44"/>
      <c r="R670" s="44"/>
      <c r="S670" s="44"/>
      <c r="T670" s="44"/>
      <c r="U670" s="45"/>
      <c r="V670" s="44"/>
      <c r="W670" s="44"/>
      <c r="X670" s="44"/>
      <c r="Y670" s="44"/>
      <c r="Z670" s="44"/>
    </row>
    <row r="671" spans="5:26" x14ac:dyDescent="0.2">
      <c r="E671" s="23"/>
      <c r="Q671" s="44"/>
      <c r="R671" s="44"/>
      <c r="S671" s="44"/>
      <c r="T671" s="44"/>
      <c r="U671" s="45"/>
      <c r="V671" s="44"/>
      <c r="W671" s="44"/>
      <c r="X671" s="44"/>
      <c r="Y671" s="44"/>
      <c r="Z671" s="44"/>
    </row>
    <row r="672" spans="5:26" x14ac:dyDescent="0.2">
      <c r="E672" s="23"/>
      <c r="Q672" s="44"/>
      <c r="R672" s="44"/>
      <c r="S672" s="44"/>
      <c r="T672" s="44"/>
      <c r="U672" s="45"/>
      <c r="V672" s="44"/>
      <c r="W672" s="44"/>
      <c r="X672" s="44"/>
      <c r="Y672" s="44"/>
      <c r="Z672" s="44"/>
    </row>
    <row r="673" spans="5:26" x14ac:dyDescent="0.2">
      <c r="E673" s="23"/>
      <c r="Q673" s="44"/>
      <c r="R673" s="44"/>
      <c r="S673" s="44"/>
      <c r="T673" s="44"/>
      <c r="U673" s="45"/>
      <c r="V673" s="44"/>
      <c r="W673" s="44"/>
      <c r="X673" s="44"/>
      <c r="Y673" s="44"/>
      <c r="Z673" s="44"/>
    </row>
    <row r="674" spans="5:26" x14ac:dyDescent="0.2">
      <c r="E674" s="23"/>
      <c r="Q674" s="44"/>
      <c r="R674" s="44"/>
      <c r="S674" s="44"/>
      <c r="T674" s="44"/>
      <c r="U674" s="45"/>
      <c r="V674" s="44"/>
      <c r="W674" s="44"/>
      <c r="X674" s="44"/>
      <c r="Y674" s="44"/>
      <c r="Z674" s="44"/>
    </row>
    <row r="675" spans="5:26" x14ac:dyDescent="0.2">
      <c r="E675" s="23"/>
      <c r="Q675" s="44"/>
      <c r="R675" s="44"/>
      <c r="S675" s="44"/>
      <c r="T675" s="44"/>
      <c r="U675" s="45"/>
      <c r="V675" s="44"/>
      <c r="W675" s="44"/>
      <c r="X675" s="44"/>
      <c r="Y675" s="44"/>
      <c r="Z675" s="44"/>
    </row>
    <row r="676" spans="5:26" x14ac:dyDescent="0.2">
      <c r="E676" s="23"/>
      <c r="Q676" s="44"/>
      <c r="R676" s="44"/>
      <c r="S676" s="44"/>
      <c r="T676" s="44"/>
      <c r="U676" s="45"/>
      <c r="V676" s="44"/>
      <c r="W676" s="44"/>
      <c r="X676" s="44"/>
      <c r="Y676" s="44"/>
      <c r="Z676" s="44"/>
    </row>
    <row r="677" spans="5:26" x14ac:dyDescent="0.2">
      <c r="E677" s="23"/>
      <c r="Q677" s="44"/>
      <c r="R677" s="44"/>
      <c r="S677" s="44"/>
      <c r="T677" s="44"/>
      <c r="U677" s="45"/>
      <c r="V677" s="44"/>
      <c r="W677" s="44"/>
      <c r="X677" s="44"/>
      <c r="Y677" s="44"/>
      <c r="Z677" s="44"/>
    </row>
    <row r="678" spans="5:26" x14ac:dyDescent="0.2">
      <c r="E678" s="23"/>
      <c r="Q678" s="44"/>
      <c r="R678" s="44"/>
      <c r="S678" s="44"/>
      <c r="T678" s="44"/>
      <c r="U678" s="45"/>
      <c r="V678" s="44"/>
      <c r="W678" s="44"/>
      <c r="X678" s="44"/>
      <c r="Y678" s="44"/>
      <c r="Z678" s="44"/>
    </row>
    <row r="679" spans="5:26" x14ac:dyDescent="0.2">
      <c r="E679" s="23"/>
      <c r="Q679" s="44"/>
      <c r="R679" s="44"/>
      <c r="S679" s="44"/>
      <c r="T679" s="44"/>
      <c r="U679" s="45"/>
      <c r="V679" s="44"/>
      <c r="W679" s="44"/>
      <c r="X679" s="44"/>
      <c r="Y679" s="44"/>
      <c r="Z679" s="44"/>
    </row>
    <row r="680" spans="5:26" x14ac:dyDescent="0.2">
      <c r="E680" s="23"/>
      <c r="Q680" s="44"/>
      <c r="R680" s="44"/>
      <c r="S680" s="44"/>
      <c r="T680" s="44"/>
      <c r="U680" s="45"/>
      <c r="V680" s="44"/>
      <c r="W680" s="44"/>
      <c r="X680" s="44"/>
      <c r="Y680" s="44"/>
      <c r="Z680" s="44"/>
    </row>
    <row r="681" spans="5:26" x14ac:dyDescent="0.2">
      <c r="E681" s="23"/>
      <c r="Q681" s="44"/>
      <c r="R681" s="44"/>
      <c r="S681" s="44"/>
      <c r="T681" s="44"/>
      <c r="U681" s="45"/>
      <c r="V681" s="44"/>
      <c r="W681" s="44"/>
      <c r="X681" s="44"/>
      <c r="Y681" s="44"/>
      <c r="Z681" s="44"/>
    </row>
    <row r="682" spans="5:26" x14ac:dyDescent="0.2">
      <c r="E682" s="23"/>
      <c r="Q682" s="44"/>
      <c r="R682" s="44"/>
      <c r="S682" s="44"/>
      <c r="T682" s="44"/>
      <c r="U682" s="45"/>
      <c r="V682" s="44"/>
      <c r="W682" s="44"/>
      <c r="X682" s="44"/>
      <c r="Y682" s="44"/>
      <c r="Z682" s="44"/>
    </row>
    <row r="683" spans="5:26" x14ac:dyDescent="0.2">
      <c r="E683" s="23"/>
      <c r="Q683" s="44"/>
      <c r="R683" s="44"/>
      <c r="S683" s="44"/>
      <c r="T683" s="44"/>
      <c r="U683" s="45"/>
      <c r="V683" s="44"/>
      <c r="W683" s="44"/>
      <c r="X683" s="44"/>
      <c r="Y683" s="44"/>
      <c r="Z683" s="44"/>
    </row>
    <row r="684" spans="5:26" x14ac:dyDescent="0.2">
      <c r="E684" s="23"/>
      <c r="Q684" s="44"/>
      <c r="R684" s="44"/>
      <c r="S684" s="44"/>
      <c r="T684" s="44"/>
      <c r="U684" s="45"/>
      <c r="V684" s="44"/>
      <c r="W684" s="44"/>
      <c r="X684" s="44"/>
      <c r="Y684" s="44"/>
      <c r="Z684" s="44"/>
    </row>
    <row r="685" spans="5:26" x14ac:dyDescent="0.2">
      <c r="E685" s="23"/>
      <c r="Q685" s="44"/>
      <c r="R685" s="44"/>
      <c r="S685" s="44"/>
      <c r="T685" s="44"/>
      <c r="U685" s="45"/>
      <c r="V685" s="44"/>
      <c r="W685" s="44"/>
      <c r="X685" s="44"/>
      <c r="Y685" s="44"/>
      <c r="Z685" s="44"/>
    </row>
    <row r="686" spans="5:26" x14ac:dyDescent="0.2">
      <c r="E686" s="23"/>
      <c r="Q686" s="44"/>
      <c r="R686" s="44"/>
      <c r="S686" s="44"/>
      <c r="T686" s="44"/>
      <c r="U686" s="45"/>
      <c r="V686" s="44"/>
      <c r="W686" s="44"/>
      <c r="X686" s="44"/>
      <c r="Y686" s="44"/>
      <c r="Z686" s="44"/>
    </row>
    <row r="687" spans="5:26" x14ac:dyDescent="0.2">
      <c r="E687" s="23"/>
      <c r="Q687" s="44"/>
      <c r="R687" s="44"/>
      <c r="S687" s="44"/>
      <c r="T687" s="44"/>
      <c r="U687" s="45"/>
      <c r="V687" s="44"/>
      <c r="W687" s="44"/>
      <c r="X687" s="44"/>
      <c r="Y687" s="44"/>
      <c r="Z687" s="44"/>
    </row>
    <row r="688" spans="5:26" x14ac:dyDescent="0.2">
      <c r="E688" s="23"/>
      <c r="Q688" s="44"/>
      <c r="R688" s="44"/>
      <c r="S688" s="44"/>
      <c r="T688" s="44"/>
      <c r="U688" s="45"/>
      <c r="V688" s="44"/>
      <c r="W688" s="44"/>
      <c r="X688" s="44"/>
      <c r="Y688" s="44"/>
      <c r="Z688" s="44"/>
    </row>
    <row r="689" spans="5:26" x14ac:dyDescent="0.2">
      <c r="E689" s="23"/>
      <c r="Q689" s="44"/>
      <c r="R689" s="44"/>
      <c r="S689" s="44"/>
      <c r="T689" s="44"/>
      <c r="U689" s="45"/>
      <c r="V689" s="44"/>
      <c r="W689" s="44"/>
      <c r="X689" s="44"/>
      <c r="Y689" s="44"/>
      <c r="Z689" s="44"/>
    </row>
    <row r="690" spans="5:26" x14ac:dyDescent="0.2">
      <c r="E690" s="23"/>
      <c r="Q690" s="44"/>
      <c r="R690" s="44"/>
      <c r="S690" s="44"/>
      <c r="T690" s="44"/>
      <c r="U690" s="45"/>
      <c r="V690" s="44"/>
      <c r="W690" s="44"/>
      <c r="X690" s="44"/>
      <c r="Y690" s="44"/>
      <c r="Z690" s="44"/>
    </row>
    <row r="691" spans="5:26" x14ac:dyDescent="0.2">
      <c r="E691" s="23"/>
      <c r="Q691" s="44"/>
      <c r="R691" s="44"/>
      <c r="S691" s="44"/>
      <c r="T691" s="44"/>
      <c r="U691" s="45"/>
      <c r="V691" s="44"/>
      <c r="W691" s="44"/>
      <c r="X691" s="44"/>
      <c r="Y691" s="44"/>
      <c r="Z691" s="44"/>
    </row>
    <row r="692" spans="5:26" x14ac:dyDescent="0.2">
      <c r="E692" s="23"/>
      <c r="Q692" s="44"/>
      <c r="R692" s="44"/>
      <c r="S692" s="44"/>
      <c r="T692" s="44"/>
      <c r="U692" s="45"/>
      <c r="V692" s="44"/>
      <c r="W692" s="44"/>
      <c r="X692" s="44"/>
      <c r="Y692" s="44"/>
      <c r="Z692" s="44"/>
    </row>
    <row r="693" spans="5:26" x14ac:dyDescent="0.2">
      <c r="E693" s="23"/>
      <c r="Q693" s="44"/>
      <c r="R693" s="44"/>
      <c r="S693" s="44"/>
      <c r="T693" s="44"/>
      <c r="U693" s="45"/>
      <c r="V693" s="44"/>
      <c r="W693" s="44"/>
      <c r="X693" s="44"/>
      <c r="Y693" s="44"/>
      <c r="Z693" s="44"/>
    </row>
    <row r="694" spans="5:26" x14ac:dyDescent="0.2">
      <c r="E694" s="23"/>
      <c r="Q694" s="44"/>
      <c r="R694" s="44"/>
      <c r="S694" s="44"/>
      <c r="T694" s="44"/>
      <c r="U694" s="45"/>
      <c r="V694" s="44"/>
      <c r="W694" s="44"/>
      <c r="X694" s="44"/>
      <c r="Y694" s="44"/>
      <c r="Z694" s="44"/>
    </row>
    <row r="695" spans="5:26" x14ac:dyDescent="0.2">
      <c r="E695" s="23"/>
      <c r="Q695" s="44"/>
      <c r="R695" s="44"/>
      <c r="S695" s="44"/>
      <c r="T695" s="44"/>
      <c r="U695" s="45"/>
      <c r="V695" s="44"/>
      <c r="W695" s="44"/>
      <c r="X695" s="44"/>
      <c r="Y695" s="44"/>
      <c r="Z695" s="44"/>
    </row>
    <row r="696" spans="5:26" x14ac:dyDescent="0.2">
      <c r="E696" s="23"/>
      <c r="Q696" s="44"/>
      <c r="R696" s="44"/>
      <c r="S696" s="44"/>
      <c r="T696" s="44"/>
      <c r="U696" s="45"/>
      <c r="V696" s="44"/>
      <c r="W696" s="44"/>
      <c r="X696" s="44"/>
      <c r="Y696" s="44"/>
      <c r="Z696" s="44"/>
    </row>
    <row r="697" spans="5:26" x14ac:dyDescent="0.2">
      <c r="E697" s="23"/>
      <c r="Q697" s="44"/>
      <c r="R697" s="44"/>
      <c r="S697" s="44"/>
      <c r="T697" s="44"/>
      <c r="U697" s="45"/>
      <c r="V697" s="44"/>
      <c r="W697" s="44"/>
      <c r="X697" s="44"/>
      <c r="Y697" s="44"/>
      <c r="Z697" s="44"/>
    </row>
    <row r="698" spans="5:26" x14ac:dyDescent="0.2">
      <c r="E698" s="23"/>
      <c r="Q698" s="44"/>
      <c r="R698" s="44"/>
      <c r="S698" s="44"/>
      <c r="T698" s="44"/>
      <c r="U698" s="45"/>
      <c r="V698" s="44"/>
      <c r="W698" s="44"/>
      <c r="X698" s="44"/>
      <c r="Y698" s="44"/>
      <c r="Z698" s="44"/>
    </row>
    <row r="699" spans="5:26" x14ac:dyDescent="0.2">
      <c r="E699" s="23"/>
      <c r="Q699" s="44"/>
      <c r="R699" s="44"/>
      <c r="S699" s="44"/>
      <c r="T699" s="44"/>
      <c r="U699" s="45"/>
      <c r="V699" s="44"/>
      <c r="W699" s="44"/>
      <c r="X699" s="44"/>
      <c r="Y699" s="44"/>
      <c r="Z699" s="44"/>
    </row>
    <row r="700" spans="5:26" x14ac:dyDescent="0.2">
      <c r="E700" s="23"/>
      <c r="Q700" s="44"/>
      <c r="R700" s="44"/>
      <c r="S700" s="44"/>
      <c r="T700" s="44"/>
      <c r="U700" s="45"/>
      <c r="V700" s="44"/>
      <c r="W700" s="44"/>
      <c r="X700" s="44"/>
      <c r="Y700" s="44"/>
      <c r="Z700" s="44"/>
    </row>
    <row r="701" spans="5:26" x14ac:dyDescent="0.2">
      <c r="E701" s="23"/>
      <c r="Q701" s="44"/>
      <c r="R701" s="44"/>
      <c r="S701" s="44"/>
      <c r="T701" s="44"/>
      <c r="U701" s="45"/>
      <c r="V701" s="44"/>
      <c r="W701" s="44"/>
      <c r="X701" s="44"/>
      <c r="Y701" s="44"/>
      <c r="Z701" s="44"/>
    </row>
    <row r="702" spans="5:26" x14ac:dyDescent="0.2">
      <c r="E702" s="23"/>
      <c r="Q702" s="44"/>
      <c r="R702" s="44"/>
      <c r="S702" s="44"/>
      <c r="T702" s="44"/>
      <c r="U702" s="45"/>
      <c r="V702" s="44"/>
      <c r="W702" s="44"/>
      <c r="X702" s="44"/>
      <c r="Y702" s="44"/>
      <c r="Z702" s="44"/>
    </row>
    <row r="703" spans="5:26" x14ac:dyDescent="0.2">
      <c r="E703" s="23"/>
      <c r="Q703" s="44"/>
      <c r="R703" s="44"/>
      <c r="S703" s="44"/>
      <c r="T703" s="44"/>
      <c r="U703" s="45"/>
      <c r="V703" s="44"/>
      <c r="W703" s="44"/>
      <c r="X703" s="44"/>
      <c r="Y703" s="44"/>
      <c r="Z703" s="44"/>
    </row>
    <row r="704" spans="5:26" x14ac:dyDescent="0.2">
      <c r="E704" s="23"/>
      <c r="Q704" s="44"/>
      <c r="R704" s="44"/>
      <c r="S704" s="44"/>
      <c r="T704" s="44"/>
      <c r="U704" s="45"/>
      <c r="V704" s="44"/>
      <c r="W704" s="44"/>
      <c r="X704" s="44"/>
      <c r="Y704" s="44"/>
      <c r="Z704" s="44"/>
    </row>
    <row r="705" spans="5:26" x14ac:dyDescent="0.2">
      <c r="E705" s="23"/>
      <c r="Q705" s="44"/>
      <c r="R705" s="44"/>
      <c r="S705" s="44"/>
      <c r="T705" s="44"/>
      <c r="U705" s="45"/>
      <c r="V705" s="44"/>
      <c r="W705" s="44"/>
      <c r="X705" s="44"/>
      <c r="Y705" s="44"/>
      <c r="Z705" s="44"/>
    </row>
    <row r="706" spans="5:26" x14ac:dyDescent="0.2">
      <c r="E706" s="23"/>
      <c r="Q706" s="44"/>
      <c r="R706" s="44"/>
      <c r="S706" s="44"/>
      <c r="T706" s="44"/>
      <c r="U706" s="45"/>
      <c r="V706" s="44"/>
      <c r="W706" s="44"/>
      <c r="X706" s="44"/>
      <c r="Y706" s="44"/>
      <c r="Z706" s="44"/>
    </row>
    <row r="707" spans="5:26" x14ac:dyDescent="0.2">
      <c r="E707" s="23"/>
      <c r="Q707" s="44"/>
      <c r="R707" s="44"/>
      <c r="S707" s="44"/>
      <c r="T707" s="44"/>
      <c r="U707" s="45"/>
      <c r="V707" s="44"/>
      <c r="W707" s="44"/>
      <c r="X707" s="44"/>
      <c r="Y707" s="44"/>
      <c r="Z707" s="44"/>
    </row>
    <row r="708" spans="5:26" x14ac:dyDescent="0.2">
      <c r="E708" s="23"/>
      <c r="Q708" s="44"/>
      <c r="R708" s="44"/>
      <c r="S708" s="44"/>
      <c r="T708" s="44"/>
      <c r="U708" s="45"/>
      <c r="V708" s="44"/>
      <c r="W708" s="44"/>
      <c r="X708" s="44"/>
      <c r="Y708" s="44"/>
      <c r="Z708" s="44"/>
    </row>
    <row r="709" spans="5:26" x14ac:dyDescent="0.2">
      <c r="E709" s="23"/>
      <c r="Q709" s="44"/>
      <c r="R709" s="44"/>
      <c r="S709" s="44"/>
      <c r="T709" s="44"/>
      <c r="U709" s="45"/>
      <c r="V709" s="44"/>
      <c r="W709" s="44"/>
      <c r="X709" s="44"/>
      <c r="Y709" s="44"/>
      <c r="Z709" s="44"/>
    </row>
    <row r="710" spans="5:26" x14ac:dyDescent="0.2">
      <c r="E710" s="23"/>
      <c r="Q710" s="44"/>
      <c r="R710" s="44"/>
      <c r="S710" s="44"/>
      <c r="T710" s="44"/>
      <c r="U710" s="45"/>
      <c r="V710" s="44"/>
      <c r="W710" s="44"/>
      <c r="X710" s="44"/>
      <c r="Y710" s="44"/>
      <c r="Z710" s="44"/>
    </row>
    <row r="711" spans="5:26" x14ac:dyDescent="0.2">
      <c r="E711" s="23"/>
      <c r="Q711" s="44"/>
      <c r="R711" s="44"/>
      <c r="S711" s="44"/>
      <c r="T711" s="44"/>
      <c r="U711" s="45"/>
      <c r="V711" s="44"/>
      <c r="W711" s="44"/>
      <c r="X711" s="44"/>
      <c r="Y711" s="44"/>
      <c r="Z711" s="44"/>
    </row>
    <row r="712" spans="5:26" x14ac:dyDescent="0.2">
      <c r="E712" s="23"/>
      <c r="Q712" s="44"/>
      <c r="R712" s="44"/>
      <c r="S712" s="44"/>
      <c r="T712" s="44"/>
      <c r="U712" s="45"/>
      <c r="V712" s="44"/>
      <c r="W712" s="44"/>
      <c r="X712" s="44"/>
      <c r="Y712" s="44"/>
      <c r="Z712" s="44"/>
    </row>
    <row r="713" spans="5:26" x14ac:dyDescent="0.2">
      <c r="E713" s="23"/>
      <c r="Q713" s="44"/>
      <c r="R713" s="44"/>
      <c r="S713" s="44"/>
      <c r="T713" s="44"/>
      <c r="U713" s="45"/>
      <c r="V713" s="44"/>
      <c r="W713" s="44"/>
      <c r="X713" s="44"/>
      <c r="Y713" s="44"/>
      <c r="Z713" s="44"/>
    </row>
    <row r="714" spans="5:26" x14ac:dyDescent="0.2">
      <c r="E714" s="23"/>
      <c r="Q714" s="44"/>
      <c r="R714" s="44"/>
      <c r="S714" s="44"/>
      <c r="T714" s="44"/>
      <c r="U714" s="45"/>
      <c r="V714" s="44"/>
      <c r="W714" s="44"/>
      <c r="X714" s="44"/>
      <c r="Y714" s="44"/>
      <c r="Z714" s="44"/>
    </row>
    <row r="715" spans="5:26" x14ac:dyDescent="0.2">
      <c r="E715" s="23"/>
      <c r="Q715" s="44"/>
      <c r="R715" s="44"/>
      <c r="S715" s="44"/>
      <c r="T715" s="44"/>
      <c r="U715" s="45"/>
      <c r="V715" s="44"/>
      <c r="W715" s="44"/>
      <c r="X715" s="44"/>
      <c r="Y715" s="44"/>
      <c r="Z715" s="44"/>
    </row>
    <row r="716" spans="5:26" x14ac:dyDescent="0.2">
      <c r="E716" s="23"/>
      <c r="Q716" s="44"/>
      <c r="R716" s="44"/>
      <c r="S716" s="44"/>
      <c r="T716" s="44"/>
      <c r="U716" s="45"/>
      <c r="V716" s="44"/>
      <c r="W716" s="44"/>
      <c r="X716" s="44"/>
      <c r="Y716" s="44"/>
      <c r="Z716" s="44"/>
    </row>
    <row r="717" spans="5:26" x14ac:dyDescent="0.2">
      <c r="E717" s="23"/>
      <c r="Q717" s="44"/>
      <c r="R717" s="44"/>
      <c r="S717" s="44"/>
      <c r="T717" s="44"/>
      <c r="U717" s="45"/>
      <c r="V717" s="44"/>
      <c r="W717" s="44"/>
      <c r="X717" s="44"/>
      <c r="Y717" s="44"/>
      <c r="Z717" s="44"/>
    </row>
    <row r="718" spans="5:26" x14ac:dyDescent="0.2">
      <c r="E718" s="23"/>
      <c r="Q718" s="44"/>
      <c r="R718" s="44"/>
      <c r="S718" s="44"/>
      <c r="T718" s="44"/>
      <c r="U718" s="45"/>
      <c r="V718" s="44"/>
      <c r="W718" s="44"/>
      <c r="X718" s="44"/>
      <c r="Y718" s="44"/>
      <c r="Z718" s="44"/>
    </row>
    <row r="719" spans="5:26" x14ac:dyDescent="0.2">
      <c r="E719" s="23"/>
      <c r="Q719" s="44"/>
      <c r="R719" s="44"/>
      <c r="S719" s="44"/>
      <c r="T719" s="44"/>
      <c r="U719" s="45"/>
      <c r="V719" s="44"/>
      <c r="W719" s="44"/>
      <c r="X719" s="44"/>
      <c r="Y719" s="44"/>
      <c r="Z719" s="44"/>
    </row>
    <row r="720" spans="5:26" x14ac:dyDescent="0.2">
      <c r="E720" s="23"/>
      <c r="Q720" s="44"/>
      <c r="R720" s="44"/>
      <c r="S720" s="44"/>
      <c r="T720" s="44"/>
      <c r="U720" s="45"/>
      <c r="V720" s="44"/>
      <c r="W720" s="44"/>
      <c r="X720" s="44"/>
      <c r="Y720" s="44"/>
      <c r="Z720" s="44"/>
    </row>
    <row r="721" spans="5:26" x14ac:dyDescent="0.2">
      <c r="E721" s="23"/>
      <c r="Q721" s="44"/>
      <c r="R721" s="44"/>
      <c r="S721" s="44"/>
      <c r="T721" s="44"/>
      <c r="U721" s="45"/>
      <c r="V721" s="44"/>
      <c r="W721" s="44"/>
      <c r="X721" s="44"/>
      <c r="Y721" s="44"/>
      <c r="Z721" s="44"/>
    </row>
    <row r="722" spans="5:26" x14ac:dyDescent="0.2">
      <c r="E722" s="23"/>
      <c r="Q722" s="44"/>
      <c r="R722" s="44"/>
      <c r="S722" s="44"/>
      <c r="T722" s="44"/>
      <c r="U722" s="45"/>
      <c r="V722" s="44"/>
      <c r="W722" s="44"/>
      <c r="X722" s="44"/>
      <c r="Y722" s="44"/>
      <c r="Z722" s="44"/>
    </row>
    <row r="723" spans="5:26" x14ac:dyDescent="0.2">
      <c r="E723" s="23"/>
      <c r="Q723" s="44"/>
      <c r="R723" s="44"/>
      <c r="S723" s="44"/>
      <c r="T723" s="44"/>
      <c r="U723" s="45"/>
      <c r="V723" s="44"/>
      <c r="W723" s="44"/>
      <c r="X723" s="44"/>
      <c r="Y723" s="44"/>
      <c r="Z723" s="44"/>
    </row>
    <row r="724" spans="5:26" x14ac:dyDescent="0.2">
      <c r="E724" s="23"/>
      <c r="Q724" s="44"/>
      <c r="R724" s="44"/>
      <c r="S724" s="44"/>
      <c r="T724" s="44"/>
      <c r="U724" s="45"/>
      <c r="V724" s="44"/>
      <c r="W724" s="44"/>
      <c r="X724" s="44"/>
      <c r="Y724" s="44"/>
      <c r="Z724" s="44"/>
    </row>
    <row r="725" spans="5:26" x14ac:dyDescent="0.2">
      <c r="E725" s="23"/>
      <c r="Q725" s="44"/>
      <c r="R725" s="44"/>
      <c r="S725" s="44"/>
      <c r="T725" s="44"/>
      <c r="U725" s="45"/>
      <c r="V725" s="44"/>
      <c r="W725" s="44"/>
      <c r="X725" s="44"/>
      <c r="Y725" s="44"/>
      <c r="Z725" s="44"/>
    </row>
    <row r="726" spans="5:26" x14ac:dyDescent="0.2">
      <c r="E726" s="23"/>
      <c r="Q726" s="44"/>
      <c r="R726" s="44"/>
      <c r="S726" s="44"/>
      <c r="T726" s="44"/>
      <c r="U726" s="45"/>
      <c r="V726" s="44"/>
      <c r="W726" s="44"/>
      <c r="X726" s="44"/>
      <c r="Y726" s="44"/>
      <c r="Z726" s="44"/>
    </row>
    <row r="727" spans="5:26" x14ac:dyDescent="0.2">
      <c r="E727" s="23"/>
      <c r="Q727" s="44"/>
      <c r="R727" s="44"/>
      <c r="S727" s="44"/>
      <c r="T727" s="44"/>
      <c r="U727" s="45"/>
      <c r="V727" s="44"/>
      <c r="W727" s="44"/>
      <c r="X727" s="44"/>
      <c r="Y727" s="44"/>
      <c r="Z727" s="44"/>
    </row>
    <row r="728" spans="5:26" x14ac:dyDescent="0.2">
      <c r="E728" s="23"/>
      <c r="Q728" s="44"/>
      <c r="R728" s="44"/>
      <c r="S728" s="44"/>
      <c r="T728" s="44"/>
      <c r="U728" s="45"/>
      <c r="V728" s="44"/>
      <c r="W728" s="44"/>
      <c r="X728" s="44"/>
      <c r="Y728" s="44"/>
      <c r="Z728" s="44"/>
    </row>
    <row r="729" spans="5:26" x14ac:dyDescent="0.2">
      <c r="E729" s="23"/>
      <c r="Q729" s="44"/>
      <c r="R729" s="44"/>
      <c r="S729" s="44"/>
      <c r="T729" s="44"/>
      <c r="U729" s="45"/>
      <c r="V729" s="44"/>
      <c r="W729" s="44"/>
      <c r="X729" s="44"/>
      <c r="Y729" s="44"/>
      <c r="Z729" s="44"/>
    </row>
    <row r="730" spans="5:26" x14ac:dyDescent="0.2">
      <c r="E730" s="23"/>
      <c r="Q730" s="44"/>
      <c r="R730" s="44"/>
      <c r="S730" s="44"/>
      <c r="T730" s="44"/>
      <c r="U730" s="45"/>
      <c r="V730" s="44"/>
      <c r="W730" s="44"/>
      <c r="X730" s="44"/>
      <c r="Y730" s="44"/>
      <c r="Z730" s="44"/>
    </row>
    <row r="731" spans="5:26" x14ac:dyDescent="0.2">
      <c r="E731" s="23"/>
      <c r="Q731" s="44"/>
      <c r="R731" s="44"/>
      <c r="S731" s="44"/>
      <c r="T731" s="44"/>
      <c r="U731" s="45"/>
      <c r="V731" s="44"/>
      <c r="W731" s="44"/>
      <c r="X731" s="44"/>
      <c r="Y731" s="44"/>
      <c r="Z731" s="44"/>
    </row>
    <row r="732" spans="5:26" x14ac:dyDescent="0.2">
      <c r="E732" s="23"/>
      <c r="Q732" s="44"/>
      <c r="R732" s="44"/>
      <c r="S732" s="44"/>
      <c r="T732" s="44"/>
      <c r="U732" s="45"/>
      <c r="V732" s="44"/>
      <c r="W732" s="44"/>
      <c r="X732" s="44"/>
      <c r="Y732" s="44"/>
      <c r="Z732" s="44"/>
    </row>
    <row r="733" spans="5:26" x14ac:dyDescent="0.2">
      <c r="E733" s="23"/>
      <c r="Q733" s="44"/>
      <c r="R733" s="44"/>
      <c r="S733" s="44"/>
      <c r="T733" s="44"/>
      <c r="U733" s="45"/>
      <c r="V733" s="44"/>
      <c r="W733" s="44"/>
      <c r="X733" s="44"/>
      <c r="Y733" s="44"/>
      <c r="Z733" s="44"/>
    </row>
    <row r="734" spans="5:26" x14ac:dyDescent="0.2">
      <c r="E734" s="23"/>
      <c r="Q734" s="44"/>
      <c r="R734" s="44"/>
      <c r="S734" s="44"/>
      <c r="T734" s="44"/>
      <c r="U734" s="45"/>
      <c r="V734" s="44"/>
      <c r="W734" s="44"/>
      <c r="X734" s="44"/>
      <c r="Y734" s="44"/>
      <c r="Z734" s="44"/>
    </row>
    <row r="735" spans="5:26" x14ac:dyDescent="0.2">
      <c r="E735" s="23"/>
      <c r="Q735" s="44"/>
      <c r="R735" s="44"/>
      <c r="S735" s="44"/>
      <c r="T735" s="44"/>
      <c r="U735" s="45"/>
      <c r="V735" s="44"/>
      <c r="W735" s="44"/>
      <c r="X735" s="44"/>
      <c r="Y735" s="44"/>
      <c r="Z735" s="44"/>
    </row>
    <row r="736" spans="5:26" x14ac:dyDescent="0.2">
      <c r="E736" s="23"/>
      <c r="Q736" s="44"/>
      <c r="R736" s="44"/>
      <c r="S736" s="44"/>
      <c r="T736" s="44"/>
      <c r="U736" s="45"/>
      <c r="V736" s="44"/>
      <c r="W736" s="44"/>
      <c r="X736" s="44"/>
      <c r="Y736" s="44"/>
      <c r="Z736" s="44"/>
    </row>
    <row r="737" spans="5:26" x14ac:dyDescent="0.2">
      <c r="E737" s="23"/>
      <c r="Q737" s="44"/>
      <c r="R737" s="44"/>
      <c r="S737" s="44"/>
      <c r="T737" s="44"/>
      <c r="U737" s="45"/>
      <c r="V737" s="44"/>
      <c r="W737" s="44"/>
      <c r="X737" s="44"/>
      <c r="Y737" s="44"/>
      <c r="Z737" s="44"/>
    </row>
    <row r="738" spans="5:26" x14ac:dyDescent="0.2">
      <c r="E738" s="23"/>
      <c r="Q738" s="44"/>
      <c r="R738" s="44"/>
      <c r="S738" s="44"/>
      <c r="T738" s="44"/>
      <c r="U738" s="45"/>
      <c r="V738" s="44"/>
      <c r="W738" s="44"/>
      <c r="X738" s="44"/>
      <c r="Y738" s="44"/>
      <c r="Z738" s="44"/>
    </row>
    <row r="739" spans="5:26" x14ac:dyDescent="0.2">
      <c r="E739" s="23"/>
      <c r="Q739" s="44"/>
      <c r="R739" s="44"/>
      <c r="S739" s="44"/>
      <c r="T739" s="44"/>
      <c r="U739" s="45"/>
      <c r="V739" s="44"/>
      <c r="W739" s="44"/>
      <c r="X739" s="44"/>
      <c r="Y739" s="44"/>
      <c r="Z739" s="44"/>
    </row>
    <row r="740" spans="5:26" x14ac:dyDescent="0.2">
      <c r="E740" s="23"/>
      <c r="Q740" s="44"/>
      <c r="R740" s="44"/>
      <c r="S740" s="44"/>
      <c r="T740" s="44"/>
      <c r="U740" s="45"/>
      <c r="V740" s="44"/>
      <c r="W740" s="44"/>
      <c r="X740" s="44"/>
      <c r="Y740" s="44"/>
      <c r="Z740" s="44"/>
    </row>
    <row r="741" spans="5:26" x14ac:dyDescent="0.2">
      <c r="E741" s="23"/>
      <c r="Q741" s="44"/>
      <c r="R741" s="44"/>
      <c r="S741" s="44"/>
      <c r="T741" s="44"/>
      <c r="U741" s="45"/>
      <c r="V741" s="44"/>
      <c r="W741" s="44"/>
      <c r="X741" s="44"/>
      <c r="Y741" s="44"/>
      <c r="Z741" s="44"/>
    </row>
    <row r="742" spans="5:26" x14ac:dyDescent="0.2">
      <c r="E742" s="23"/>
      <c r="Q742" s="44"/>
      <c r="R742" s="44"/>
      <c r="S742" s="44"/>
      <c r="T742" s="44"/>
      <c r="U742" s="45"/>
      <c r="V742" s="44"/>
      <c r="W742" s="44"/>
      <c r="X742" s="44"/>
      <c r="Y742" s="44"/>
      <c r="Z742" s="44"/>
    </row>
    <row r="743" spans="5:26" x14ac:dyDescent="0.2">
      <c r="E743" s="23"/>
      <c r="Q743" s="44"/>
      <c r="R743" s="44"/>
      <c r="S743" s="44"/>
      <c r="T743" s="44"/>
      <c r="U743" s="45"/>
      <c r="V743" s="44"/>
      <c r="W743" s="44"/>
      <c r="X743" s="44"/>
      <c r="Y743" s="44"/>
      <c r="Z743" s="44"/>
    </row>
    <row r="744" spans="5:26" x14ac:dyDescent="0.2">
      <c r="E744" s="23"/>
      <c r="Q744" s="44"/>
      <c r="R744" s="44"/>
      <c r="S744" s="44"/>
      <c r="T744" s="44"/>
      <c r="U744" s="45"/>
      <c r="V744" s="44"/>
      <c r="W744" s="44"/>
      <c r="X744" s="44"/>
      <c r="Y744" s="44"/>
      <c r="Z744" s="44"/>
    </row>
    <row r="745" spans="5:26" x14ac:dyDescent="0.2">
      <c r="E745" s="23"/>
      <c r="Q745" s="44"/>
      <c r="R745" s="44"/>
      <c r="S745" s="44"/>
      <c r="T745" s="44"/>
      <c r="U745" s="45"/>
      <c r="V745" s="44"/>
      <c r="W745" s="44"/>
      <c r="X745" s="44"/>
      <c r="Y745" s="44"/>
      <c r="Z745" s="44"/>
    </row>
    <row r="746" spans="5:26" x14ac:dyDescent="0.2">
      <c r="E746" s="23"/>
      <c r="Q746" s="44"/>
      <c r="R746" s="44"/>
      <c r="S746" s="44"/>
      <c r="T746" s="44"/>
      <c r="U746" s="45"/>
      <c r="V746" s="44"/>
      <c r="W746" s="44"/>
      <c r="X746" s="44"/>
      <c r="Y746" s="44"/>
      <c r="Z746" s="44"/>
    </row>
    <row r="747" spans="5:26" x14ac:dyDescent="0.2">
      <c r="E747" s="23"/>
      <c r="Q747" s="44"/>
      <c r="R747" s="44"/>
      <c r="S747" s="44"/>
      <c r="T747" s="44"/>
      <c r="U747" s="45"/>
      <c r="V747" s="44"/>
      <c r="W747" s="44"/>
      <c r="X747" s="44"/>
      <c r="Y747" s="44"/>
      <c r="Z747" s="44"/>
    </row>
    <row r="748" spans="5:26" x14ac:dyDescent="0.2">
      <c r="E748" s="23"/>
      <c r="Q748" s="44"/>
      <c r="R748" s="44"/>
      <c r="S748" s="44"/>
      <c r="T748" s="44"/>
      <c r="U748" s="45"/>
      <c r="V748" s="44"/>
      <c r="W748" s="44"/>
      <c r="X748" s="44"/>
      <c r="Y748" s="44"/>
      <c r="Z748" s="44"/>
    </row>
    <row r="749" spans="5:26" x14ac:dyDescent="0.2">
      <c r="E749" s="23"/>
      <c r="Q749" s="44"/>
      <c r="R749" s="44"/>
      <c r="S749" s="44"/>
      <c r="T749" s="44"/>
      <c r="U749" s="45"/>
      <c r="V749" s="44"/>
      <c r="W749" s="44"/>
      <c r="X749" s="44"/>
      <c r="Y749" s="44"/>
      <c r="Z749" s="44"/>
    </row>
    <row r="750" spans="5:26" x14ac:dyDescent="0.2">
      <c r="E750" s="23"/>
      <c r="Q750" s="44"/>
      <c r="R750" s="44"/>
      <c r="S750" s="44"/>
      <c r="T750" s="44"/>
      <c r="U750" s="45"/>
      <c r="V750" s="44"/>
      <c r="W750" s="44"/>
      <c r="X750" s="44"/>
      <c r="Y750" s="44"/>
      <c r="Z750" s="44"/>
    </row>
    <row r="751" spans="5:26" x14ac:dyDescent="0.2">
      <c r="E751" s="23"/>
      <c r="Q751" s="44"/>
      <c r="R751" s="44"/>
      <c r="S751" s="44"/>
      <c r="T751" s="44"/>
      <c r="U751" s="45"/>
      <c r="V751" s="44"/>
      <c r="W751" s="44"/>
      <c r="X751" s="44"/>
      <c r="Y751" s="44"/>
      <c r="Z751" s="44"/>
    </row>
    <row r="752" spans="5:26" x14ac:dyDescent="0.2">
      <c r="E752" s="23"/>
      <c r="Q752" s="44"/>
      <c r="R752" s="44"/>
      <c r="S752" s="44"/>
      <c r="T752" s="44"/>
      <c r="U752" s="45"/>
      <c r="V752" s="44"/>
      <c r="W752" s="44"/>
      <c r="X752" s="44"/>
      <c r="Y752" s="44"/>
      <c r="Z752" s="44"/>
    </row>
    <row r="753" spans="5:26" x14ac:dyDescent="0.2">
      <c r="E753" s="23"/>
      <c r="Q753" s="44"/>
      <c r="R753" s="44"/>
      <c r="S753" s="44"/>
      <c r="T753" s="44"/>
      <c r="U753" s="45"/>
      <c r="V753" s="44"/>
      <c r="W753" s="44"/>
      <c r="X753" s="44"/>
      <c r="Y753" s="44"/>
      <c r="Z753" s="44"/>
    </row>
    <row r="754" spans="5:26" x14ac:dyDescent="0.2">
      <c r="E754" s="23"/>
      <c r="Q754" s="44"/>
      <c r="R754" s="44"/>
      <c r="S754" s="44"/>
      <c r="T754" s="44"/>
      <c r="U754" s="45"/>
      <c r="V754" s="44"/>
      <c r="W754" s="44"/>
      <c r="X754" s="44"/>
      <c r="Y754" s="44"/>
      <c r="Z754" s="44"/>
    </row>
    <row r="755" spans="5:26" x14ac:dyDescent="0.2">
      <c r="E755" s="23"/>
      <c r="Q755" s="44"/>
      <c r="R755" s="44"/>
      <c r="S755" s="44"/>
      <c r="T755" s="44"/>
      <c r="U755" s="45"/>
      <c r="V755" s="44"/>
      <c r="W755" s="44"/>
      <c r="X755" s="44"/>
      <c r="Y755" s="44"/>
      <c r="Z755" s="44"/>
    </row>
    <row r="756" spans="5:26" x14ac:dyDescent="0.2">
      <c r="E756" s="23"/>
      <c r="Q756" s="44"/>
      <c r="R756" s="44"/>
      <c r="S756" s="44"/>
      <c r="T756" s="44"/>
      <c r="U756" s="45"/>
      <c r="V756" s="44"/>
      <c r="W756" s="44"/>
      <c r="X756" s="44"/>
      <c r="Y756" s="44"/>
      <c r="Z756" s="44"/>
    </row>
    <row r="757" spans="5:26" x14ac:dyDescent="0.2">
      <c r="E757" s="23"/>
      <c r="Q757" s="44"/>
      <c r="R757" s="44"/>
      <c r="S757" s="44"/>
      <c r="T757" s="44"/>
      <c r="U757" s="45"/>
      <c r="V757" s="44"/>
      <c r="W757" s="44"/>
      <c r="X757" s="44"/>
      <c r="Y757" s="44"/>
      <c r="Z757" s="44"/>
    </row>
    <row r="758" spans="5:26" x14ac:dyDescent="0.2">
      <c r="E758" s="23"/>
      <c r="Q758" s="44"/>
      <c r="R758" s="44"/>
      <c r="S758" s="44"/>
      <c r="T758" s="44"/>
      <c r="U758" s="45"/>
      <c r="V758" s="44"/>
      <c r="W758" s="44"/>
      <c r="X758" s="44"/>
      <c r="Y758" s="44"/>
      <c r="Z758" s="44"/>
    </row>
    <row r="759" spans="5:26" x14ac:dyDescent="0.2">
      <c r="E759" s="23"/>
      <c r="Q759" s="44"/>
      <c r="R759" s="44"/>
      <c r="S759" s="44"/>
      <c r="T759" s="44"/>
      <c r="U759" s="45"/>
      <c r="V759" s="44"/>
      <c r="W759" s="44"/>
      <c r="X759" s="44"/>
      <c r="Y759" s="44"/>
      <c r="Z759" s="44"/>
    </row>
    <row r="760" spans="5:26" x14ac:dyDescent="0.2">
      <c r="E760" s="23"/>
      <c r="Q760" s="44"/>
      <c r="R760" s="44"/>
      <c r="S760" s="44"/>
      <c r="T760" s="44"/>
      <c r="U760" s="45"/>
      <c r="V760" s="44"/>
      <c r="W760" s="44"/>
      <c r="X760" s="44"/>
      <c r="Y760" s="44"/>
      <c r="Z760" s="44"/>
    </row>
    <row r="761" spans="5:26" x14ac:dyDescent="0.2">
      <c r="E761" s="23"/>
      <c r="Q761" s="44"/>
      <c r="R761" s="44"/>
      <c r="S761" s="44"/>
      <c r="T761" s="44"/>
      <c r="U761" s="45"/>
      <c r="V761" s="44"/>
      <c r="W761" s="44"/>
      <c r="X761" s="44"/>
      <c r="Y761" s="44"/>
      <c r="Z761" s="44"/>
    </row>
    <row r="762" spans="5:26" x14ac:dyDescent="0.2">
      <c r="E762" s="23"/>
      <c r="Q762" s="44"/>
      <c r="R762" s="44"/>
      <c r="S762" s="44"/>
      <c r="T762" s="44"/>
      <c r="U762" s="45"/>
      <c r="V762" s="44"/>
      <c r="W762" s="44"/>
      <c r="X762" s="44"/>
      <c r="Y762" s="44"/>
      <c r="Z762" s="44"/>
    </row>
    <row r="763" spans="5:26" x14ac:dyDescent="0.2">
      <c r="E763" s="23"/>
      <c r="Q763" s="44"/>
      <c r="R763" s="44"/>
      <c r="S763" s="44"/>
      <c r="T763" s="44"/>
      <c r="U763" s="45"/>
      <c r="V763" s="44"/>
      <c r="W763" s="44"/>
      <c r="X763" s="44"/>
      <c r="Y763" s="44"/>
      <c r="Z763" s="44"/>
    </row>
    <row r="764" spans="5:26" x14ac:dyDescent="0.2">
      <c r="E764" s="23"/>
      <c r="Q764" s="44"/>
      <c r="R764" s="44"/>
      <c r="S764" s="44"/>
      <c r="T764" s="44"/>
      <c r="U764" s="45"/>
      <c r="V764" s="44"/>
      <c r="W764" s="44"/>
      <c r="X764" s="44"/>
      <c r="Y764" s="44"/>
      <c r="Z764" s="44"/>
    </row>
    <row r="765" spans="5:26" x14ac:dyDescent="0.2">
      <c r="E765" s="23"/>
      <c r="Q765" s="44"/>
      <c r="R765" s="44"/>
      <c r="S765" s="44"/>
      <c r="T765" s="44"/>
      <c r="U765" s="45"/>
      <c r="V765" s="44"/>
      <c r="W765" s="44"/>
      <c r="X765" s="44"/>
      <c r="Y765" s="44"/>
      <c r="Z765" s="44"/>
    </row>
    <row r="766" spans="5:26" x14ac:dyDescent="0.2">
      <c r="E766" s="23"/>
      <c r="Q766" s="44"/>
      <c r="R766" s="44"/>
      <c r="S766" s="44"/>
      <c r="T766" s="44"/>
      <c r="U766" s="45"/>
      <c r="V766" s="44"/>
      <c r="W766" s="44"/>
      <c r="X766" s="44"/>
      <c r="Y766" s="44"/>
      <c r="Z766" s="44"/>
    </row>
    <row r="767" spans="5:26" x14ac:dyDescent="0.2">
      <c r="E767" s="23"/>
      <c r="Q767" s="44"/>
      <c r="R767" s="44"/>
      <c r="S767" s="44"/>
      <c r="T767" s="44"/>
      <c r="U767" s="45"/>
      <c r="V767" s="44"/>
      <c r="W767" s="44"/>
      <c r="X767" s="44"/>
      <c r="Y767" s="44"/>
      <c r="Z767" s="44"/>
    </row>
    <row r="768" spans="5:26" x14ac:dyDescent="0.2">
      <c r="E768" s="23"/>
      <c r="Q768" s="44"/>
      <c r="R768" s="44"/>
      <c r="S768" s="44"/>
      <c r="T768" s="44"/>
      <c r="U768" s="45"/>
      <c r="V768" s="44"/>
      <c r="W768" s="44"/>
      <c r="X768" s="44"/>
      <c r="Y768" s="44"/>
      <c r="Z768" s="44"/>
    </row>
    <row r="769" spans="5:26" x14ac:dyDescent="0.2">
      <c r="E769" s="23"/>
      <c r="Q769" s="44"/>
      <c r="R769" s="44"/>
      <c r="S769" s="44"/>
      <c r="T769" s="44"/>
      <c r="U769" s="45"/>
      <c r="V769" s="44"/>
      <c r="W769" s="44"/>
      <c r="X769" s="44"/>
      <c r="Y769" s="44"/>
      <c r="Z769" s="44"/>
    </row>
    <row r="770" spans="5:26" x14ac:dyDescent="0.2">
      <c r="E770" s="23"/>
      <c r="Q770" s="44"/>
      <c r="R770" s="44"/>
      <c r="S770" s="44"/>
      <c r="T770" s="44"/>
      <c r="U770" s="45"/>
      <c r="V770" s="44"/>
      <c r="W770" s="44"/>
      <c r="X770" s="44"/>
      <c r="Y770" s="44"/>
      <c r="Z770" s="44"/>
    </row>
    <row r="771" spans="5:26" x14ac:dyDescent="0.2">
      <c r="E771" s="23"/>
      <c r="Q771" s="44"/>
      <c r="R771" s="44"/>
      <c r="S771" s="44"/>
      <c r="T771" s="44"/>
      <c r="U771" s="45"/>
      <c r="V771" s="44"/>
      <c r="W771" s="44"/>
      <c r="X771" s="44"/>
      <c r="Y771" s="44"/>
      <c r="Z771" s="44"/>
    </row>
    <row r="772" spans="5:26" x14ac:dyDescent="0.2">
      <c r="E772" s="23"/>
      <c r="Q772" s="44"/>
      <c r="R772" s="44"/>
      <c r="S772" s="44"/>
      <c r="T772" s="44"/>
      <c r="U772" s="45"/>
      <c r="V772" s="44"/>
      <c r="W772" s="44"/>
      <c r="X772" s="44"/>
      <c r="Y772" s="44"/>
      <c r="Z772" s="44"/>
    </row>
    <row r="773" spans="5:26" x14ac:dyDescent="0.2">
      <c r="E773" s="23"/>
      <c r="Q773" s="44"/>
      <c r="R773" s="44"/>
      <c r="S773" s="44"/>
      <c r="T773" s="44"/>
      <c r="U773" s="45"/>
      <c r="V773" s="44"/>
      <c r="W773" s="44"/>
      <c r="X773" s="44"/>
      <c r="Y773" s="44"/>
      <c r="Z773" s="44"/>
    </row>
    <row r="774" spans="5:26" x14ac:dyDescent="0.2">
      <c r="E774" s="23"/>
      <c r="Q774" s="44"/>
      <c r="R774" s="44"/>
      <c r="S774" s="44"/>
      <c r="T774" s="44"/>
      <c r="U774" s="45"/>
      <c r="V774" s="44"/>
      <c r="W774" s="44"/>
      <c r="X774" s="44"/>
      <c r="Y774" s="44"/>
      <c r="Z774" s="44"/>
    </row>
    <row r="775" spans="5:26" x14ac:dyDescent="0.2">
      <c r="E775" s="23"/>
      <c r="Q775" s="44"/>
      <c r="R775" s="44"/>
      <c r="S775" s="44"/>
      <c r="T775" s="44"/>
      <c r="U775" s="45"/>
      <c r="V775" s="44"/>
      <c r="W775" s="44"/>
      <c r="X775" s="44"/>
      <c r="Y775" s="44"/>
      <c r="Z775" s="44"/>
    </row>
    <row r="776" spans="5:26" x14ac:dyDescent="0.2">
      <c r="E776" s="23"/>
      <c r="Q776" s="44"/>
      <c r="R776" s="44"/>
      <c r="S776" s="44"/>
      <c r="T776" s="44"/>
      <c r="U776" s="45"/>
      <c r="V776" s="44"/>
      <c r="W776" s="44"/>
      <c r="X776" s="44"/>
      <c r="Y776" s="44"/>
      <c r="Z776" s="44"/>
    </row>
    <row r="777" spans="5:26" x14ac:dyDescent="0.2">
      <c r="E777" s="23"/>
      <c r="Q777" s="44"/>
      <c r="R777" s="44"/>
      <c r="S777" s="44"/>
      <c r="T777" s="44"/>
      <c r="U777" s="45"/>
      <c r="V777" s="44"/>
      <c r="W777" s="44"/>
      <c r="X777" s="44"/>
      <c r="Y777" s="44"/>
      <c r="Z777" s="44"/>
    </row>
    <row r="778" spans="5:26" x14ac:dyDescent="0.2">
      <c r="E778" s="23"/>
      <c r="Q778" s="44"/>
      <c r="R778" s="44"/>
      <c r="S778" s="44"/>
      <c r="T778" s="44"/>
      <c r="U778" s="45"/>
      <c r="V778" s="44"/>
      <c r="W778" s="44"/>
      <c r="X778" s="44"/>
      <c r="Y778" s="44"/>
      <c r="Z778" s="44"/>
    </row>
    <row r="779" spans="5:26" x14ac:dyDescent="0.2">
      <c r="E779" s="23"/>
      <c r="Q779" s="44"/>
      <c r="R779" s="44"/>
      <c r="S779" s="44"/>
      <c r="T779" s="44"/>
      <c r="U779" s="45"/>
      <c r="V779" s="44"/>
      <c r="W779" s="44"/>
      <c r="X779" s="44"/>
      <c r="Y779" s="44"/>
      <c r="Z779" s="44"/>
    </row>
    <row r="780" spans="5:26" x14ac:dyDescent="0.2">
      <c r="E780" s="23"/>
      <c r="Q780" s="44"/>
      <c r="R780" s="44"/>
      <c r="S780" s="44"/>
      <c r="T780" s="44"/>
      <c r="U780" s="45"/>
      <c r="V780" s="44"/>
      <c r="W780" s="44"/>
      <c r="X780" s="44"/>
      <c r="Y780" s="44"/>
      <c r="Z780" s="44"/>
    </row>
    <row r="781" spans="5:26" x14ac:dyDescent="0.2">
      <c r="E781" s="23"/>
      <c r="Q781" s="44"/>
      <c r="R781" s="44"/>
      <c r="S781" s="44"/>
      <c r="T781" s="44"/>
      <c r="U781" s="45"/>
      <c r="V781" s="44"/>
      <c r="W781" s="44"/>
      <c r="X781" s="44"/>
      <c r="Y781" s="44"/>
      <c r="Z781" s="44"/>
    </row>
    <row r="782" spans="5:26" x14ac:dyDescent="0.2">
      <c r="E782" s="23"/>
      <c r="Q782" s="44"/>
      <c r="R782" s="44"/>
      <c r="S782" s="44"/>
      <c r="T782" s="44"/>
      <c r="U782" s="45"/>
      <c r="V782" s="44"/>
      <c r="W782" s="44"/>
      <c r="X782" s="44"/>
      <c r="Y782" s="44"/>
      <c r="Z782" s="44"/>
    </row>
    <row r="783" spans="5:26" x14ac:dyDescent="0.2">
      <c r="E783" s="23"/>
      <c r="Q783" s="44"/>
      <c r="R783" s="44"/>
      <c r="S783" s="44"/>
      <c r="T783" s="44"/>
      <c r="U783" s="45"/>
      <c r="V783" s="44"/>
      <c r="W783" s="44"/>
      <c r="X783" s="44"/>
      <c r="Y783" s="44"/>
      <c r="Z783" s="44"/>
    </row>
    <row r="784" spans="5:26" x14ac:dyDescent="0.2">
      <c r="E784" s="23"/>
      <c r="Q784" s="44"/>
      <c r="R784" s="44"/>
      <c r="S784" s="44"/>
      <c r="T784" s="44"/>
      <c r="U784" s="45"/>
      <c r="V784" s="44"/>
      <c r="W784" s="44"/>
      <c r="X784" s="44"/>
      <c r="Y784" s="44"/>
      <c r="Z784" s="44"/>
    </row>
    <row r="785" spans="5:26" x14ac:dyDescent="0.2">
      <c r="E785" s="23"/>
      <c r="Q785" s="44"/>
      <c r="R785" s="44"/>
      <c r="S785" s="44"/>
      <c r="T785" s="44"/>
      <c r="U785" s="45"/>
      <c r="V785" s="44"/>
      <c r="W785" s="44"/>
      <c r="X785" s="44"/>
      <c r="Y785" s="44"/>
      <c r="Z785" s="44"/>
    </row>
    <row r="786" spans="5:26" x14ac:dyDescent="0.2">
      <c r="E786" s="23"/>
      <c r="Q786" s="44"/>
      <c r="R786" s="44"/>
      <c r="S786" s="44"/>
      <c r="T786" s="44"/>
      <c r="U786" s="45"/>
      <c r="V786" s="44"/>
      <c r="W786" s="44"/>
      <c r="X786" s="44"/>
      <c r="Y786" s="44"/>
      <c r="Z786" s="44"/>
    </row>
    <row r="787" spans="5:26" x14ac:dyDescent="0.2">
      <c r="E787" s="23"/>
      <c r="Q787" s="44"/>
      <c r="R787" s="44"/>
      <c r="S787" s="44"/>
      <c r="T787" s="44"/>
      <c r="U787" s="45"/>
      <c r="V787" s="44"/>
      <c r="W787" s="44"/>
      <c r="X787" s="44"/>
      <c r="Y787" s="44"/>
      <c r="Z787" s="44"/>
    </row>
    <row r="788" spans="5:26" x14ac:dyDescent="0.2">
      <c r="E788" s="23"/>
      <c r="Q788" s="44"/>
      <c r="R788" s="44"/>
      <c r="S788" s="44"/>
      <c r="T788" s="44"/>
      <c r="U788" s="45"/>
      <c r="V788" s="44"/>
      <c r="W788" s="44"/>
      <c r="X788" s="44"/>
      <c r="Y788" s="44"/>
      <c r="Z788" s="44"/>
    </row>
    <row r="789" spans="5:26" x14ac:dyDescent="0.2">
      <c r="E789" s="23"/>
      <c r="Q789" s="44"/>
      <c r="R789" s="44"/>
      <c r="S789" s="44"/>
      <c r="T789" s="44"/>
      <c r="U789" s="45"/>
      <c r="V789" s="44"/>
      <c r="W789" s="44"/>
      <c r="X789" s="44"/>
      <c r="Y789" s="44"/>
      <c r="Z789" s="44"/>
    </row>
    <row r="790" spans="5:26" x14ac:dyDescent="0.2">
      <c r="E790" s="23"/>
      <c r="Q790" s="44"/>
      <c r="R790" s="44"/>
      <c r="S790" s="44"/>
      <c r="T790" s="44"/>
      <c r="U790" s="45"/>
      <c r="V790" s="44"/>
      <c r="W790" s="44"/>
      <c r="X790" s="44"/>
      <c r="Y790" s="44"/>
      <c r="Z790" s="44"/>
    </row>
    <row r="791" spans="5:26" x14ac:dyDescent="0.2">
      <c r="E791" s="23"/>
      <c r="Q791" s="44"/>
      <c r="R791" s="44"/>
      <c r="S791" s="44"/>
      <c r="T791" s="44"/>
      <c r="U791" s="45"/>
      <c r="V791" s="44"/>
      <c r="W791" s="44"/>
      <c r="X791" s="44"/>
      <c r="Y791" s="44"/>
      <c r="Z791" s="44"/>
    </row>
    <row r="792" spans="5:26" x14ac:dyDescent="0.2">
      <c r="E792" s="23"/>
      <c r="Q792" s="44"/>
      <c r="R792" s="44"/>
      <c r="S792" s="44"/>
      <c r="T792" s="44"/>
      <c r="U792" s="45"/>
      <c r="V792" s="44"/>
      <c r="W792" s="44"/>
      <c r="X792" s="44"/>
      <c r="Y792" s="44"/>
      <c r="Z792" s="44"/>
    </row>
    <row r="793" spans="5:26" x14ac:dyDescent="0.2">
      <c r="E793" s="23"/>
      <c r="Q793" s="44"/>
      <c r="R793" s="44"/>
      <c r="S793" s="44"/>
      <c r="T793" s="44"/>
      <c r="U793" s="45"/>
      <c r="V793" s="44"/>
      <c r="W793" s="44"/>
      <c r="X793" s="44"/>
      <c r="Y793" s="44"/>
      <c r="Z793" s="44"/>
    </row>
    <row r="794" spans="5:26" x14ac:dyDescent="0.2">
      <c r="E794" s="23"/>
      <c r="Q794" s="44"/>
      <c r="R794" s="44"/>
      <c r="S794" s="44"/>
      <c r="T794" s="44"/>
      <c r="U794" s="45"/>
      <c r="V794" s="44"/>
      <c r="W794" s="44"/>
      <c r="X794" s="44"/>
      <c r="Y794" s="44"/>
      <c r="Z794" s="44"/>
    </row>
    <row r="795" spans="5:26" x14ac:dyDescent="0.2">
      <c r="E795" s="23"/>
      <c r="Q795" s="44"/>
      <c r="R795" s="44"/>
      <c r="S795" s="44"/>
      <c r="T795" s="44"/>
      <c r="U795" s="45"/>
      <c r="V795" s="44"/>
      <c r="W795" s="44"/>
      <c r="X795" s="44"/>
      <c r="Y795" s="44"/>
      <c r="Z795" s="44"/>
    </row>
    <row r="796" spans="5:26" x14ac:dyDescent="0.2">
      <c r="E796" s="23"/>
      <c r="Q796" s="44"/>
      <c r="R796" s="44"/>
      <c r="S796" s="44"/>
      <c r="T796" s="44"/>
      <c r="U796" s="45"/>
      <c r="V796" s="44"/>
      <c r="W796" s="44"/>
      <c r="X796" s="44"/>
      <c r="Y796" s="44"/>
      <c r="Z796" s="44"/>
    </row>
    <row r="797" spans="5:26" x14ac:dyDescent="0.2">
      <c r="E797" s="23"/>
      <c r="Q797" s="44"/>
      <c r="R797" s="44"/>
      <c r="S797" s="44"/>
      <c r="T797" s="44"/>
      <c r="U797" s="45"/>
      <c r="V797" s="44"/>
      <c r="W797" s="44"/>
      <c r="X797" s="44"/>
      <c r="Y797" s="44"/>
      <c r="Z797" s="44"/>
    </row>
    <row r="798" spans="5:26" x14ac:dyDescent="0.2">
      <c r="E798" s="23"/>
      <c r="Q798" s="44"/>
      <c r="R798" s="44"/>
      <c r="S798" s="44"/>
      <c r="T798" s="44"/>
      <c r="U798" s="45"/>
      <c r="V798" s="44"/>
      <c r="W798" s="44"/>
      <c r="X798" s="44"/>
      <c r="Y798" s="44"/>
      <c r="Z798" s="44"/>
    </row>
    <row r="799" spans="5:26" x14ac:dyDescent="0.2">
      <c r="E799" s="23"/>
      <c r="Q799" s="44"/>
      <c r="R799" s="44"/>
      <c r="S799" s="44"/>
      <c r="T799" s="44"/>
      <c r="U799" s="45"/>
      <c r="V799" s="44"/>
      <c r="W799" s="44"/>
      <c r="X799" s="44"/>
      <c r="Y799" s="44"/>
      <c r="Z799" s="44"/>
    </row>
    <row r="800" spans="5:26" x14ac:dyDescent="0.2">
      <c r="E800" s="23"/>
      <c r="Q800" s="44"/>
      <c r="R800" s="44"/>
      <c r="S800" s="44"/>
      <c r="T800" s="44"/>
      <c r="U800" s="45"/>
      <c r="V800" s="44"/>
      <c r="W800" s="44"/>
      <c r="X800" s="44"/>
      <c r="Y800" s="44"/>
      <c r="Z800" s="44"/>
    </row>
    <row r="801" spans="5:26" x14ac:dyDescent="0.2">
      <c r="E801" s="23"/>
      <c r="Q801" s="44"/>
      <c r="R801" s="44"/>
      <c r="S801" s="44"/>
      <c r="T801" s="44"/>
      <c r="U801" s="45"/>
      <c r="V801" s="44"/>
      <c r="W801" s="44"/>
      <c r="X801" s="44"/>
      <c r="Y801" s="44"/>
      <c r="Z801" s="44"/>
    </row>
    <row r="802" spans="5:26" x14ac:dyDescent="0.2">
      <c r="E802" s="23"/>
      <c r="Q802" s="44"/>
      <c r="R802" s="44"/>
      <c r="S802" s="44"/>
      <c r="T802" s="44"/>
      <c r="U802" s="45"/>
      <c r="V802" s="44"/>
      <c r="W802" s="44"/>
      <c r="X802" s="44"/>
      <c r="Y802" s="44"/>
      <c r="Z802" s="44"/>
    </row>
    <row r="803" spans="5:26" x14ac:dyDescent="0.2">
      <c r="E803" s="23"/>
      <c r="Q803" s="44"/>
      <c r="R803" s="44"/>
      <c r="S803" s="44"/>
      <c r="T803" s="44"/>
      <c r="U803" s="45"/>
      <c r="V803" s="44"/>
      <c r="W803" s="44"/>
      <c r="X803" s="44"/>
      <c r="Y803" s="44"/>
      <c r="Z803" s="44"/>
    </row>
    <row r="804" spans="5:26" x14ac:dyDescent="0.2">
      <c r="E804" s="23"/>
      <c r="Q804" s="44"/>
      <c r="R804" s="44"/>
      <c r="S804" s="44"/>
      <c r="T804" s="44"/>
      <c r="U804" s="45"/>
      <c r="V804" s="44"/>
      <c r="W804" s="44"/>
      <c r="X804" s="44"/>
      <c r="Y804" s="44"/>
      <c r="Z804" s="44"/>
    </row>
    <row r="805" spans="5:26" x14ac:dyDescent="0.2">
      <c r="E805" s="23"/>
      <c r="Q805" s="44"/>
      <c r="R805" s="44"/>
      <c r="S805" s="44"/>
      <c r="T805" s="44"/>
      <c r="U805" s="45"/>
      <c r="V805" s="44"/>
      <c r="W805" s="44"/>
      <c r="X805" s="44"/>
      <c r="Y805" s="44"/>
      <c r="Z805" s="44"/>
    </row>
    <row r="806" spans="5:26" x14ac:dyDescent="0.2">
      <c r="E806" s="23"/>
      <c r="Q806" s="44"/>
      <c r="R806" s="44"/>
      <c r="S806" s="44"/>
      <c r="T806" s="44"/>
      <c r="U806" s="45"/>
      <c r="V806" s="44"/>
      <c r="W806" s="44"/>
      <c r="X806" s="44"/>
      <c r="Y806" s="44"/>
      <c r="Z806" s="44"/>
    </row>
    <row r="807" spans="5:26" x14ac:dyDescent="0.2">
      <c r="E807" s="23"/>
      <c r="Q807" s="44"/>
      <c r="R807" s="44"/>
      <c r="S807" s="44"/>
      <c r="T807" s="44"/>
      <c r="U807" s="45"/>
      <c r="V807" s="44"/>
      <c r="W807" s="44"/>
      <c r="X807" s="44"/>
      <c r="Y807" s="44"/>
      <c r="Z807" s="44"/>
    </row>
    <row r="808" spans="5:26" x14ac:dyDescent="0.2">
      <c r="E808" s="23"/>
      <c r="Q808" s="44"/>
      <c r="R808" s="44"/>
      <c r="S808" s="44"/>
      <c r="T808" s="44"/>
      <c r="U808" s="45"/>
      <c r="V808" s="44"/>
      <c r="W808" s="44"/>
      <c r="X808" s="44"/>
      <c r="Y808" s="44"/>
      <c r="Z808" s="44"/>
    </row>
    <row r="809" spans="5:26" x14ac:dyDescent="0.2">
      <c r="E809" s="23"/>
      <c r="Q809" s="44"/>
      <c r="R809" s="44"/>
      <c r="S809" s="44"/>
      <c r="T809" s="44"/>
      <c r="U809" s="45"/>
      <c r="V809" s="44"/>
      <c r="W809" s="44"/>
      <c r="X809" s="44"/>
      <c r="Y809" s="44"/>
      <c r="Z809" s="44"/>
    </row>
    <row r="810" spans="5:26" x14ac:dyDescent="0.2">
      <c r="E810" s="23"/>
      <c r="Q810" s="44"/>
      <c r="R810" s="44"/>
      <c r="S810" s="44"/>
      <c r="T810" s="44"/>
      <c r="U810" s="45"/>
      <c r="V810" s="44"/>
      <c r="W810" s="44"/>
      <c r="X810" s="44"/>
      <c r="Y810" s="44"/>
      <c r="Z810" s="44"/>
    </row>
    <row r="811" spans="5:26" x14ac:dyDescent="0.2">
      <c r="E811" s="23"/>
      <c r="Q811" s="44"/>
      <c r="R811" s="44"/>
      <c r="S811" s="44"/>
      <c r="T811" s="44"/>
      <c r="U811" s="45"/>
      <c r="V811" s="44"/>
      <c r="W811" s="44"/>
      <c r="X811" s="44"/>
      <c r="Y811" s="44"/>
      <c r="Z811" s="44"/>
    </row>
    <row r="812" spans="5:26" x14ac:dyDescent="0.2">
      <c r="E812" s="23"/>
      <c r="Q812" s="44"/>
      <c r="R812" s="44"/>
      <c r="S812" s="44"/>
      <c r="T812" s="44"/>
      <c r="U812" s="45"/>
      <c r="V812" s="44"/>
      <c r="W812" s="44"/>
      <c r="X812" s="44"/>
      <c r="Y812" s="44"/>
      <c r="Z812" s="44"/>
    </row>
    <row r="813" spans="5:26" x14ac:dyDescent="0.2">
      <c r="E813" s="23"/>
      <c r="Q813" s="44"/>
      <c r="R813" s="44"/>
      <c r="S813" s="44"/>
      <c r="T813" s="44"/>
      <c r="U813" s="45"/>
      <c r="V813" s="44"/>
      <c r="W813" s="44"/>
      <c r="X813" s="44"/>
      <c r="Y813" s="44"/>
      <c r="Z813" s="44"/>
    </row>
    <row r="814" spans="5:26" x14ac:dyDescent="0.2">
      <c r="E814" s="23"/>
      <c r="Q814" s="44"/>
      <c r="R814" s="44"/>
      <c r="S814" s="44"/>
      <c r="T814" s="44"/>
      <c r="U814" s="45"/>
      <c r="V814" s="44"/>
      <c r="W814" s="44"/>
      <c r="X814" s="44"/>
      <c r="Y814" s="44"/>
      <c r="Z814" s="44"/>
    </row>
    <row r="815" spans="5:26" x14ac:dyDescent="0.2">
      <c r="E815" s="23"/>
      <c r="Q815" s="44"/>
      <c r="R815" s="44"/>
      <c r="S815" s="44"/>
      <c r="T815" s="44"/>
      <c r="U815" s="45"/>
      <c r="V815" s="44"/>
      <c r="W815" s="44"/>
      <c r="X815" s="44"/>
      <c r="Y815" s="44"/>
      <c r="Z815" s="44"/>
    </row>
    <row r="816" spans="5:26" x14ac:dyDescent="0.2">
      <c r="E816" s="23"/>
      <c r="Q816" s="44"/>
      <c r="R816" s="44"/>
      <c r="S816" s="44"/>
      <c r="T816" s="44"/>
      <c r="U816" s="45"/>
      <c r="V816" s="44"/>
      <c r="W816" s="44"/>
      <c r="X816" s="44"/>
      <c r="Y816" s="44"/>
      <c r="Z816" s="44"/>
    </row>
    <row r="817" spans="5:26" x14ac:dyDescent="0.2">
      <c r="E817" s="23"/>
      <c r="Q817" s="44"/>
      <c r="R817" s="44"/>
      <c r="S817" s="44"/>
      <c r="T817" s="44"/>
      <c r="U817" s="45"/>
      <c r="V817" s="44"/>
      <c r="W817" s="44"/>
      <c r="X817" s="44"/>
      <c r="Y817" s="44"/>
      <c r="Z817" s="44"/>
    </row>
    <row r="818" spans="5:26" x14ac:dyDescent="0.2">
      <c r="E818" s="23"/>
      <c r="Q818" s="44"/>
      <c r="R818" s="44"/>
      <c r="S818" s="44"/>
      <c r="T818" s="44"/>
      <c r="U818" s="45"/>
      <c r="V818" s="44"/>
      <c r="W818" s="44"/>
      <c r="X818" s="44"/>
      <c r="Y818" s="44"/>
      <c r="Z818" s="44"/>
    </row>
    <row r="819" spans="5:26" x14ac:dyDescent="0.2">
      <c r="E819" s="23"/>
      <c r="Q819" s="44"/>
      <c r="R819" s="44"/>
      <c r="S819" s="44"/>
      <c r="T819" s="44"/>
      <c r="U819" s="45"/>
      <c r="V819" s="44"/>
      <c r="W819" s="44"/>
      <c r="X819" s="44"/>
      <c r="Y819" s="44"/>
      <c r="Z819" s="44"/>
    </row>
    <row r="820" spans="5:26" x14ac:dyDescent="0.2">
      <c r="E820" s="23"/>
      <c r="Q820" s="44"/>
      <c r="R820" s="44"/>
      <c r="S820" s="44"/>
      <c r="T820" s="44"/>
      <c r="U820" s="45"/>
      <c r="V820" s="44"/>
      <c r="W820" s="44"/>
      <c r="X820" s="44"/>
      <c r="Y820" s="44"/>
      <c r="Z820" s="44"/>
    </row>
    <row r="821" spans="5:26" x14ac:dyDescent="0.2">
      <c r="E821" s="23"/>
      <c r="Q821" s="44"/>
      <c r="R821" s="44"/>
      <c r="S821" s="44"/>
      <c r="T821" s="44"/>
      <c r="U821" s="45"/>
      <c r="V821" s="44"/>
      <c r="W821" s="44"/>
      <c r="X821" s="44"/>
      <c r="Y821" s="44"/>
      <c r="Z821" s="44"/>
    </row>
    <row r="822" spans="5:26" x14ac:dyDescent="0.2">
      <c r="E822" s="23"/>
      <c r="Q822" s="44"/>
      <c r="R822" s="44"/>
      <c r="S822" s="44"/>
      <c r="T822" s="44"/>
      <c r="U822" s="45"/>
      <c r="V822" s="44"/>
      <c r="W822" s="44"/>
      <c r="X822" s="44"/>
      <c r="Y822" s="44"/>
      <c r="Z822" s="44"/>
    </row>
    <row r="823" spans="5:26" x14ac:dyDescent="0.2">
      <c r="E823" s="23"/>
      <c r="Q823" s="44"/>
      <c r="R823" s="44"/>
      <c r="S823" s="44"/>
      <c r="T823" s="44"/>
      <c r="U823" s="45"/>
      <c r="V823" s="44"/>
      <c r="W823" s="44"/>
      <c r="X823" s="44"/>
      <c r="Y823" s="44"/>
      <c r="Z823" s="44"/>
    </row>
    <row r="824" spans="5:26" x14ac:dyDescent="0.2">
      <c r="E824" s="23"/>
      <c r="Q824" s="44"/>
      <c r="R824" s="44"/>
      <c r="S824" s="44"/>
      <c r="T824" s="44"/>
      <c r="U824" s="45"/>
      <c r="V824" s="44"/>
      <c r="W824" s="44"/>
      <c r="X824" s="44"/>
      <c r="Y824" s="44"/>
      <c r="Z824" s="44"/>
    </row>
    <row r="825" spans="5:26" x14ac:dyDescent="0.2">
      <c r="E825" s="23"/>
      <c r="Q825" s="44"/>
      <c r="R825" s="44"/>
      <c r="S825" s="44"/>
      <c r="T825" s="44"/>
      <c r="U825" s="45"/>
      <c r="V825" s="44"/>
      <c r="W825" s="44"/>
      <c r="X825" s="44"/>
      <c r="Y825" s="44"/>
      <c r="Z825" s="44"/>
    </row>
    <row r="826" spans="5:26" x14ac:dyDescent="0.2">
      <c r="E826" s="23"/>
      <c r="Q826" s="44"/>
      <c r="R826" s="44"/>
      <c r="S826" s="44"/>
      <c r="T826" s="44"/>
      <c r="U826" s="45"/>
      <c r="V826" s="44"/>
      <c r="W826" s="44"/>
      <c r="X826" s="44"/>
      <c r="Y826" s="44"/>
      <c r="Z826" s="44"/>
    </row>
    <row r="827" spans="5:26" x14ac:dyDescent="0.2">
      <c r="E827" s="23"/>
      <c r="Q827" s="44"/>
      <c r="R827" s="44"/>
      <c r="S827" s="44"/>
      <c r="T827" s="44"/>
      <c r="U827" s="45"/>
      <c r="V827" s="44"/>
      <c r="W827" s="44"/>
      <c r="X827" s="44"/>
      <c r="Y827" s="44"/>
      <c r="Z827" s="44"/>
    </row>
    <row r="828" spans="5:26" x14ac:dyDescent="0.2">
      <c r="E828" s="23"/>
      <c r="Q828" s="44"/>
      <c r="R828" s="44"/>
      <c r="S828" s="44"/>
      <c r="T828" s="44"/>
      <c r="U828" s="45"/>
      <c r="V828" s="44"/>
      <c r="W828" s="44"/>
      <c r="X828" s="44"/>
      <c r="Y828" s="44"/>
      <c r="Z828" s="44"/>
    </row>
    <row r="829" spans="5:26" x14ac:dyDescent="0.2">
      <c r="E829" s="23"/>
      <c r="Q829" s="44"/>
      <c r="R829" s="44"/>
      <c r="S829" s="44"/>
      <c r="T829" s="44"/>
      <c r="U829" s="45"/>
      <c r="V829" s="44"/>
      <c r="W829" s="44"/>
      <c r="X829" s="44"/>
      <c r="Y829" s="44"/>
      <c r="Z829" s="44"/>
    </row>
    <row r="830" spans="5:26" x14ac:dyDescent="0.2">
      <c r="E830" s="23"/>
      <c r="Q830" s="44"/>
      <c r="R830" s="44"/>
      <c r="S830" s="44"/>
      <c r="T830" s="44"/>
      <c r="U830" s="45"/>
      <c r="V830" s="44"/>
      <c r="W830" s="44"/>
      <c r="X830" s="44"/>
      <c r="Y830" s="44"/>
      <c r="Z830" s="44"/>
    </row>
    <row r="831" spans="5:26" x14ac:dyDescent="0.2">
      <c r="E831" s="23"/>
      <c r="Q831" s="44"/>
      <c r="R831" s="44"/>
      <c r="S831" s="44"/>
      <c r="T831" s="44"/>
      <c r="U831" s="45"/>
      <c r="V831" s="44"/>
      <c r="W831" s="44"/>
      <c r="X831" s="44"/>
      <c r="Y831" s="44"/>
      <c r="Z831" s="44"/>
    </row>
    <row r="832" spans="5:26" x14ac:dyDescent="0.2">
      <c r="E832" s="23"/>
      <c r="Q832" s="44"/>
      <c r="R832" s="44"/>
      <c r="S832" s="44"/>
      <c r="T832" s="44"/>
      <c r="U832" s="45"/>
      <c r="V832" s="44"/>
      <c r="W832" s="44"/>
      <c r="X832" s="44"/>
      <c r="Y832" s="44"/>
      <c r="Z832" s="44"/>
    </row>
    <row r="833" spans="5:26" x14ac:dyDescent="0.2">
      <c r="E833" s="23"/>
      <c r="Q833" s="44"/>
      <c r="R833" s="44"/>
      <c r="S833" s="44"/>
      <c r="T833" s="44"/>
      <c r="U833" s="45"/>
      <c r="V833" s="44"/>
      <c r="W833" s="44"/>
      <c r="X833" s="44"/>
      <c r="Y833" s="44"/>
      <c r="Z833" s="44"/>
    </row>
    <row r="834" spans="5:26" x14ac:dyDescent="0.2">
      <c r="E834" s="23"/>
      <c r="Q834" s="44"/>
      <c r="R834" s="44"/>
      <c r="S834" s="44"/>
      <c r="T834" s="44"/>
      <c r="U834" s="45"/>
      <c r="V834" s="44"/>
      <c r="W834" s="44"/>
      <c r="X834" s="44"/>
      <c r="Y834" s="44"/>
      <c r="Z834" s="44"/>
    </row>
    <row r="835" spans="5:26" x14ac:dyDescent="0.2">
      <c r="E835" s="23"/>
      <c r="Q835" s="44"/>
      <c r="R835" s="44"/>
      <c r="S835" s="44"/>
      <c r="T835" s="44"/>
      <c r="U835" s="45"/>
      <c r="V835" s="44"/>
      <c r="W835" s="44"/>
      <c r="X835" s="44"/>
      <c r="Y835" s="44"/>
      <c r="Z835" s="44"/>
    </row>
    <row r="836" spans="5:26" x14ac:dyDescent="0.2">
      <c r="E836" s="23"/>
      <c r="Q836" s="44"/>
      <c r="R836" s="44"/>
      <c r="S836" s="44"/>
      <c r="T836" s="44"/>
      <c r="U836" s="45"/>
      <c r="V836" s="44"/>
      <c r="W836" s="44"/>
      <c r="X836" s="44"/>
      <c r="Y836" s="44"/>
      <c r="Z836" s="44"/>
    </row>
    <row r="837" spans="5:26" x14ac:dyDescent="0.2">
      <c r="E837" s="23"/>
      <c r="Q837" s="44"/>
      <c r="R837" s="44"/>
      <c r="S837" s="44"/>
      <c r="T837" s="44"/>
      <c r="U837" s="45"/>
      <c r="V837" s="44"/>
      <c r="W837" s="44"/>
      <c r="X837" s="44"/>
      <c r="Y837" s="44"/>
      <c r="Z837" s="44"/>
    </row>
    <row r="838" spans="5:26" x14ac:dyDescent="0.2">
      <c r="E838" s="23"/>
      <c r="Q838" s="44"/>
      <c r="R838" s="44"/>
      <c r="S838" s="44"/>
      <c r="T838" s="44"/>
      <c r="U838" s="45"/>
      <c r="V838" s="44"/>
      <c r="W838" s="44"/>
      <c r="X838" s="44"/>
      <c r="Y838" s="44"/>
      <c r="Z838" s="44"/>
    </row>
    <row r="839" spans="5:26" x14ac:dyDescent="0.2">
      <c r="E839" s="23"/>
      <c r="Q839" s="44"/>
      <c r="R839" s="44"/>
      <c r="S839" s="44"/>
      <c r="T839" s="44"/>
      <c r="U839" s="45"/>
      <c r="V839" s="44"/>
      <c r="W839" s="44"/>
      <c r="X839" s="44"/>
      <c r="Y839" s="44"/>
      <c r="Z839" s="44"/>
    </row>
    <row r="840" spans="5:26" x14ac:dyDescent="0.2">
      <c r="E840" s="23"/>
      <c r="Q840" s="44"/>
      <c r="R840" s="44"/>
      <c r="S840" s="44"/>
      <c r="T840" s="44"/>
      <c r="U840" s="45"/>
      <c r="V840" s="44"/>
      <c r="W840" s="44"/>
      <c r="X840" s="44"/>
      <c r="Y840" s="44"/>
      <c r="Z840" s="44"/>
    </row>
    <row r="841" spans="5:26" x14ac:dyDescent="0.2">
      <c r="E841" s="23"/>
      <c r="Q841" s="44"/>
      <c r="R841" s="44"/>
      <c r="S841" s="44"/>
      <c r="T841" s="44"/>
      <c r="U841" s="45"/>
      <c r="V841" s="44"/>
      <c r="W841" s="44"/>
      <c r="X841" s="44"/>
      <c r="Y841" s="44"/>
      <c r="Z841" s="44"/>
    </row>
    <row r="842" spans="5:26" x14ac:dyDescent="0.2">
      <c r="E842" s="23"/>
      <c r="Q842" s="44"/>
      <c r="R842" s="44"/>
      <c r="S842" s="44"/>
      <c r="T842" s="44"/>
      <c r="U842" s="45"/>
      <c r="V842" s="44"/>
      <c r="W842" s="44"/>
      <c r="X842" s="44"/>
      <c r="Y842" s="44"/>
      <c r="Z842" s="44"/>
    </row>
    <row r="843" spans="5:26" x14ac:dyDescent="0.2">
      <c r="E843" s="23"/>
      <c r="Q843" s="44"/>
      <c r="R843" s="44"/>
      <c r="S843" s="44"/>
      <c r="T843" s="44"/>
      <c r="U843" s="45"/>
      <c r="V843" s="44"/>
      <c r="W843" s="44"/>
      <c r="X843" s="44"/>
      <c r="Y843" s="44"/>
      <c r="Z843" s="44"/>
    </row>
    <row r="844" spans="5:26" x14ac:dyDescent="0.2">
      <c r="E844" s="23"/>
      <c r="Q844" s="44"/>
      <c r="R844" s="44"/>
      <c r="S844" s="44"/>
      <c r="T844" s="44"/>
      <c r="U844" s="45"/>
      <c r="V844" s="44"/>
      <c r="W844" s="44"/>
      <c r="X844" s="44"/>
      <c r="Y844" s="44"/>
      <c r="Z844" s="44"/>
    </row>
    <row r="845" spans="5:26" x14ac:dyDescent="0.2">
      <c r="E845" s="23"/>
      <c r="Q845" s="44"/>
      <c r="R845" s="44"/>
      <c r="S845" s="44"/>
      <c r="T845" s="44"/>
      <c r="U845" s="45"/>
      <c r="V845" s="44"/>
      <c r="W845" s="44"/>
      <c r="X845" s="44"/>
      <c r="Y845" s="44"/>
      <c r="Z845" s="44"/>
    </row>
    <row r="846" spans="5:26" x14ac:dyDescent="0.2">
      <c r="E846" s="23"/>
      <c r="Q846" s="44"/>
      <c r="R846" s="44"/>
      <c r="S846" s="44"/>
      <c r="T846" s="44"/>
      <c r="U846" s="45"/>
      <c r="V846" s="44"/>
      <c r="W846" s="44"/>
      <c r="X846" s="44"/>
      <c r="Y846" s="44"/>
      <c r="Z846" s="44"/>
    </row>
    <row r="847" spans="5:26" x14ac:dyDescent="0.2">
      <c r="E847" s="23"/>
      <c r="Q847" s="44"/>
      <c r="R847" s="44"/>
      <c r="S847" s="44"/>
      <c r="T847" s="44"/>
      <c r="U847" s="45"/>
      <c r="V847" s="44"/>
      <c r="W847" s="44"/>
      <c r="X847" s="44"/>
      <c r="Y847" s="44"/>
      <c r="Z847" s="44"/>
    </row>
    <row r="848" spans="5:26" x14ac:dyDescent="0.2">
      <c r="E848" s="23"/>
      <c r="Q848" s="44"/>
      <c r="R848" s="44"/>
      <c r="S848" s="44"/>
      <c r="T848" s="44"/>
      <c r="U848" s="45"/>
      <c r="V848" s="44"/>
      <c r="W848" s="44"/>
      <c r="X848" s="44"/>
      <c r="Y848" s="44"/>
      <c r="Z848" s="44"/>
    </row>
    <row r="849" spans="5:26" x14ac:dyDescent="0.2">
      <c r="E849" s="23"/>
      <c r="Q849" s="44"/>
      <c r="R849" s="44"/>
      <c r="S849" s="44"/>
      <c r="T849" s="44"/>
      <c r="U849" s="45"/>
      <c r="V849" s="44"/>
      <c r="W849" s="44"/>
      <c r="X849" s="44"/>
      <c r="Y849" s="44"/>
      <c r="Z849" s="44"/>
    </row>
    <row r="850" spans="5:26" x14ac:dyDescent="0.2">
      <c r="E850" s="23"/>
      <c r="Q850" s="44"/>
      <c r="R850" s="44"/>
      <c r="S850" s="44"/>
      <c r="T850" s="44"/>
      <c r="U850" s="45"/>
      <c r="V850" s="44"/>
      <c r="W850" s="44"/>
      <c r="X850" s="44"/>
      <c r="Y850" s="44"/>
      <c r="Z850" s="44"/>
    </row>
    <row r="851" spans="5:26" x14ac:dyDescent="0.2">
      <c r="E851" s="23"/>
      <c r="Q851" s="44"/>
      <c r="R851" s="44"/>
      <c r="S851" s="44"/>
      <c r="T851" s="44"/>
      <c r="U851" s="45"/>
      <c r="V851" s="44"/>
      <c r="W851" s="44"/>
      <c r="X851" s="44"/>
      <c r="Y851" s="44"/>
      <c r="Z851" s="44"/>
    </row>
    <row r="852" spans="5:26" x14ac:dyDescent="0.2">
      <c r="E852" s="23"/>
      <c r="Q852" s="44"/>
      <c r="R852" s="44"/>
      <c r="S852" s="44"/>
      <c r="T852" s="44"/>
      <c r="U852" s="45"/>
      <c r="V852" s="44"/>
      <c r="W852" s="44"/>
      <c r="X852" s="44"/>
      <c r="Y852" s="44"/>
      <c r="Z852" s="44"/>
    </row>
    <row r="853" spans="5:26" x14ac:dyDescent="0.2">
      <c r="E853" s="23"/>
      <c r="Q853" s="44"/>
      <c r="R853" s="44"/>
      <c r="S853" s="44"/>
      <c r="T853" s="44"/>
      <c r="U853" s="45"/>
      <c r="V853" s="44"/>
      <c r="W853" s="44"/>
      <c r="X853" s="44"/>
      <c r="Y853" s="44"/>
      <c r="Z853" s="44"/>
    </row>
    <row r="854" spans="5:26" x14ac:dyDescent="0.2">
      <c r="E854" s="23"/>
      <c r="Q854" s="44"/>
      <c r="R854" s="44"/>
      <c r="S854" s="44"/>
      <c r="T854" s="44"/>
      <c r="U854" s="45"/>
      <c r="V854" s="44"/>
      <c r="W854" s="44"/>
      <c r="X854" s="44"/>
      <c r="Y854" s="44"/>
      <c r="Z854" s="44"/>
    </row>
    <row r="855" spans="5:26" x14ac:dyDescent="0.2">
      <c r="E855" s="23"/>
      <c r="Q855" s="44"/>
      <c r="R855" s="44"/>
      <c r="S855" s="44"/>
      <c r="T855" s="44"/>
      <c r="U855" s="45"/>
      <c r="V855" s="44"/>
      <c r="W855" s="44"/>
      <c r="X855" s="44"/>
      <c r="Y855" s="44"/>
      <c r="Z855" s="44"/>
    </row>
    <row r="856" spans="5:26" x14ac:dyDescent="0.2">
      <c r="E856" s="23"/>
      <c r="Q856" s="44"/>
      <c r="R856" s="44"/>
      <c r="S856" s="44"/>
      <c r="T856" s="44"/>
      <c r="U856" s="45"/>
      <c r="V856" s="44"/>
      <c r="W856" s="44"/>
      <c r="X856" s="44"/>
      <c r="Y856" s="44"/>
      <c r="Z856" s="44"/>
    </row>
    <row r="857" spans="5:26" x14ac:dyDescent="0.2">
      <c r="E857" s="23"/>
      <c r="Q857" s="44"/>
      <c r="R857" s="44"/>
      <c r="S857" s="44"/>
      <c r="T857" s="44"/>
      <c r="U857" s="45"/>
      <c r="V857" s="44"/>
      <c r="W857" s="44"/>
      <c r="X857" s="44"/>
      <c r="Y857" s="44"/>
      <c r="Z857" s="44"/>
    </row>
    <row r="858" spans="5:26" x14ac:dyDescent="0.2">
      <c r="E858" s="23"/>
      <c r="Q858" s="44"/>
      <c r="R858" s="44"/>
      <c r="S858" s="44"/>
      <c r="T858" s="44"/>
      <c r="U858" s="45"/>
      <c r="V858" s="44"/>
      <c r="W858" s="44"/>
      <c r="X858" s="44"/>
      <c r="Y858" s="44"/>
      <c r="Z858" s="44"/>
    </row>
    <row r="859" spans="5:26" x14ac:dyDescent="0.2">
      <c r="E859" s="23"/>
      <c r="Q859" s="44"/>
      <c r="R859" s="44"/>
      <c r="S859" s="44"/>
      <c r="T859" s="44"/>
      <c r="U859" s="45"/>
      <c r="V859" s="44"/>
      <c r="W859" s="44"/>
      <c r="X859" s="44"/>
      <c r="Y859" s="44"/>
      <c r="Z859" s="44"/>
    </row>
    <row r="860" spans="5:26" x14ac:dyDescent="0.2">
      <c r="E860" s="23"/>
      <c r="Q860" s="44"/>
      <c r="R860" s="44"/>
      <c r="S860" s="44"/>
      <c r="T860" s="44"/>
      <c r="U860" s="45"/>
      <c r="V860" s="44"/>
      <c r="W860" s="44"/>
      <c r="X860" s="44"/>
      <c r="Y860" s="44"/>
      <c r="Z860" s="44"/>
    </row>
    <row r="861" spans="5:26" x14ac:dyDescent="0.2">
      <c r="E861" s="23"/>
      <c r="Q861" s="44"/>
      <c r="R861" s="44"/>
      <c r="S861" s="44"/>
      <c r="T861" s="44"/>
      <c r="U861" s="45"/>
      <c r="V861" s="44"/>
      <c r="W861" s="44"/>
      <c r="X861" s="44"/>
      <c r="Y861" s="44"/>
      <c r="Z861" s="44"/>
    </row>
    <row r="862" spans="5:26" x14ac:dyDescent="0.2">
      <c r="E862" s="23"/>
      <c r="Q862" s="44"/>
      <c r="R862" s="44"/>
      <c r="S862" s="44"/>
      <c r="T862" s="44"/>
      <c r="U862" s="45"/>
      <c r="V862" s="44"/>
      <c r="W862" s="44"/>
      <c r="X862" s="44"/>
      <c r="Y862" s="44"/>
      <c r="Z862" s="44"/>
    </row>
    <row r="863" spans="5:26" x14ac:dyDescent="0.2">
      <c r="E863" s="23"/>
      <c r="Q863" s="44"/>
      <c r="R863" s="44"/>
      <c r="S863" s="44"/>
      <c r="T863" s="44"/>
      <c r="U863" s="45"/>
      <c r="V863" s="44"/>
      <c r="W863" s="44"/>
      <c r="X863" s="44"/>
      <c r="Y863" s="44"/>
      <c r="Z863" s="44"/>
    </row>
    <row r="864" spans="5:26" x14ac:dyDescent="0.2">
      <c r="E864" s="23"/>
      <c r="Q864" s="44"/>
      <c r="R864" s="44"/>
      <c r="S864" s="44"/>
      <c r="T864" s="44"/>
      <c r="U864" s="45"/>
      <c r="V864" s="44"/>
      <c r="W864" s="44"/>
      <c r="X864" s="44"/>
      <c r="Y864" s="44"/>
      <c r="Z864" s="44"/>
    </row>
    <row r="865" spans="5:26" x14ac:dyDescent="0.2">
      <c r="E865" s="23"/>
      <c r="Q865" s="44"/>
      <c r="R865" s="44"/>
      <c r="S865" s="44"/>
      <c r="T865" s="44"/>
      <c r="U865" s="45"/>
      <c r="V865" s="44"/>
      <c r="W865" s="44"/>
      <c r="X865" s="44"/>
      <c r="Y865" s="44"/>
      <c r="Z865" s="44"/>
    </row>
    <row r="866" spans="5:26" x14ac:dyDescent="0.2">
      <c r="E866" s="23"/>
      <c r="Q866" s="44"/>
      <c r="R866" s="44"/>
      <c r="S866" s="44"/>
      <c r="T866" s="44"/>
      <c r="U866" s="45"/>
      <c r="V866" s="44"/>
      <c r="W866" s="44"/>
      <c r="X866" s="44"/>
      <c r="Y866" s="44"/>
      <c r="Z866" s="44"/>
    </row>
    <row r="867" spans="5:26" x14ac:dyDescent="0.2">
      <c r="E867" s="23"/>
      <c r="Q867" s="44"/>
      <c r="R867" s="44"/>
      <c r="S867" s="44"/>
      <c r="T867" s="44"/>
      <c r="U867" s="45"/>
      <c r="V867" s="44"/>
      <c r="W867" s="44"/>
      <c r="X867" s="44"/>
      <c r="Y867" s="44"/>
      <c r="Z867" s="44"/>
    </row>
    <row r="868" spans="5:26" x14ac:dyDescent="0.2">
      <c r="E868" s="23"/>
      <c r="Q868" s="44"/>
      <c r="R868" s="44"/>
      <c r="S868" s="44"/>
      <c r="T868" s="44"/>
      <c r="U868" s="45"/>
      <c r="V868" s="44"/>
      <c r="W868" s="44"/>
      <c r="X868" s="44"/>
      <c r="Y868" s="44"/>
      <c r="Z868" s="44"/>
    </row>
    <row r="869" spans="5:26" x14ac:dyDescent="0.2">
      <c r="E869" s="23"/>
      <c r="Q869" s="44"/>
      <c r="R869" s="44"/>
      <c r="S869" s="44"/>
      <c r="T869" s="44"/>
      <c r="U869" s="45"/>
      <c r="V869" s="44"/>
      <c r="W869" s="44"/>
      <c r="X869" s="44"/>
      <c r="Y869" s="44"/>
      <c r="Z869" s="44"/>
    </row>
    <row r="870" spans="5:26" x14ac:dyDescent="0.2">
      <c r="E870" s="23"/>
      <c r="Q870" s="44"/>
      <c r="R870" s="44"/>
      <c r="S870" s="44"/>
      <c r="T870" s="44"/>
      <c r="U870" s="45"/>
      <c r="V870" s="44"/>
      <c r="W870" s="44"/>
      <c r="X870" s="44"/>
      <c r="Y870" s="44"/>
      <c r="Z870" s="44"/>
    </row>
    <row r="871" spans="5:26" x14ac:dyDescent="0.2">
      <c r="E871" s="23"/>
      <c r="Q871" s="44"/>
      <c r="R871" s="44"/>
      <c r="S871" s="44"/>
      <c r="T871" s="44"/>
      <c r="U871" s="45"/>
      <c r="V871" s="44"/>
      <c r="W871" s="44"/>
      <c r="X871" s="44"/>
      <c r="Y871" s="44"/>
      <c r="Z871" s="44"/>
    </row>
    <row r="872" spans="5:26" x14ac:dyDescent="0.2">
      <c r="E872" s="23"/>
      <c r="Q872" s="44"/>
      <c r="R872" s="44"/>
      <c r="S872" s="44"/>
      <c r="T872" s="44"/>
      <c r="U872" s="45"/>
      <c r="V872" s="44"/>
      <c r="W872" s="44"/>
      <c r="X872" s="44"/>
      <c r="Y872" s="44"/>
      <c r="Z872" s="44"/>
    </row>
    <row r="873" spans="5:26" x14ac:dyDescent="0.2">
      <c r="E873" s="23"/>
      <c r="Q873" s="44"/>
      <c r="R873" s="44"/>
      <c r="S873" s="44"/>
      <c r="T873" s="44"/>
      <c r="U873" s="45"/>
      <c r="V873" s="44"/>
      <c r="W873" s="44"/>
      <c r="X873" s="44"/>
      <c r="Y873" s="44"/>
      <c r="Z873" s="44"/>
    </row>
    <row r="874" spans="5:26" x14ac:dyDescent="0.2">
      <c r="E874" s="23"/>
      <c r="Q874" s="44"/>
      <c r="R874" s="44"/>
      <c r="S874" s="44"/>
      <c r="T874" s="44"/>
      <c r="U874" s="45"/>
      <c r="V874" s="44"/>
      <c r="W874" s="44"/>
      <c r="X874" s="44"/>
      <c r="Y874" s="44"/>
      <c r="Z874" s="44"/>
    </row>
    <row r="875" spans="5:26" x14ac:dyDescent="0.2">
      <c r="E875" s="23"/>
      <c r="Q875" s="44"/>
      <c r="R875" s="44"/>
      <c r="S875" s="44"/>
      <c r="T875" s="44"/>
      <c r="U875" s="45"/>
      <c r="V875" s="44"/>
      <c r="W875" s="44"/>
      <c r="X875" s="44"/>
      <c r="Y875" s="44"/>
      <c r="Z875" s="44"/>
    </row>
    <row r="876" spans="5:26" x14ac:dyDescent="0.2">
      <c r="E876" s="23"/>
      <c r="Q876" s="44"/>
      <c r="R876" s="44"/>
      <c r="S876" s="44"/>
      <c r="T876" s="44"/>
      <c r="U876" s="45"/>
      <c r="V876" s="44"/>
      <c r="W876" s="44"/>
      <c r="X876" s="44"/>
      <c r="Y876" s="44"/>
      <c r="Z876" s="44"/>
    </row>
    <row r="877" spans="5:26" x14ac:dyDescent="0.2">
      <c r="E877" s="23"/>
      <c r="Q877" s="44"/>
      <c r="R877" s="44"/>
      <c r="S877" s="44"/>
      <c r="T877" s="44"/>
      <c r="U877" s="45"/>
      <c r="V877" s="44"/>
      <c r="W877" s="44"/>
      <c r="X877" s="44"/>
      <c r="Y877" s="44"/>
      <c r="Z877" s="44"/>
    </row>
    <row r="878" spans="5:26" x14ac:dyDescent="0.2">
      <c r="E878" s="23"/>
      <c r="Q878" s="44"/>
      <c r="R878" s="44"/>
      <c r="S878" s="44"/>
      <c r="T878" s="44"/>
      <c r="U878" s="45"/>
      <c r="V878" s="44"/>
      <c r="W878" s="44"/>
      <c r="X878" s="44"/>
      <c r="Y878" s="44"/>
      <c r="Z878" s="44"/>
    </row>
    <row r="879" spans="5:26" x14ac:dyDescent="0.2">
      <c r="E879" s="23"/>
      <c r="Q879" s="44"/>
      <c r="R879" s="44"/>
      <c r="S879" s="44"/>
      <c r="T879" s="44"/>
      <c r="U879" s="45"/>
      <c r="V879" s="44"/>
      <c r="W879" s="44"/>
      <c r="X879" s="44"/>
      <c r="Y879" s="44"/>
      <c r="Z879" s="44"/>
    </row>
    <row r="880" spans="5:26" x14ac:dyDescent="0.2">
      <c r="E880" s="23"/>
      <c r="Q880" s="44"/>
      <c r="R880" s="44"/>
      <c r="S880" s="44"/>
      <c r="T880" s="44"/>
      <c r="U880" s="45"/>
      <c r="V880" s="44"/>
      <c r="W880" s="44"/>
      <c r="X880" s="44"/>
      <c r="Y880" s="44"/>
      <c r="Z880" s="44"/>
    </row>
    <row r="881" spans="5:26" x14ac:dyDescent="0.2">
      <c r="E881" s="23"/>
      <c r="Q881" s="44"/>
      <c r="R881" s="44"/>
      <c r="S881" s="44"/>
      <c r="T881" s="44"/>
      <c r="U881" s="45"/>
      <c r="V881" s="44"/>
      <c r="W881" s="44"/>
      <c r="X881" s="44"/>
      <c r="Y881" s="44"/>
      <c r="Z881" s="44"/>
    </row>
    <row r="882" spans="5:26" x14ac:dyDescent="0.2">
      <c r="E882" s="23"/>
      <c r="Q882" s="44"/>
      <c r="R882" s="44"/>
      <c r="S882" s="44"/>
      <c r="T882" s="44"/>
      <c r="U882" s="45"/>
      <c r="V882" s="44"/>
      <c r="W882" s="44"/>
      <c r="X882" s="44"/>
      <c r="Y882" s="44"/>
      <c r="Z882" s="44"/>
    </row>
    <row r="883" spans="5:26" x14ac:dyDescent="0.2">
      <c r="E883" s="23"/>
      <c r="Q883" s="44"/>
      <c r="R883" s="44"/>
      <c r="S883" s="44"/>
      <c r="T883" s="44"/>
      <c r="U883" s="45"/>
      <c r="V883" s="44"/>
      <c r="W883" s="44"/>
      <c r="X883" s="44"/>
      <c r="Y883" s="44"/>
      <c r="Z883" s="44"/>
    </row>
    <row r="884" spans="5:26" x14ac:dyDescent="0.2">
      <c r="E884" s="23"/>
      <c r="Q884" s="44"/>
      <c r="R884" s="44"/>
      <c r="S884" s="44"/>
      <c r="T884" s="44"/>
      <c r="U884" s="45"/>
      <c r="V884" s="44"/>
      <c r="W884" s="44"/>
      <c r="X884" s="44"/>
      <c r="Y884" s="44"/>
      <c r="Z884" s="44"/>
    </row>
    <row r="885" spans="5:26" x14ac:dyDescent="0.2">
      <c r="E885" s="23"/>
      <c r="Q885" s="44"/>
      <c r="R885" s="44"/>
      <c r="S885" s="44"/>
      <c r="T885" s="44"/>
      <c r="U885" s="45"/>
      <c r="V885" s="44"/>
      <c r="W885" s="44"/>
      <c r="X885" s="44"/>
      <c r="Y885" s="44"/>
      <c r="Z885" s="44"/>
    </row>
    <row r="886" spans="5:26" x14ac:dyDescent="0.2">
      <c r="E886" s="23"/>
      <c r="Q886" s="44"/>
      <c r="R886" s="44"/>
      <c r="S886" s="44"/>
      <c r="T886" s="44"/>
      <c r="U886" s="45"/>
      <c r="V886" s="44"/>
      <c r="W886" s="44"/>
      <c r="X886" s="44"/>
      <c r="Y886" s="44"/>
      <c r="Z886" s="44"/>
    </row>
    <row r="887" spans="5:26" x14ac:dyDescent="0.2">
      <c r="E887" s="23"/>
      <c r="Q887" s="44"/>
      <c r="R887" s="44"/>
      <c r="S887" s="44"/>
      <c r="T887" s="44"/>
      <c r="U887" s="45"/>
      <c r="V887" s="44"/>
      <c r="W887" s="44"/>
      <c r="X887" s="44"/>
      <c r="Y887" s="44"/>
      <c r="Z887" s="44"/>
    </row>
    <row r="888" spans="5:26" x14ac:dyDescent="0.2">
      <c r="E888" s="23"/>
      <c r="Q888" s="44"/>
      <c r="R888" s="44"/>
      <c r="S888" s="44"/>
      <c r="T888" s="44"/>
      <c r="U888" s="45"/>
      <c r="V888" s="44"/>
      <c r="W888" s="44"/>
      <c r="X888" s="44"/>
      <c r="Y888" s="44"/>
      <c r="Z888" s="44"/>
    </row>
    <row r="889" spans="5:26" x14ac:dyDescent="0.2">
      <c r="E889" s="23"/>
      <c r="Q889" s="44"/>
      <c r="R889" s="44"/>
      <c r="S889" s="44"/>
      <c r="T889" s="44"/>
      <c r="U889" s="45"/>
      <c r="V889" s="44"/>
      <c r="W889" s="44"/>
      <c r="X889" s="44"/>
      <c r="Y889" s="44"/>
      <c r="Z889" s="44"/>
    </row>
    <row r="890" spans="5:26" x14ac:dyDescent="0.2">
      <c r="E890" s="23"/>
      <c r="Q890" s="44"/>
      <c r="R890" s="44"/>
      <c r="S890" s="44"/>
      <c r="T890" s="44"/>
      <c r="U890" s="45"/>
      <c r="V890" s="44"/>
      <c r="W890" s="44"/>
      <c r="X890" s="44"/>
      <c r="Y890" s="44"/>
      <c r="Z890" s="44"/>
    </row>
    <row r="891" spans="5:26" x14ac:dyDescent="0.2">
      <c r="E891" s="23"/>
      <c r="Q891" s="44"/>
      <c r="R891" s="44"/>
      <c r="S891" s="44"/>
      <c r="T891" s="44"/>
      <c r="U891" s="45"/>
      <c r="V891" s="44"/>
      <c r="W891" s="44"/>
      <c r="X891" s="44"/>
      <c r="Y891" s="44"/>
      <c r="Z891" s="44"/>
    </row>
    <row r="892" spans="5:26" x14ac:dyDescent="0.2">
      <c r="E892" s="23"/>
      <c r="Q892" s="44"/>
      <c r="R892" s="44"/>
      <c r="S892" s="44"/>
      <c r="T892" s="44"/>
      <c r="U892" s="45"/>
      <c r="V892" s="44"/>
      <c r="W892" s="44"/>
      <c r="X892" s="44"/>
      <c r="Y892" s="44"/>
      <c r="Z892" s="44"/>
    </row>
    <row r="893" spans="5:26" x14ac:dyDescent="0.2">
      <c r="E893" s="23"/>
      <c r="Q893" s="44"/>
      <c r="R893" s="44"/>
      <c r="S893" s="44"/>
      <c r="T893" s="44"/>
      <c r="U893" s="45"/>
      <c r="V893" s="44"/>
      <c r="W893" s="44"/>
      <c r="X893" s="44"/>
      <c r="Y893" s="44"/>
      <c r="Z893" s="44"/>
    </row>
    <row r="894" spans="5:26" x14ac:dyDescent="0.2">
      <c r="E894" s="23"/>
      <c r="Q894" s="44"/>
      <c r="R894" s="44"/>
      <c r="S894" s="44"/>
      <c r="T894" s="44"/>
      <c r="U894" s="45"/>
      <c r="V894" s="44"/>
      <c r="W894" s="44"/>
      <c r="X894" s="44"/>
      <c r="Y894" s="44"/>
      <c r="Z894" s="44"/>
    </row>
    <row r="895" spans="5:26" x14ac:dyDescent="0.2">
      <c r="E895" s="23"/>
      <c r="Q895" s="44"/>
      <c r="R895" s="44"/>
      <c r="S895" s="44"/>
      <c r="T895" s="44"/>
      <c r="U895" s="45"/>
      <c r="V895" s="44"/>
      <c r="W895" s="44"/>
      <c r="X895" s="44"/>
      <c r="Y895" s="44"/>
      <c r="Z895" s="44"/>
    </row>
    <row r="896" spans="5:26" x14ac:dyDescent="0.2">
      <c r="E896" s="23"/>
      <c r="Q896" s="44"/>
      <c r="R896" s="44"/>
      <c r="S896" s="44"/>
      <c r="T896" s="44"/>
      <c r="U896" s="45"/>
      <c r="V896" s="44"/>
      <c r="W896" s="44"/>
      <c r="X896" s="44"/>
      <c r="Y896" s="44"/>
      <c r="Z896" s="44"/>
    </row>
    <row r="897" spans="5:26" x14ac:dyDescent="0.2">
      <c r="E897" s="23"/>
      <c r="Q897" s="44"/>
      <c r="R897" s="44"/>
      <c r="S897" s="44"/>
      <c r="T897" s="44"/>
      <c r="U897" s="45"/>
      <c r="V897" s="44"/>
      <c r="W897" s="44"/>
      <c r="X897" s="44"/>
      <c r="Y897" s="44"/>
      <c r="Z897" s="44"/>
    </row>
    <row r="898" spans="5:26" x14ac:dyDescent="0.2">
      <c r="E898" s="23"/>
      <c r="Q898" s="44"/>
      <c r="R898" s="44"/>
      <c r="S898" s="44"/>
      <c r="T898" s="44"/>
      <c r="U898" s="45"/>
      <c r="V898" s="44"/>
      <c r="W898" s="44"/>
      <c r="X898" s="44"/>
      <c r="Y898" s="44"/>
      <c r="Z898" s="44"/>
    </row>
    <row r="899" spans="5:26" x14ac:dyDescent="0.2">
      <c r="E899" s="23"/>
      <c r="Q899" s="44"/>
      <c r="R899" s="44"/>
      <c r="S899" s="44"/>
      <c r="T899" s="44"/>
      <c r="U899" s="45"/>
      <c r="V899" s="44"/>
      <c r="W899" s="44"/>
      <c r="X899" s="44"/>
      <c r="Y899" s="44"/>
      <c r="Z899" s="44"/>
    </row>
    <row r="900" spans="5:26" x14ac:dyDescent="0.2">
      <c r="E900" s="23"/>
      <c r="Q900" s="44"/>
      <c r="R900" s="44"/>
      <c r="S900" s="44"/>
      <c r="T900" s="44"/>
      <c r="U900" s="45"/>
      <c r="V900" s="44"/>
      <c r="W900" s="44"/>
      <c r="X900" s="44"/>
      <c r="Y900" s="44"/>
      <c r="Z900" s="44"/>
    </row>
    <row r="901" spans="5:26" x14ac:dyDescent="0.2">
      <c r="E901" s="23"/>
      <c r="Q901" s="44"/>
      <c r="R901" s="44"/>
      <c r="S901" s="44"/>
      <c r="T901" s="44"/>
      <c r="U901" s="45"/>
      <c r="V901" s="44"/>
      <c r="W901" s="44"/>
      <c r="X901" s="44"/>
      <c r="Y901" s="44"/>
      <c r="Z901" s="44"/>
    </row>
    <row r="902" spans="5:26" x14ac:dyDescent="0.2">
      <c r="E902" s="23"/>
      <c r="Q902" s="44"/>
      <c r="R902" s="44"/>
      <c r="S902" s="44"/>
      <c r="T902" s="44"/>
      <c r="U902" s="45"/>
      <c r="V902" s="44"/>
      <c r="W902" s="44"/>
      <c r="X902" s="44"/>
      <c r="Y902" s="44"/>
      <c r="Z902" s="44"/>
    </row>
    <row r="903" spans="5:26" x14ac:dyDescent="0.2">
      <c r="E903" s="23"/>
      <c r="Q903" s="44"/>
      <c r="R903" s="44"/>
      <c r="S903" s="44"/>
      <c r="T903" s="44"/>
      <c r="U903" s="45"/>
      <c r="V903" s="44"/>
      <c r="W903" s="44"/>
      <c r="X903" s="44"/>
      <c r="Y903" s="44"/>
      <c r="Z903" s="44"/>
    </row>
    <row r="904" spans="5:26" x14ac:dyDescent="0.2">
      <c r="E904" s="23"/>
      <c r="Q904" s="44"/>
      <c r="R904" s="44"/>
      <c r="S904" s="44"/>
      <c r="T904" s="44"/>
      <c r="U904" s="45"/>
      <c r="V904" s="44"/>
      <c r="W904" s="44"/>
      <c r="X904" s="44"/>
      <c r="Y904" s="44"/>
      <c r="Z904" s="44"/>
    </row>
    <row r="905" spans="5:26" x14ac:dyDescent="0.2">
      <c r="E905" s="23"/>
      <c r="Q905" s="44"/>
      <c r="R905" s="44"/>
      <c r="S905" s="44"/>
      <c r="T905" s="44"/>
      <c r="U905" s="45"/>
      <c r="V905" s="44"/>
      <c r="W905" s="44"/>
      <c r="X905" s="44"/>
      <c r="Y905" s="44"/>
      <c r="Z905" s="44"/>
    </row>
    <row r="906" spans="5:26" x14ac:dyDescent="0.2">
      <c r="E906" s="23"/>
      <c r="Q906" s="44"/>
      <c r="R906" s="44"/>
      <c r="S906" s="44"/>
      <c r="T906" s="44"/>
      <c r="U906" s="45"/>
      <c r="V906" s="44"/>
      <c r="W906" s="44"/>
      <c r="X906" s="44"/>
      <c r="Y906" s="44"/>
      <c r="Z906" s="44"/>
    </row>
    <row r="907" spans="5:26" x14ac:dyDescent="0.2">
      <c r="E907" s="23"/>
      <c r="Q907" s="44"/>
      <c r="R907" s="44"/>
      <c r="S907" s="44"/>
      <c r="T907" s="44"/>
      <c r="U907" s="45"/>
      <c r="V907" s="44"/>
      <c r="W907" s="44"/>
      <c r="X907" s="44"/>
      <c r="Y907" s="44"/>
      <c r="Z907" s="44"/>
    </row>
    <row r="908" spans="5:26" x14ac:dyDescent="0.2">
      <c r="E908" s="23"/>
      <c r="Q908" s="44"/>
      <c r="R908" s="44"/>
      <c r="S908" s="44"/>
      <c r="T908" s="44"/>
      <c r="U908" s="45"/>
      <c r="V908" s="44"/>
      <c r="W908" s="44"/>
      <c r="X908" s="44"/>
      <c r="Y908" s="44"/>
      <c r="Z908" s="44"/>
    </row>
    <row r="909" spans="5:26" x14ac:dyDescent="0.2">
      <c r="E909" s="23"/>
      <c r="Q909" s="44"/>
      <c r="R909" s="44"/>
      <c r="S909" s="44"/>
      <c r="T909" s="44"/>
      <c r="U909" s="45"/>
      <c r="V909" s="44"/>
      <c r="W909" s="44"/>
      <c r="X909" s="44"/>
      <c r="Y909" s="44"/>
      <c r="Z909" s="44"/>
    </row>
    <row r="910" spans="5:26" x14ac:dyDescent="0.2">
      <c r="E910" s="23"/>
      <c r="Q910" s="44"/>
      <c r="R910" s="44"/>
      <c r="S910" s="44"/>
      <c r="T910" s="44"/>
      <c r="U910" s="45"/>
      <c r="V910" s="44"/>
      <c r="W910" s="44"/>
      <c r="X910" s="44"/>
      <c r="Y910" s="44"/>
      <c r="Z910" s="44"/>
    </row>
    <row r="911" spans="5:26" x14ac:dyDescent="0.2">
      <c r="E911" s="23"/>
      <c r="Q911" s="44"/>
      <c r="R911" s="44"/>
      <c r="S911" s="44"/>
      <c r="T911" s="44"/>
      <c r="U911" s="45"/>
      <c r="V911" s="44"/>
      <c r="W911" s="44"/>
      <c r="X911" s="44"/>
      <c r="Y911" s="44"/>
      <c r="Z911" s="44"/>
    </row>
    <row r="912" spans="5:26" x14ac:dyDescent="0.2">
      <c r="E912" s="23"/>
      <c r="Q912" s="44"/>
      <c r="R912" s="44"/>
      <c r="S912" s="44"/>
      <c r="T912" s="44"/>
      <c r="U912" s="45"/>
      <c r="V912" s="44"/>
      <c r="W912" s="44"/>
      <c r="X912" s="44"/>
      <c r="Y912" s="44"/>
      <c r="Z912" s="44"/>
    </row>
    <row r="913" spans="5:26" x14ac:dyDescent="0.2">
      <c r="E913" s="23"/>
      <c r="Q913" s="44"/>
      <c r="R913" s="44"/>
      <c r="S913" s="44"/>
      <c r="T913" s="44"/>
      <c r="U913" s="45"/>
      <c r="V913" s="44"/>
      <c r="W913" s="44"/>
      <c r="X913" s="44"/>
      <c r="Y913" s="44"/>
      <c r="Z913" s="44"/>
    </row>
    <row r="914" spans="5:26" x14ac:dyDescent="0.2">
      <c r="E914" s="23"/>
      <c r="Q914" s="44"/>
      <c r="R914" s="44"/>
      <c r="S914" s="44"/>
      <c r="T914" s="44"/>
      <c r="U914" s="45"/>
      <c r="V914" s="44"/>
      <c r="W914" s="44"/>
      <c r="X914" s="44"/>
      <c r="Y914" s="44"/>
      <c r="Z914" s="44"/>
    </row>
    <row r="915" spans="5:26" x14ac:dyDescent="0.2">
      <c r="E915" s="23"/>
      <c r="Q915" s="44"/>
      <c r="R915" s="44"/>
      <c r="S915" s="44"/>
      <c r="T915" s="44"/>
      <c r="U915" s="45"/>
      <c r="V915" s="44"/>
      <c r="W915" s="44"/>
      <c r="X915" s="44"/>
      <c r="Y915" s="44"/>
      <c r="Z915" s="44"/>
    </row>
    <row r="916" spans="5:26" x14ac:dyDescent="0.2">
      <c r="E916" s="23"/>
      <c r="Q916" s="44"/>
      <c r="R916" s="44"/>
      <c r="S916" s="44"/>
      <c r="T916" s="44"/>
      <c r="U916" s="45"/>
      <c r="V916" s="44"/>
      <c r="W916" s="44"/>
      <c r="X916" s="44"/>
      <c r="Y916" s="44"/>
      <c r="Z916" s="44"/>
    </row>
    <row r="917" spans="5:26" x14ac:dyDescent="0.2">
      <c r="E917" s="23"/>
      <c r="Q917" s="44"/>
      <c r="R917" s="44"/>
      <c r="S917" s="44"/>
      <c r="T917" s="44"/>
      <c r="U917" s="45"/>
      <c r="V917" s="44"/>
      <c r="W917" s="44"/>
      <c r="X917" s="44"/>
      <c r="Y917" s="44"/>
      <c r="Z917" s="44"/>
    </row>
    <row r="918" spans="5:26" x14ac:dyDescent="0.2">
      <c r="E918" s="23"/>
      <c r="Q918" s="44"/>
      <c r="R918" s="44"/>
      <c r="S918" s="44"/>
      <c r="T918" s="44"/>
      <c r="U918" s="45"/>
      <c r="V918" s="44"/>
      <c r="W918" s="44"/>
      <c r="X918" s="44"/>
      <c r="Y918" s="44"/>
      <c r="Z918" s="44"/>
    </row>
    <row r="919" spans="5:26" x14ac:dyDescent="0.2">
      <c r="E919" s="23"/>
      <c r="Q919" s="44"/>
      <c r="R919" s="44"/>
      <c r="S919" s="44"/>
      <c r="T919" s="44"/>
      <c r="U919" s="45"/>
      <c r="V919" s="44"/>
      <c r="W919" s="44"/>
      <c r="X919" s="44"/>
      <c r="Y919" s="44"/>
      <c r="Z919" s="44"/>
    </row>
    <row r="920" spans="5:26" x14ac:dyDescent="0.2">
      <c r="E920" s="23"/>
      <c r="Q920" s="44"/>
      <c r="R920" s="44"/>
      <c r="S920" s="44"/>
      <c r="T920" s="44"/>
      <c r="U920" s="45"/>
      <c r="V920" s="44"/>
      <c r="W920" s="44"/>
      <c r="X920" s="44"/>
      <c r="Y920" s="44"/>
      <c r="Z920" s="44"/>
    </row>
    <row r="921" spans="5:26" x14ac:dyDescent="0.2">
      <c r="E921" s="23"/>
      <c r="Q921" s="44"/>
      <c r="R921" s="44"/>
      <c r="S921" s="44"/>
      <c r="T921" s="44"/>
      <c r="U921" s="45"/>
      <c r="V921" s="44"/>
      <c r="W921" s="44"/>
      <c r="X921" s="44"/>
      <c r="Y921" s="44"/>
      <c r="Z921" s="44"/>
    </row>
    <row r="922" spans="5:26" x14ac:dyDescent="0.2">
      <c r="E922" s="23"/>
      <c r="Q922" s="44"/>
      <c r="R922" s="44"/>
      <c r="S922" s="44"/>
      <c r="T922" s="44"/>
      <c r="U922" s="45"/>
      <c r="V922" s="44"/>
      <c r="W922" s="44"/>
      <c r="X922" s="44"/>
      <c r="Y922" s="44"/>
      <c r="Z922" s="44"/>
    </row>
    <row r="923" spans="5:26" x14ac:dyDescent="0.2">
      <c r="E923" s="23"/>
      <c r="Q923" s="44"/>
      <c r="R923" s="44"/>
      <c r="S923" s="44"/>
      <c r="T923" s="44"/>
      <c r="U923" s="45"/>
      <c r="V923" s="44"/>
      <c r="W923" s="44"/>
      <c r="X923" s="44"/>
      <c r="Y923" s="44"/>
      <c r="Z923" s="44"/>
    </row>
    <row r="924" spans="5:26" x14ac:dyDescent="0.2">
      <c r="E924" s="23"/>
      <c r="Q924" s="44"/>
      <c r="R924" s="44"/>
      <c r="S924" s="44"/>
      <c r="T924" s="44"/>
      <c r="U924" s="45"/>
      <c r="V924" s="44"/>
      <c r="W924" s="44"/>
      <c r="X924" s="44"/>
      <c r="Y924" s="44"/>
      <c r="Z924" s="44"/>
    </row>
    <row r="925" spans="5:26" x14ac:dyDescent="0.2">
      <c r="E925" s="23"/>
      <c r="Q925" s="44"/>
      <c r="R925" s="44"/>
      <c r="S925" s="44"/>
      <c r="T925" s="44"/>
      <c r="U925" s="45"/>
      <c r="V925" s="44"/>
      <c r="W925" s="44"/>
      <c r="X925" s="44"/>
      <c r="Y925" s="44"/>
      <c r="Z925" s="44"/>
    </row>
    <row r="926" spans="5:26" x14ac:dyDescent="0.2">
      <c r="E926" s="23"/>
      <c r="Q926" s="44"/>
      <c r="R926" s="44"/>
      <c r="S926" s="44"/>
      <c r="T926" s="44"/>
      <c r="U926" s="45"/>
      <c r="V926" s="44"/>
      <c r="W926" s="44"/>
      <c r="X926" s="44"/>
      <c r="Y926" s="44"/>
      <c r="Z926" s="44"/>
    </row>
    <row r="927" spans="5:26" x14ac:dyDescent="0.2">
      <c r="E927" s="23"/>
      <c r="Q927" s="44"/>
      <c r="R927" s="44"/>
      <c r="S927" s="44"/>
      <c r="T927" s="44"/>
      <c r="U927" s="45"/>
      <c r="V927" s="44"/>
      <c r="W927" s="44"/>
      <c r="X927" s="44"/>
      <c r="Y927" s="44"/>
      <c r="Z927" s="44"/>
    </row>
    <row r="928" spans="5:26" x14ac:dyDescent="0.2">
      <c r="E928" s="23"/>
      <c r="Q928" s="44"/>
      <c r="R928" s="44"/>
      <c r="S928" s="44"/>
      <c r="T928" s="44"/>
      <c r="U928" s="45"/>
      <c r="V928" s="44"/>
      <c r="W928" s="44"/>
      <c r="X928" s="44"/>
      <c r="Y928" s="44"/>
      <c r="Z928" s="44"/>
    </row>
    <row r="929" spans="5:26" x14ac:dyDescent="0.2">
      <c r="E929" s="23"/>
      <c r="Q929" s="44"/>
      <c r="R929" s="44"/>
      <c r="S929" s="44"/>
      <c r="T929" s="44"/>
      <c r="U929" s="45"/>
      <c r="V929" s="44"/>
      <c r="W929" s="44"/>
      <c r="X929" s="44"/>
      <c r="Y929" s="44"/>
      <c r="Z929" s="44"/>
    </row>
    <row r="930" spans="5:26" x14ac:dyDescent="0.2">
      <c r="E930" s="23"/>
      <c r="Q930" s="44"/>
      <c r="R930" s="44"/>
      <c r="S930" s="44"/>
      <c r="T930" s="44"/>
      <c r="U930" s="45"/>
      <c r="V930" s="44"/>
      <c r="W930" s="44"/>
      <c r="X930" s="44"/>
      <c r="Y930" s="44"/>
      <c r="Z930" s="44"/>
    </row>
    <row r="931" spans="5:26" x14ac:dyDescent="0.2">
      <c r="E931" s="23"/>
      <c r="Q931" s="44"/>
      <c r="R931" s="44"/>
      <c r="S931" s="44"/>
      <c r="T931" s="44"/>
      <c r="U931" s="45"/>
      <c r="V931" s="44"/>
      <c r="W931" s="44"/>
      <c r="X931" s="44"/>
      <c r="Y931" s="44"/>
      <c r="Z931" s="44"/>
    </row>
    <row r="932" spans="5:26" x14ac:dyDescent="0.2">
      <c r="E932" s="23"/>
      <c r="Q932" s="44"/>
      <c r="R932" s="44"/>
      <c r="S932" s="44"/>
      <c r="T932" s="44"/>
      <c r="U932" s="45"/>
      <c r="V932" s="44"/>
      <c r="W932" s="44"/>
      <c r="X932" s="44"/>
      <c r="Y932" s="44"/>
      <c r="Z932" s="44"/>
    </row>
    <row r="933" spans="5:26" x14ac:dyDescent="0.2">
      <c r="E933" s="23"/>
      <c r="Q933" s="44"/>
      <c r="R933" s="44"/>
      <c r="S933" s="44"/>
      <c r="T933" s="44"/>
      <c r="U933" s="45"/>
      <c r="V933" s="44"/>
      <c r="W933" s="44"/>
      <c r="X933" s="44"/>
      <c r="Y933" s="44"/>
      <c r="Z933" s="44"/>
    </row>
    <row r="934" spans="5:26" x14ac:dyDescent="0.2">
      <c r="E934" s="23"/>
      <c r="Q934" s="44"/>
      <c r="R934" s="44"/>
      <c r="S934" s="44"/>
      <c r="T934" s="44"/>
      <c r="U934" s="45"/>
      <c r="V934" s="44"/>
      <c r="W934" s="44"/>
      <c r="X934" s="44"/>
      <c r="Y934" s="44"/>
      <c r="Z934" s="44"/>
    </row>
    <row r="935" spans="5:26" x14ac:dyDescent="0.2">
      <c r="E935" s="23"/>
      <c r="Q935" s="44"/>
      <c r="R935" s="44"/>
      <c r="S935" s="44"/>
      <c r="T935" s="44"/>
      <c r="U935" s="45"/>
      <c r="V935" s="44"/>
      <c r="W935" s="44"/>
      <c r="X935" s="44"/>
      <c r="Y935" s="44"/>
      <c r="Z935" s="44"/>
    </row>
    <row r="936" spans="5:26" x14ac:dyDescent="0.2">
      <c r="E936" s="23"/>
      <c r="Q936" s="44"/>
      <c r="R936" s="44"/>
      <c r="S936" s="44"/>
      <c r="T936" s="44"/>
      <c r="U936" s="45"/>
      <c r="V936" s="44"/>
      <c r="W936" s="44"/>
      <c r="X936" s="44"/>
      <c r="Y936" s="44"/>
      <c r="Z936" s="44"/>
    </row>
    <row r="937" spans="5:26" x14ac:dyDescent="0.2">
      <c r="E937" s="23"/>
      <c r="Q937" s="44"/>
      <c r="R937" s="44"/>
      <c r="S937" s="44"/>
      <c r="T937" s="44"/>
      <c r="U937" s="45"/>
      <c r="V937" s="44"/>
      <c r="W937" s="44"/>
      <c r="X937" s="44"/>
      <c r="Y937" s="44"/>
      <c r="Z937" s="44"/>
    </row>
    <row r="938" spans="5:26" x14ac:dyDescent="0.2">
      <c r="E938" s="23"/>
      <c r="Q938" s="44"/>
      <c r="R938" s="44"/>
      <c r="S938" s="44"/>
      <c r="T938" s="44"/>
      <c r="U938" s="45"/>
      <c r="V938" s="44"/>
      <c r="W938" s="44"/>
      <c r="X938" s="44"/>
      <c r="Y938" s="44"/>
      <c r="Z938" s="44"/>
    </row>
    <row r="939" spans="5:26" x14ac:dyDescent="0.2">
      <c r="E939" s="23"/>
      <c r="Q939" s="44"/>
      <c r="R939" s="44"/>
      <c r="S939" s="44"/>
      <c r="T939" s="44"/>
      <c r="U939" s="45"/>
      <c r="V939" s="44"/>
      <c r="W939" s="44"/>
      <c r="X939" s="44"/>
      <c r="Y939" s="44"/>
      <c r="Z939" s="44"/>
    </row>
    <row r="940" spans="5:26" x14ac:dyDescent="0.2">
      <c r="E940" s="23"/>
      <c r="Q940" s="44"/>
      <c r="R940" s="44"/>
      <c r="S940" s="44"/>
      <c r="T940" s="44"/>
      <c r="U940" s="45"/>
      <c r="V940" s="44"/>
      <c r="W940" s="44"/>
      <c r="X940" s="44"/>
      <c r="Y940" s="44"/>
      <c r="Z940" s="44"/>
    </row>
    <row r="941" spans="5:26" x14ac:dyDescent="0.2">
      <c r="E941" s="23"/>
      <c r="Q941" s="44"/>
      <c r="R941" s="44"/>
      <c r="S941" s="44"/>
      <c r="T941" s="44"/>
      <c r="U941" s="45"/>
      <c r="V941" s="44"/>
      <c r="W941" s="44"/>
      <c r="X941" s="44"/>
      <c r="Y941" s="44"/>
      <c r="Z941" s="44"/>
    </row>
    <row r="942" spans="5:26" x14ac:dyDescent="0.2">
      <c r="E942" s="23"/>
      <c r="Q942" s="44"/>
      <c r="R942" s="44"/>
      <c r="S942" s="44"/>
      <c r="T942" s="44"/>
      <c r="U942" s="45"/>
      <c r="V942" s="44"/>
      <c r="W942" s="44"/>
      <c r="X942" s="44"/>
      <c r="Y942" s="44"/>
      <c r="Z942" s="44"/>
    </row>
    <row r="943" spans="5:26" x14ac:dyDescent="0.2">
      <c r="E943" s="23"/>
      <c r="Q943" s="44"/>
      <c r="R943" s="44"/>
      <c r="S943" s="44"/>
      <c r="T943" s="44"/>
      <c r="U943" s="45"/>
      <c r="V943" s="44"/>
      <c r="W943" s="44"/>
      <c r="X943" s="44"/>
      <c r="Y943" s="44"/>
      <c r="Z943" s="44"/>
    </row>
    <row r="944" spans="5:26" x14ac:dyDescent="0.2">
      <c r="E944" s="23"/>
      <c r="Q944" s="44"/>
      <c r="R944" s="44"/>
      <c r="S944" s="44"/>
      <c r="T944" s="44"/>
      <c r="U944" s="45"/>
      <c r="V944" s="44"/>
      <c r="W944" s="44"/>
      <c r="X944" s="44"/>
      <c r="Y944" s="44"/>
      <c r="Z944" s="44"/>
    </row>
    <row r="945" spans="5:26" x14ac:dyDescent="0.2">
      <c r="E945" s="23"/>
      <c r="Q945" s="44"/>
      <c r="R945" s="44"/>
      <c r="S945" s="44"/>
      <c r="T945" s="44"/>
      <c r="U945" s="45"/>
      <c r="V945" s="44"/>
      <c r="W945" s="44"/>
      <c r="X945" s="44"/>
      <c r="Y945" s="44"/>
      <c r="Z945" s="44"/>
    </row>
    <row r="946" spans="5:26" x14ac:dyDescent="0.2">
      <c r="E946" s="23"/>
      <c r="Q946" s="44"/>
      <c r="R946" s="44"/>
      <c r="S946" s="44"/>
      <c r="T946" s="44"/>
      <c r="U946" s="45"/>
      <c r="V946" s="44"/>
      <c r="W946" s="44"/>
      <c r="X946" s="44"/>
      <c r="Y946" s="44"/>
      <c r="Z946" s="44"/>
    </row>
    <row r="947" spans="5:26" x14ac:dyDescent="0.2">
      <c r="E947" s="23"/>
      <c r="Q947" s="44"/>
      <c r="R947" s="44"/>
      <c r="S947" s="44"/>
      <c r="T947" s="44"/>
      <c r="U947" s="45"/>
      <c r="V947" s="44"/>
      <c r="W947" s="44"/>
      <c r="X947" s="44"/>
      <c r="Y947" s="44"/>
      <c r="Z947" s="44"/>
    </row>
    <row r="948" spans="5:26" x14ac:dyDescent="0.2">
      <c r="E948" s="23"/>
      <c r="Q948" s="44"/>
      <c r="R948" s="44"/>
      <c r="S948" s="44"/>
      <c r="T948" s="44"/>
      <c r="U948" s="45"/>
      <c r="V948" s="44"/>
      <c r="W948" s="44"/>
      <c r="X948" s="44"/>
      <c r="Y948" s="44"/>
      <c r="Z948" s="44"/>
    </row>
    <row r="949" spans="5:26" x14ac:dyDescent="0.2">
      <c r="E949" s="23"/>
      <c r="Q949" s="44"/>
      <c r="R949" s="44"/>
      <c r="S949" s="44"/>
      <c r="T949" s="44"/>
      <c r="U949" s="45"/>
      <c r="V949" s="44"/>
      <c r="W949" s="44"/>
      <c r="X949" s="44"/>
      <c r="Y949" s="44"/>
      <c r="Z949" s="44"/>
    </row>
    <row r="950" spans="5:26" x14ac:dyDescent="0.2">
      <c r="E950" s="23"/>
      <c r="Q950" s="44"/>
      <c r="R950" s="44"/>
      <c r="S950" s="44"/>
      <c r="T950" s="44"/>
      <c r="U950" s="45"/>
      <c r="V950" s="44"/>
      <c r="W950" s="44"/>
      <c r="X950" s="44"/>
      <c r="Y950" s="44"/>
      <c r="Z950" s="44"/>
    </row>
    <row r="951" spans="5:26" x14ac:dyDescent="0.2">
      <c r="E951" s="23"/>
      <c r="Q951" s="44"/>
      <c r="R951" s="44"/>
      <c r="S951" s="44"/>
      <c r="T951" s="44"/>
      <c r="U951" s="45"/>
      <c r="V951" s="44"/>
      <c r="W951" s="44"/>
      <c r="X951" s="44"/>
      <c r="Y951" s="44"/>
      <c r="Z951" s="44"/>
    </row>
    <row r="952" spans="5:26" x14ac:dyDescent="0.2">
      <c r="E952" s="23"/>
      <c r="Q952" s="44"/>
      <c r="R952" s="44"/>
      <c r="S952" s="44"/>
      <c r="T952" s="44"/>
      <c r="U952" s="45"/>
      <c r="V952" s="44"/>
      <c r="W952" s="44"/>
      <c r="X952" s="44"/>
      <c r="Y952" s="44"/>
      <c r="Z952" s="44"/>
    </row>
    <row r="953" spans="5:26" x14ac:dyDescent="0.2">
      <c r="E953" s="23"/>
      <c r="Q953" s="44"/>
      <c r="R953" s="44"/>
      <c r="S953" s="44"/>
      <c r="T953" s="44"/>
      <c r="U953" s="45"/>
      <c r="V953" s="44"/>
      <c r="W953" s="44"/>
      <c r="X953" s="44"/>
      <c r="Y953" s="44"/>
      <c r="Z953" s="44"/>
    </row>
    <row r="954" spans="5:26" x14ac:dyDescent="0.2">
      <c r="E954" s="23"/>
      <c r="Q954" s="44"/>
      <c r="R954" s="44"/>
      <c r="S954" s="44"/>
      <c r="T954" s="44"/>
      <c r="U954" s="45"/>
      <c r="V954" s="44"/>
      <c r="W954" s="44"/>
      <c r="X954" s="44"/>
      <c r="Y954" s="44"/>
      <c r="Z954" s="44"/>
    </row>
    <row r="955" spans="5:26" x14ac:dyDescent="0.2">
      <c r="E955" s="23"/>
      <c r="Q955" s="44"/>
      <c r="R955" s="44"/>
      <c r="S955" s="44"/>
      <c r="T955" s="44"/>
      <c r="U955" s="45"/>
      <c r="V955" s="44"/>
      <c r="W955" s="44"/>
      <c r="X955" s="44"/>
      <c r="Y955" s="44"/>
      <c r="Z955" s="44"/>
    </row>
    <row r="956" spans="5:26" x14ac:dyDescent="0.2">
      <c r="E956" s="23"/>
      <c r="Q956" s="44"/>
      <c r="R956" s="44"/>
      <c r="S956" s="44"/>
      <c r="T956" s="44"/>
      <c r="U956" s="45"/>
      <c r="V956" s="44"/>
      <c r="W956" s="44"/>
      <c r="X956" s="44"/>
      <c r="Y956" s="44"/>
      <c r="Z956" s="44"/>
    </row>
    <row r="957" spans="5:26" x14ac:dyDescent="0.2">
      <c r="E957" s="23"/>
      <c r="Q957" s="44"/>
      <c r="R957" s="44"/>
      <c r="S957" s="44"/>
      <c r="T957" s="44"/>
      <c r="U957" s="45"/>
      <c r="V957" s="44"/>
      <c r="W957" s="44"/>
      <c r="X957" s="44"/>
      <c r="Y957" s="44"/>
      <c r="Z957" s="44"/>
    </row>
    <row r="958" spans="5:26" x14ac:dyDescent="0.2">
      <c r="E958" s="23"/>
      <c r="Q958" s="44"/>
      <c r="R958" s="44"/>
      <c r="S958" s="44"/>
      <c r="T958" s="44"/>
      <c r="U958" s="45"/>
      <c r="V958" s="44"/>
      <c r="W958" s="44"/>
      <c r="X958" s="44"/>
      <c r="Y958" s="44"/>
      <c r="Z958" s="44"/>
    </row>
    <row r="959" spans="5:26" x14ac:dyDescent="0.2">
      <c r="E959" s="23"/>
      <c r="Q959" s="44"/>
      <c r="R959" s="44"/>
      <c r="S959" s="44"/>
      <c r="T959" s="44"/>
      <c r="U959" s="45"/>
      <c r="V959" s="44"/>
      <c r="W959" s="44"/>
      <c r="X959" s="44"/>
      <c r="Y959" s="44"/>
      <c r="Z959" s="44"/>
    </row>
    <row r="960" spans="5:26" x14ac:dyDescent="0.2">
      <c r="E960" s="23"/>
      <c r="Q960" s="44"/>
      <c r="R960" s="44"/>
      <c r="S960" s="44"/>
      <c r="T960" s="44"/>
      <c r="U960" s="45"/>
      <c r="V960" s="44"/>
      <c r="W960" s="44"/>
      <c r="X960" s="44"/>
      <c r="Y960" s="44"/>
      <c r="Z960" s="44"/>
    </row>
    <row r="961" spans="5:26" x14ac:dyDescent="0.2">
      <c r="E961" s="23"/>
      <c r="Q961" s="44"/>
      <c r="R961" s="44"/>
      <c r="S961" s="44"/>
      <c r="T961" s="44"/>
      <c r="U961" s="45"/>
      <c r="V961" s="44"/>
      <c r="W961" s="44"/>
      <c r="X961" s="44"/>
      <c r="Y961" s="44"/>
      <c r="Z961" s="44"/>
    </row>
    <row r="962" spans="5:26" x14ac:dyDescent="0.2">
      <c r="E962" s="23"/>
      <c r="Q962" s="44"/>
      <c r="R962" s="44"/>
      <c r="S962" s="44"/>
      <c r="T962" s="44"/>
      <c r="U962" s="45"/>
      <c r="V962" s="44"/>
      <c r="W962" s="44"/>
      <c r="X962" s="44"/>
      <c r="Y962" s="44"/>
      <c r="Z962" s="44"/>
    </row>
    <row r="963" spans="5:26" x14ac:dyDescent="0.2">
      <c r="E963" s="23"/>
      <c r="Q963" s="44"/>
      <c r="R963" s="44"/>
      <c r="S963" s="44"/>
      <c r="T963" s="44"/>
      <c r="U963" s="45"/>
      <c r="V963" s="44"/>
      <c r="W963" s="44"/>
      <c r="X963" s="44"/>
      <c r="Y963" s="44"/>
      <c r="Z963" s="44"/>
    </row>
    <row r="964" spans="5:26" x14ac:dyDescent="0.2">
      <c r="E964" s="23"/>
      <c r="Q964" s="44"/>
      <c r="R964" s="44"/>
      <c r="S964" s="44"/>
      <c r="T964" s="44"/>
      <c r="U964" s="45"/>
      <c r="V964" s="44"/>
      <c r="W964" s="44"/>
      <c r="X964" s="44"/>
      <c r="Y964" s="44"/>
      <c r="Z964" s="44"/>
    </row>
    <row r="965" spans="5:26" x14ac:dyDescent="0.2">
      <c r="E965" s="23"/>
      <c r="Q965" s="44"/>
      <c r="R965" s="44"/>
      <c r="S965" s="44"/>
      <c r="T965" s="44"/>
      <c r="U965" s="45"/>
      <c r="V965" s="44"/>
      <c r="W965" s="44"/>
      <c r="X965" s="44"/>
      <c r="Y965" s="44"/>
      <c r="Z965" s="44"/>
    </row>
    <row r="966" spans="5:26" x14ac:dyDescent="0.2">
      <c r="E966" s="23"/>
      <c r="Q966" s="44"/>
      <c r="R966" s="44"/>
      <c r="S966" s="44"/>
      <c r="T966" s="44"/>
      <c r="U966" s="45"/>
      <c r="V966" s="44"/>
      <c r="W966" s="44"/>
      <c r="X966" s="44"/>
      <c r="Y966" s="44"/>
      <c r="Z966" s="44"/>
    </row>
    <row r="967" spans="5:26" x14ac:dyDescent="0.2">
      <c r="E967" s="23"/>
      <c r="Q967" s="44"/>
      <c r="R967" s="44"/>
      <c r="S967" s="44"/>
      <c r="T967" s="44"/>
      <c r="U967" s="45"/>
      <c r="V967" s="44"/>
      <c r="W967" s="44"/>
      <c r="X967" s="44"/>
      <c r="Y967" s="44"/>
      <c r="Z967" s="44"/>
    </row>
    <row r="968" spans="5:26" x14ac:dyDescent="0.2">
      <c r="E968" s="23"/>
      <c r="Q968" s="44"/>
      <c r="R968" s="44"/>
      <c r="S968" s="44"/>
      <c r="T968" s="44"/>
      <c r="U968" s="45"/>
      <c r="V968" s="44"/>
      <c r="W968" s="44"/>
      <c r="X968" s="44"/>
      <c r="Y968" s="44"/>
      <c r="Z968" s="44"/>
    </row>
    <row r="969" spans="5:26" x14ac:dyDescent="0.2">
      <c r="E969" s="23"/>
      <c r="Q969" s="44"/>
      <c r="R969" s="44"/>
      <c r="S969" s="44"/>
      <c r="T969" s="44"/>
      <c r="U969" s="45"/>
      <c r="V969" s="44"/>
      <c r="W969" s="44"/>
      <c r="X969" s="44"/>
      <c r="Y969" s="44"/>
      <c r="Z969" s="44"/>
    </row>
    <row r="970" spans="5:26" x14ac:dyDescent="0.2">
      <c r="E970" s="23"/>
      <c r="Q970" s="44"/>
      <c r="R970" s="44"/>
      <c r="S970" s="44"/>
      <c r="T970" s="44"/>
      <c r="U970" s="45"/>
      <c r="V970" s="44"/>
      <c r="W970" s="44"/>
      <c r="X970" s="44"/>
      <c r="Y970" s="44"/>
      <c r="Z970" s="44"/>
    </row>
    <row r="971" spans="5:26" x14ac:dyDescent="0.2">
      <c r="E971" s="23"/>
      <c r="Q971" s="44"/>
      <c r="R971" s="44"/>
      <c r="S971" s="44"/>
      <c r="T971" s="44"/>
      <c r="U971" s="45"/>
      <c r="V971" s="44"/>
      <c r="W971" s="44"/>
      <c r="X971" s="44"/>
      <c r="Y971" s="44"/>
      <c r="Z971" s="44"/>
    </row>
    <row r="972" spans="5:26" x14ac:dyDescent="0.2">
      <c r="E972" s="23"/>
      <c r="Q972" s="44"/>
      <c r="R972" s="44"/>
      <c r="S972" s="44"/>
      <c r="T972" s="44"/>
      <c r="U972" s="45"/>
      <c r="V972" s="44"/>
      <c r="W972" s="44"/>
      <c r="X972" s="44"/>
      <c r="Y972" s="44"/>
      <c r="Z972" s="44"/>
    </row>
    <row r="973" spans="5:26" x14ac:dyDescent="0.2">
      <c r="E973" s="23"/>
      <c r="Q973" s="44"/>
      <c r="R973" s="44"/>
      <c r="S973" s="44"/>
      <c r="T973" s="44"/>
      <c r="U973" s="45"/>
      <c r="V973" s="44"/>
      <c r="W973" s="44"/>
      <c r="X973" s="44"/>
      <c r="Y973" s="44"/>
      <c r="Z973" s="44"/>
    </row>
    <row r="974" spans="5:26" x14ac:dyDescent="0.2">
      <c r="E974" s="23"/>
      <c r="Q974" s="44"/>
      <c r="R974" s="44"/>
      <c r="S974" s="44"/>
      <c r="T974" s="44"/>
      <c r="U974" s="45"/>
      <c r="V974" s="44"/>
      <c r="W974" s="44"/>
      <c r="X974" s="44"/>
      <c r="Y974" s="44"/>
      <c r="Z974" s="44"/>
    </row>
    <row r="975" spans="5:26" x14ac:dyDescent="0.2">
      <c r="E975" s="23"/>
      <c r="Q975" s="44"/>
      <c r="R975" s="44"/>
      <c r="S975" s="44"/>
      <c r="T975" s="44"/>
      <c r="U975" s="45"/>
      <c r="V975" s="44"/>
      <c r="W975" s="44"/>
      <c r="X975" s="44"/>
      <c r="Y975" s="44"/>
      <c r="Z975" s="44"/>
    </row>
    <row r="976" spans="5:26" x14ac:dyDescent="0.2">
      <c r="E976" s="23"/>
      <c r="Q976" s="44"/>
      <c r="R976" s="44"/>
      <c r="S976" s="44"/>
      <c r="T976" s="44"/>
      <c r="U976" s="45"/>
      <c r="V976" s="44"/>
      <c r="W976" s="44"/>
      <c r="X976" s="44"/>
      <c r="Y976" s="44"/>
      <c r="Z976" s="44"/>
    </row>
    <row r="977" spans="5:26" x14ac:dyDescent="0.2">
      <c r="E977" s="23"/>
      <c r="Q977" s="44"/>
      <c r="R977" s="44"/>
      <c r="S977" s="44"/>
      <c r="T977" s="44"/>
      <c r="U977" s="45"/>
      <c r="V977" s="44"/>
      <c r="W977" s="44"/>
      <c r="X977" s="44"/>
      <c r="Y977" s="44"/>
      <c r="Z977" s="44"/>
    </row>
    <row r="978" spans="5:26" x14ac:dyDescent="0.2">
      <c r="E978" s="23"/>
      <c r="Q978" s="44"/>
      <c r="R978" s="44"/>
      <c r="S978" s="44"/>
      <c r="T978" s="44"/>
      <c r="U978" s="45"/>
      <c r="V978" s="44"/>
      <c r="W978" s="44"/>
      <c r="X978" s="44"/>
      <c r="Y978" s="44"/>
      <c r="Z978" s="44"/>
    </row>
    <row r="979" spans="5:26" x14ac:dyDescent="0.2">
      <c r="E979" s="23"/>
      <c r="Q979" s="44"/>
      <c r="R979" s="44"/>
      <c r="S979" s="44"/>
      <c r="T979" s="44"/>
      <c r="U979" s="45"/>
      <c r="V979" s="44"/>
      <c r="W979" s="44"/>
      <c r="X979" s="44"/>
      <c r="Y979" s="44"/>
      <c r="Z979" s="44"/>
    </row>
    <row r="980" spans="5:26" x14ac:dyDescent="0.2">
      <c r="E980" s="23"/>
      <c r="Q980" s="44"/>
      <c r="R980" s="44"/>
      <c r="S980" s="44"/>
      <c r="T980" s="44"/>
      <c r="U980" s="45"/>
      <c r="V980" s="44"/>
      <c r="W980" s="44"/>
      <c r="X980" s="44"/>
      <c r="Y980" s="44"/>
      <c r="Z980" s="44"/>
    </row>
    <row r="981" spans="5:26" x14ac:dyDescent="0.2">
      <c r="E981" s="23"/>
      <c r="Q981" s="44"/>
      <c r="R981" s="44"/>
      <c r="S981" s="44"/>
      <c r="T981" s="44"/>
      <c r="U981" s="45"/>
      <c r="V981" s="44"/>
      <c r="W981" s="44"/>
      <c r="X981" s="44"/>
      <c r="Y981" s="44"/>
      <c r="Z981" s="44"/>
    </row>
    <row r="982" spans="5:26" x14ac:dyDescent="0.2">
      <c r="E982" s="23"/>
      <c r="Q982" s="44"/>
      <c r="R982" s="44"/>
      <c r="S982" s="44"/>
      <c r="T982" s="44"/>
      <c r="U982" s="45"/>
      <c r="V982" s="44"/>
      <c r="W982" s="44"/>
      <c r="X982" s="44"/>
      <c r="Y982" s="44"/>
      <c r="Z982" s="44"/>
    </row>
    <row r="983" spans="5:26" x14ac:dyDescent="0.2">
      <c r="E983" s="23"/>
      <c r="Q983" s="44"/>
      <c r="R983" s="44"/>
      <c r="S983" s="44"/>
      <c r="T983" s="44"/>
      <c r="U983" s="45"/>
      <c r="V983" s="44"/>
      <c r="W983" s="44"/>
      <c r="X983" s="44"/>
      <c r="Y983" s="44"/>
      <c r="Z983" s="44"/>
    </row>
    <row r="984" spans="5:26" x14ac:dyDescent="0.2">
      <c r="E984" s="23"/>
      <c r="Q984" s="44"/>
      <c r="R984" s="44"/>
      <c r="S984" s="44"/>
      <c r="T984" s="44"/>
      <c r="U984" s="45"/>
      <c r="V984" s="44"/>
      <c r="W984" s="44"/>
      <c r="X984" s="44"/>
      <c r="Y984" s="44"/>
      <c r="Z984" s="44"/>
    </row>
    <row r="985" spans="5:26" x14ac:dyDescent="0.2">
      <c r="E985" s="23"/>
      <c r="Q985" s="44"/>
      <c r="R985" s="44"/>
      <c r="S985" s="44"/>
      <c r="T985" s="44"/>
      <c r="U985" s="45"/>
      <c r="V985" s="44"/>
      <c r="W985" s="44"/>
      <c r="X985" s="44"/>
      <c r="Y985" s="44"/>
      <c r="Z985" s="44"/>
    </row>
    <row r="986" spans="5:26" x14ac:dyDescent="0.2">
      <c r="E986" s="23"/>
      <c r="Q986" s="44"/>
      <c r="R986" s="44"/>
      <c r="S986" s="44"/>
      <c r="T986" s="44"/>
      <c r="U986" s="45"/>
      <c r="V986" s="44"/>
      <c r="W986" s="44"/>
      <c r="X986" s="44"/>
      <c r="Y986" s="44"/>
      <c r="Z986" s="44"/>
    </row>
    <row r="987" spans="5:26" x14ac:dyDescent="0.2">
      <c r="E987" s="23"/>
      <c r="Q987" s="44"/>
      <c r="R987" s="44"/>
      <c r="S987" s="44"/>
      <c r="T987" s="44"/>
      <c r="U987" s="45"/>
      <c r="V987" s="44"/>
      <c r="W987" s="44"/>
      <c r="X987" s="44"/>
      <c r="Y987" s="44"/>
      <c r="Z987" s="44"/>
    </row>
    <row r="988" spans="5:26" x14ac:dyDescent="0.2">
      <c r="E988" s="23"/>
      <c r="Q988" s="44"/>
      <c r="R988" s="44"/>
      <c r="S988" s="44"/>
      <c r="T988" s="44"/>
      <c r="U988" s="45"/>
      <c r="V988" s="44"/>
      <c r="W988" s="44"/>
      <c r="X988" s="44"/>
      <c r="Y988" s="44"/>
      <c r="Z988" s="44"/>
    </row>
    <row r="989" spans="5:26" x14ac:dyDescent="0.2">
      <c r="E989" s="23"/>
      <c r="Q989" s="44"/>
      <c r="R989" s="44"/>
      <c r="S989" s="44"/>
      <c r="T989" s="44"/>
      <c r="U989" s="45"/>
      <c r="V989" s="44"/>
      <c r="W989" s="44"/>
      <c r="X989" s="44"/>
      <c r="Y989" s="44"/>
      <c r="Z989" s="44"/>
    </row>
    <row r="990" spans="5:26" x14ac:dyDescent="0.2">
      <c r="E990" s="23"/>
      <c r="Q990" s="44"/>
      <c r="R990" s="44"/>
      <c r="S990" s="44"/>
      <c r="T990" s="44"/>
      <c r="U990" s="45"/>
      <c r="V990" s="44"/>
      <c r="W990" s="44"/>
      <c r="X990" s="44"/>
      <c r="Y990" s="44"/>
      <c r="Z990" s="44"/>
    </row>
    <row r="991" spans="5:26" x14ac:dyDescent="0.2">
      <c r="E991" s="23"/>
      <c r="Q991" s="44"/>
      <c r="R991" s="44"/>
      <c r="S991" s="44"/>
      <c r="T991" s="44"/>
      <c r="U991" s="45"/>
      <c r="V991" s="44"/>
      <c r="W991" s="44"/>
      <c r="X991" s="44"/>
      <c r="Y991" s="44"/>
      <c r="Z991" s="44"/>
    </row>
    <row r="992" spans="5:26" x14ac:dyDescent="0.2">
      <c r="E992" s="23"/>
      <c r="Q992" s="44"/>
      <c r="R992" s="44"/>
      <c r="S992" s="44"/>
      <c r="T992" s="44"/>
      <c r="U992" s="45"/>
      <c r="V992" s="44"/>
      <c r="W992" s="44"/>
      <c r="X992" s="44"/>
      <c r="Y992" s="44"/>
      <c r="Z992" s="44"/>
    </row>
    <row r="993" spans="5:26" x14ac:dyDescent="0.2">
      <c r="E993" s="23"/>
      <c r="Q993" s="44"/>
      <c r="R993" s="44"/>
      <c r="S993" s="44"/>
      <c r="T993" s="44"/>
      <c r="U993" s="45"/>
      <c r="V993" s="44"/>
      <c r="W993" s="44"/>
      <c r="X993" s="44"/>
      <c r="Y993" s="44"/>
      <c r="Z993" s="44"/>
    </row>
    <row r="994" spans="5:26" x14ac:dyDescent="0.2">
      <c r="E994" s="23"/>
      <c r="Q994" s="44"/>
      <c r="R994" s="44"/>
      <c r="S994" s="44"/>
      <c r="T994" s="44"/>
      <c r="U994" s="45"/>
      <c r="V994" s="44"/>
      <c r="W994" s="44"/>
      <c r="X994" s="44"/>
      <c r="Y994" s="44"/>
      <c r="Z994" s="44"/>
    </row>
    <row r="995" spans="5:26" x14ac:dyDescent="0.2">
      <c r="E995" s="23"/>
      <c r="Q995" s="44"/>
      <c r="R995" s="44"/>
      <c r="S995" s="44"/>
      <c r="T995" s="44"/>
      <c r="U995" s="45"/>
      <c r="V995" s="44"/>
      <c r="W995" s="44"/>
      <c r="X995" s="44"/>
      <c r="Y995" s="44"/>
      <c r="Z995" s="44"/>
    </row>
    <row r="996" spans="5:26" x14ac:dyDescent="0.2">
      <c r="E996" s="23"/>
      <c r="Q996" s="44"/>
      <c r="R996" s="44"/>
      <c r="S996" s="44"/>
      <c r="T996" s="44"/>
      <c r="U996" s="45"/>
      <c r="V996" s="44"/>
      <c r="W996" s="44"/>
      <c r="X996" s="44"/>
      <c r="Y996" s="44"/>
      <c r="Z996" s="44"/>
    </row>
    <row r="997" spans="5:26" x14ac:dyDescent="0.2">
      <c r="E997" s="23"/>
      <c r="Q997" s="44"/>
      <c r="R997" s="44"/>
      <c r="S997" s="44"/>
      <c r="T997" s="44"/>
      <c r="U997" s="45"/>
      <c r="V997" s="44"/>
      <c r="W997" s="44"/>
      <c r="X997" s="44"/>
      <c r="Y997" s="44"/>
      <c r="Z997" s="44"/>
    </row>
    <row r="998" spans="5:26" x14ac:dyDescent="0.2">
      <c r="E998" s="23"/>
      <c r="Q998" s="44"/>
      <c r="R998" s="44"/>
      <c r="S998" s="44"/>
      <c r="T998" s="44"/>
      <c r="U998" s="45"/>
      <c r="V998" s="44"/>
      <c r="W998" s="44"/>
      <c r="X998" s="44"/>
      <c r="Y998" s="44"/>
      <c r="Z998" s="44"/>
    </row>
    <row r="999" spans="5:26" x14ac:dyDescent="0.2">
      <c r="E999" s="23"/>
      <c r="Q999" s="44"/>
      <c r="R999" s="44"/>
      <c r="S999" s="44"/>
      <c r="T999" s="44"/>
      <c r="U999" s="45"/>
      <c r="V999" s="44"/>
      <c r="W999" s="44"/>
      <c r="X999" s="44"/>
      <c r="Y999" s="44"/>
      <c r="Z999" s="44"/>
    </row>
    <row r="1000" spans="5:26" x14ac:dyDescent="0.2">
      <c r="E1000" s="23"/>
      <c r="Q1000" s="44"/>
      <c r="R1000" s="44"/>
      <c r="S1000" s="44"/>
      <c r="T1000" s="44"/>
      <c r="U1000" s="45"/>
      <c r="V1000" s="44"/>
      <c r="W1000" s="44"/>
      <c r="X1000" s="44"/>
      <c r="Y1000" s="44"/>
      <c r="Z1000" s="44"/>
    </row>
    <row r="1001" spans="5:26" x14ac:dyDescent="0.2">
      <c r="E1001" s="23"/>
      <c r="Q1001" s="44"/>
      <c r="R1001" s="44"/>
      <c r="S1001" s="44"/>
      <c r="T1001" s="44"/>
      <c r="U1001" s="45"/>
      <c r="V1001" s="44"/>
      <c r="W1001" s="44"/>
      <c r="X1001" s="44"/>
      <c r="Y1001" s="44"/>
      <c r="Z1001" s="44"/>
    </row>
  </sheetData>
  <sortState xmlns:xlrd2="http://schemas.microsoft.com/office/spreadsheetml/2017/richdata2" ref="B2:D39">
    <sortCondition ref="C2:C39"/>
  </sortState>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173B-AF33-1E44-9C22-1A7AC164FF12}">
  <dimension ref="A1:AG19"/>
  <sheetViews>
    <sheetView topLeftCell="C1" zoomScaleNormal="100" workbookViewId="0">
      <selection activeCell="AF14" sqref="AF14"/>
    </sheetView>
  </sheetViews>
  <sheetFormatPr baseColWidth="10" defaultRowHeight="16" x14ac:dyDescent="0.2"/>
  <cols>
    <col min="1" max="1" width="3.6640625" customWidth="1"/>
    <col min="2" max="2" width="2.1640625" customWidth="1"/>
    <col min="3" max="3" width="31.1640625" customWidth="1"/>
    <col min="4" max="4" width="2.1640625" bestFit="1" customWidth="1"/>
    <col min="5" max="5" width="3.6640625" customWidth="1"/>
    <col min="6" max="12" width="5.33203125" customWidth="1"/>
    <col min="13" max="13" width="8.6640625" style="21" customWidth="1"/>
    <col min="14" max="14" width="6.5" style="22" customWidth="1"/>
    <col min="15" max="15" width="5.1640625" customWidth="1"/>
    <col min="16" max="16" width="3.6640625" bestFit="1" customWidth="1"/>
    <col min="17" max="18" width="5.33203125" bestFit="1" customWidth="1"/>
    <col min="19" max="19" width="7.1640625" bestFit="1" customWidth="1"/>
    <col min="20" max="20" width="4.83203125" bestFit="1" customWidth="1"/>
    <col min="21" max="21" width="8.6640625" customWidth="1"/>
    <col min="22" max="22" width="5.1640625" bestFit="1" customWidth="1"/>
    <col min="23" max="23" width="6.83203125" style="21" customWidth="1"/>
    <col min="24" max="24" width="6.5" style="18" customWidth="1"/>
    <col min="25" max="25" width="5.5" customWidth="1"/>
    <col min="26" max="29" width="8.33203125" customWidth="1"/>
    <col min="30" max="30" width="7.83203125" customWidth="1"/>
    <col min="31" max="31" width="8.6640625" customWidth="1"/>
    <col min="32" max="32" width="10.83203125" style="21"/>
    <col min="33" max="33" width="10.83203125" style="18"/>
  </cols>
  <sheetData>
    <row r="1" spans="1:33" x14ac:dyDescent="0.2">
      <c r="F1" s="19">
        <v>0.1</v>
      </c>
      <c r="G1" s="19">
        <v>0.1</v>
      </c>
      <c r="H1" s="19">
        <v>0.1</v>
      </c>
      <c r="I1" s="19">
        <v>0.1</v>
      </c>
      <c r="J1" s="19">
        <v>0.2</v>
      </c>
      <c r="K1" s="19">
        <v>0.3</v>
      </c>
      <c r="L1" s="19">
        <v>0.1</v>
      </c>
      <c r="P1">
        <v>1</v>
      </c>
      <c r="Q1">
        <v>2</v>
      </c>
      <c r="R1">
        <v>3</v>
      </c>
      <c r="S1">
        <v>4</v>
      </c>
      <c r="T1">
        <v>5</v>
      </c>
      <c r="U1">
        <v>20</v>
      </c>
    </row>
    <row r="2" spans="1:33" x14ac:dyDescent="0.2">
      <c r="A2" t="s">
        <v>297</v>
      </c>
      <c r="B2" t="s">
        <v>298</v>
      </c>
      <c r="F2" t="s">
        <v>327</v>
      </c>
      <c r="G2" t="s">
        <v>335</v>
      </c>
      <c r="H2" t="s">
        <v>337</v>
      </c>
      <c r="I2" t="s">
        <v>354</v>
      </c>
      <c r="J2" t="s">
        <v>361</v>
      </c>
      <c r="K2" t="s">
        <v>376</v>
      </c>
      <c r="L2" t="s">
        <v>378</v>
      </c>
      <c r="M2" s="21" t="s">
        <v>377</v>
      </c>
      <c r="N2" s="22" t="s">
        <v>377</v>
      </c>
      <c r="O2" t="s">
        <v>327</v>
      </c>
      <c r="P2" t="s">
        <v>410</v>
      </c>
      <c r="Q2" t="s">
        <v>427</v>
      </c>
      <c r="R2" t="s">
        <v>428</v>
      </c>
      <c r="S2" t="s">
        <v>449</v>
      </c>
      <c r="T2" t="s">
        <v>479</v>
      </c>
      <c r="U2" t="s">
        <v>480</v>
      </c>
      <c r="V2" t="s">
        <v>481</v>
      </c>
      <c r="W2" s="21" t="s">
        <v>482</v>
      </c>
      <c r="X2" s="18" t="s">
        <v>482</v>
      </c>
      <c r="Y2" t="s">
        <v>529</v>
      </c>
      <c r="Z2" t="s">
        <v>590</v>
      </c>
      <c r="AA2" t="s">
        <v>609</v>
      </c>
      <c r="AB2" t="s">
        <v>591</v>
      </c>
      <c r="AC2" t="s">
        <v>592</v>
      </c>
      <c r="AD2" t="s">
        <v>336</v>
      </c>
      <c r="AE2" t="s">
        <v>603</v>
      </c>
      <c r="AF2" s="21" t="s">
        <v>559</v>
      </c>
      <c r="AG2" s="18" t="s">
        <v>559</v>
      </c>
    </row>
    <row r="3" spans="1:33" x14ac:dyDescent="0.2">
      <c r="A3" s="9">
        <v>6</v>
      </c>
      <c r="B3" s="9">
        <v>20163296</v>
      </c>
      <c r="C3" s="10" t="s">
        <v>311</v>
      </c>
      <c r="D3" s="9">
        <v>3</v>
      </c>
      <c r="E3" s="10" t="s">
        <v>20</v>
      </c>
      <c r="F3" s="10">
        <v>1</v>
      </c>
      <c r="G3" s="10">
        <v>1</v>
      </c>
      <c r="H3" s="10">
        <v>2</v>
      </c>
      <c r="I3" s="10">
        <v>1.5</v>
      </c>
      <c r="J3" s="10">
        <v>3</v>
      </c>
      <c r="K3" s="10">
        <v>14</v>
      </c>
      <c r="L3" s="20">
        <v>19</v>
      </c>
      <c r="M3" s="21">
        <f>+L3*0.1+K3*0.3+J3*0.2*20/3+I3*0.1*20+H3*0.1*20/1.5+G3*0.1*20+F3*0.1*20</f>
        <v>19.766666666666666</v>
      </c>
      <c r="N3" s="22">
        <f>ROUND(M3,0)</f>
        <v>20</v>
      </c>
      <c r="O3">
        <v>2</v>
      </c>
      <c r="P3">
        <v>1</v>
      </c>
      <c r="Q3">
        <v>1</v>
      </c>
      <c r="R3">
        <v>2.5</v>
      </c>
      <c r="S3">
        <v>3.5</v>
      </c>
      <c r="T3">
        <v>5</v>
      </c>
      <c r="U3">
        <v>20</v>
      </c>
      <c r="V3">
        <v>18</v>
      </c>
      <c r="W3" s="21">
        <f t="shared" ref="W3:W18" si="0">+V3*0.1+U3*0.6+T3*4*0.1+S3*5*0.05+R3/3*20*0.05+Q3*10*0.05+P3*20*0.05+O3</f>
        <v>21.008333333333333</v>
      </c>
      <c r="X3" s="18">
        <v>20</v>
      </c>
      <c r="Y3">
        <v>6</v>
      </c>
      <c r="Z3">
        <v>20</v>
      </c>
      <c r="AA3">
        <v>3</v>
      </c>
      <c r="AB3">
        <v>20</v>
      </c>
      <c r="AC3">
        <v>20</v>
      </c>
      <c r="AD3">
        <v>1</v>
      </c>
      <c r="AF3" s="21">
        <f>+(AC3+AB3+Z3)/3*0.6+AA3/3*20*0.15+Y3/6*20*0.15+AD3*20*0.1</f>
        <v>20</v>
      </c>
      <c r="AG3" s="18">
        <v>20</v>
      </c>
    </row>
    <row r="4" spans="1:33" x14ac:dyDescent="0.2">
      <c r="A4" s="10">
        <v>5</v>
      </c>
      <c r="B4" s="10">
        <v>20180563</v>
      </c>
      <c r="C4" s="10" t="s">
        <v>299</v>
      </c>
      <c r="D4" s="10">
        <v>1</v>
      </c>
      <c r="E4" s="10" t="s">
        <v>300</v>
      </c>
      <c r="F4" s="11">
        <v>1</v>
      </c>
      <c r="G4" s="10">
        <v>1</v>
      </c>
      <c r="H4" s="10">
        <v>1.8</v>
      </c>
      <c r="I4" s="10">
        <v>1</v>
      </c>
      <c r="J4" s="10">
        <v>2</v>
      </c>
      <c r="K4" s="10">
        <v>0</v>
      </c>
      <c r="L4" s="20">
        <v>20</v>
      </c>
      <c r="M4" s="21">
        <f t="shared" ref="M4:M19" si="1">+L4*0.1+K4*0.3+J4*0.2*20/3+I4*0.1*20+H4*0.1*20/1.5+G4*0.1*20+F4*0.1*20</f>
        <v>13.066666666666666</v>
      </c>
      <c r="N4" s="22">
        <f t="shared" ref="N4:N18" si="2">ROUND(M4,0)</f>
        <v>13</v>
      </c>
      <c r="O4">
        <v>0</v>
      </c>
      <c r="P4">
        <v>1</v>
      </c>
      <c r="Q4">
        <v>0</v>
      </c>
      <c r="R4">
        <v>0</v>
      </c>
      <c r="S4">
        <v>0</v>
      </c>
      <c r="T4">
        <v>0</v>
      </c>
      <c r="U4">
        <v>0</v>
      </c>
      <c r="V4">
        <v>9</v>
      </c>
      <c r="W4" s="21">
        <f t="shared" si="0"/>
        <v>1.9</v>
      </c>
      <c r="X4" s="18">
        <v>2</v>
      </c>
      <c r="Y4">
        <v>4</v>
      </c>
      <c r="Z4">
        <v>0</v>
      </c>
      <c r="AD4">
        <v>1</v>
      </c>
      <c r="AF4" s="21">
        <f>+(AC4+AB4+Z4)/3*0.6+AA4/3*20*0.15+Y4/6*20*0.15+AD4*20*0.1</f>
        <v>4</v>
      </c>
      <c r="AG4" s="18">
        <v>4</v>
      </c>
    </row>
    <row r="5" spans="1:33" x14ac:dyDescent="0.2">
      <c r="A5" s="9">
        <v>8</v>
      </c>
      <c r="B5" s="9">
        <v>20192188</v>
      </c>
      <c r="C5" s="10" t="s">
        <v>312</v>
      </c>
      <c r="D5" s="9">
        <v>1</v>
      </c>
      <c r="E5" s="10" t="s">
        <v>20</v>
      </c>
      <c r="F5" s="9">
        <v>1</v>
      </c>
      <c r="H5">
        <v>1</v>
      </c>
      <c r="J5">
        <v>1.5</v>
      </c>
      <c r="K5">
        <v>16</v>
      </c>
      <c r="L5" s="20">
        <v>14</v>
      </c>
      <c r="M5" s="21">
        <f t="shared" si="1"/>
        <v>11.533333333333335</v>
      </c>
      <c r="N5" s="22">
        <f t="shared" si="2"/>
        <v>12</v>
      </c>
      <c r="O5">
        <v>0</v>
      </c>
      <c r="P5">
        <v>1</v>
      </c>
      <c r="Q5">
        <v>0</v>
      </c>
      <c r="R5">
        <v>0</v>
      </c>
      <c r="S5">
        <v>0</v>
      </c>
      <c r="T5">
        <v>0</v>
      </c>
      <c r="U5">
        <v>0</v>
      </c>
      <c r="V5">
        <v>5</v>
      </c>
      <c r="W5" s="21">
        <f t="shared" si="0"/>
        <v>1.5</v>
      </c>
      <c r="X5" s="18">
        <v>2</v>
      </c>
      <c r="Z5">
        <v>0</v>
      </c>
    </row>
    <row r="6" spans="1:33" x14ac:dyDescent="0.2">
      <c r="A6" s="10">
        <v>9</v>
      </c>
      <c r="B6" s="10">
        <v>20200588</v>
      </c>
      <c r="C6" s="10" t="s">
        <v>301</v>
      </c>
      <c r="D6" s="10">
        <v>1</v>
      </c>
      <c r="E6" s="10" t="s">
        <v>302</v>
      </c>
      <c r="F6" s="10">
        <v>1</v>
      </c>
      <c r="G6" s="10">
        <v>1</v>
      </c>
      <c r="H6" s="10">
        <v>1.8</v>
      </c>
      <c r="I6" s="10">
        <v>1</v>
      </c>
      <c r="J6" s="10">
        <v>2.5</v>
      </c>
      <c r="K6" s="10">
        <v>11</v>
      </c>
      <c r="L6" s="20">
        <v>12</v>
      </c>
      <c r="M6" s="21">
        <f t="shared" si="1"/>
        <v>16.233333333333334</v>
      </c>
      <c r="N6" s="22">
        <f t="shared" si="2"/>
        <v>16</v>
      </c>
      <c r="O6">
        <v>1</v>
      </c>
      <c r="P6">
        <v>1</v>
      </c>
      <c r="Q6">
        <v>0</v>
      </c>
      <c r="R6">
        <v>0</v>
      </c>
      <c r="S6">
        <v>-1</v>
      </c>
      <c r="T6">
        <v>0</v>
      </c>
      <c r="U6">
        <v>3</v>
      </c>
      <c r="V6">
        <v>5</v>
      </c>
      <c r="W6" s="21">
        <f t="shared" si="0"/>
        <v>4.05</v>
      </c>
      <c r="X6" s="18">
        <v>4</v>
      </c>
      <c r="Z6">
        <v>1</v>
      </c>
      <c r="AA6">
        <v>0</v>
      </c>
      <c r="AB6">
        <v>0</v>
      </c>
      <c r="AD6">
        <v>1</v>
      </c>
      <c r="AF6" s="21">
        <f>+(AC6+AB6+Z6)/3*0.6+AA6/3*20*0.15+Y6/6*20*0.15+AD6*20*0.1</f>
        <v>2.2000000000000002</v>
      </c>
      <c r="AG6" s="18">
        <v>2</v>
      </c>
    </row>
    <row r="7" spans="1:33" x14ac:dyDescent="0.2">
      <c r="A7" s="9">
        <v>15</v>
      </c>
      <c r="B7" s="9">
        <v>20200593</v>
      </c>
      <c r="C7" s="10" t="s">
        <v>313</v>
      </c>
      <c r="D7" s="9">
        <v>1</v>
      </c>
      <c r="E7" s="10" t="s">
        <v>6</v>
      </c>
      <c r="F7" s="9">
        <v>1</v>
      </c>
      <c r="H7">
        <v>1.8</v>
      </c>
      <c r="I7" s="10">
        <v>0</v>
      </c>
      <c r="J7">
        <v>2</v>
      </c>
      <c r="K7" s="10">
        <v>0</v>
      </c>
      <c r="L7" s="20">
        <v>20</v>
      </c>
      <c r="M7" s="21">
        <f t="shared" si="1"/>
        <v>9.0666666666666664</v>
      </c>
      <c r="N7" s="22">
        <f t="shared" si="2"/>
        <v>9</v>
      </c>
      <c r="O7">
        <v>0</v>
      </c>
      <c r="P7">
        <v>1</v>
      </c>
      <c r="Q7">
        <v>0.5</v>
      </c>
      <c r="R7">
        <v>2</v>
      </c>
      <c r="S7">
        <v>2.5</v>
      </c>
      <c r="T7">
        <v>0</v>
      </c>
      <c r="U7">
        <v>0</v>
      </c>
      <c r="V7">
        <v>19</v>
      </c>
      <c r="W7" s="21">
        <f t="shared" si="0"/>
        <v>4.4416666666666664</v>
      </c>
      <c r="X7" s="18">
        <v>5</v>
      </c>
      <c r="Y7">
        <f>1-3</f>
        <v>-2</v>
      </c>
      <c r="Z7">
        <v>0</v>
      </c>
    </row>
    <row r="8" spans="1:33" x14ac:dyDescent="0.2">
      <c r="A8" s="10">
        <v>13</v>
      </c>
      <c r="B8" s="10">
        <v>20202136</v>
      </c>
      <c r="C8" s="10" t="s">
        <v>303</v>
      </c>
      <c r="D8" s="10">
        <v>1</v>
      </c>
      <c r="E8" s="10" t="s">
        <v>304</v>
      </c>
      <c r="F8" s="10">
        <v>1</v>
      </c>
      <c r="H8">
        <v>1.5</v>
      </c>
      <c r="I8" s="10">
        <v>1</v>
      </c>
      <c r="J8" s="10">
        <v>2</v>
      </c>
      <c r="K8" s="10">
        <v>15</v>
      </c>
      <c r="L8" s="20">
        <v>14</v>
      </c>
      <c r="M8" s="21">
        <f t="shared" si="1"/>
        <v>14.566666666666666</v>
      </c>
      <c r="N8" s="22">
        <f t="shared" si="2"/>
        <v>15</v>
      </c>
      <c r="O8">
        <v>0</v>
      </c>
      <c r="P8">
        <v>1</v>
      </c>
      <c r="Q8">
        <v>0</v>
      </c>
      <c r="R8">
        <v>0</v>
      </c>
      <c r="S8">
        <v>0</v>
      </c>
      <c r="T8">
        <v>0</v>
      </c>
      <c r="U8">
        <v>3</v>
      </c>
      <c r="V8">
        <v>8</v>
      </c>
      <c r="W8" s="21">
        <f t="shared" si="0"/>
        <v>3.5999999999999996</v>
      </c>
      <c r="X8" s="18">
        <v>4</v>
      </c>
      <c r="Y8">
        <v>2</v>
      </c>
      <c r="Z8">
        <v>7</v>
      </c>
      <c r="AA8">
        <v>1</v>
      </c>
      <c r="AB8">
        <v>3</v>
      </c>
      <c r="AC8">
        <v>4</v>
      </c>
      <c r="AD8">
        <v>1</v>
      </c>
      <c r="AF8" s="21">
        <f>+(AC8+AB8+Z8)/3*0.6+AA8/3*20*0.15+Y8/6*20*0.15+AD8*20*0.1</f>
        <v>6.8</v>
      </c>
      <c r="AG8" s="18">
        <v>7</v>
      </c>
    </row>
    <row r="9" spans="1:33" x14ac:dyDescent="0.2">
      <c r="A9" s="9">
        <v>16</v>
      </c>
      <c r="B9" s="9">
        <v>20204613</v>
      </c>
      <c r="C9" s="10" t="s">
        <v>314</v>
      </c>
      <c r="D9" s="9">
        <v>1</v>
      </c>
      <c r="E9" s="10" t="s">
        <v>315</v>
      </c>
      <c r="F9" s="11">
        <v>0</v>
      </c>
      <c r="K9" s="10">
        <v>0</v>
      </c>
      <c r="L9" s="20">
        <v>2</v>
      </c>
      <c r="M9" s="21">
        <f t="shared" si="1"/>
        <v>0.2</v>
      </c>
      <c r="N9" s="22">
        <f t="shared" si="2"/>
        <v>0</v>
      </c>
      <c r="V9">
        <v>0</v>
      </c>
      <c r="W9" s="21">
        <f t="shared" si="0"/>
        <v>0</v>
      </c>
    </row>
    <row r="10" spans="1:33" x14ac:dyDescent="0.2">
      <c r="A10" s="9">
        <v>17</v>
      </c>
      <c r="B10" s="9">
        <v>20153578</v>
      </c>
      <c r="C10" s="10" t="s">
        <v>316</v>
      </c>
      <c r="D10" s="9">
        <v>1</v>
      </c>
      <c r="E10" s="10" t="s">
        <v>30</v>
      </c>
      <c r="F10" s="11">
        <v>0</v>
      </c>
      <c r="K10" s="10">
        <v>0</v>
      </c>
      <c r="L10" s="20">
        <v>2</v>
      </c>
      <c r="M10" s="21">
        <f t="shared" si="1"/>
        <v>0.2</v>
      </c>
      <c r="N10" s="22">
        <f t="shared" si="2"/>
        <v>0</v>
      </c>
      <c r="V10">
        <v>0</v>
      </c>
      <c r="W10" s="21">
        <f t="shared" si="0"/>
        <v>0</v>
      </c>
    </row>
    <row r="11" spans="1:33" x14ac:dyDescent="0.2">
      <c r="A11" s="9">
        <v>18</v>
      </c>
      <c r="B11" s="9">
        <v>20200601</v>
      </c>
      <c r="C11" s="10" t="s">
        <v>317</v>
      </c>
      <c r="D11" s="9">
        <v>1</v>
      </c>
      <c r="E11" s="10" t="s">
        <v>23</v>
      </c>
      <c r="F11" s="9">
        <v>1</v>
      </c>
      <c r="G11" s="10">
        <v>1</v>
      </c>
      <c r="H11" s="9">
        <v>1.5</v>
      </c>
      <c r="I11" s="10">
        <v>1</v>
      </c>
      <c r="J11" s="9">
        <v>3.5</v>
      </c>
      <c r="K11" s="10">
        <v>0</v>
      </c>
      <c r="L11" s="20">
        <v>16</v>
      </c>
      <c r="M11" s="21">
        <f t="shared" si="1"/>
        <v>14.266666666666667</v>
      </c>
      <c r="N11" s="22">
        <f t="shared" si="2"/>
        <v>14</v>
      </c>
      <c r="O11">
        <v>0</v>
      </c>
      <c r="P11">
        <v>1</v>
      </c>
      <c r="Q11">
        <v>0</v>
      </c>
      <c r="R11">
        <v>0</v>
      </c>
      <c r="S11">
        <v>-1</v>
      </c>
      <c r="T11">
        <v>0</v>
      </c>
      <c r="U11">
        <v>0</v>
      </c>
      <c r="V11">
        <v>8</v>
      </c>
      <c r="W11" s="21">
        <f t="shared" si="0"/>
        <v>1.55</v>
      </c>
      <c r="X11" s="18">
        <v>2</v>
      </c>
      <c r="Y11">
        <f>1-3</f>
        <v>-2</v>
      </c>
      <c r="Z11">
        <v>0</v>
      </c>
    </row>
    <row r="12" spans="1:33" x14ac:dyDescent="0.2">
      <c r="A12" s="9">
        <v>20</v>
      </c>
      <c r="B12" s="9">
        <v>20181701</v>
      </c>
      <c r="C12" s="10" t="s">
        <v>318</v>
      </c>
      <c r="D12" s="9">
        <v>1</v>
      </c>
      <c r="E12" s="10" t="s">
        <v>8</v>
      </c>
      <c r="F12" s="9">
        <v>1</v>
      </c>
      <c r="G12" s="10">
        <v>1</v>
      </c>
      <c r="H12" s="9">
        <v>0.5</v>
      </c>
      <c r="I12" s="10">
        <v>1</v>
      </c>
      <c r="J12" s="9">
        <v>2.5</v>
      </c>
      <c r="K12" s="10">
        <v>18</v>
      </c>
      <c r="L12" s="20">
        <v>17</v>
      </c>
      <c r="M12" s="21">
        <f t="shared" si="1"/>
        <v>17.100000000000001</v>
      </c>
      <c r="N12" s="22">
        <f t="shared" si="2"/>
        <v>17</v>
      </c>
      <c r="O12">
        <v>-1</v>
      </c>
      <c r="P12">
        <v>1</v>
      </c>
      <c r="Q12">
        <v>0</v>
      </c>
      <c r="R12">
        <v>0</v>
      </c>
      <c r="S12">
        <v>1.5</v>
      </c>
      <c r="T12">
        <v>0</v>
      </c>
      <c r="U12">
        <v>3</v>
      </c>
      <c r="V12">
        <v>8</v>
      </c>
      <c r="W12" s="21">
        <f t="shared" si="0"/>
        <v>2.9749999999999996</v>
      </c>
      <c r="X12" s="18">
        <v>3</v>
      </c>
      <c r="Z12">
        <v>0</v>
      </c>
    </row>
    <row r="13" spans="1:33" x14ac:dyDescent="0.2">
      <c r="A13" s="10">
        <v>21</v>
      </c>
      <c r="B13" s="10">
        <v>20200612</v>
      </c>
      <c r="C13" s="10" t="s">
        <v>305</v>
      </c>
      <c r="D13" s="10">
        <v>1</v>
      </c>
      <c r="E13" s="10" t="s">
        <v>306</v>
      </c>
      <c r="F13" s="10">
        <v>1</v>
      </c>
      <c r="G13" s="10">
        <v>1</v>
      </c>
      <c r="H13" s="10">
        <v>1.5</v>
      </c>
      <c r="I13" s="10">
        <v>1.2</v>
      </c>
      <c r="J13" s="10">
        <v>3</v>
      </c>
      <c r="K13" s="10">
        <v>20</v>
      </c>
      <c r="L13" s="20">
        <v>12</v>
      </c>
      <c r="M13" s="21">
        <f t="shared" si="1"/>
        <v>19.600000000000001</v>
      </c>
      <c r="N13" s="22">
        <f t="shared" si="2"/>
        <v>20</v>
      </c>
      <c r="O13">
        <v>0</v>
      </c>
      <c r="P13">
        <v>0</v>
      </c>
      <c r="Q13">
        <v>0</v>
      </c>
      <c r="R13">
        <v>0</v>
      </c>
      <c r="S13">
        <v>0</v>
      </c>
      <c r="T13">
        <v>2</v>
      </c>
      <c r="U13">
        <v>8</v>
      </c>
      <c r="V13">
        <v>5</v>
      </c>
      <c r="W13" s="21">
        <f t="shared" si="0"/>
        <v>6.1</v>
      </c>
      <c r="X13" s="18">
        <v>6</v>
      </c>
      <c r="Y13">
        <v>4</v>
      </c>
      <c r="Z13">
        <v>19</v>
      </c>
      <c r="AA13">
        <v>0</v>
      </c>
      <c r="AB13">
        <v>0</v>
      </c>
      <c r="AD13">
        <v>1</v>
      </c>
      <c r="AE13">
        <v>0</v>
      </c>
      <c r="AF13" s="21">
        <f>+(AC13+AB13+AE13)/3*0.6+AA13/3*20*0.15+Y13/6*20*0.15+AD13*20*0.1</f>
        <v>4</v>
      </c>
      <c r="AG13" s="18">
        <v>4</v>
      </c>
    </row>
    <row r="14" spans="1:33" x14ac:dyDescent="0.2">
      <c r="A14" s="10">
        <v>22</v>
      </c>
      <c r="B14" s="10">
        <v>20202144</v>
      </c>
      <c r="C14" s="10" t="s">
        <v>307</v>
      </c>
      <c r="D14" s="10">
        <v>1</v>
      </c>
      <c r="E14" s="10" t="s">
        <v>308</v>
      </c>
      <c r="F14" s="10">
        <v>2</v>
      </c>
      <c r="H14">
        <v>1.5</v>
      </c>
      <c r="J14">
        <v>3</v>
      </c>
      <c r="K14">
        <v>20</v>
      </c>
      <c r="L14" s="20">
        <v>13</v>
      </c>
      <c r="M14" s="21">
        <f t="shared" si="1"/>
        <v>17.3</v>
      </c>
      <c r="N14" s="22">
        <f t="shared" si="2"/>
        <v>17</v>
      </c>
      <c r="O14">
        <v>1</v>
      </c>
      <c r="P14">
        <v>1</v>
      </c>
      <c r="Q14">
        <v>0.5</v>
      </c>
      <c r="R14">
        <v>1.5</v>
      </c>
      <c r="S14">
        <v>0</v>
      </c>
      <c r="T14">
        <v>0</v>
      </c>
      <c r="U14">
        <v>5</v>
      </c>
      <c r="V14">
        <v>14</v>
      </c>
      <c r="W14" s="21">
        <f>+V14*0.1+U14*0.6+T14*4*0.1+S14*5*0.05+R14/3*20*0.05+Q14*10*0.05+P14*20*0.05+O14</f>
        <v>7.15</v>
      </c>
      <c r="X14" s="18">
        <v>7</v>
      </c>
      <c r="Y14">
        <v>5</v>
      </c>
      <c r="Z14">
        <v>0</v>
      </c>
      <c r="AF14" s="21">
        <f>+(AC13+AB13+AE13)/3*0.6+AA13/3*20*0.15+Y13/6*20*0.15+AD13*20*0.1</f>
        <v>4</v>
      </c>
    </row>
    <row r="15" spans="1:33" x14ac:dyDescent="0.2">
      <c r="A15" s="10">
        <v>23</v>
      </c>
      <c r="B15" s="10">
        <v>20202147</v>
      </c>
      <c r="C15" s="10" t="s">
        <v>309</v>
      </c>
      <c r="D15" s="10">
        <v>1</v>
      </c>
      <c r="E15" s="10" t="s">
        <v>310</v>
      </c>
      <c r="F15" s="11">
        <v>0</v>
      </c>
      <c r="K15" s="10">
        <v>0</v>
      </c>
      <c r="L15" s="20">
        <v>2</v>
      </c>
      <c r="M15" s="21">
        <f t="shared" si="1"/>
        <v>0.2</v>
      </c>
      <c r="N15" s="22">
        <f t="shared" si="2"/>
        <v>0</v>
      </c>
      <c r="V15">
        <v>0</v>
      </c>
      <c r="W15" s="21">
        <f t="shared" si="0"/>
        <v>0</v>
      </c>
    </row>
    <row r="16" spans="1:33" x14ac:dyDescent="0.2">
      <c r="A16" s="9">
        <v>30</v>
      </c>
      <c r="B16" s="9">
        <v>20163295</v>
      </c>
      <c r="C16" s="10" t="s">
        <v>319</v>
      </c>
      <c r="D16" s="9">
        <v>1</v>
      </c>
      <c r="E16" s="10" t="s">
        <v>19</v>
      </c>
      <c r="F16" s="11">
        <v>0</v>
      </c>
      <c r="H16">
        <v>0.5</v>
      </c>
      <c r="I16">
        <v>1</v>
      </c>
      <c r="K16" s="10">
        <v>0</v>
      </c>
      <c r="L16" s="20">
        <v>10</v>
      </c>
      <c r="M16" s="21">
        <f t="shared" si="1"/>
        <v>3.6666666666666665</v>
      </c>
      <c r="N16" s="22">
        <f t="shared" si="2"/>
        <v>4</v>
      </c>
      <c r="O16">
        <v>-1</v>
      </c>
      <c r="P16">
        <v>0</v>
      </c>
      <c r="Q16">
        <v>0</v>
      </c>
      <c r="R16">
        <v>2</v>
      </c>
      <c r="S16">
        <v>0</v>
      </c>
      <c r="T16">
        <v>0</v>
      </c>
      <c r="U16">
        <v>0</v>
      </c>
      <c r="V16">
        <v>0</v>
      </c>
      <c r="W16" s="21">
        <f t="shared" si="0"/>
        <v>-0.33333333333333337</v>
      </c>
      <c r="X16" s="18">
        <v>1</v>
      </c>
      <c r="Z16">
        <v>0</v>
      </c>
    </row>
    <row r="17" spans="1:33" x14ac:dyDescent="0.2">
      <c r="A17" s="9">
        <v>36</v>
      </c>
      <c r="B17" s="9">
        <v>20202129</v>
      </c>
      <c r="C17" s="10" t="s">
        <v>320</v>
      </c>
      <c r="D17" s="9">
        <v>1</v>
      </c>
      <c r="E17" s="10" t="s">
        <v>5</v>
      </c>
      <c r="F17" s="9">
        <v>-1</v>
      </c>
      <c r="K17" s="10">
        <v>0</v>
      </c>
      <c r="L17" s="20">
        <v>10</v>
      </c>
      <c r="M17" s="21">
        <v>0</v>
      </c>
      <c r="N17" s="22">
        <f t="shared" si="2"/>
        <v>0</v>
      </c>
      <c r="V17">
        <v>0</v>
      </c>
      <c r="W17" s="21">
        <f t="shared" si="0"/>
        <v>0</v>
      </c>
    </row>
    <row r="18" spans="1:33" x14ac:dyDescent="0.2">
      <c r="A18" s="9">
        <v>37</v>
      </c>
      <c r="B18" s="9">
        <v>20132332</v>
      </c>
      <c r="C18" s="10" t="s">
        <v>321</v>
      </c>
      <c r="D18" s="9">
        <v>1</v>
      </c>
      <c r="E18" s="10" t="s">
        <v>28</v>
      </c>
      <c r="F18" s="11">
        <v>0</v>
      </c>
      <c r="K18" s="10">
        <v>0</v>
      </c>
      <c r="L18" s="20">
        <v>4</v>
      </c>
      <c r="M18" s="21">
        <f t="shared" si="1"/>
        <v>0.4</v>
      </c>
      <c r="N18" s="22">
        <f t="shared" si="2"/>
        <v>0</v>
      </c>
      <c r="V18">
        <v>0</v>
      </c>
      <c r="W18" s="21">
        <f t="shared" si="0"/>
        <v>0</v>
      </c>
    </row>
    <row r="19" spans="1:33" s="2" customFormat="1" x14ac:dyDescent="0.2">
      <c r="F19" s="55">
        <v>2</v>
      </c>
      <c r="G19" s="2">
        <v>1</v>
      </c>
      <c r="H19" s="2">
        <v>1.8</v>
      </c>
      <c r="I19" s="2">
        <v>1.5</v>
      </c>
      <c r="J19" s="2">
        <v>3.5</v>
      </c>
      <c r="K19" s="56">
        <v>20</v>
      </c>
      <c r="L19" s="57">
        <v>20</v>
      </c>
      <c r="M19" s="27">
        <f t="shared" si="1"/>
        <v>24.06666666666667</v>
      </c>
      <c r="N19" s="58"/>
      <c r="O19" s="2">
        <v>0</v>
      </c>
      <c r="P19" s="2">
        <v>1</v>
      </c>
      <c r="Q19" s="2">
        <v>2</v>
      </c>
      <c r="R19" s="2">
        <v>3</v>
      </c>
      <c r="S19" s="2">
        <v>4</v>
      </c>
      <c r="T19" s="2">
        <v>5</v>
      </c>
      <c r="U19" s="2">
        <v>20</v>
      </c>
      <c r="V19" s="2">
        <v>20</v>
      </c>
      <c r="W19" s="27">
        <f>+V19*0.1+U19*0.6+T19*4*0.1+S19*5*0.05+R19/3*20*0.05+Q19*10*0.05+P19*20*0.05+O19</f>
        <v>20</v>
      </c>
      <c r="X19" s="24"/>
      <c r="Y19" s="2">
        <v>6</v>
      </c>
      <c r="Z19" s="2">
        <v>20</v>
      </c>
      <c r="AA19" s="2">
        <v>3</v>
      </c>
      <c r="AB19" s="2">
        <v>20</v>
      </c>
      <c r="AC19" s="2">
        <v>20</v>
      </c>
      <c r="AD19" s="2">
        <v>1</v>
      </c>
      <c r="AF19" s="21">
        <f>+(AC19+AB19+Z19)/3*0.6+AA19/3*20*0.15+Y19/6*20*0.15+AD19*20*0.1</f>
        <v>20</v>
      </c>
      <c r="AG19" s="24"/>
    </row>
  </sheetData>
  <sortState xmlns:xlrd2="http://schemas.microsoft.com/office/spreadsheetml/2017/richdata2" ref="A3:F18">
    <sortCondition ref="C3:C18"/>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7F53A-A3EF-D545-B929-F1FA1F809F4D}">
  <dimension ref="A1:AZ53"/>
  <sheetViews>
    <sheetView tabSelected="1" zoomScaleNormal="100" workbookViewId="0">
      <pane ySplit="1" topLeftCell="A2" activePane="bottomLeft" state="frozen"/>
      <selection pane="bottomLeft" sqref="A1:D25"/>
    </sheetView>
  </sheetViews>
  <sheetFormatPr baseColWidth="10" defaultRowHeight="16" x14ac:dyDescent="0.2"/>
  <cols>
    <col min="1" max="1" width="18.5" customWidth="1"/>
    <col min="2" max="2" width="16.33203125" customWidth="1"/>
    <col min="3" max="3" width="6.5" style="21" customWidth="1"/>
    <col min="4" max="4" width="6" style="21" customWidth="1"/>
    <col min="5" max="5" width="4.6640625" style="5" customWidth="1"/>
    <col min="6" max="6" width="6" customWidth="1"/>
    <col min="7" max="7" width="3.33203125" bestFit="1" customWidth="1"/>
    <col min="8" max="8" width="7.83203125" bestFit="1" customWidth="1"/>
    <col min="9" max="9" width="7.83203125" customWidth="1"/>
    <col min="10" max="10" width="4.1640625" style="18" bestFit="1" customWidth="1"/>
    <col min="11" max="12" width="6.1640625" style="21" customWidth="1"/>
    <col min="14" max="14" width="7.6640625" customWidth="1"/>
    <col min="16" max="16" width="7.6640625" customWidth="1"/>
    <col min="17" max="17" width="8.83203125" customWidth="1"/>
    <col min="18" max="18" width="6.1640625" style="21" customWidth="1"/>
    <col min="19" max="20" width="7.6640625" style="21" customWidth="1"/>
    <col min="21" max="21" width="12.1640625" customWidth="1"/>
    <col min="22" max="22" width="8.6640625" customWidth="1"/>
    <col min="23" max="23" width="12.33203125" customWidth="1"/>
    <col min="24" max="24" width="7.33203125" style="52" customWidth="1"/>
    <col min="25" max="25" width="12.83203125" style="66" customWidth="1"/>
    <col min="28" max="28" width="6.5" style="21" customWidth="1"/>
    <col min="29" max="29" width="6" style="21" customWidth="1"/>
    <col min="30" max="30" width="6.5" style="21" customWidth="1"/>
  </cols>
  <sheetData>
    <row r="1" spans="1:52" ht="18" x14ac:dyDescent="0.2">
      <c r="A1" s="3" t="s">
        <v>186</v>
      </c>
      <c r="B1" s="3" t="s">
        <v>37</v>
      </c>
      <c r="C1" s="27" t="s">
        <v>558</v>
      </c>
      <c r="D1" s="27" t="s">
        <v>559</v>
      </c>
      <c r="E1" s="6" t="s">
        <v>187</v>
      </c>
      <c r="F1" s="2" t="s">
        <v>293</v>
      </c>
      <c r="G1" s="2" t="s">
        <v>322</v>
      </c>
      <c r="H1" s="2" t="s">
        <v>326</v>
      </c>
      <c r="I1" s="2" t="s">
        <v>403</v>
      </c>
      <c r="J1" s="24" t="s">
        <v>373</v>
      </c>
      <c r="K1" s="27" t="s">
        <v>377</v>
      </c>
      <c r="L1" s="27"/>
      <c r="M1" s="2" t="s">
        <v>334</v>
      </c>
      <c r="N1" s="2"/>
      <c r="O1" s="2" t="s">
        <v>396</v>
      </c>
      <c r="Q1" s="2" t="s">
        <v>481</v>
      </c>
      <c r="R1" s="24" t="s">
        <v>504</v>
      </c>
      <c r="S1" s="27" t="s">
        <v>482</v>
      </c>
      <c r="T1" s="27"/>
      <c r="U1" s="2" t="s">
        <v>528</v>
      </c>
      <c r="V1" t="s">
        <v>527</v>
      </c>
      <c r="W1" s="2" t="s">
        <v>551</v>
      </c>
      <c r="X1" s="52" t="s">
        <v>557</v>
      </c>
      <c r="Y1" s="63" t="s">
        <v>620</v>
      </c>
      <c r="Z1" s="2" t="s">
        <v>631</v>
      </c>
      <c r="AA1" s="2" t="s">
        <v>632</v>
      </c>
      <c r="AB1" s="27" t="s">
        <v>558</v>
      </c>
      <c r="AC1" s="27" t="s">
        <v>559</v>
      </c>
      <c r="AE1" s="2"/>
    </row>
    <row r="2" spans="1:52" ht="18" x14ac:dyDescent="0.2">
      <c r="A2" s="1" t="s">
        <v>173</v>
      </c>
      <c r="B2" s="1" t="s">
        <v>172</v>
      </c>
      <c r="C2" s="59">
        <v>16</v>
      </c>
      <c r="D2" s="59">
        <v>18.200000000000003</v>
      </c>
      <c r="E2" s="4" t="s">
        <v>131</v>
      </c>
      <c r="F2">
        <v>2</v>
      </c>
      <c r="G2">
        <v>20</v>
      </c>
      <c r="H2">
        <v>16</v>
      </c>
      <c r="I2">
        <v>16</v>
      </c>
      <c r="J2" s="18">
        <v>14</v>
      </c>
      <c r="K2" s="21">
        <f>+G2*0.2+H2*0.1+I2*0.2+F2+0.4*15</f>
        <v>16.8</v>
      </c>
      <c r="L2" s="22">
        <f>ROUND(K2,0)</f>
        <v>17</v>
      </c>
      <c r="M2" t="s">
        <v>369</v>
      </c>
      <c r="N2">
        <v>16</v>
      </c>
      <c r="O2" t="s">
        <v>446</v>
      </c>
      <c r="P2">
        <v>16</v>
      </c>
      <c r="Q2" s="39" t="s">
        <v>535</v>
      </c>
      <c r="R2" s="21">
        <v>16</v>
      </c>
      <c r="S2" s="21">
        <f>+(N2+P2)/2*0.9+Q2*0.1</f>
        <v>16.399999999999999</v>
      </c>
      <c r="T2" s="22">
        <f>ROUND(S2,0)</f>
        <v>16</v>
      </c>
      <c r="U2" t="s">
        <v>521</v>
      </c>
      <c r="V2">
        <v>17</v>
      </c>
      <c r="W2" s="51" t="s">
        <v>607</v>
      </c>
      <c r="X2" s="53">
        <v>19</v>
      </c>
      <c r="Y2" s="64">
        <v>19</v>
      </c>
      <c r="Z2" t="s">
        <v>452</v>
      </c>
      <c r="AA2" s="51" t="s">
        <v>452</v>
      </c>
      <c r="AB2" s="59">
        <v>16</v>
      </c>
      <c r="AC2" s="59">
        <f>+Y2*0.2 + X2*0.4 + V2*0.4</f>
        <v>18.200000000000003</v>
      </c>
      <c r="AD2" s="59"/>
      <c r="AE2" s="37"/>
      <c r="AF2" s="37"/>
      <c r="AG2" s="37"/>
      <c r="AH2" s="37"/>
      <c r="AI2" s="37"/>
      <c r="AJ2" s="37"/>
      <c r="AK2" s="37"/>
      <c r="AL2" s="37"/>
      <c r="AM2" s="37"/>
      <c r="AN2" s="37"/>
      <c r="AO2" s="37"/>
      <c r="AP2" s="37"/>
      <c r="AQ2" s="37"/>
      <c r="AR2" s="37"/>
      <c r="AS2" s="37"/>
      <c r="AT2" s="37"/>
      <c r="AU2" s="37"/>
      <c r="AV2" s="37"/>
      <c r="AW2" s="37"/>
      <c r="AX2" s="37"/>
      <c r="AY2" s="37"/>
      <c r="AZ2" s="37"/>
    </row>
    <row r="3" spans="1:52" ht="18" x14ac:dyDescent="0.2">
      <c r="A3" s="1" t="s">
        <v>141</v>
      </c>
      <c r="B3" s="1" t="s">
        <v>140</v>
      </c>
      <c r="C3" s="60">
        <v>12</v>
      </c>
      <c r="D3" s="59">
        <v>13</v>
      </c>
      <c r="E3" s="4" t="s">
        <v>115</v>
      </c>
      <c r="F3">
        <v>2</v>
      </c>
      <c r="G3">
        <v>20</v>
      </c>
      <c r="H3">
        <v>17</v>
      </c>
      <c r="I3">
        <v>17</v>
      </c>
      <c r="J3" s="18">
        <v>15</v>
      </c>
      <c r="K3" s="21">
        <f>+G3*0.2+H3*0.1+I3*0.2+F3+0.4*16</f>
        <v>17.5</v>
      </c>
      <c r="L3" s="22">
        <f t="shared" ref="L3:L25" si="0">ROUND(K3,0)</f>
        <v>18</v>
      </c>
      <c r="M3" t="s">
        <v>399</v>
      </c>
      <c r="N3">
        <v>14</v>
      </c>
      <c r="O3" t="s">
        <v>400</v>
      </c>
      <c r="P3">
        <v>16</v>
      </c>
      <c r="Q3" s="39" t="s">
        <v>536</v>
      </c>
      <c r="R3" s="21">
        <v>16</v>
      </c>
      <c r="S3" s="21">
        <f t="shared" ref="S3:S25" si="1">+(N3+P3)/2*0.9+Q3*0.1</f>
        <v>15.3</v>
      </c>
      <c r="T3" s="22">
        <f t="shared" ref="T3:T25" si="2">ROUND(S3,0)</f>
        <v>15</v>
      </c>
      <c r="U3" t="s">
        <v>470</v>
      </c>
      <c r="V3">
        <v>12</v>
      </c>
      <c r="W3" s="51" t="s">
        <v>576</v>
      </c>
      <c r="X3" s="54">
        <v>12.5</v>
      </c>
      <c r="Y3" s="64">
        <v>16</v>
      </c>
      <c r="Z3" t="s">
        <v>452</v>
      </c>
      <c r="AA3" s="37"/>
      <c r="AB3" s="60">
        <v>12</v>
      </c>
      <c r="AC3" s="59">
        <f t="shared" ref="AC3:AC25" si="3">+Y3*0.2 + X3*0.4 + V3*0.4</f>
        <v>13</v>
      </c>
      <c r="AD3" s="59"/>
      <c r="AE3" s="37"/>
      <c r="AF3" s="37"/>
      <c r="AG3" s="37"/>
      <c r="AH3" s="37"/>
      <c r="AI3" s="37"/>
      <c r="AJ3" s="37"/>
      <c r="AK3" s="37"/>
      <c r="AL3" s="37"/>
      <c r="AM3" s="37"/>
      <c r="AN3" s="37"/>
      <c r="AO3" s="37"/>
      <c r="AP3" s="37"/>
      <c r="AQ3" s="37"/>
      <c r="AR3" s="37"/>
      <c r="AS3" s="37"/>
      <c r="AT3" s="37"/>
      <c r="AU3" s="37"/>
      <c r="AV3" s="37"/>
      <c r="AW3" s="37"/>
      <c r="AX3" s="37"/>
      <c r="AY3" s="37"/>
      <c r="AZ3" s="37"/>
    </row>
    <row r="4" spans="1:52" ht="18" x14ac:dyDescent="0.2">
      <c r="A4" s="1" t="s">
        <v>177</v>
      </c>
      <c r="B4" s="1" t="s">
        <v>176</v>
      </c>
      <c r="C4" s="60">
        <v>13</v>
      </c>
      <c r="D4" s="59">
        <v>10</v>
      </c>
      <c r="E4" s="4" t="s">
        <v>133</v>
      </c>
      <c r="F4">
        <v>2</v>
      </c>
      <c r="G4">
        <v>19</v>
      </c>
      <c r="H4">
        <v>16</v>
      </c>
      <c r="I4">
        <v>17</v>
      </c>
      <c r="J4" s="18">
        <v>16</v>
      </c>
      <c r="K4" s="21">
        <f>+G4*0.2+H4*0.1+I4*0.2+F4+0.4*12</f>
        <v>15.600000000000001</v>
      </c>
      <c r="L4" s="22">
        <f t="shared" si="0"/>
        <v>16</v>
      </c>
      <c r="M4" t="s">
        <v>371</v>
      </c>
      <c r="N4">
        <v>12</v>
      </c>
      <c r="O4" t="s">
        <v>448</v>
      </c>
      <c r="P4">
        <v>11</v>
      </c>
      <c r="Q4" s="39" t="s">
        <v>537</v>
      </c>
      <c r="R4" s="21">
        <v>16</v>
      </c>
      <c r="S4" s="21">
        <f t="shared" si="1"/>
        <v>11.75</v>
      </c>
      <c r="T4" s="22">
        <f t="shared" si="2"/>
        <v>12</v>
      </c>
      <c r="U4" t="s">
        <v>523</v>
      </c>
      <c r="V4">
        <v>12</v>
      </c>
      <c r="W4" s="51" t="s">
        <v>626</v>
      </c>
      <c r="X4" s="53">
        <v>5</v>
      </c>
      <c r="Y4" s="64">
        <v>16</v>
      </c>
      <c r="Z4" s="61" t="s">
        <v>452</v>
      </c>
      <c r="AA4" s="51" t="s">
        <v>452</v>
      </c>
      <c r="AB4" s="60">
        <v>13</v>
      </c>
      <c r="AC4" s="59">
        <f t="shared" si="3"/>
        <v>10</v>
      </c>
      <c r="AD4" s="59"/>
      <c r="AE4" s="37"/>
      <c r="AF4" s="37"/>
      <c r="AG4" s="37"/>
      <c r="AH4" s="37"/>
      <c r="AI4" s="37"/>
      <c r="AJ4" s="37"/>
      <c r="AK4" s="37"/>
      <c r="AL4" s="37"/>
      <c r="AM4" s="37"/>
      <c r="AN4" s="37"/>
      <c r="AO4" s="37"/>
      <c r="AP4" s="37"/>
      <c r="AQ4" s="37"/>
      <c r="AR4" s="37"/>
      <c r="AS4" s="37"/>
      <c r="AT4" s="37"/>
      <c r="AU4" s="37"/>
      <c r="AV4" s="37"/>
      <c r="AW4" s="37"/>
      <c r="AX4" s="37"/>
      <c r="AY4" s="37"/>
      <c r="AZ4" s="37"/>
    </row>
    <row r="5" spans="1:52" ht="18" x14ac:dyDescent="0.2">
      <c r="A5" s="1" t="s">
        <v>161</v>
      </c>
      <c r="B5" s="1" t="s">
        <v>160</v>
      </c>
      <c r="C5" s="59">
        <v>17</v>
      </c>
      <c r="D5" s="59">
        <v>16</v>
      </c>
      <c r="E5" s="4" t="s">
        <v>125</v>
      </c>
      <c r="F5">
        <v>2</v>
      </c>
      <c r="G5">
        <v>20</v>
      </c>
      <c r="H5">
        <v>15</v>
      </c>
      <c r="I5">
        <v>17</v>
      </c>
      <c r="J5" s="18">
        <v>16</v>
      </c>
      <c r="K5" s="21">
        <f>+G5*0.2+H5*0.1+I5*0.2+F5+0.4*16</f>
        <v>17.3</v>
      </c>
      <c r="L5" s="22">
        <f t="shared" si="0"/>
        <v>17</v>
      </c>
      <c r="M5" t="s">
        <v>425</v>
      </c>
      <c r="N5">
        <v>15</v>
      </c>
      <c r="O5" t="s">
        <v>426</v>
      </c>
      <c r="P5">
        <v>14</v>
      </c>
      <c r="Q5" s="39" t="s">
        <v>538</v>
      </c>
      <c r="R5" s="21">
        <v>16</v>
      </c>
      <c r="S5" s="21">
        <f t="shared" si="1"/>
        <v>14.65</v>
      </c>
      <c r="T5" s="22">
        <f t="shared" si="2"/>
        <v>15</v>
      </c>
      <c r="U5" t="s">
        <v>587</v>
      </c>
      <c r="V5">
        <v>16</v>
      </c>
      <c r="W5" s="51" t="s">
        <v>588</v>
      </c>
      <c r="X5" s="53">
        <v>16</v>
      </c>
      <c r="Y5" s="64">
        <v>16</v>
      </c>
      <c r="Z5" t="s">
        <v>452</v>
      </c>
      <c r="AA5" s="51" t="s">
        <v>452</v>
      </c>
      <c r="AB5" s="59">
        <v>17</v>
      </c>
      <c r="AC5" s="59">
        <f t="shared" si="3"/>
        <v>16</v>
      </c>
      <c r="AD5" s="59"/>
      <c r="AE5" s="37"/>
      <c r="AF5" s="37"/>
      <c r="AG5" s="37"/>
      <c r="AH5" s="37"/>
      <c r="AI5" s="37"/>
      <c r="AJ5" s="37"/>
      <c r="AK5" s="37"/>
      <c r="AL5" s="37"/>
      <c r="AM5" s="37"/>
      <c r="AN5" s="37"/>
      <c r="AO5" s="37"/>
      <c r="AP5" s="37"/>
      <c r="AQ5" s="37"/>
      <c r="AR5" s="37"/>
      <c r="AS5" s="37"/>
      <c r="AT5" s="37"/>
      <c r="AU5" s="37"/>
      <c r="AV5" s="37"/>
      <c r="AW5" s="37"/>
      <c r="AX5" s="37"/>
      <c r="AY5" s="37"/>
      <c r="AZ5" s="37"/>
    </row>
    <row r="6" spans="1:52" ht="18" x14ac:dyDescent="0.2">
      <c r="A6" s="1" t="s">
        <v>185</v>
      </c>
      <c r="B6" s="1" t="s">
        <v>184</v>
      </c>
      <c r="C6" s="59">
        <v>15</v>
      </c>
      <c r="D6" s="59">
        <v>14.8</v>
      </c>
      <c r="E6" s="4" t="s">
        <v>137</v>
      </c>
      <c r="F6">
        <v>2</v>
      </c>
      <c r="G6">
        <v>20</v>
      </c>
      <c r="H6">
        <v>12</v>
      </c>
      <c r="I6">
        <v>13</v>
      </c>
      <c r="J6" s="18">
        <v>10</v>
      </c>
      <c r="K6" s="21">
        <f>+G6*0.2+H6*0.1+I6*0.2+F6+0.4*15</f>
        <v>15.8</v>
      </c>
      <c r="L6" s="22">
        <f t="shared" si="0"/>
        <v>16</v>
      </c>
      <c r="M6" t="s">
        <v>372</v>
      </c>
      <c r="N6">
        <v>15</v>
      </c>
      <c r="O6" t="s">
        <v>467</v>
      </c>
      <c r="P6">
        <v>16</v>
      </c>
      <c r="Q6" s="39" t="s">
        <v>539</v>
      </c>
      <c r="R6" s="21">
        <v>16</v>
      </c>
      <c r="S6" s="21">
        <f t="shared" si="1"/>
        <v>15.650000000000002</v>
      </c>
      <c r="T6" s="22">
        <f t="shared" si="2"/>
        <v>16</v>
      </c>
      <c r="U6" t="s">
        <v>556</v>
      </c>
      <c r="V6">
        <v>15</v>
      </c>
      <c r="W6" s="51" t="s">
        <v>625</v>
      </c>
      <c r="X6" s="53">
        <v>14</v>
      </c>
      <c r="Y6" s="64">
        <v>16</v>
      </c>
      <c r="Z6" t="s">
        <v>452</v>
      </c>
      <c r="AA6" s="51" t="s">
        <v>452</v>
      </c>
      <c r="AB6" s="59">
        <v>15</v>
      </c>
      <c r="AC6" s="59">
        <f t="shared" si="3"/>
        <v>14.8</v>
      </c>
      <c r="AD6" s="59"/>
      <c r="AE6" s="37"/>
      <c r="AF6" s="37"/>
      <c r="AG6" s="37"/>
      <c r="AH6" s="37"/>
      <c r="AI6" s="37"/>
      <c r="AJ6" s="37"/>
      <c r="AK6" s="37"/>
      <c r="AL6" s="37"/>
      <c r="AM6" s="37"/>
      <c r="AN6" s="37"/>
      <c r="AO6" s="37"/>
      <c r="AP6" s="37"/>
      <c r="AQ6" s="37"/>
      <c r="AR6" s="37"/>
      <c r="AS6" s="37"/>
      <c r="AT6" s="37"/>
      <c r="AU6" s="37"/>
      <c r="AV6" s="37"/>
      <c r="AW6" s="37"/>
      <c r="AX6" s="37"/>
      <c r="AY6" s="37"/>
      <c r="AZ6" s="37"/>
    </row>
    <row r="7" spans="1:52" ht="18" x14ac:dyDescent="0.2">
      <c r="A7" s="1" t="s">
        <v>139</v>
      </c>
      <c r="B7" s="1" t="s">
        <v>138</v>
      </c>
      <c r="C7" s="59">
        <v>17</v>
      </c>
      <c r="D7" s="59">
        <v>15.8</v>
      </c>
      <c r="E7" s="4" t="s">
        <v>114</v>
      </c>
      <c r="F7">
        <v>2</v>
      </c>
      <c r="G7">
        <v>20</v>
      </c>
      <c r="H7">
        <v>16</v>
      </c>
      <c r="I7">
        <v>17</v>
      </c>
      <c r="J7" s="18">
        <v>11</v>
      </c>
      <c r="K7" s="21">
        <f>+G7*0.2+H7*0.1+I7*0.2+F7+0.4*14</f>
        <v>16.600000000000001</v>
      </c>
      <c r="L7" s="22">
        <f t="shared" si="0"/>
        <v>17</v>
      </c>
      <c r="M7" t="s">
        <v>398</v>
      </c>
      <c r="N7">
        <v>14</v>
      </c>
      <c r="O7" t="s">
        <v>397</v>
      </c>
      <c r="P7">
        <v>14</v>
      </c>
      <c r="Q7" s="39" t="s">
        <v>540</v>
      </c>
      <c r="R7" s="21">
        <v>14</v>
      </c>
      <c r="S7" s="21">
        <f t="shared" si="1"/>
        <v>14.1</v>
      </c>
      <c r="T7" s="22">
        <f t="shared" si="2"/>
        <v>14</v>
      </c>
      <c r="U7" t="s">
        <v>469</v>
      </c>
      <c r="V7">
        <v>14</v>
      </c>
      <c r="W7" s="51" t="s">
        <v>575</v>
      </c>
      <c r="X7" s="54">
        <v>16</v>
      </c>
      <c r="Y7" s="64">
        <v>19</v>
      </c>
      <c r="Z7" t="s">
        <v>452</v>
      </c>
      <c r="AA7" s="51" t="s">
        <v>452</v>
      </c>
      <c r="AB7" s="59">
        <v>17</v>
      </c>
      <c r="AC7" s="59">
        <f t="shared" si="3"/>
        <v>15.8</v>
      </c>
      <c r="AD7" s="59"/>
      <c r="AE7" s="37"/>
      <c r="AF7" s="37"/>
      <c r="AG7" s="37"/>
      <c r="AH7" s="37"/>
      <c r="AI7" s="37"/>
      <c r="AJ7" s="37"/>
      <c r="AK7" s="37"/>
      <c r="AL7" s="37"/>
      <c r="AM7" s="37"/>
      <c r="AN7" s="37"/>
      <c r="AO7" s="37"/>
      <c r="AP7" s="37"/>
      <c r="AQ7" s="37"/>
      <c r="AR7" s="37"/>
      <c r="AS7" s="37"/>
      <c r="AT7" s="37"/>
      <c r="AU7" s="37"/>
      <c r="AV7" s="37"/>
      <c r="AW7" s="37"/>
      <c r="AX7" s="37"/>
      <c r="AY7" s="37"/>
      <c r="AZ7" s="37"/>
    </row>
    <row r="8" spans="1:52" ht="18" x14ac:dyDescent="0.2">
      <c r="A8" s="1" t="s">
        <v>145</v>
      </c>
      <c r="B8" s="1" t="s">
        <v>144</v>
      </c>
      <c r="C8" s="59">
        <v>17</v>
      </c>
      <c r="D8" s="59">
        <v>13.600000000000001</v>
      </c>
      <c r="E8" s="4" t="s">
        <v>117</v>
      </c>
      <c r="F8">
        <v>2</v>
      </c>
      <c r="G8">
        <v>18</v>
      </c>
      <c r="H8">
        <v>16</v>
      </c>
      <c r="I8">
        <v>14</v>
      </c>
      <c r="J8" s="18">
        <v>11</v>
      </c>
      <c r="K8" s="21">
        <f>+G8*0.2+H8*0.1+I8*0.2+F8+0.4*13</f>
        <v>15.2</v>
      </c>
      <c r="L8" s="22">
        <f t="shared" si="0"/>
        <v>15</v>
      </c>
      <c r="M8" t="s">
        <v>338</v>
      </c>
      <c r="N8">
        <v>13</v>
      </c>
      <c r="O8" t="s">
        <v>402</v>
      </c>
      <c r="P8">
        <v>13</v>
      </c>
      <c r="Q8" s="39" t="s">
        <v>541</v>
      </c>
      <c r="R8" s="21">
        <v>17</v>
      </c>
      <c r="S8" s="21">
        <f t="shared" si="1"/>
        <v>13.600000000000001</v>
      </c>
      <c r="T8" s="22">
        <f t="shared" si="2"/>
        <v>14</v>
      </c>
      <c r="U8" t="s">
        <v>471</v>
      </c>
      <c r="V8">
        <v>12</v>
      </c>
      <c r="W8" s="51" t="s">
        <v>579</v>
      </c>
      <c r="X8" s="53">
        <v>13.5</v>
      </c>
      <c r="Y8" s="64">
        <v>17</v>
      </c>
      <c r="Z8" t="s">
        <v>452</v>
      </c>
      <c r="AA8" s="37"/>
      <c r="AB8" s="59">
        <v>17</v>
      </c>
      <c r="AC8" s="59">
        <f t="shared" si="3"/>
        <v>13.600000000000001</v>
      </c>
      <c r="AD8" s="59"/>
      <c r="AE8" s="37"/>
      <c r="AF8" s="37"/>
      <c r="AG8" s="37"/>
      <c r="AH8" s="37"/>
      <c r="AI8" s="37"/>
      <c r="AJ8" s="37"/>
      <c r="AK8" s="37"/>
      <c r="AL8" s="37"/>
      <c r="AM8" s="37"/>
      <c r="AN8" s="37"/>
      <c r="AO8" s="37"/>
      <c r="AP8" s="37"/>
      <c r="AQ8" s="37"/>
      <c r="AR8" s="37"/>
      <c r="AS8" s="37"/>
      <c r="AT8" s="37"/>
      <c r="AU8" s="37"/>
      <c r="AV8" s="37"/>
      <c r="AW8" s="37"/>
      <c r="AX8" s="37"/>
      <c r="AY8" s="37"/>
      <c r="AZ8" s="37"/>
    </row>
    <row r="9" spans="1:52" ht="18" x14ac:dyDescent="0.2">
      <c r="A9" s="1" t="s">
        <v>151</v>
      </c>
      <c r="B9" s="1" t="s">
        <v>150</v>
      </c>
      <c r="C9" s="59">
        <v>15</v>
      </c>
      <c r="D9" s="59">
        <v>17.400000000000002</v>
      </c>
      <c r="E9" s="4" t="s">
        <v>120</v>
      </c>
      <c r="F9">
        <v>2</v>
      </c>
      <c r="G9">
        <v>20</v>
      </c>
      <c r="H9">
        <v>17</v>
      </c>
      <c r="I9">
        <v>17</v>
      </c>
      <c r="J9" s="18">
        <v>8</v>
      </c>
      <c r="K9" s="21">
        <f>+G9*0.2+H9*0.1+I9*0.2+F9+0.4*18</f>
        <v>18.3</v>
      </c>
      <c r="L9" s="22">
        <f t="shared" si="0"/>
        <v>18</v>
      </c>
      <c r="M9" t="s">
        <v>350</v>
      </c>
      <c r="N9">
        <v>18</v>
      </c>
      <c r="O9" t="s">
        <v>419</v>
      </c>
      <c r="P9">
        <v>17</v>
      </c>
      <c r="Q9" s="39" t="s">
        <v>536</v>
      </c>
      <c r="R9" s="21">
        <v>20</v>
      </c>
      <c r="S9" s="21">
        <f t="shared" si="1"/>
        <v>17.55</v>
      </c>
      <c r="T9" s="22">
        <f t="shared" si="2"/>
        <v>18</v>
      </c>
      <c r="U9" t="s">
        <v>494</v>
      </c>
      <c r="V9">
        <v>18</v>
      </c>
      <c r="W9" s="51" t="s">
        <v>582</v>
      </c>
      <c r="X9" s="53">
        <v>17</v>
      </c>
      <c r="Y9" s="64">
        <v>17</v>
      </c>
      <c r="Z9" t="s">
        <v>452</v>
      </c>
      <c r="AA9" s="51" t="s">
        <v>452</v>
      </c>
      <c r="AB9" s="59">
        <v>15</v>
      </c>
      <c r="AC9" s="59">
        <f t="shared" si="3"/>
        <v>17.400000000000002</v>
      </c>
      <c r="AD9" s="59"/>
      <c r="AE9" s="37"/>
      <c r="AF9" s="37"/>
      <c r="AG9" s="37"/>
      <c r="AH9" s="37"/>
      <c r="AI9" s="37"/>
      <c r="AJ9" s="37"/>
      <c r="AK9" s="37"/>
      <c r="AL9" s="37"/>
      <c r="AM9" s="37"/>
      <c r="AN9" s="37"/>
      <c r="AO9" s="37"/>
      <c r="AP9" s="37"/>
      <c r="AQ9" s="37"/>
      <c r="AR9" s="37"/>
      <c r="AS9" s="37"/>
      <c r="AT9" s="37"/>
      <c r="AU9" s="37"/>
      <c r="AV9" s="37"/>
      <c r="AW9" s="37"/>
      <c r="AX9" s="37"/>
      <c r="AY9" s="37"/>
      <c r="AZ9" s="37"/>
    </row>
    <row r="10" spans="1:52" ht="18" x14ac:dyDescent="0.2">
      <c r="A10" s="1" t="s">
        <v>155</v>
      </c>
      <c r="B10" s="1" t="s">
        <v>154</v>
      </c>
      <c r="C10" s="59">
        <v>18</v>
      </c>
      <c r="D10" s="59">
        <v>12.8</v>
      </c>
      <c r="E10" s="4" t="s">
        <v>122</v>
      </c>
      <c r="F10">
        <v>2</v>
      </c>
      <c r="G10">
        <v>19</v>
      </c>
      <c r="H10">
        <v>15</v>
      </c>
      <c r="I10">
        <v>17</v>
      </c>
      <c r="J10" s="18">
        <v>16</v>
      </c>
      <c r="K10" s="21">
        <f>+G10*0.2+H10*0.1+I10*0.2+F10+0.4*15</f>
        <v>16.700000000000003</v>
      </c>
      <c r="L10" s="22">
        <f t="shared" si="0"/>
        <v>17</v>
      </c>
      <c r="M10" t="s">
        <v>421</v>
      </c>
      <c r="N10">
        <v>15</v>
      </c>
      <c r="O10" t="s">
        <v>422</v>
      </c>
      <c r="P10">
        <v>14</v>
      </c>
      <c r="Q10" s="39" t="s">
        <v>538</v>
      </c>
      <c r="R10" s="21">
        <v>18</v>
      </c>
      <c r="S10" s="21">
        <f t="shared" si="1"/>
        <v>14.65</v>
      </c>
      <c r="T10" s="22">
        <f t="shared" si="2"/>
        <v>15</v>
      </c>
      <c r="U10" t="s">
        <v>524</v>
      </c>
      <c r="V10">
        <v>14</v>
      </c>
      <c r="W10" s="51" t="s">
        <v>583</v>
      </c>
      <c r="X10" s="53">
        <v>10</v>
      </c>
      <c r="Y10" s="64">
        <v>16</v>
      </c>
      <c r="Z10" t="s">
        <v>452</v>
      </c>
      <c r="AA10" s="51" t="s">
        <v>452</v>
      </c>
      <c r="AB10" s="59">
        <v>18</v>
      </c>
      <c r="AC10" s="59">
        <f t="shared" si="3"/>
        <v>12.8</v>
      </c>
      <c r="AD10" s="59"/>
      <c r="AE10" s="37"/>
      <c r="AF10" s="37"/>
      <c r="AG10" s="37"/>
      <c r="AH10" s="37"/>
      <c r="AI10" s="37"/>
      <c r="AJ10" s="37"/>
      <c r="AK10" s="37"/>
      <c r="AL10" s="37"/>
      <c r="AM10" s="37"/>
      <c r="AN10" s="37"/>
      <c r="AO10" s="37"/>
      <c r="AP10" s="37"/>
      <c r="AQ10" s="37"/>
      <c r="AR10" s="37"/>
      <c r="AS10" s="37"/>
      <c r="AT10" s="37"/>
      <c r="AU10" s="37"/>
      <c r="AV10" s="37"/>
      <c r="AW10" s="37"/>
      <c r="AX10" s="37"/>
      <c r="AY10" s="37"/>
      <c r="AZ10" s="37"/>
    </row>
    <row r="11" spans="1:52" ht="18" x14ac:dyDescent="0.2">
      <c r="A11" s="1" t="s">
        <v>153</v>
      </c>
      <c r="B11" s="1" t="s">
        <v>152</v>
      </c>
      <c r="C11" s="59">
        <v>19</v>
      </c>
      <c r="D11" s="67">
        <v>10</v>
      </c>
      <c r="E11" s="4" t="s">
        <v>121</v>
      </c>
      <c r="F11">
        <v>2</v>
      </c>
      <c r="G11">
        <v>20</v>
      </c>
      <c r="H11">
        <v>17</v>
      </c>
      <c r="I11">
        <v>15</v>
      </c>
      <c r="J11" s="18">
        <v>16</v>
      </c>
      <c r="K11" s="21">
        <f>+G11*0.2+H11*0.1+I11*0.2+F11+0.4*14</f>
        <v>16.3</v>
      </c>
      <c r="L11" s="22">
        <f t="shared" si="0"/>
        <v>16</v>
      </c>
      <c r="M11" t="s">
        <v>351</v>
      </c>
      <c r="N11">
        <v>14</v>
      </c>
      <c r="O11" t="s">
        <v>420</v>
      </c>
      <c r="P11">
        <v>15</v>
      </c>
      <c r="Q11" s="39" t="s">
        <v>535</v>
      </c>
      <c r="R11" s="21">
        <v>19</v>
      </c>
      <c r="S11" s="21">
        <f t="shared" si="1"/>
        <v>15.05</v>
      </c>
      <c r="T11" s="22">
        <f t="shared" si="2"/>
        <v>15</v>
      </c>
      <c r="U11" t="s">
        <v>493</v>
      </c>
      <c r="V11">
        <v>13</v>
      </c>
      <c r="W11" s="51" t="s">
        <v>581</v>
      </c>
      <c r="X11" s="53">
        <v>16</v>
      </c>
      <c r="Y11" s="64">
        <v>17</v>
      </c>
      <c r="Z11" t="s">
        <v>452</v>
      </c>
      <c r="AA11" s="37"/>
      <c r="AB11" s="59">
        <v>19</v>
      </c>
      <c r="AC11" s="67">
        <f>+Y11*0.2 + X11*0.4 + V11*0.4 - 5</f>
        <v>10</v>
      </c>
      <c r="AD11" s="59"/>
      <c r="AE11" s="37"/>
      <c r="AF11" s="37"/>
      <c r="AG11" s="37"/>
      <c r="AH11" s="37"/>
      <c r="AI11" s="37"/>
      <c r="AJ11" s="37"/>
      <c r="AK11" s="37"/>
      <c r="AL11" s="37"/>
      <c r="AM11" s="37"/>
      <c r="AN11" s="37"/>
      <c r="AO11" s="37"/>
      <c r="AP11" s="37"/>
      <c r="AQ11" s="37"/>
      <c r="AR11" s="37"/>
      <c r="AS11" s="37"/>
      <c r="AT11" s="37"/>
      <c r="AU11" s="37"/>
      <c r="AV11" s="37"/>
      <c r="AW11" s="37"/>
      <c r="AX11" s="37"/>
      <c r="AY11" s="37"/>
      <c r="AZ11" s="37"/>
    </row>
    <row r="12" spans="1:52" ht="18" x14ac:dyDescent="0.2">
      <c r="A12" s="1" t="s">
        <v>181</v>
      </c>
      <c r="B12" s="1" t="s">
        <v>180</v>
      </c>
      <c r="C12" s="59">
        <v>17</v>
      </c>
      <c r="D12" s="59">
        <v>19</v>
      </c>
      <c r="E12" s="4" t="s">
        <v>135</v>
      </c>
      <c r="F12">
        <v>2</v>
      </c>
      <c r="G12">
        <v>20</v>
      </c>
      <c r="H12">
        <v>17</v>
      </c>
      <c r="I12">
        <v>18</v>
      </c>
      <c r="J12" s="18">
        <v>16</v>
      </c>
      <c r="K12" s="21">
        <f>+G12*0.2+H12*0.1+I12*0.2+F12+0.4*18</f>
        <v>18.5</v>
      </c>
      <c r="L12" s="22">
        <f t="shared" si="0"/>
        <v>19</v>
      </c>
      <c r="M12" t="s">
        <v>328</v>
      </c>
      <c r="N12">
        <v>18</v>
      </c>
      <c r="O12" t="s">
        <v>465</v>
      </c>
      <c r="P12">
        <v>20</v>
      </c>
      <c r="Q12" s="39" t="s">
        <v>542</v>
      </c>
      <c r="R12" s="21">
        <v>18</v>
      </c>
      <c r="S12" s="21">
        <f>+(N12+P12)/2*0.9+Q12*0.1</f>
        <v>18.200000000000003</v>
      </c>
      <c r="T12" s="22">
        <f t="shared" si="2"/>
        <v>18</v>
      </c>
      <c r="U12" t="s">
        <v>553</v>
      </c>
      <c r="V12">
        <v>18</v>
      </c>
      <c r="W12" s="51" t="s">
        <v>623</v>
      </c>
      <c r="X12" s="53">
        <v>20</v>
      </c>
      <c r="Y12" s="65">
        <v>19</v>
      </c>
      <c r="Z12" t="s">
        <v>452</v>
      </c>
      <c r="AA12" s="51" t="s">
        <v>635</v>
      </c>
      <c r="AB12" s="59">
        <v>17</v>
      </c>
      <c r="AC12" s="59">
        <f t="shared" si="3"/>
        <v>19</v>
      </c>
      <c r="AD12" s="59"/>
      <c r="AE12" s="37"/>
      <c r="AF12" s="37"/>
      <c r="AG12" s="37"/>
      <c r="AH12" s="37"/>
      <c r="AI12" s="37"/>
      <c r="AJ12" s="37"/>
      <c r="AK12" s="37"/>
      <c r="AL12" s="37"/>
      <c r="AM12" s="37"/>
      <c r="AN12" s="37"/>
      <c r="AO12" s="37"/>
      <c r="AP12" s="37"/>
      <c r="AQ12" s="37"/>
      <c r="AR12" s="37"/>
      <c r="AS12" s="37"/>
      <c r="AT12" s="37"/>
      <c r="AU12" s="37"/>
      <c r="AV12" s="37"/>
      <c r="AW12" s="37"/>
      <c r="AX12" s="37"/>
      <c r="AY12" s="37"/>
      <c r="AZ12" s="37"/>
    </row>
    <row r="13" spans="1:52" ht="18" x14ac:dyDescent="0.2">
      <c r="A13" s="1" t="s">
        <v>175</v>
      </c>
      <c r="B13" s="1" t="s">
        <v>174</v>
      </c>
      <c r="C13" s="59">
        <v>18</v>
      </c>
      <c r="D13" s="59">
        <v>15.2</v>
      </c>
      <c r="E13" s="4" t="s">
        <v>132</v>
      </c>
      <c r="F13">
        <v>2</v>
      </c>
      <c r="G13">
        <v>20</v>
      </c>
      <c r="H13">
        <v>17</v>
      </c>
      <c r="I13">
        <v>17</v>
      </c>
      <c r="J13" s="18">
        <v>16</v>
      </c>
      <c r="K13" s="21">
        <f>+G13*0.2+H13*0.1+I13*0.2+F13+0.4*15</f>
        <v>17.100000000000001</v>
      </c>
      <c r="L13" s="22">
        <f t="shared" si="0"/>
        <v>17</v>
      </c>
      <c r="M13" t="s">
        <v>370</v>
      </c>
      <c r="N13">
        <v>15</v>
      </c>
      <c r="O13" t="s">
        <v>447</v>
      </c>
      <c r="P13">
        <v>16</v>
      </c>
      <c r="Q13" s="39" t="s">
        <v>539</v>
      </c>
      <c r="R13" s="21">
        <v>18</v>
      </c>
      <c r="S13" s="21">
        <f t="shared" si="1"/>
        <v>15.650000000000002</v>
      </c>
      <c r="T13" s="22">
        <f t="shared" si="2"/>
        <v>16</v>
      </c>
      <c r="U13" t="s">
        <v>522</v>
      </c>
      <c r="V13">
        <v>15</v>
      </c>
      <c r="W13" s="51" t="s">
        <v>608</v>
      </c>
      <c r="X13" s="53">
        <v>15</v>
      </c>
      <c r="Y13" s="64">
        <v>16</v>
      </c>
      <c r="Z13" t="s">
        <v>452</v>
      </c>
      <c r="AA13" s="37"/>
      <c r="AB13" s="59">
        <v>18</v>
      </c>
      <c r="AC13" s="59">
        <f t="shared" si="3"/>
        <v>15.2</v>
      </c>
      <c r="AD13" s="59"/>
      <c r="AE13" s="37"/>
      <c r="AF13" s="37"/>
      <c r="AG13" s="37"/>
      <c r="AH13" s="37"/>
      <c r="AI13" s="37"/>
      <c r="AJ13" s="37"/>
      <c r="AK13" s="37"/>
      <c r="AL13" s="37"/>
      <c r="AM13" s="37"/>
      <c r="AN13" s="37"/>
      <c r="AO13" s="37"/>
      <c r="AP13" s="37"/>
      <c r="AQ13" s="37"/>
      <c r="AR13" s="37"/>
      <c r="AS13" s="37"/>
      <c r="AT13" s="37"/>
      <c r="AU13" s="37"/>
      <c r="AV13" s="37"/>
      <c r="AW13" s="37"/>
      <c r="AX13" s="37"/>
      <c r="AY13" s="37"/>
      <c r="AZ13" s="37"/>
    </row>
    <row r="14" spans="1:52" ht="18" x14ac:dyDescent="0.2">
      <c r="A14" s="1" t="s">
        <v>183</v>
      </c>
      <c r="B14" s="1" t="s">
        <v>182</v>
      </c>
      <c r="C14" s="59">
        <v>16</v>
      </c>
      <c r="D14" s="59">
        <v>18.600000000000001</v>
      </c>
      <c r="E14" s="4" t="s">
        <v>136</v>
      </c>
      <c r="F14">
        <v>2</v>
      </c>
      <c r="G14">
        <v>20</v>
      </c>
      <c r="H14">
        <v>16</v>
      </c>
      <c r="I14">
        <v>19</v>
      </c>
      <c r="J14" s="18">
        <v>16</v>
      </c>
      <c r="K14" s="21">
        <f>+G14*0.2+H14*0.1+I14*0.2+F14+0.4*19</f>
        <v>19</v>
      </c>
      <c r="L14" s="22">
        <f t="shared" si="0"/>
        <v>19</v>
      </c>
      <c r="M14" t="s">
        <v>328</v>
      </c>
      <c r="N14">
        <v>19</v>
      </c>
      <c r="O14" t="s">
        <v>466</v>
      </c>
      <c r="P14">
        <v>20</v>
      </c>
      <c r="Q14" s="39" t="s">
        <v>543</v>
      </c>
      <c r="R14" s="21">
        <v>13</v>
      </c>
      <c r="S14" s="21">
        <f t="shared" si="1"/>
        <v>18.55</v>
      </c>
      <c r="T14" s="22">
        <f t="shared" si="2"/>
        <v>19</v>
      </c>
      <c r="U14" t="s">
        <v>554</v>
      </c>
      <c r="V14">
        <v>19</v>
      </c>
      <c r="W14" s="51" t="s">
        <v>622</v>
      </c>
      <c r="X14" s="53">
        <v>18</v>
      </c>
      <c r="Y14" s="64">
        <v>19</v>
      </c>
      <c r="Z14" t="s">
        <v>452</v>
      </c>
      <c r="AA14" s="51" t="s">
        <v>635</v>
      </c>
      <c r="AB14" s="59">
        <v>16</v>
      </c>
      <c r="AC14" s="59">
        <f t="shared" si="3"/>
        <v>18.600000000000001</v>
      </c>
      <c r="AD14" s="59"/>
      <c r="AE14" s="37"/>
      <c r="AF14" s="37"/>
      <c r="AG14" s="37"/>
      <c r="AH14" s="37"/>
      <c r="AI14" s="37"/>
      <c r="AJ14" s="37"/>
      <c r="AK14" s="37"/>
      <c r="AL14" s="37"/>
      <c r="AM14" s="37"/>
      <c r="AN14" s="37"/>
      <c r="AO14" s="37"/>
      <c r="AP14" s="37"/>
      <c r="AQ14" s="37"/>
      <c r="AR14" s="37"/>
      <c r="AS14" s="37"/>
      <c r="AT14" s="37"/>
      <c r="AU14" s="37"/>
      <c r="AV14" s="37"/>
      <c r="AW14" s="37"/>
      <c r="AX14" s="37"/>
      <c r="AY14" s="37"/>
      <c r="AZ14" s="37"/>
    </row>
    <row r="15" spans="1:52" ht="18" x14ac:dyDescent="0.2">
      <c r="A15" s="1" t="s">
        <v>149</v>
      </c>
      <c r="B15" s="1" t="s">
        <v>148</v>
      </c>
      <c r="C15" s="59">
        <v>18</v>
      </c>
      <c r="D15" s="59">
        <v>15.600000000000001</v>
      </c>
      <c r="E15" s="4" t="s">
        <v>119</v>
      </c>
      <c r="F15">
        <v>2</v>
      </c>
      <c r="G15">
        <v>20</v>
      </c>
      <c r="H15">
        <v>15</v>
      </c>
      <c r="I15">
        <v>18</v>
      </c>
      <c r="J15" s="18">
        <v>16</v>
      </c>
      <c r="K15" s="21">
        <f>+G15*0.2+H15*0.1+I15*0.2+F15+0.4*18</f>
        <v>18.3</v>
      </c>
      <c r="L15" s="22">
        <f t="shared" si="0"/>
        <v>18</v>
      </c>
      <c r="M15" t="s">
        <v>349</v>
      </c>
      <c r="N15">
        <v>18</v>
      </c>
      <c r="O15" t="s">
        <v>418</v>
      </c>
      <c r="P15">
        <v>15</v>
      </c>
      <c r="Q15" s="39" t="s">
        <v>536</v>
      </c>
      <c r="R15" s="21">
        <v>19</v>
      </c>
      <c r="S15" s="21">
        <f t="shared" si="1"/>
        <v>16.649999999999999</v>
      </c>
      <c r="T15" s="22">
        <f t="shared" si="2"/>
        <v>17</v>
      </c>
      <c r="U15" t="s">
        <v>495</v>
      </c>
      <c r="V15">
        <v>14</v>
      </c>
      <c r="W15" s="51" t="s">
        <v>580</v>
      </c>
      <c r="X15" s="53">
        <v>17</v>
      </c>
      <c r="Y15" s="64">
        <v>16</v>
      </c>
      <c r="Z15" t="s">
        <v>452</v>
      </c>
      <c r="AA15" s="51" t="s">
        <v>452</v>
      </c>
      <c r="AB15" s="59">
        <v>18</v>
      </c>
      <c r="AC15" s="59">
        <f t="shared" si="3"/>
        <v>15.600000000000001</v>
      </c>
      <c r="AD15" s="59"/>
      <c r="AE15" s="37"/>
      <c r="AF15" s="37"/>
      <c r="AG15" s="37"/>
      <c r="AH15" s="37"/>
      <c r="AI15" s="37"/>
      <c r="AJ15" s="37"/>
      <c r="AK15" s="37"/>
      <c r="AL15" s="37"/>
      <c r="AM15" s="37"/>
      <c r="AN15" s="37"/>
      <c r="AO15" s="37"/>
      <c r="AP15" s="37"/>
      <c r="AQ15" s="37"/>
      <c r="AR15" s="37"/>
      <c r="AS15" s="37"/>
      <c r="AT15" s="37"/>
      <c r="AU15" s="37"/>
      <c r="AV15" s="37"/>
      <c r="AW15" s="37"/>
      <c r="AX15" s="37"/>
      <c r="AY15" s="37"/>
      <c r="AZ15" s="37"/>
    </row>
    <row r="16" spans="1:52" ht="18" x14ac:dyDescent="0.2">
      <c r="A16" s="1" t="s">
        <v>165</v>
      </c>
      <c r="B16" s="1" t="s">
        <v>164</v>
      </c>
      <c r="C16" s="59">
        <v>18</v>
      </c>
      <c r="D16" s="59">
        <v>17</v>
      </c>
      <c r="E16" s="4" t="s">
        <v>127</v>
      </c>
      <c r="F16">
        <v>2</v>
      </c>
      <c r="G16">
        <v>20</v>
      </c>
      <c r="H16">
        <v>20</v>
      </c>
      <c r="I16">
        <v>18</v>
      </c>
      <c r="J16" s="18">
        <v>18</v>
      </c>
      <c r="K16" s="21">
        <f>+G16*0.2+H16*0.1+I16*0.2+F16+0.4*17</f>
        <v>18.399999999999999</v>
      </c>
      <c r="L16" s="22">
        <f t="shared" si="0"/>
        <v>18</v>
      </c>
      <c r="M16" t="s">
        <v>440</v>
      </c>
      <c r="N16">
        <v>17</v>
      </c>
      <c r="O16" t="s">
        <v>441</v>
      </c>
      <c r="P16">
        <v>19</v>
      </c>
      <c r="Q16" s="39" t="s">
        <v>535</v>
      </c>
      <c r="R16" s="21">
        <v>18</v>
      </c>
      <c r="S16" s="21">
        <f t="shared" si="1"/>
        <v>18.2</v>
      </c>
      <c r="T16" s="22">
        <f t="shared" si="2"/>
        <v>18</v>
      </c>
      <c r="U16" t="s">
        <v>513</v>
      </c>
      <c r="V16">
        <v>17</v>
      </c>
      <c r="W16" s="51" t="s">
        <v>599</v>
      </c>
      <c r="X16" s="53">
        <v>17</v>
      </c>
      <c r="Y16" s="64">
        <v>17</v>
      </c>
      <c r="Z16" t="s">
        <v>452</v>
      </c>
      <c r="AA16" s="51" t="s">
        <v>452</v>
      </c>
      <c r="AB16" s="59">
        <v>18</v>
      </c>
      <c r="AC16" s="59">
        <f t="shared" si="3"/>
        <v>17</v>
      </c>
      <c r="AD16" s="59"/>
      <c r="AE16" s="37"/>
      <c r="AF16" s="37"/>
      <c r="AG16" s="37"/>
      <c r="AH16" s="37"/>
      <c r="AI16" s="37"/>
      <c r="AJ16" s="37"/>
      <c r="AK16" s="37"/>
      <c r="AL16" s="37"/>
      <c r="AM16" s="37"/>
      <c r="AN16" s="37"/>
      <c r="AO16" s="37"/>
      <c r="AP16" s="37"/>
      <c r="AQ16" s="37"/>
      <c r="AR16" s="37"/>
      <c r="AS16" s="37"/>
      <c r="AT16" s="37"/>
      <c r="AU16" s="37"/>
      <c r="AV16" s="37"/>
      <c r="AW16" s="37"/>
      <c r="AX16" s="37"/>
      <c r="AY16" s="37"/>
      <c r="AZ16" s="37"/>
    </row>
    <row r="17" spans="1:52" ht="18" x14ac:dyDescent="0.2">
      <c r="A17" s="1" t="s">
        <v>157</v>
      </c>
      <c r="B17" s="1" t="s">
        <v>156</v>
      </c>
      <c r="C17" s="60">
        <v>10</v>
      </c>
      <c r="D17" s="59">
        <v>13.2</v>
      </c>
      <c r="E17" s="4" t="s">
        <v>123</v>
      </c>
      <c r="F17">
        <v>2</v>
      </c>
      <c r="G17">
        <v>19</v>
      </c>
      <c r="H17">
        <v>15</v>
      </c>
      <c r="I17">
        <v>10</v>
      </c>
      <c r="J17" s="18">
        <v>12</v>
      </c>
      <c r="K17" s="21">
        <f>+G17*0.2+H17*0.1+I17*0.2+F17+0.4*11</f>
        <v>13.700000000000001</v>
      </c>
      <c r="L17" s="22">
        <f t="shared" si="0"/>
        <v>14</v>
      </c>
      <c r="M17" t="s">
        <v>352</v>
      </c>
      <c r="N17">
        <v>13</v>
      </c>
      <c r="O17" t="s">
        <v>423</v>
      </c>
      <c r="P17">
        <v>13</v>
      </c>
      <c r="Q17" s="39" t="s">
        <v>541</v>
      </c>
      <c r="R17" s="21">
        <v>18</v>
      </c>
      <c r="S17" s="21">
        <f t="shared" si="1"/>
        <v>13.600000000000001</v>
      </c>
      <c r="T17" s="22">
        <f t="shared" si="2"/>
        <v>14</v>
      </c>
      <c r="U17" t="s">
        <v>510</v>
      </c>
      <c r="V17">
        <v>13</v>
      </c>
      <c r="W17" s="51" t="s">
        <v>585</v>
      </c>
      <c r="X17" s="53">
        <v>12</v>
      </c>
      <c r="Y17" s="64">
        <v>16</v>
      </c>
      <c r="Z17" t="s">
        <v>452</v>
      </c>
      <c r="AA17" s="37"/>
      <c r="AB17" s="60">
        <v>10</v>
      </c>
      <c r="AC17" s="59">
        <f t="shared" si="3"/>
        <v>13.2</v>
      </c>
      <c r="AD17" s="59"/>
      <c r="AE17" s="37"/>
      <c r="AF17" s="37"/>
      <c r="AG17" s="37"/>
      <c r="AH17" s="37"/>
      <c r="AI17" s="37"/>
      <c r="AJ17" s="37"/>
      <c r="AK17" s="37"/>
      <c r="AL17" s="37"/>
      <c r="AM17" s="37"/>
      <c r="AN17" s="37"/>
      <c r="AO17" s="37"/>
      <c r="AP17" s="37"/>
      <c r="AQ17" s="37"/>
      <c r="AR17" s="37"/>
      <c r="AS17" s="37"/>
      <c r="AT17" s="37"/>
      <c r="AU17" s="37"/>
      <c r="AV17" s="37"/>
      <c r="AW17" s="37"/>
      <c r="AX17" s="37"/>
      <c r="AY17" s="37"/>
      <c r="AZ17" s="37"/>
    </row>
    <row r="18" spans="1:52" ht="18" x14ac:dyDescent="0.2">
      <c r="A18" s="1" t="s">
        <v>143</v>
      </c>
      <c r="B18" s="1" t="s">
        <v>142</v>
      </c>
      <c r="C18" s="59">
        <v>17</v>
      </c>
      <c r="D18" s="59">
        <v>12.8</v>
      </c>
      <c r="E18" s="4" t="s">
        <v>116</v>
      </c>
      <c r="F18">
        <v>-1</v>
      </c>
      <c r="G18">
        <v>12</v>
      </c>
      <c r="H18">
        <v>17</v>
      </c>
      <c r="I18">
        <v>13</v>
      </c>
      <c r="J18" s="18">
        <v>13</v>
      </c>
      <c r="K18" s="21">
        <f>+G18*0.2+H18*0.1+I18*0.2+F18+0.4*14</f>
        <v>11.3</v>
      </c>
      <c r="L18" s="22">
        <f t="shared" si="0"/>
        <v>11</v>
      </c>
      <c r="M18" t="s">
        <v>401</v>
      </c>
      <c r="N18">
        <v>14</v>
      </c>
      <c r="O18" t="s">
        <v>518</v>
      </c>
      <c r="P18">
        <v>14</v>
      </c>
      <c r="Q18" s="39" t="s">
        <v>544</v>
      </c>
      <c r="R18" s="21">
        <v>16</v>
      </c>
      <c r="S18" s="21">
        <f t="shared" si="1"/>
        <v>13.5</v>
      </c>
      <c r="T18" s="22">
        <f t="shared" si="2"/>
        <v>14</v>
      </c>
      <c r="U18" t="s">
        <v>515</v>
      </c>
      <c r="V18">
        <v>14</v>
      </c>
      <c r="W18" s="51" t="s">
        <v>577</v>
      </c>
      <c r="X18" s="53">
        <v>10</v>
      </c>
      <c r="Y18" s="64">
        <v>16</v>
      </c>
      <c r="Z18" t="s">
        <v>452</v>
      </c>
      <c r="AA18" s="51" t="s">
        <v>452</v>
      </c>
      <c r="AB18" s="59">
        <v>17</v>
      </c>
      <c r="AC18" s="59">
        <f t="shared" si="3"/>
        <v>12.8</v>
      </c>
      <c r="AD18" s="59"/>
      <c r="AE18" s="37"/>
      <c r="AF18" s="37"/>
      <c r="AG18" s="37"/>
      <c r="AH18" s="37"/>
      <c r="AI18" s="37"/>
      <c r="AJ18" s="37"/>
      <c r="AK18" s="37"/>
      <c r="AL18" s="37"/>
      <c r="AM18" s="37"/>
      <c r="AN18" s="37"/>
      <c r="AO18" s="37"/>
      <c r="AP18" s="37"/>
      <c r="AQ18" s="37"/>
      <c r="AR18" s="37"/>
      <c r="AS18" s="37"/>
      <c r="AT18" s="37"/>
      <c r="AU18" s="37"/>
      <c r="AV18" s="37"/>
      <c r="AW18" s="37"/>
      <c r="AX18" s="37"/>
      <c r="AY18" s="37"/>
      <c r="AZ18" s="37"/>
    </row>
    <row r="19" spans="1:52" ht="18" x14ac:dyDescent="0.2">
      <c r="A19" s="1" t="s">
        <v>179</v>
      </c>
      <c r="B19" s="1" t="s">
        <v>178</v>
      </c>
      <c r="C19" s="59">
        <v>19</v>
      </c>
      <c r="D19" s="59">
        <v>12</v>
      </c>
      <c r="E19" s="4" t="s">
        <v>134</v>
      </c>
      <c r="F19">
        <v>2</v>
      </c>
      <c r="G19">
        <v>19</v>
      </c>
      <c r="H19">
        <v>16</v>
      </c>
      <c r="I19">
        <v>12</v>
      </c>
      <c r="J19" s="18">
        <v>17</v>
      </c>
      <c r="K19" s="21">
        <f>+G19*0.2+H19*0.1+I19*0.2+F19+0.4*11</f>
        <v>14.200000000000001</v>
      </c>
      <c r="L19" s="22">
        <f t="shared" si="0"/>
        <v>14</v>
      </c>
      <c r="M19" t="s">
        <v>391</v>
      </c>
      <c r="N19">
        <v>11</v>
      </c>
      <c r="O19" t="s">
        <v>468</v>
      </c>
      <c r="P19">
        <v>12</v>
      </c>
      <c r="Q19" s="39" t="s">
        <v>539</v>
      </c>
      <c r="R19" s="21">
        <v>16</v>
      </c>
      <c r="S19" s="21">
        <f t="shared" si="1"/>
        <v>12.05</v>
      </c>
      <c r="T19" s="22">
        <f t="shared" si="2"/>
        <v>12</v>
      </c>
      <c r="U19" t="s">
        <v>552</v>
      </c>
      <c r="V19">
        <v>13</v>
      </c>
      <c r="W19" s="51" t="s">
        <v>621</v>
      </c>
      <c r="X19" s="53">
        <v>12</v>
      </c>
      <c r="Y19" s="64">
        <v>10</v>
      </c>
      <c r="Z19" t="s">
        <v>452</v>
      </c>
      <c r="AA19" s="51" t="s">
        <v>452</v>
      </c>
      <c r="AB19" s="59">
        <v>19</v>
      </c>
      <c r="AC19" s="59">
        <f t="shared" si="3"/>
        <v>12</v>
      </c>
      <c r="AD19" s="59"/>
      <c r="AE19" s="37"/>
      <c r="AF19" s="37"/>
      <c r="AG19" s="37"/>
      <c r="AH19" s="37"/>
      <c r="AI19" s="37"/>
      <c r="AJ19" s="37"/>
      <c r="AK19" s="37"/>
      <c r="AL19" s="37"/>
      <c r="AM19" s="37"/>
      <c r="AN19" s="37"/>
      <c r="AO19" s="37"/>
      <c r="AP19" s="37"/>
      <c r="AQ19" s="37"/>
      <c r="AR19" s="37"/>
      <c r="AS19" s="37"/>
      <c r="AT19" s="37"/>
      <c r="AU19" s="37"/>
      <c r="AV19" s="37"/>
      <c r="AW19" s="37"/>
      <c r="AX19" s="37"/>
      <c r="AY19" s="37"/>
      <c r="AZ19" s="37"/>
    </row>
    <row r="20" spans="1:52" ht="18" x14ac:dyDescent="0.2">
      <c r="A20" s="1" t="s">
        <v>171</v>
      </c>
      <c r="B20" s="1" t="s">
        <v>170</v>
      </c>
      <c r="C20" s="59">
        <v>17</v>
      </c>
      <c r="D20" s="59">
        <v>17.200000000000003</v>
      </c>
      <c r="E20" s="4" t="s">
        <v>130</v>
      </c>
      <c r="F20">
        <v>2</v>
      </c>
      <c r="G20">
        <v>20</v>
      </c>
      <c r="H20">
        <v>16</v>
      </c>
      <c r="I20">
        <v>17</v>
      </c>
      <c r="J20" s="18">
        <v>16</v>
      </c>
      <c r="K20" s="21">
        <f>+G20*0.2+H20*0.1+I20*0.2+F20+0.4*18</f>
        <v>18.2</v>
      </c>
      <c r="L20" s="22">
        <f t="shared" si="0"/>
        <v>18</v>
      </c>
      <c r="M20" t="s">
        <v>368</v>
      </c>
      <c r="N20">
        <v>18</v>
      </c>
      <c r="O20" t="s">
        <v>445</v>
      </c>
      <c r="P20">
        <v>18</v>
      </c>
      <c r="Q20" s="39" t="s">
        <v>541</v>
      </c>
      <c r="R20" s="21">
        <v>19</v>
      </c>
      <c r="S20" s="21">
        <f t="shared" si="1"/>
        <v>18.099999999999998</v>
      </c>
      <c r="T20" s="22">
        <f t="shared" si="2"/>
        <v>18</v>
      </c>
      <c r="U20" t="s">
        <v>519</v>
      </c>
      <c r="V20">
        <v>17</v>
      </c>
      <c r="W20" s="51" t="s">
        <v>606</v>
      </c>
      <c r="X20" s="53">
        <v>17</v>
      </c>
      <c r="Y20" s="64">
        <v>18</v>
      </c>
      <c r="Z20" t="s">
        <v>452</v>
      </c>
      <c r="AA20" s="51" t="s">
        <v>452</v>
      </c>
      <c r="AB20" s="59">
        <v>17</v>
      </c>
      <c r="AC20" s="59">
        <f t="shared" si="3"/>
        <v>17.200000000000003</v>
      </c>
      <c r="AD20" s="59"/>
      <c r="AE20" s="37"/>
      <c r="AF20" s="37"/>
      <c r="AG20" s="37"/>
      <c r="AH20" s="37"/>
      <c r="AI20" s="37"/>
      <c r="AJ20" s="37"/>
      <c r="AK20" s="37"/>
      <c r="AL20" s="37"/>
      <c r="AM20" s="37"/>
      <c r="AN20" s="37"/>
      <c r="AO20" s="37"/>
      <c r="AP20" s="37"/>
      <c r="AQ20" s="37"/>
      <c r="AR20" s="37"/>
      <c r="AS20" s="37"/>
      <c r="AT20" s="37"/>
      <c r="AU20" s="37"/>
      <c r="AV20" s="37"/>
      <c r="AW20" s="37"/>
      <c r="AX20" s="37"/>
      <c r="AY20" s="37"/>
      <c r="AZ20" s="37"/>
    </row>
    <row r="21" spans="1:52" ht="18" x14ac:dyDescent="0.2">
      <c r="A21" s="1" t="s">
        <v>159</v>
      </c>
      <c r="B21" s="1" t="s">
        <v>158</v>
      </c>
      <c r="C21" s="59">
        <v>16</v>
      </c>
      <c r="D21" s="59">
        <v>15.4</v>
      </c>
      <c r="E21" s="4" t="s">
        <v>124</v>
      </c>
      <c r="F21">
        <v>2</v>
      </c>
      <c r="G21">
        <v>19</v>
      </c>
      <c r="H21">
        <v>20</v>
      </c>
      <c r="I21">
        <v>17</v>
      </c>
      <c r="J21" s="18">
        <v>9</v>
      </c>
      <c r="K21" s="21">
        <f>+G21*0.2+H21*0.1+I21*0.2+F21+0.4*15</f>
        <v>17.200000000000003</v>
      </c>
      <c r="L21" s="22">
        <f t="shared" si="0"/>
        <v>17</v>
      </c>
      <c r="M21" t="s">
        <v>353</v>
      </c>
      <c r="N21">
        <v>13</v>
      </c>
      <c r="O21" t="s">
        <v>424</v>
      </c>
      <c r="P21">
        <v>16</v>
      </c>
      <c r="Q21" s="39" t="s">
        <v>540</v>
      </c>
      <c r="R21" s="21">
        <v>15</v>
      </c>
      <c r="S21" s="21">
        <f t="shared" si="1"/>
        <v>14.55</v>
      </c>
      <c r="T21" s="22">
        <f t="shared" si="2"/>
        <v>15</v>
      </c>
      <c r="U21" t="s">
        <v>511</v>
      </c>
      <c r="V21">
        <v>15</v>
      </c>
      <c r="W21" s="51" t="s">
        <v>586</v>
      </c>
      <c r="X21" s="53">
        <v>15.5</v>
      </c>
      <c r="Y21" s="64">
        <v>16</v>
      </c>
      <c r="Z21" t="s">
        <v>452</v>
      </c>
      <c r="AA21" s="51" t="s">
        <v>452</v>
      </c>
      <c r="AB21" s="59">
        <v>16</v>
      </c>
      <c r="AC21" s="59">
        <f t="shared" si="3"/>
        <v>15.4</v>
      </c>
      <c r="AD21" s="59"/>
      <c r="AE21" s="37"/>
      <c r="AF21" s="37"/>
      <c r="AG21" s="37"/>
      <c r="AH21" s="37"/>
      <c r="AI21" s="37"/>
      <c r="AJ21" s="37"/>
      <c r="AK21" s="37"/>
      <c r="AL21" s="37"/>
      <c r="AM21" s="37"/>
      <c r="AN21" s="37"/>
      <c r="AO21" s="37"/>
      <c r="AP21" s="37"/>
      <c r="AQ21" s="37"/>
      <c r="AR21" s="37"/>
      <c r="AS21" s="37"/>
      <c r="AT21" s="37"/>
      <c r="AU21" s="37"/>
      <c r="AV21" s="37"/>
      <c r="AW21" s="37"/>
      <c r="AX21" s="37"/>
      <c r="AY21" s="37"/>
      <c r="AZ21" s="37"/>
    </row>
    <row r="22" spans="1:52" ht="18" x14ac:dyDescent="0.2">
      <c r="A22" s="1" t="s">
        <v>167</v>
      </c>
      <c r="B22" s="1" t="s">
        <v>166</v>
      </c>
      <c r="C22" s="59">
        <v>13</v>
      </c>
      <c r="D22" s="59">
        <v>16.8</v>
      </c>
      <c r="E22" s="4" t="s">
        <v>128</v>
      </c>
      <c r="F22">
        <v>2</v>
      </c>
      <c r="G22">
        <v>20</v>
      </c>
      <c r="H22">
        <v>15</v>
      </c>
      <c r="I22">
        <v>18</v>
      </c>
      <c r="J22" s="18">
        <v>14</v>
      </c>
      <c r="K22" s="21">
        <f>+G22*0.2+H22*0.1+I22*0.2+F22+0.4*19</f>
        <v>18.7</v>
      </c>
      <c r="L22" s="22">
        <f t="shared" si="0"/>
        <v>19</v>
      </c>
      <c r="M22" t="s">
        <v>328</v>
      </c>
      <c r="N22">
        <v>19</v>
      </c>
      <c r="O22" t="s">
        <v>442</v>
      </c>
      <c r="P22">
        <v>18</v>
      </c>
      <c r="Q22" s="39" t="s">
        <v>536</v>
      </c>
      <c r="R22" s="21">
        <v>13</v>
      </c>
      <c r="S22" s="21">
        <f t="shared" si="1"/>
        <v>18.450000000000003</v>
      </c>
      <c r="T22" s="22">
        <f t="shared" si="2"/>
        <v>18</v>
      </c>
      <c r="U22" t="s">
        <v>601</v>
      </c>
      <c r="V22">
        <v>16</v>
      </c>
      <c r="W22" s="51" t="s">
        <v>600</v>
      </c>
      <c r="X22" s="53">
        <v>17</v>
      </c>
      <c r="Y22" s="64">
        <v>18</v>
      </c>
      <c r="Z22" t="s">
        <v>452</v>
      </c>
      <c r="AA22" s="51" t="s">
        <v>635</v>
      </c>
      <c r="AB22" s="59">
        <v>13</v>
      </c>
      <c r="AC22" s="59">
        <f t="shared" si="3"/>
        <v>16.8</v>
      </c>
      <c r="AD22" s="59"/>
      <c r="AE22" s="37"/>
      <c r="AF22" s="37"/>
      <c r="AG22" s="37"/>
      <c r="AH22" s="37"/>
      <c r="AI22" s="37"/>
      <c r="AJ22" s="37"/>
      <c r="AK22" s="37"/>
      <c r="AL22" s="37"/>
      <c r="AM22" s="37"/>
      <c r="AN22" s="37"/>
      <c r="AO22" s="37"/>
      <c r="AP22" s="37"/>
      <c r="AQ22" s="37"/>
      <c r="AR22" s="37"/>
      <c r="AS22" s="37"/>
      <c r="AT22" s="37"/>
      <c r="AU22" s="37"/>
      <c r="AV22" s="37"/>
      <c r="AW22" s="37"/>
      <c r="AX22" s="37"/>
      <c r="AY22" s="37"/>
      <c r="AZ22" s="37"/>
    </row>
    <row r="23" spans="1:52" ht="18" x14ac:dyDescent="0.2">
      <c r="A23" s="1" t="s">
        <v>169</v>
      </c>
      <c r="B23" s="1" t="s">
        <v>168</v>
      </c>
      <c r="C23" s="59">
        <v>13</v>
      </c>
      <c r="D23" s="59">
        <v>17.200000000000003</v>
      </c>
      <c r="E23" s="4" t="s">
        <v>129</v>
      </c>
      <c r="F23">
        <v>2</v>
      </c>
      <c r="G23">
        <v>19</v>
      </c>
      <c r="H23">
        <v>14</v>
      </c>
      <c r="I23">
        <v>15</v>
      </c>
      <c r="J23" s="18">
        <v>15</v>
      </c>
      <c r="K23" s="21">
        <f>+G23*0.2+H23*0.1+I23*0.2+F23+0.4*18</f>
        <v>17.399999999999999</v>
      </c>
      <c r="L23" s="22">
        <f t="shared" si="0"/>
        <v>17</v>
      </c>
      <c r="M23" t="s">
        <v>443</v>
      </c>
      <c r="N23">
        <v>18</v>
      </c>
      <c r="O23" t="s">
        <v>444</v>
      </c>
      <c r="P23">
        <v>19</v>
      </c>
      <c r="Q23" s="39" t="s">
        <v>538</v>
      </c>
      <c r="R23" s="21">
        <v>16</v>
      </c>
      <c r="S23" s="21">
        <f t="shared" si="1"/>
        <v>18.250000000000004</v>
      </c>
      <c r="T23" s="22">
        <f t="shared" si="2"/>
        <v>18</v>
      </c>
      <c r="U23" t="s">
        <v>514</v>
      </c>
      <c r="V23">
        <v>17</v>
      </c>
      <c r="W23" s="51" t="s">
        <v>602</v>
      </c>
      <c r="X23" s="53">
        <v>17</v>
      </c>
      <c r="Y23" s="64">
        <v>18</v>
      </c>
      <c r="Z23" t="s">
        <v>452</v>
      </c>
      <c r="AA23" s="51" t="s">
        <v>452</v>
      </c>
      <c r="AB23" s="59">
        <v>13</v>
      </c>
      <c r="AC23" s="59">
        <f t="shared" si="3"/>
        <v>17.200000000000003</v>
      </c>
      <c r="AD23" s="59"/>
      <c r="AE23" s="37"/>
      <c r="AF23" s="37"/>
      <c r="AG23" s="37"/>
      <c r="AH23" s="37"/>
      <c r="AI23" s="37"/>
      <c r="AJ23" s="37"/>
      <c r="AK23" s="37"/>
      <c r="AL23" s="37"/>
      <c r="AM23" s="37"/>
      <c r="AN23" s="37"/>
      <c r="AO23" s="37"/>
      <c r="AP23" s="37"/>
      <c r="AQ23" s="37"/>
      <c r="AR23" s="37"/>
      <c r="AS23" s="37"/>
      <c r="AT23" s="37"/>
      <c r="AU23" s="37"/>
      <c r="AV23" s="37"/>
      <c r="AW23" s="37"/>
      <c r="AX23" s="37"/>
      <c r="AY23" s="37"/>
      <c r="AZ23" s="37"/>
    </row>
    <row r="24" spans="1:52" ht="18" x14ac:dyDescent="0.2">
      <c r="A24" s="1" t="s">
        <v>147</v>
      </c>
      <c r="B24" s="1" t="s">
        <v>146</v>
      </c>
      <c r="C24" s="60">
        <v>18</v>
      </c>
      <c r="D24" s="59">
        <v>14.200000000000003</v>
      </c>
      <c r="E24" s="4" t="s">
        <v>118</v>
      </c>
      <c r="F24">
        <v>2</v>
      </c>
      <c r="G24">
        <v>20</v>
      </c>
      <c r="H24">
        <v>16</v>
      </c>
      <c r="I24">
        <v>17</v>
      </c>
      <c r="J24" s="18">
        <v>16</v>
      </c>
      <c r="K24" s="21">
        <f>+G24*0.2+H24*0.1+I24*0.2+F24+0.4*15</f>
        <v>17</v>
      </c>
      <c r="L24" s="22">
        <f t="shared" si="0"/>
        <v>17</v>
      </c>
      <c r="M24" t="s">
        <v>348</v>
      </c>
      <c r="N24">
        <v>14</v>
      </c>
      <c r="O24" t="s">
        <v>417</v>
      </c>
      <c r="P24">
        <v>14</v>
      </c>
      <c r="Q24" s="39" t="s">
        <v>537</v>
      </c>
      <c r="R24" s="21">
        <v>15</v>
      </c>
      <c r="S24" s="21">
        <f t="shared" si="1"/>
        <v>14</v>
      </c>
      <c r="T24" s="22">
        <f t="shared" si="2"/>
        <v>14</v>
      </c>
      <c r="U24" t="s">
        <v>509</v>
      </c>
      <c r="V24">
        <v>14</v>
      </c>
      <c r="W24" s="51" t="s">
        <v>584</v>
      </c>
      <c r="X24" s="53">
        <v>13.5</v>
      </c>
      <c r="Y24" s="65">
        <v>16</v>
      </c>
      <c r="Z24" t="s">
        <v>452</v>
      </c>
      <c r="AA24" s="51" t="s">
        <v>452</v>
      </c>
      <c r="AB24" s="60">
        <v>18</v>
      </c>
      <c r="AC24" s="59">
        <f t="shared" si="3"/>
        <v>14.200000000000003</v>
      </c>
      <c r="AD24" s="59"/>
      <c r="AE24" s="37"/>
      <c r="AF24" s="37"/>
      <c r="AG24" s="37"/>
      <c r="AH24" s="37"/>
      <c r="AI24" s="37"/>
      <c r="AJ24" s="37"/>
      <c r="AK24" s="37"/>
      <c r="AL24" s="37"/>
      <c r="AM24" s="37"/>
      <c r="AN24" s="37"/>
      <c r="AO24" s="37"/>
      <c r="AP24" s="37"/>
      <c r="AQ24" s="37"/>
      <c r="AR24" s="37"/>
      <c r="AS24" s="37"/>
      <c r="AT24" s="37"/>
      <c r="AU24" s="37"/>
      <c r="AV24" s="37"/>
      <c r="AW24" s="37"/>
      <c r="AX24" s="37"/>
      <c r="AY24" s="37"/>
      <c r="AZ24" s="37"/>
    </row>
    <row r="25" spans="1:52" ht="18" x14ac:dyDescent="0.2">
      <c r="A25" s="1" t="s">
        <v>163</v>
      </c>
      <c r="B25" s="1" t="s">
        <v>162</v>
      </c>
      <c r="C25" s="60">
        <v>16</v>
      </c>
      <c r="D25" s="59">
        <v>14.200000000000001</v>
      </c>
      <c r="E25" s="4" t="s">
        <v>126</v>
      </c>
      <c r="F25">
        <v>2</v>
      </c>
      <c r="G25">
        <v>20</v>
      </c>
      <c r="H25">
        <v>16</v>
      </c>
      <c r="I25">
        <v>17</v>
      </c>
      <c r="J25" s="18">
        <v>13</v>
      </c>
      <c r="K25" s="21">
        <f>+G25*0.2+H25*0.1+I25*0.2+F25+0.4*15</f>
        <v>17</v>
      </c>
      <c r="L25" s="22">
        <f t="shared" si="0"/>
        <v>17</v>
      </c>
      <c r="M25" t="s">
        <v>367</v>
      </c>
      <c r="N25">
        <v>16</v>
      </c>
      <c r="O25" t="s">
        <v>439</v>
      </c>
      <c r="P25">
        <v>15</v>
      </c>
      <c r="Q25" s="39" t="s">
        <v>536</v>
      </c>
      <c r="R25" s="21">
        <v>19</v>
      </c>
      <c r="S25" s="21">
        <f t="shared" si="1"/>
        <v>15.750000000000002</v>
      </c>
      <c r="T25" s="22">
        <f t="shared" si="2"/>
        <v>16</v>
      </c>
      <c r="U25" t="s">
        <v>512</v>
      </c>
      <c r="V25">
        <v>17</v>
      </c>
      <c r="W25" s="51" t="s">
        <v>605</v>
      </c>
      <c r="X25" s="53">
        <v>12.5</v>
      </c>
      <c r="Y25" s="64">
        <v>12</v>
      </c>
      <c r="Z25" t="s">
        <v>452</v>
      </c>
      <c r="AA25" s="51" t="s">
        <v>452</v>
      </c>
      <c r="AB25" s="60">
        <v>16</v>
      </c>
      <c r="AC25" s="59">
        <f t="shared" si="3"/>
        <v>14.200000000000001</v>
      </c>
      <c r="AD25" s="59"/>
      <c r="AE25" s="37"/>
      <c r="AF25" s="37"/>
      <c r="AG25" s="37"/>
      <c r="AH25" s="37"/>
      <c r="AI25" s="37"/>
      <c r="AJ25" s="37"/>
      <c r="AK25" s="37"/>
      <c r="AL25" s="37"/>
      <c r="AM25" s="37"/>
      <c r="AN25" s="37"/>
      <c r="AO25" s="37"/>
      <c r="AP25" s="37"/>
      <c r="AQ25" s="37"/>
      <c r="AR25" s="37"/>
      <c r="AS25" s="37"/>
      <c r="AT25" s="37"/>
      <c r="AU25" s="37"/>
      <c r="AV25" s="37"/>
      <c r="AW25" s="37"/>
      <c r="AX25" s="37"/>
      <c r="AY25" s="37"/>
      <c r="AZ25" s="37"/>
    </row>
    <row r="26" spans="1:52" ht="18" x14ac:dyDescent="0.2">
      <c r="A26" t="s">
        <v>295</v>
      </c>
      <c r="B26" t="s">
        <v>296</v>
      </c>
      <c r="E26" s="8" t="s">
        <v>294</v>
      </c>
      <c r="F26">
        <v>-2</v>
      </c>
      <c r="I26">
        <v>0</v>
      </c>
      <c r="K26" s="21">
        <f>+G26*0.2+H26*0.1+I26*0.2+F26+0.4*5</f>
        <v>0</v>
      </c>
      <c r="M26" t="s">
        <v>392</v>
      </c>
      <c r="N26" t="s">
        <v>382</v>
      </c>
      <c r="P26" t="s">
        <v>382</v>
      </c>
      <c r="R26" s="21" t="s">
        <v>382</v>
      </c>
      <c r="S26" s="21" t="s">
        <v>382</v>
      </c>
      <c r="T26" s="22" t="s">
        <v>382</v>
      </c>
    </row>
    <row r="28" spans="1:52" x14ac:dyDescent="0.2">
      <c r="A28" s="13" t="s">
        <v>329</v>
      </c>
      <c r="B28" s="13"/>
      <c r="E28" s="13"/>
      <c r="F28" s="13" t="s">
        <v>330</v>
      </c>
      <c r="G28" s="13"/>
      <c r="H28" s="13" t="s">
        <v>331</v>
      </c>
      <c r="I28" s="13"/>
      <c r="J28" s="25"/>
      <c r="K28" s="28"/>
      <c r="L28" s="28"/>
      <c r="M28" s="13"/>
      <c r="N28" s="13" t="s">
        <v>332</v>
      </c>
      <c r="O28" s="13"/>
      <c r="P28" s="13" t="s">
        <v>333</v>
      </c>
      <c r="Q28" s="13"/>
      <c r="R28" s="28"/>
      <c r="S28" s="28"/>
      <c r="T28" s="28"/>
      <c r="U28" s="13"/>
      <c r="V28" s="13"/>
      <c r="W28" s="13"/>
    </row>
    <row r="29" spans="1:52" ht="18" x14ac:dyDescent="0.2">
      <c r="A29" s="1" t="s">
        <v>139</v>
      </c>
      <c r="B29" s="1" t="s">
        <v>138</v>
      </c>
      <c r="E29" s="4" t="s">
        <v>114</v>
      </c>
      <c r="F29" s="16">
        <v>44102</v>
      </c>
      <c r="G29" s="13" t="s">
        <v>452</v>
      </c>
      <c r="H29" s="16">
        <v>44123</v>
      </c>
      <c r="I29" s="13" t="s">
        <v>452</v>
      </c>
      <c r="J29" s="26"/>
      <c r="K29" s="28"/>
      <c r="L29" s="28"/>
      <c r="M29" s="13"/>
      <c r="N29" s="16">
        <v>44144</v>
      </c>
      <c r="O29" s="13" t="s">
        <v>452</v>
      </c>
      <c r="P29" s="16">
        <v>44165</v>
      </c>
      <c r="Q29" s="16" t="s">
        <v>452</v>
      </c>
      <c r="R29" s="28"/>
      <c r="S29" s="28"/>
      <c r="T29" s="28"/>
      <c r="U29" s="16" t="s">
        <v>633</v>
      </c>
      <c r="V29" s="17"/>
      <c r="W29" s="13"/>
    </row>
    <row r="30" spans="1:52" ht="18" x14ac:dyDescent="0.2">
      <c r="A30" s="1" t="s">
        <v>141</v>
      </c>
      <c r="B30" s="1" t="s">
        <v>140</v>
      </c>
      <c r="E30" s="4" t="s">
        <v>115</v>
      </c>
      <c r="F30" s="16">
        <v>44102</v>
      </c>
      <c r="G30" s="13" t="s">
        <v>452</v>
      </c>
      <c r="H30" s="16">
        <v>44123</v>
      </c>
      <c r="I30" s="13" t="s">
        <v>452</v>
      </c>
      <c r="J30" s="26"/>
      <c r="K30" s="28"/>
      <c r="L30" s="28"/>
      <c r="M30" s="13"/>
      <c r="N30" s="16">
        <v>44144</v>
      </c>
      <c r="O30" s="13" t="s">
        <v>452</v>
      </c>
      <c r="P30" s="16">
        <v>44165</v>
      </c>
      <c r="Q30" s="16" t="s">
        <v>452</v>
      </c>
      <c r="R30" s="28"/>
      <c r="S30" s="28"/>
      <c r="T30" s="28"/>
      <c r="U30" s="16"/>
      <c r="V30" s="17"/>
      <c r="W30" s="13"/>
    </row>
    <row r="31" spans="1:52" ht="18" x14ac:dyDescent="0.2">
      <c r="A31" s="1" t="s">
        <v>143</v>
      </c>
      <c r="B31" s="1" t="s">
        <v>142</v>
      </c>
      <c r="E31" s="4" t="s">
        <v>116</v>
      </c>
      <c r="F31" s="16">
        <v>44102</v>
      </c>
      <c r="G31" s="13" t="s">
        <v>452</v>
      </c>
      <c r="H31" s="16">
        <v>44123</v>
      </c>
      <c r="I31" s="13" t="s">
        <v>452</v>
      </c>
      <c r="J31" s="26"/>
      <c r="K31" s="28"/>
      <c r="L31" s="28"/>
      <c r="M31" s="13"/>
      <c r="N31" s="16">
        <v>44144</v>
      </c>
      <c r="O31" s="13" t="s">
        <v>452</v>
      </c>
      <c r="P31" s="16">
        <v>44165</v>
      </c>
      <c r="Q31" s="16" t="s">
        <v>578</v>
      </c>
      <c r="R31" s="28"/>
      <c r="S31" s="28"/>
      <c r="T31" s="28"/>
      <c r="U31" s="16">
        <v>44189</v>
      </c>
      <c r="V31" s="17"/>
      <c r="W31" s="13"/>
    </row>
    <row r="32" spans="1:52" ht="18" x14ac:dyDescent="0.2">
      <c r="A32" s="1" t="s">
        <v>145</v>
      </c>
      <c r="B32" s="1" t="s">
        <v>144</v>
      </c>
      <c r="E32" s="4" t="s">
        <v>117</v>
      </c>
      <c r="F32" s="16">
        <v>44102</v>
      </c>
      <c r="G32" s="13" t="s">
        <v>452</v>
      </c>
      <c r="H32" s="16">
        <v>44123</v>
      </c>
      <c r="I32" s="13" t="s">
        <v>452</v>
      </c>
      <c r="J32" s="26"/>
      <c r="K32" s="28"/>
      <c r="L32" s="28"/>
      <c r="M32" s="13"/>
      <c r="N32" s="16">
        <v>44144</v>
      </c>
      <c r="O32" s="13" t="s">
        <v>452</v>
      </c>
      <c r="P32" s="16">
        <v>44165</v>
      </c>
      <c r="Q32" s="16" t="s">
        <v>452</v>
      </c>
      <c r="R32" s="28"/>
      <c r="S32" s="28"/>
      <c r="T32" s="28"/>
      <c r="U32" s="13"/>
      <c r="V32" s="17"/>
      <c r="W32" s="13"/>
    </row>
    <row r="33" spans="1:23" ht="18" x14ac:dyDescent="0.2">
      <c r="A33" s="32" t="s">
        <v>147</v>
      </c>
      <c r="B33" s="32" t="s">
        <v>146</v>
      </c>
      <c r="E33" s="33" t="s">
        <v>118</v>
      </c>
      <c r="F33" s="16">
        <v>44106</v>
      </c>
      <c r="G33" s="13" t="s">
        <v>452</v>
      </c>
      <c r="H33" s="16">
        <v>44127</v>
      </c>
      <c r="I33" s="13" t="s">
        <v>452</v>
      </c>
      <c r="J33" s="26"/>
      <c r="K33" s="28"/>
      <c r="L33" s="28"/>
      <c r="M33" s="13"/>
      <c r="N33" s="16">
        <v>44148</v>
      </c>
      <c r="O33" s="13" t="s">
        <v>452</v>
      </c>
      <c r="P33" s="16">
        <v>44169</v>
      </c>
      <c r="Q33" s="16" t="s">
        <v>452</v>
      </c>
      <c r="R33" s="28"/>
      <c r="S33" s="28"/>
      <c r="T33" s="28"/>
      <c r="U33" s="13"/>
      <c r="V33" s="17"/>
      <c r="W33" s="13"/>
    </row>
    <row r="34" spans="1:23" ht="18" x14ac:dyDescent="0.2">
      <c r="A34" s="32" t="s">
        <v>149</v>
      </c>
      <c r="B34" s="32" t="s">
        <v>148</v>
      </c>
      <c r="E34" s="33" t="s">
        <v>119</v>
      </c>
      <c r="F34" s="16">
        <v>44106</v>
      </c>
      <c r="G34" s="13" t="s">
        <v>452</v>
      </c>
      <c r="H34" s="16">
        <v>44127</v>
      </c>
      <c r="I34" s="13" t="s">
        <v>452</v>
      </c>
      <c r="J34" s="26"/>
      <c r="K34" s="28"/>
      <c r="L34" s="28"/>
      <c r="M34" s="13"/>
      <c r="N34" s="16">
        <v>44148</v>
      </c>
      <c r="O34" s="13" t="s">
        <v>452</v>
      </c>
      <c r="P34" s="16">
        <v>44169</v>
      </c>
      <c r="Q34" s="16" t="s">
        <v>452</v>
      </c>
      <c r="R34" s="28"/>
      <c r="S34" s="28"/>
      <c r="T34" s="28"/>
      <c r="U34" s="13"/>
      <c r="V34" s="17"/>
      <c r="W34" s="13"/>
    </row>
    <row r="35" spans="1:23" ht="18" x14ac:dyDescent="0.2">
      <c r="A35" s="32" t="s">
        <v>151</v>
      </c>
      <c r="B35" s="32" t="s">
        <v>150</v>
      </c>
      <c r="E35" s="33" t="s">
        <v>120</v>
      </c>
      <c r="F35" s="16">
        <v>44106</v>
      </c>
      <c r="G35" s="13" t="s">
        <v>452</v>
      </c>
      <c r="H35" s="16">
        <v>44127</v>
      </c>
      <c r="I35" s="13" t="s">
        <v>452</v>
      </c>
      <c r="J35" s="26"/>
      <c r="K35" s="28"/>
      <c r="L35" s="28"/>
      <c r="M35" s="13"/>
      <c r="N35" s="16">
        <v>44148</v>
      </c>
      <c r="O35" s="13" t="s">
        <v>452</v>
      </c>
      <c r="P35" s="16">
        <v>44169</v>
      </c>
      <c r="Q35" s="16" t="s">
        <v>452</v>
      </c>
      <c r="R35" s="28"/>
      <c r="S35" s="28"/>
      <c r="T35" s="28"/>
      <c r="U35" s="13"/>
      <c r="V35" s="17"/>
      <c r="W35" s="13"/>
    </row>
    <row r="36" spans="1:23" ht="18" x14ac:dyDescent="0.2">
      <c r="A36" s="32" t="s">
        <v>153</v>
      </c>
      <c r="B36" s="32" t="s">
        <v>152</v>
      </c>
      <c r="E36" s="33" t="s">
        <v>121</v>
      </c>
      <c r="F36" s="16">
        <v>44106</v>
      </c>
      <c r="G36" s="13" t="s">
        <v>452</v>
      </c>
      <c r="H36" s="16">
        <v>44127</v>
      </c>
      <c r="I36" s="13" t="s">
        <v>452</v>
      </c>
      <c r="J36" s="26"/>
      <c r="K36" s="28"/>
      <c r="L36" s="28"/>
      <c r="M36" s="13"/>
      <c r="N36" s="16">
        <v>44148</v>
      </c>
      <c r="O36" s="13" t="s">
        <v>452</v>
      </c>
      <c r="P36" s="16">
        <v>44169</v>
      </c>
      <c r="Q36" s="16" t="s">
        <v>589</v>
      </c>
      <c r="R36" s="28"/>
      <c r="S36" s="28"/>
      <c r="T36" s="28"/>
      <c r="U36" s="13"/>
      <c r="V36" s="48"/>
      <c r="W36" s="13"/>
    </row>
    <row r="37" spans="1:23" ht="18" x14ac:dyDescent="0.2">
      <c r="A37" s="1" t="s">
        <v>155</v>
      </c>
      <c r="B37" s="1" t="s">
        <v>154</v>
      </c>
      <c r="E37" s="4" t="s">
        <v>122</v>
      </c>
      <c r="F37" s="16">
        <v>44109</v>
      </c>
      <c r="G37" s="13" t="s">
        <v>452</v>
      </c>
      <c r="H37" s="16">
        <v>44130</v>
      </c>
      <c r="I37" s="13" t="s">
        <v>452</v>
      </c>
      <c r="J37" s="26"/>
      <c r="K37" s="28"/>
      <c r="L37" s="28"/>
      <c r="M37" s="13"/>
      <c r="N37" s="16">
        <v>44151</v>
      </c>
      <c r="O37" s="13" t="s">
        <v>452</v>
      </c>
      <c r="P37" s="16">
        <v>44172</v>
      </c>
      <c r="Q37" s="16" t="s">
        <v>452</v>
      </c>
      <c r="R37" s="28"/>
      <c r="S37" s="28"/>
      <c r="T37" s="28"/>
      <c r="U37" s="13"/>
      <c r="V37" s="17"/>
      <c r="W37" s="13"/>
    </row>
    <row r="38" spans="1:23" ht="18" x14ac:dyDescent="0.2">
      <c r="A38" s="1" t="s">
        <v>157</v>
      </c>
      <c r="B38" s="1" t="s">
        <v>156</v>
      </c>
      <c r="E38" s="4" t="s">
        <v>123</v>
      </c>
      <c r="F38" s="16">
        <v>44109</v>
      </c>
      <c r="G38" s="13" t="s">
        <v>452</v>
      </c>
      <c r="H38" s="16">
        <v>44130</v>
      </c>
      <c r="I38" s="13" t="s">
        <v>452</v>
      </c>
      <c r="J38" s="26"/>
      <c r="K38" s="28"/>
      <c r="L38" s="28"/>
      <c r="M38" s="13"/>
      <c r="N38" s="16">
        <v>44151</v>
      </c>
      <c r="O38" s="13" t="s">
        <v>452</v>
      </c>
      <c r="P38" s="16">
        <v>44172</v>
      </c>
      <c r="Q38" s="16" t="s">
        <v>452</v>
      </c>
      <c r="R38" s="28"/>
      <c r="S38" s="28"/>
      <c r="T38" s="28"/>
      <c r="U38" s="13"/>
      <c r="V38" s="17"/>
      <c r="W38" s="13"/>
    </row>
    <row r="39" spans="1:23" ht="18" x14ac:dyDescent="0.2">
      <c r="A39" s="1" t="s">
        <v>159</v>
      </c>
      <c r="B39" s="1" t="s">
        <v>158</v>
      </c>
      <c r="E39" s="4" t="s">
        <v>124</v>
      </c>
      <c r="F39" s="16">
        <v>44109</v>
      </c>
      <c r="G39" s="13" t="s">
        <v>452</v>
      </c>
      <c r="H39" s="16">
        <v>44130</v>
      </c>
      <c r="I39" s="13" t="s">
        <v>452</v>
      </c>
      <c r="J39" s="26"/>
      <c r="K39" s="28"/>
      <c r="L39" s="28"/>
      <c r="M39" s="13"/>
      <c r="N39" s="16">
        <v>44151</v>
      </c>
      <c r="O39" s="13" t="s">
        <v>452</v>
      </c>
      <c r="P39" s="16">
        <v>44172</v>
      </c>
      <c r="Q39" s="16" t="s">
        <v>452</v>
      </c>
      <c r="R39" s="28"/>
      <c r="S39" s="28"/>
      <c r="T39" s="28"/>
      <c r="U39" s="13"/>
      <c r="V39" s="17"/>
      <c r="W39" s="13"/>
    </row>
    <row r="40" spans="1:23" ht="18" x14ac:dyDescent="0.2">
      <c r="A40" s="1" t="s">
        <v>161</v>
      </c>
      <c r="B40" s="1" t="s">
        <v>160</v>
      </c>
      <c r="E40" s="4" t="s">
        <v>125</v>
      </c>
      <c r="F40" s="16">
        <v>44109</v>
      </c>
      <c r="G40" s="13" t="s">
        <v>452</v>
      </c>
      <c r="H40" s="16">
        <v>44130</v>
      </c>
      <c r="I40" s="13" t="s">
        <v>452</v>
      </c>
      <c r="J40" s="26"/>
      <c r="K40" s="28"/>
      <c r="L40" s="28"/>
      <c r="M40" s="13"/>
      <c r="N40" s="16">
        <v>44151</v>
      </c>
      <c r="O40" s="13" t="s">
        <v>452</v>
      </c>
      <c r="P40" s="16">
        <v>44172</v>
      </c>
      <c r="Q40" s="16" t="s">
        <v>452</v>
      </c>
      <c r="R40" s="28"/>
      <c r="S40" s="28"/>
      <c r="T40" s="28"/>
      <c r="U40" s="13"/>
      <c r="V40" s="17"/>
      <c r="W40" s="13"/>
    </row>
    <row r="41" spans="1:23" ht="18" x14ac:dyDescent="0.2">
      <c r="A41" s="32" t="s">
        <v>163</v>
      </c>
      <c r="B41" s="32" t="s">
        <v>162</v>
      </c>
      <c r="E41" s="33" t="s">
        <v>126</v>
      </c>
      <c r="F41" s="16">
        <v>44113</v>
      </c>
      <c r="G41" s="13" t="s">
        <v>452</v>
      </c>
      <c r="H41" s="16">
        <v>44134</v>
      </c>
      <c r="I41" s="13" t="s">
        <v>452</v>
      </c>
      <c r="J41" s="26"/>
      <c r="K41" s="28"/>
      <c r="L41" s="28"/>
      <c r="M41" s="13"/>
      <c r="N41" s="16">
        <v>44155</v>
      </c>
      <c r="O41" s="13" t="s">
        <v>452</v>
      </c>
      <c r="P41" s="16">
        <v>44176</v>
      </c>
      <c r="Q41" s="16" t="s">
        <v>604</v>
      </c>
      <c r="R41" s="28"/>
      <c r="S41" s="28"/>
      <c r="T41" s="28"/>
      <c r="U41" s="13"/>
      <c r="V41" s="17"/>
      <c r="W41" s="13"/>
    </row>
    <row r="42" spans="1:23" ht="18" x14ac:dyDescent="0.2">
      <c r="A42" s="32" t="s">
        <v>165</v>
      </c>
      <c r="B42" s="32" t="s">
        <v>164</v>
      </c>
      <c r="E42" s="33" t="s">
        <v>127</v>
      </c>
      <c r="F42" s="16">
        <v>44113</v>
      </c>
      <c r="G42" s="13" t="s">
        <v>452</v>
      </c>
      <c r="H42" s="16">
        <v>44134</v>
      </c>
      <c r="I42" s="13" t="s">
        <v>452</v>
      </c>
      <c r="J42" s="26"/>
      <c r="K42" s="28"/>
      <c r="L42" s="28"/>
      <c r="M42" s="13"/>
      <c r="N42" s="16">
        <v>44155</v>
      </c>
      <c r="O42" s="13" t="s">
        <v>452</v>
      </c>
      <c r="P42" s="16">
        <v>44176</v>
      </c>
      <c r="Q42" s="16" t="s">
        <v>452</v>
      </c>
      <c r="R42" s="28"/>
      <c r="S42" s="28"/>
      <c r="T42" s="28"/>
      <c r="U42" s="13"/>
      <c r="V42" s="17"/>
      <c r="W42" s="13"/>
    </row>
    <row r="43" spans="1:23" ht="18" x14ac:dyDescent="0.2">
      <c r="A43" s="32" t="s">
        <v>167</v>
      </c>
      <c r="B43" s="32" t="s">
        <v>166</v>
      </c>
      <c r="E43" s="33" t="s">
        <v>128</v>
      </c>
      <c r="F43" s="16">
        <v>44113</v>
      </c>
      <c r="G43" s="13" t="s">
        <v>452</v>
      </c>
      <c r="H43" s="16">
        <v>44134</v>
      </c>
      <c r="I43" s="13" t="s">
        <v>452</v>
      </c>
      <c r="J43" s="26"/>
      <c r="K43" s="28"/>
      <c r="L43" s="28"/>
      <c r="M43" s="13"/>
      <c r="N43" s="16">
        <v>44155</v>
      </c>
      <c r="O43" s="13" t="s">
        <v>452</v>
      </c>
      <c r="P43" s="16">
        <v>44176</v>
      </c>
      <c r="Q43" s="16" t="s">
        <v>452</v>
      </c>
      <c r="R43" s="28"/>
      <c r="S43" s="28"/>
      <c r="T43" s="28"/>
      <c r="U43" s="13"/>
      <c r="V43" s="17"/>
      <c r="W43" s="13"/>
    </row>
    <row r="44" spans="1:23" ht="18" x14ac:dyDescent="0.2">
      <c r="A44" s="32" t="s">
        <v>169</v>
      </c>
      <c r="B44" s="32" t="s">
        <v>168</v>
      </c>
      <c r="E44" s="33" t="s">
        <v>129</v>
      </c>
      <c r="F44" s="16">
        <v>44113</v>
      </c>
      <c r="G44" s="13" t="s">
        <v>452</v>
      </c>
      <c r="H44" s="16">
        <v>44134</v>
      </c>
      <c r="I44" s="13" t="s">
        <v>452</v>
      </c>
      <c r="J44" s="26"/>
      <c r="K44" s="28"/>
      <c r="L44" s="28"/>
      <c r="M44" s="13"/>
      <c r="N44" s="16">
        <v>44155</v>
      </c>
      <c r="O44" s="13" t="s">
        <v>452</v>
      </c>
      <c r="P44" s="16">
        <v>44176</v>
      </c>
      <c r="Q44" s="16" t="s">
        <v>452</v>
      </c>
      <c r="R44" s="28"/>
      <c r="S44" s="28"/>
      <c r="T44" s="28"/>
      <c r="U44" s="13"/>
      <c r="V44" s="17"/>
      <c r="W44" s="13"/>
    </row>
    <row r="45" spans="1:23" ht="18" x14ac:dyDescent="0.2">
      <c r="A45" s="1" t="s">
        <v>171</v>
      </c>
      <c r="B45" s="1" t="s">
        <v>170</v>
      </c>
      <c r="E45" s="4" t="s">
        <v>130</v>
      </c>
      <c r="F45" s="16">
        <v>44116</v>
      </c>
      <c r="G45" s="13" t="s">
        <v>452</v>
      </c>
      <c r="H45" s="16">
        <v>44137</v>
      </c>
      <c r="I45" s="13" t="s">
        <v>452</v>
      </c>
      <c r="J45" s="26"/>
      <c r="K45" s="28"/>
      <c r="L45" s="28"/>
      <c r="M45" s="13"/>
      <c r="N45" s="16">
        <v>44158</v>
      </c>
      <c r="O45" s="13" t="s">
        <v>520</v>
      </c>
      <c r="P45" s="16">
        <v>44179</v>
      </c>
      <c r="Q45" s="16" t="s">
        <v>452</v>
      </c>
      <c r="R45" s="28"/>
      <c r="S45" s="28"/>
      <c r="T45" s="28"/>
      <c r="U45" s="13"/>
      <c r="V45" s="17"/>
      <c r="W45" s="13"/>
    </row>
    <row r="46" spans="1:23" ht="18" x14ac:dyDescent="0.2">
      <c r="A46" s="1" t="s">
        <v>173</v>
      </c>
      <c r="B46" s="1" t="s">
        <v>172</v>
      </c>
      <c r="E46" s="4" t="s">
        <v>131</v>
      </c>
      <c r="F46" s="16">
        <v>44116</v>
      </c>
      <c r="G46" s="13" t="s">
        <v>452</v>
      </c>
      <c r="H46" s="16">
        <v>44137</v>
      </c>
      <c r="I46" s="13" t="s">
        <v>452</v>
      </c>
      <c r="J46" s="26"/>
      <c r="K46" s="28"/>
      <c r="L46" s="28"/>
      <c r="M46" s="13"/>
      <c r="N46" s="16">
        <v>44158</v>
      </c>
      <c r="O46" s="13" t="s">
        <v>452</v>
      </c>
      <c r="P46" s="16">
        <v>44179</v>
      </c>
      <c r="Q46" s="16" t="s">
        <v>452</v>
      </c>
      <c r="R46" s="28"/>
      <c r="S46" s="28"/>
      <c r="T46" s="28"/>
      <c r="U46" s="13"/>
      <c r="V46" s="17"/>
      <c r="W46" s="13"/>
    </row>
    <row r="47" spans="1:23" ht="18" x14ac:dyDescent="0.2">
      <c r="A47" s="1" t="s">
        <v>175</v>
      </c>
      <c r="B47" s="1" t="s">
        <v>174</v>
      </c>
      <c r="E47" s="4" t="s">
        <v>132</v>
      </c>
      <c r="F47" s="16">
        <v>44116</v>
      </c>
      <c r="G47" s="13" t="s">
        <v>452</v>
      </c>
      <c r="H47" s="16">
        <v>44137</v>
      </c>
      <c r="I47" s="13" t="s">
        <v>452</v>
      </c>
      <c r="J47" s="26"/>
      <c r="K47" s="28"/>
      <c r="L47" s="28"/>
      <c r="M47" s="13"/>
      <c r="N47" s="16">
        <v>44158</v>
      </c>
      <c r="O47" s="13" t="s">
        <v>452</v>
      </c>
      <c r="P47" s="16">
        <v>44179</v>
      </c>
      <c r="Q47" s="16" t="s">
        <v>452</v>
      </c>
      <c r="R47" s="28"/>
      <c r="S47" s="28"/>
      <c r="T47" s="28"/>
      <c r="U47" s="13"/>
      <c r="V47" s="17"/>
      <c r="W47" s="13"/>
    </row>
    <row r="48" spans="1:23" ht="18" x14ac:dyDescent="0.2">
      <c r="A48" s="1" t="s">
        <v>177</v>
      </c>
      <c r="B48" s="1" t="s">
        <v>176</v>
      </c>
      <c r="E48" s="4" t="s">
        <v>133</v>
      </c>
      <c r="F48" s="16">
        <v>44116</v>
      </c>
      <c r="G48" s="13" t="s">
        <v>452</v>
      </c>
      <c r="H48" s="16">
        <v>44137</v>
      </c>
      <c r="I48" s="13" t="s">
        <v>452</v>
      </c>
      <c r="J48" s="26"/>
      <c r="K48" s="28"/>
      <c r="L48" s="28"/>
      <c r="M48" s="13"/>
      <c r="N48" s="16">
        <v>44158</v>
      </c>
      <c r="O48" s="13" t="s">
        <v>452</v>
      </c>
      <c r="P48" s="16">
        <v>44179</v>
      </c>
      <c r="Q48" s="16" t="s">
        <v>624</v>
      </c>
      <c r="R48" s="28"/>
      <c r="S48" s="28"/>
      <c r="T48" s="28"/>
      <c r="U48" s="13"/>
      <c r="V48" s="17"/>
      <c r="W48" s="13"/>
    </row>
    <row r="49" spans="1:23" ht="18" x14ac:dyDescent="0.2">
      <c r="A49" s="32" t="s">
        <v>179</v>
      </c>
      <c r="B49" s="32" t="s">
        <v>178</v>
      </c>
      <c r="E49" s="33" t="s">
        <v>134</v>
      </c>
      <c r="F49" s="16">
        <v>44120</v>
      </c>
      <c r="G49" s="13" t="s">
        <v>452</v>
      </c>
      <c r="H49" s="16">
        <v>44141</v>
      </c>
      <c r="I49" s="16" t="s">
        <v>452</v>
      </c>
      <c r="J49" s="26"/>
      <c r="K49" s="28"/>
      <c r="L49" s="28"/>
      <c r="M49" s="13"/>
      <c r="N49" s="16">
        <v>44162</v>
      </c>
      <c r="O49" s="13" t="s">
        <v>452</v>
      </c>
      <c r="P49" s="16">
        <v>44183</v>
      </c>
      <c r="Q49" s="16" t="s">
        <v>452</v>
      </c>
      <c r="R49" s="28"/>
      <c r="S49" s="28"/>
      <c r="T49" s="28"/>
      <c r="U49" s="13"/>
      <c r="V49" s="17"/>
      <c r="W49" s="13"/>
    </row>
    <row r="50" spans="1:23" ht="18" x14ac:dyDescent="0.2">
      <c r="A50" s="32" t="s">
        <v>181</v>
      </c>
      <c r="B50" s="32" t="s">
        <v>180</v>
      </c>
      <c r="E50" s="33" t="s">
        <v>135</v>
      </c>
      <c r="F50" s="16">
        <v>44120</v>
      </c>
      <c r="G50" s="13" t="s">
        <v>452</v>
      </c>
      <c r="H50" s="16">
        <v>44141</v>
      </c>
      <c r="I50" s="16" t="s">
        <v>452</v>
      </c>
      <c r="J50" s="26"/>
      <c r="K50" s="28"/>
      <c r="L50" s="28"/>
      <c r="M50" s="13"/>
      <c r="N50" s="16">
        <v>44162</v>
      </c>
      <c r="O50" s="13" t="s">
        <v>452</v>
      </c>
      <c r="P50" s="16">
        <v>44183</v>
      </c>
      <c r="Q50" s="16" t="s">
        <v>452</v>
      </c>
      <c r="R50" s="28"/>
      <c r="S50" s="28"/>
      <c r="T50" s="28"/>
      <c r="U50" s="13"/>
      <c r="V50" s="17"/>
      <c r="W50" s="13"/>
    </row>
    <row r="51" spans="1:23" ht="18" x14ac:dyDescent="0.2">
      <c r="A51" s="34" t="s">
        <v>295</v>
      </c>
      <c r="B51" s="34" t="s">
        <v>296</v>
      </c>
      <c r="E51" s="35" t="s">
        <v>294</v>
      </c>
      <c r="F51" s="16">
        <v>44120</v>
      </c>
      <c r="G51" s="13" t="s">
        <v>452</v>
      </c>
      <c r="H51" s="16">
        <v>44141</v>
      </c>
      <c r="I51" s="16" t="s">
        <v>382</v>
      </c>
      <c r="J51" s="26"/>
      <c r="K51" s="28"/>
      <c r="L51" s="28"/>
      <c r="M51" s="13"/>
      <c r="N51" s="16">
        <v>44162</v>
      </c>
      <c r="O51" s="13" t="s">
        <v>382</v>
      </c>
      <c r="P51" s="16">
        <v>44183</v>
      </c>
      <c r="Q51" s="16" t="s">
        <v>382</v>
      </c>
      <c r="R51" s="28"/>
      <c r="S51" s="28"/>
      <c r="T51" s="28"/>
      <c r="U51" s="13"/>
      <c r="V51" s="17"/>
      <c r="W51" s="13"/>
    </row>
    <row r="52" spans="1:23" ht="18" x14ac:dyDescent="0.2">
      <c r="A52" s="32" t="s">
        <v>183</v>
      </c>
      <c r="B52" s="32" t="s">
        <v>182</v>
      </c>
      <c r="E52" s="33" t="s">
        <v>136</v>
      </c>
      <c r="F52" s="16">
        <v>44120</v>
      </c>
      <c r="G52" s="13" t="s">
        <v>452</v>
      </c>
      <c r="H52" s="16">
        <v>44141</v>
      </c>
      <c r="I52" s="16" t="s">
        <v>452</v>
      </c>
      <c r="J52" s="26"/>
      <c r="K52" s="28"/>
      <c r="L52" s="28"/>
      <c r="M52" s="13"/>
      <c r="N52" s="16">
        <v>44162</v>
      </c>
      <c r="O52" s="13" t="s">
        <v>452</v>
      </c>
      <c r="P52" s="16">
        <v>44183</v>
      </c>
      <c r="Q52" s="16" t="s">
        <v>452</v>
      </c>
      <c r="R52" s="28"/>
      <c r="S52" s="28"/>
      <c r="T52" s="28"/>
      <c r="U52" s="13"/>
      <c r="V52" s="17"/>
      <c r="W52" s="13"/>
    </row>
    <row r="53" spans="1:23" ht="18" x14ac:dyDescent="0.2">
      <c r="A53" s="32" t="s">
        <v>185</v>
      </c>
      <c r="B53" s="32" t="s">
        <v>184</v>
      </c>
      <c r="E53" s="33" t="s">
        <v>137</v>
      </c>
      <c r="F53" s="16">
        <v>44116</v>
      </c>
      <c r="G53" s="13" t="s">
        <v>452</v>
      </c>
      <c r="H53" s="16">
        <v>44141</v>
      </c>
      <c r="I53" s="16" t="s">
        <v>452</v>
      </c>
      <c r="J53" s="26"/>
      <c r="K53" s="28"/>
      <c r="L53" s="28"/>
      <c r="M53" s="13"/>
      <c r="N53" s="16">
        <v>44162</v>
      </c>
      <c r="O53" s="13" t="s">
        <v>452</v>
      </c>
      <c r="P53" s="16">
        <v>44183</v>
      </c>
      <c r="Q53" s="16" t="s">
        <v>452</v>
      </c>
      <c r="R53" s="28"/>
      <c r="S53" s="28"/>
      <c r="T53" s="28"/>
      <c r="U53" s="13"/>
      <c r="V53" s="17"/>
      <c r="W53" s="13"/>
    </row>
  </sheetData>
  <sortState xmlns:xlrd2="http://schemas.microsoft.com/office/spreadsheetml/2017/richdata2" ref="A29:E53">
    <sortCondition ref="B29:B53"/>
  </sortState>
  <hyperlinks>
    <hyperlink ref="E1" r:id="rId1" display="https://aulavirtual.unsa.edu.pe/aulavirtual/user/index.php?contextid=770328&amp;id=14375&amp;perpage=5000&amp;tsort=email" xr:uid="{182F5FFF-5152-8E47-9789-36A15D53A188}"/>
    <hyperlink ref="B7" r:id="rId2" display="https://aulavirtual.unsa.edu.pe/aulavirtual/user/view.php?id=8875&amp;course=14375" xr:uid="{299DD3D5-9069-CF47-BF8F-6ABFE6DECAD5}"/>
    <hyperlink ref="B3" r:id="rId3" display="https://aulavirtual.unsa.edu.pe/aulavirtual/user/view.php?id=8852&amp;course=14375" xr:uid="{85A2AF63-5383-2A47-96AA-58242DEC24C4}"/>
    <hyperlink ref="B18" r:id="rId4" display="https://aulavirtual.unsa.edu.pe/aulavirtual/user/view.php?id=30047&amp;course=14375" xr:uid="{3FD65389-76DC-8E4B-98C1-1760306A6C0C}"/>
    <hyperlink ref="B8" r:id="rId5" display="https://aulavirtual.unsa.edu.pe/aulavirtual/user/view.php?id=8882&amp;course=14375" xr:uid="{14F6D1A8-54C4-B04C-9124-411E4EBA7ECD}"/>
    <hyperlink ref="B24" r:id="rId6" display="https://aulavirtual.unsa.edu.pe/aulavirtual/user/view.php?id=9037&amp;course=14375" xr:uid="{11701EB2-12B9-5845-BB4E-D7E4BF53F0AF}"/>
    <hyperlink ref="B15" r:id="rId7" display="https://aulavirtual.unsa.edu.pe/aulavirtual/user/view.php?id=8961&amp;course=14375" xr:uid="{85715C38-4612-CF4C-AD82-8EA3AB218398}"/>
    <hyperlink ref="B9" r:id="rId8" display="https://aulavirtual.unsa.edu.pe/aulavirtual/user/view.php?id=296&amp;course=14375" xr:uid="{DFD46F40-A569-B04A-8167-89B91DEA8ED2}"/>
    <hyperlink ref="B11" r:id="rId9" display="https://aulavirtual.unsa.edu.pe/aulavirtual/user/view.php?id=8925&amp;course=14375" xr:uid="{07C45A06-2150-6A44-9E37-9580ED9B3D6D}"/>
    <hyperlink ref="B10" r:id="rId10" display="https://aulavirtual.unsa.edu.pe/aulavirtual/user/view.php?id=8923&amp;course=14375" xr:uid="{3239E6BB-7CEC-ED43-8559-EC811D177E38}"/>
    <hyperlink ref="B17" r:id="rId11" display="https://aulavirtual.unsa.edu.pe/aulavirtual/user/view.php?id=8978&amp;course=14375" xr:uid="{24AC2ECE-F186-4242-96DE-0AC92855B837}"/>
    <hyperlink ref="B21" r:id="rId12" display="https://aulavirtual.unsa.edu.pe/aulavirtual/user/view.php?id=9013&amp;course=14375" xr:uid="{8367B0B7-5905-BF4C-9F9E-3D4B82033B4C}"/>
    <hyperlink ref="B5" r:id="rId13" display="https://aulavirtual.unsa.edu.pe/aulavirtual/user/view.php?id=8863&amp;course=14375" xr:uid="{04F98C8B-D4C7-5146-9A66-2AE568080BA3}"/>
    <hyperlink ref="B25" r:id="rId14" display="https://aulavirtual.unsa.edu.pe/aulavirtual/user/view.php?id=302&amp;course=14375" xr:uid="{CFD9BE72-E62E-E346-8FC7-CC7C9F5D637F}"/>
    <hyperlink ref="B16" r:id="rId15" display="https://aulavirtual.unsa.edu.pe/aulavirtual/user/view.php?id=8973&amp;course=14375" xr:uid="{7C18ADDA-528C-4D45-AA12-74438B90FBE7}"/>
    <hyperlink ref="B22" r:id="rId16" display="https://aulavirtual.unsa.edu.pe/aulavirtual/user/view.php?id=9030&amp;course=14375" xr:uid="{0A7E4A10-A5FC-8748-AFD6-A06FE4259DED}"/>
    <hyperlink ref="B23" r:id="rId17" display="https://aulavirtual.unsa.edu.pe/aulavirtual/user/view.php?id=9036&amp;course=14375" xr:uid="{224FD069-34B3-7B44-9E84-F6B6D0302722}"/>
    <hyperlink ref="B20" r:id="rId18" display="https://aulavirtual.unsa.edu.pe/aulavirtual/user/view.php?id=9002&amp;course=14375" xr:uid="{E8CB219B-0302-7C4C-9C74-6EAD6E55578A}"/>
    <hyperlink ref="B2" r:id="rId19" display="https://aulavirtual.unsa.edu.pe/aulavirtual/user/view.php?id=8818&amp;course=14375" xr:uid="{7C34636E-9FC1-FC4D-B68C-F0FCAEB4F0F9}"/>
    <hyperlink ref="B13" r:id="rId20" display="https://aulavirtual.unsa.edu.pe/aulavirtual/user/view.php?id=8939&amp;course=14375" xr:uid="{C7FA3373-D363-8C47-87BD-631DA1BE53C8}"/>
    <hyperlink ref="B4" r:id="rId21" display="https://aulavirtual.unsa.edu.pe/aulavirtual/user/view.php?id=8857&amp;course=14375" xr:uid="{67AC736F-0F35-AE42-8293-A46E5B1902B6}"/>
    <hyperlink ref="B19" r:id="rId22" display="https://aulavirtual.unsa.edu.pe/aulavirtual/user/view.php?id=8982&amp;course=14375" xr:uid="{7288F476-E722-A24C-8141-9F067C2F4D69}"/>
    <hyperlink ref="B12" r:id="rId23" display="https://aulavirtual.unsa.edu.pe/aulavirtual/user/view.php?id=8927&amp;course=14375" xr:uid="{86D45483-DE74-5C4F-8776-00BFD3FAB03F}"/>
    <hyperlink ref="B14" r:id="rId24" display="https://aulavirtual.unsa.edu.pe/aulavirtual/user/view.php?id=8957&amp;course=14375" xr:uid="{3959445D-FC1A-3945-BDC3-5BB52FA4106D}"/>
    <hyperlink ref="B6" r:id="rId25" display="https://aulavirtual.unsa.edu.pe/aulavirtual/user/view.php?id=8867&amp;course=14375" xr:uid="{D756EC17-7743-7247-966F-2BA4698D0A49}"/>
    <hyperlink ref="B29" r:id="rId26" display="https://aulavirtual.unsa.edu.pe/aulavirtual/user/view.php?id=8875&amp;course=14375" xr:uid="{54350D73-5FF8-F24F-B7F7-F37980305F30}"/>
    <hyperlink ref="B30" r:id="rId27" display="https://aulavirtual.unsa.edu.pe/aulavirtual/user/view.php?id=8852&amp;course=14375" xr:uid="{82C41074-E743-7A46-A9E4-C5655AB0DE43}"/>
    <hyperlink ref="B31" r:id="rId28" display="https://aulavirtual.unsa.edu.pe/aulavirtual/user/view.php?id=30047&amp;course=14375" xr:uid="{13DF4EC5-81EB-A942-A583-4357B57B2D3B}"/>
    <hyperlink ref="B32" r:id="rId29" display="https://aulavirtual.unsa.edu.pe/aulavirtual/user/view.php?id=8882&amp;course=14375" xr:uid="{F41B849C-3518-4F4E-8733-D480A2E0719B}"/>
    <hyperlink ref="B33" r:id="rId30" display="https://aulavirtual.unsa.edu.pe/aulavirtual/user/view.php?id=9037&amp;course=14375" xr:uid="{EA42AD23-DD47-3B44-9553-F30706EB1D38}"/>
    <hyperlink ref="B34" r:id="rId31" display="https://aulavirtual.unsa.edu.pe/aulavirtual/user/view.php?id=8961&amp;course=14375" xr:uid="{0D9F69D2-799E-744F-993D-2B88B5F4E37A}"/>
    <hyperlink ref="B35" r:id="rId32" display="https://aulavirtual.unsa.edu.pe/aulavirtual/user/view.php?id=296&amp;course=14375" xr:uid="{DC5F7427-9569-DB4F-B823-15CD54AD01DD}"/>
    <hyperlink ref="B36" r:id="rId33" display="https://aulavirtual.unsa.edu.pe/aulavirtual/user/view.php?id=8925&amp;course=14375" xr:uid="{BE55032A-3342-FF46-9945-4D140845D932}"/>
    <hyperlink ref="B37" r:id="rId34" display="https://aulavirtual.unsa.edu.pe/aulavirtual/user/view.php?id=8923&amp;course=14375" xr:uid="{46FB81F7-753B-6243-AA50-2D5D1CD642F3}"/>
    <hyperlink ref="B38" r:id="rId35" display="https://aulavirtual.unsa.edu.pe/aulavirtual/user/view.php?id=8978&amp;course=14375" xr:uid="{6C3662DE-482E-B246-8A36-CB35AAF1C1CD}"/>
    <hyperlink ref="B39" r:id="rId36" display="https://aulavirtual.unsa.edu.pe/aulavirtual/user/view.php?id=9013&amp;course=14375" xr:uid="{377581F3-42D6-6A4B-8B62-96317A7C047D}"/>
    <hyperlink ref="B40" r:id="rId37" display="https://aulavirtual.unsa.edu.pe/aulavirtual/user/view.php?id=8863&amp;course=14375" xr:uid="{500D8A0E-7BD2-204D-B0B8-BCCB1808378F}"/>
    <hyperlink ref="B41" r:id="rId38" display="https://aulavirtual.unsa.edu.pe/aulavirtual/user/view.php?id=302&amp;course=14375" xr:uid="{BAD3A1A4-2AFF-924B-8D2C-85BA30922293}"/>
    <hyperlink ref="B42" r:id="rId39" display="https://aulavirtual.unsa.edu.pe/aulavirtual/user/view.php?id=8973&amp;course=14375" xr:uid="{D906BBD1-D8D2-D144-997E-23AB2B6DAA1A}"/>
    <hyperlink ref="B43" r:id="rId40" display="https://aulavirtual.unsa.edu.pe/aulavirtual/user/view.php?id=9030&amp;course=14375" xr:uid="{5A3AC984-D815-3548-B5C0-066D847F39FE}"/>
    <hyperlink ref="B44" r:id="rId41" display="https://aulavirtual.unsa.edu.pe/aulavirtual/user/view.php?id=9036&amp;course=14375" xr:uid="{15F4AB5D-A878-C549-830A-55D7604558E9}"/>
    <hyperlink ref="B45" r:id="rId42" display="https://aulavirtual.unsa.edu.pe/aulavirtual/user/view.php?id=9002&amp;course=14375" xr:uid="{D938B0A9-A1D8-9A4A-8A7A-63628483949E}"/>
    <hyperlink ref="B46" r:id="rId43" display="https://aulavirtual.unsa.edu.pe/aulavirtual/user/view.php?id=8818&amp;course=14375" xr:uid="{D1C4EBCB-00A6-E44E-9522-44FEEA3F6C61}"/>
    <hyperlink ref="B47" r:id="rId44" display="https://aulavirtual.unsa.edu.pe/aulavirtual/user/view.php?id=8939&amp;course=14375" xr:uid="{36FDC2F2-3414-5A4F-9A9D-ED5B9E9150A3}"/>
    <hyperlink ref="B48" r:id="rId45" display="https://aulavirtual.unsa.edu.pe/aulavirtual/user/view.php?id=8857&amp;course=14375" xr:uid="{CBFAE124-E5BA-C747-8AA5-4ACCD30BFA93}"/>
    <hyperlink ref="B49" r:id="rId46" display="https://aulavirtual.unsa.edu.pe/aulavirtual/user/view.php?id=8982&amp;course=14375" xr:uid="{705BF4E1-D4AD-8D46-9F3A-173E64509C5E}"/>
    <hyperlink ref="B50" r:id="rId47" display="https://aulavirtual.unsa.edu.pe/aulavirtual/user/view.php?id=8927&amp;course=14375" xr:uid="{DC4F6F45-C32F-204A-A985-B247CD583399}"/>
    <hyperlink ref="B52" r:id="rId48" display="https://aulavirtual.unsa.edu.pe/aulavirtual/user/view.php?id=8957&amp;course=14375" xr:uid="{76FDB131-38D2-7742-BE07-A1940FCFBE51}"/>
    <hyperlink ref="B53" r:id="rId49" display="https://aulavirtual.unsa.edu.pe/aulavirtual/user/view.php?id=8867&amp;course=14375" xr:uid="{252CB1D0-3CBA-484C-9542-1EDD1B7C6022}"/>
  </hyperlinks>
  <pageMargins left="0.7" right="0.7" top="0.75" bottom="0.75" header="0.3" footer="0.3"/>
  <pageSetup paperSize="9" orientation="portrait" horizontalDpi="0" verticalDpi="0"/>
  <drawing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6812-49B8-0B48-8843-030AF49450D3}">
  <dimension ref="A1:Y80"/>
  <sheetViews>
    <sheetView zoomScale="110" zoomScaleNormal="110" workbookViewId="0">
      <pane ySplit="1" topLeftCell="A2" activePane="bottomLeft" state="frozen"/>
      <selection pane="bottomLeft" activeCell="G7" sqref="G7"/>
    </sheetView>
  </sheetViews>
  <sheetFormatPr baseColWidth="10" defaultRowHeight="16" x14ac:dyDescent="0.2"/>
  <cols>
    <col min="1" max="1" width="25.83203125" bestFit="1" customWidth="1"/>
    <col min="2" max="2" width="20.1640625" bestFit="1" customWidth="1"/>
    <col min="3" max="3" width="8" style="18" customWidth="1"/>
    <col min="4" max="4" width="8.1640625" customWidth="1"/>
    <col min="5" max="5" width="7.33203125" customWidth="1"/>
    <col min="6" max="6" width="3.33203125" bestFit="1" customWidth="1"/>
    <col min="7" max="7" width="7.33203125" customWidth="1"/>
    <col min="8" max="8" width="6.5" customWidth="1"/>
    <col min="9" max="10" width="6.5" style="21" customWidth="1"/>
    <col min="12" max="12" width="7.1640625" customWidth="1"/>
    <col min="14" max="14" width="6.1640625" customWidth="1"/>
    <col min="15" max="15" width="8.6640625" customWidth="1"/>
    <col min="16" max="17" width="6.5" style="21" customWidth="1"/>
    <col min="19" max="19" width="7.1640625" customWidth="1"/>
    <col min="21" max="21" width="8" customWidth="1"/>
    <col min="24" max="24" width="8" style="21" customWidth="1"/>
    <col min="25" max="25" width="8" style="18" customWidth="1"/>
  </cols>
  <sheetData>
    <row r="1" spans="1:25" ht="18" x14ac:dyDescent="0.2">
      <c r="A1" s="3" t="s">
        <v>186</v>
      </c>
      <c r="B1" s="3" t="s">
        <v>37</v>
      </c>
      <c r="C1" s="18" t="s">
        <v>559</v>
      </c>
      <c r="D1" s="6" t="s">
        <v>187</v>
      </c>
      <c r="E1" s="6" t="s">
        <v>293</v>
      </c>
      <c r="F1" s="2" t="s">
        <v>322</v>
      </c>
      <c r="G1" s="2" t="s">
        <v>326</v>
      </c>
      <c r="H1" s="2" t="s">
        <v>403</v>
      </c>
      <c r="I1" s="27" t="s">
        <v>377</v>
      </c>
      <c r="J1" s="27"/>
      <c r="K1" s="2" t="s">
        <v>334</v>
      </c>
      <c r="L1" s="2" t="s">
        <v>525</v>
      </c>
      <c r="M1" s="2"/>
      <c r="N1" s="2" t="s">
        <v>526</v>
      </c>
      <c r="O1" s="2" t="s">
        <v>481</v>
      </c>
      <c r="P1" s="27" t="s">
        <v>482</v>
      </c>
      <c r="Q1" s="27"/>
      <c r="S1" s="2" t="s">
        <v>527</v>
      </c>
      <c r="U1" s="2" t="s">
        <v>557</v>
      </c>
      <c r="V1" s="2" t="s">
        <v>631</v>
      </c>
      <c r="W1" s="2" t="s">
        <v>632</v>
      </c>
      <c r="X1" s="27" t="s">
        <v>559</v>
      </c>
    </row>
    <row r="2" spans="1:25" ht="19" x14ac:dyDescent="0.25">
      <c r="A2" t="s">
        <v>243</v>
      </c>
      <c r="B2" t="s">
        <v>242</v>
      </c>
      <c r="C2" s="22">
        <v>12</v>
      </c>
      <c r="D2" s="7" t="s">
        <v>199</v>
      </c>
      <c r="E2" s="7"/>
      <c r="F2">
        <v>17</v>
      </c>
      <c r="G2">
        <v>18</v>
      </c>
      <c r="H2">
        <v>15</v>
      </c>
      <c r="I2" s="21">
        <f>+F2*0.2+G2*0.1+H2*0.2+E2+0.5*15</f>
        <v>15.7</v>
      </c>
      <c r="J2" s="22">
        <f>ROUND(I2,0)</f>
        <v>16</v>
      </c>
      <c r="K2" t="s">
        <v>345</v>
      </c>
      <c r="L2">
        <v>15</v>
      </c>
      <c r="M2" t="s">
        <v>413</v>
      </c>
      <c r="N2">
        <v>16</v>
      </c>
      <c r="O2" s="38">
        <v>16.363636363636363</v>
      </c>
      <c r="P2" s="21">
        <f>+(L2+N2)/2*0.9+O2*0.1</f>
        <v>15.586363636363638</v>
      </c>
      <c r="Q2" s="22">
        <f>ROUND(P2,0)</f>
        <v>16</v>
      </c>
      <c r="R2" t="s">
        <v>487</v>
      </c>
      <c r="S2">
        <v>12</v>
      </c>
      <c r="T2" t="s">
        <v>571</v>
      </c>
      <c r="U2">
        <v>12</v>
      </c>
      <c r="V2" t="s">
        <v>452</v>
      </c>
      <c r="X2" s="21">
        <f>+U2*0.5+S2*0.5</f>
        <v>12</v>
      </c>
      <c r="Y2" s="22">
        <f>ROUND(X2,0)</f>
        <v>12</v>
      </c>
    </row>
    <row r="3" spans="1:25" ht="19" x14ac:dyDescent="0.25">
      <c r="A3" s="36" t="s">
        <v>263</v>
      </c>
      <c r="B3" t="s">
        <v>262</v>
      </c>
      <c r="C3" s="22">
        <v>17</v>
      </c>
      <c r="D3" s="7" t="s">
        <v>209</v>
      </c>
      <c r="E3" s="7"/>
      <c r="F3">
        <v>17</v>
      </c>
      <c r="G3">
        <v>20</v>
      </c>
      <c r="H3">
        <v>17</v>
      </c>
      <c r="I3" s="21">
        <f>+F3*0.2+G3*0.1+H3*0.2+E3+0.5*18</f>
        <v>17.8</v>
      </c>
      <c r="J3" s="22">
        <f>ROUND(I3,0)</f>
        <v>18</v>
      </c>
      <c r="K3" t="s">
        <v>363</v>
      </c>
      <c r="L3">
        <v>18</v>
      </c>
      <c r="M3" t="s">
        <v>435</v>
      </c>
      <c r="N3">
        <v>17</v>
      </c>
      <c r="O3" s="38">
        <v>19.090909090909093</v>
      </c>
      <c r="P3" s="21">
        <f t="shared" ref="P3:P37" si="0">+(L3+N3)/2*0.9+O3*0.1</f>
        <v>17.65909090909091</v>
      </c>
      <c r="Q3" s="22">
        <f t="shared" ref="Q3:Q37" si="1">ROUND(P3,0)</f>
        <v>18</v>
      </c>
      <c r="R3" t="s">
        <v>505</v>
      </c>
      <c r="S3">
        <v>17</v>
      </c>
      <c r="T3" t="s">
        <v>598</v>
      </c>
      <c r="U3">
        <v>16</v>
      </c>
      <c r="V3" t="s">
        <v>452</v>
      </c>
      <c r="W3" t="s">
        <v>452</v>
      </c>
      <c r="X3" s="21">
        <f t="shared" ref="X3:X37" si="2">+U3*0.5+S3*0.5</f>
        <v>16.5</v>
      </c>
      <c r="Y3" s="22">
        <f t="shared" ref="Y3:Y37" si="3">ROUND(X3,0)</f>
        <v>17</v>
      </c>
    </row>
    <row r="4" spans="1:25" ht="19" x14ac:dyDescent="0.25">
      <c r="A4" t="s">
        <v>279</v>
      </c>
      <c r="B4" t="s">
        <v>278</v>
      </c>
      <c r="C4" s="22">
        <v>19</v>
      </c>
      <c r="D4" s="7" t="s">
        <v>217</v>
      </c>
      <c r="E4" s="7"/>
      <c r="F4">
        <v>0</v>
      </c>
      <c r="G4">
        <v>0</v>
      </c>
      <c r="H4">
        <v>0</v>
      </c>
      <c r="I4" s="21">
        <f>+F4*0.2+G4*0.1+H4*0.2+E4+0.5*18</f>
        <v>9</v>
      </c>
      <c r="J4" s="22">
        <f t="shared" ref="J4:J37" si="4">ROUND(I4,0)</f>
        <v>9</v>
      </c>
      <c r="K4" t="s">
        <v>463</v>
      </c>
      <c r="L4">
        <v>17</v>
      </c>
      <c r="M4" t="s">
        <v>464</v>
      </c>
      <c r="N4">
        <v>19</v>
      </c>
      <c r="O4" s="38">
        <v>0.90909090909090917</v>
      </c>
      <c r="P4" s="21">
        <f t="shared" si="0"/>
        <v>16.290909090909089</v>
      </c>
      <c r="Q4" s="22">
        <f t="shared" si="1"/>
        <v>16</v>
      </c>
      <c r="R4" t="s">
        <v>534</v>
      </c>
      <c r="S4">
        <v>18</v>
      </c>
      <c r="T4" t="s">
        <v>629</v>
      </c>
      <c r="U4">
        <v>20</v>
      </c>
      <c r="V4" t="s">
        <v>452</v>
      </c>
      <c r="W4" t="s">
        <v>635</v>
      </c>
      <c r="X4" s="21">
        <f t="shared" si="2"/>
        <v>19</v>
      </c>
      <c r="Y4" s="22">
        <f t="shared" si="3"/>
        <v>19</v>
      </c>
    </row>
    <row r="5" spans="1:25" ht="19" x14ac:dyDescent="0.25">
      <c r="A5" t="s">
        <v>291</v>
      </c>
      <c r="B5" t="s">
        <v>290</v>
      </c>
      <c r="C5" s="22">
        <v>17</v>
      </c>
      <c r="D5" s="7" t="s">
        <v>223</v>
      </c>
      <c r="E5" s="7"/>
      <c r="F5">
        <v>20</v>
      </c>
      <c r="G5">
        <v>18</v>
      </c>
      <c r="H5">
        <v>15</v>
      </c>
      <c r="I5" s="21">
        <f>+F5*0.2+G5*0.1+H5*0.2+E5+0.5*19</f>
        <v>18.3</v>
      </c>
      <c r="J5" s="22">
        <f t="shared" si="4"/>
        <v>18</v>
      </c>
      <c r="K5" t="s">
        <v>393</v>
      </c>
      <c r="L5">
        <v>19</v>
      </c>
      <c r="M5" t="s">
        <v>462</v>
      </c>
      <c r="N5">
        <v>17</v>
      </c>
      <c r="O5" s="38">
        <v>15</v>
      </c>
      <c r="P5" s="21">
        <f t="shared" si="0"/>
        <v>17.7</v>
      </c>
      <c r="Q5" s="22">
        <f t="shared" si="1"/>
        <v>18</v>
      </c>
      <c r="R5" t="s">
        <v>550</v>
      </c>
      <c r="S5">
        <v>16</v>
      </c>
      <c r="U5">
        <v>17</v>
      </c>
      <c r="V5" t="s">
        <v>452</v>
      </c>
      <c r="W5" t="s">
        <v>452</v>
      </c>
      <c r="X5" s="21">
        <f t="shared" si="2"/>
        <v>16.5</v>
      </c>
      <c r="Y5" s="22">
        <f t="shared" si="3"/>
        <v>17</v>
      </c>
    </row>
    <row r="6" spans="1:25" ht="19" x14ac:dyDescent="0.25">
      <c r="A6" t="s">
        <v>255</v>
      </c>
      <c r="B6" t="s">
        <v>254</v>
      </c>
      <c r="C6" s="22">
        <v>12</v>
      </c>
      <c r="D6" s="7" t="s">
        <v>205</v>
      </c>
      <c r="E6" s="7"/>
      <c r="F6">
        <v>19</v>
      </c>
      <c r="G6">
        <v>14</v>
      </c>
      <c r="H6">
        <v>16</v>
      </c>
      <c r="I6" s="21">
        <f>+F6*0.2+G6*0.1+H6*0.2+E6+0.5*10</f>
        <v>13.4</v>
      </c>
      <c r="J6" s="22">
        <f t="shared" si="4"/>
        <v>13</v>
      </c>
      <c r="K6" t="s">
        <v>357</v>
      </c>
      <c r="L6">
        <v>10</v>
      </c>
      <c r="M6" t="s">
        <v>430</v>
      </c>
      <c r="N6">
        <v>12</v>
      </c>
      <c r="O6" s="38">
        <v>20</v>
      </c>
      <c r="P6" s="21">
        <f>+(L6+N6)/2*0.9+O6*0.1</f>
        <v>11.9</v>
      </c>
      <c r="Q6" s="22">
        <f t="shared" si="1"/>
        <v>12</v>
      </c>
      <c r="R6" t="s">
        <v>517</v>
      </c>
      <c r="S6">
        <v>12</v>
      </c>
      <c r="T6" t="s">
        <v>595</v>
      </c>
      <c r="U6">
        <v>12</v>
      </c>
      <c r="V6" t="s">
        <v>452</v>
      </c>
      <c r="W6" t="s">
        <v>452</v>
      </c>
      <c r="X6" s="21">
        <f t="shared" si="2"/>
        <v>12</v>
      </c>
      <c r="Y6" s="22">
        <f t="shared" si="3"/>
        <v>12</v>
      </c>
    </row>
    <row r="7" spans="1:25" ht="19" x14ac:dyDescent="0.25">
      <c r="A7" t="s">
        <v>233</v>
      </c>
      <c r="B7" t="s">
        <v>232</v>
      </c>
      <c r="C7" s="22">
        <v>16</v>
      </c>
      <c r="D7" s="7" t="s">
        <v>194</v>
      </c>
      <c r="E7" s="7"/>
      <c r="F7">
        <v>17</v>
      </c>
      <c r="G7">
        <v>20</v>
      </c>
      <c r="H7">
        <v>15</v>
      </c>
      <c r="I7" s="21">
        <f>+F7*0.2+G7*0.1+H7*0.2+E7+0.5*17</f>
        <v>16.899999999999999</v>
      </c>
      <c r="J7" s="22">
        <f t="shared" si="4"/>
        <v>17</v>
      </c>
      <c r="K7" t="s">
        <v>342</v>
      </c>
      <c r="L7">
        <v>17</v>
      </c>
      <c r="M7" t="s">
        <v>407</v>
      </c>
      <c r="N7">
        <v>18</v>
      </c>
      <c r="O7" s="38">
        <v>20</v>
      </c>
      <c r="P7" s="21">
        <f t="shared" si="0"/>
        <v>17.75</v>
      </c>
      <c r="Q7" s="22">
        <f t="shared" si="1"/>
        <v>18</v>
      </c>
      <c r="R7" t="s">
        <v>477</v>
      </c>
      <c r="S7">
        <v>15</v>
      </c>
      <c r="T7" t="s">
        <v>566</v>
      </c>
      <c r="U7">
        <v>16</v>
      </c>
      <c r="V7" t="s">
        <v>452</v>
      </c>
      <c r="X7" s="21">
        <f t="shared" si="2"/>
        <v>15.5</v>
      </c>
      <c r="Y7" s="22">
        <f t="shared" si="3"/>
        <v>16</v>
      </c>
    </row>
    <row r="8" spans="1:25" ht="19" x14ac:dyDescent="0.25">
      <c r="A8" t="s">
        <v>292</v>
      </c>
      <c r="B8" t="s">
        <v>231</v>
      </c>
      <c r="C8" s="22">
        <v>17</v>
      </c>
      <c r="D8" s="7" t="s">
        <v>193</v>
      </c>
      <c r="E8" s="7"/>
      <c r="F8">
        <v>20</v>
      </c>
      <c r="G8">
        <v>18</v>
      </c>
      <c r="H8">
        <v>17</v>
      </c>
      <c r="I8" s="21">
        <f>+F8*0.2+G8*0.1+H8*0.2+E8+0.5*17</f>
        <v>17.7</v>
      </c>
      <c r="J8" s="22">
        <f t="shared" si="4"/>
        <v>18</v>
      </c>
      <c r="K8" t="s">
        <v>341</v>
      </c>
      <c r="L8">
        <v>18</v>
      </c>
      <c r="M8" t="s">
        <v>406</v>
      </c>
      <c r="N8">
        <v>18</v>
      </c>
      <c r="O8" s="38">
        <v>12.272727272727273</v>
      </c>
      <c r="P8" s="21">
        <f t="shared" si="0"/>
        <v>17.427272727272726</v>
      </c>
      <c r="Q8" s="22">
        <f t="shared" si="1"/>
        <v>17</v>
      </c>
      <c r="R8" t="s">
        <v>476</v>
      </c>
      <c r="S8">
        <v>16</v>
      </c>
      <c r="T8" t="s">
        <v>565</v>
      </c>
      <c r="U8">
        <v>18</v>
      </c>
      <c r="V8" t="s">
        <v>452</v>
      </c>
      <c r="W8" t="s">
        <v>452</v>
      </c>
      <c r="X8" s="21">
        <f t="shared" si="2"/>
        <v>17</v>
      </c>
      <c r="Y8" s="22">
        <f t="shared" si="3"/>
        <v>17</v>
      </c>
    </row>
    <row r="9" spans="1:25" ht="19" x14ac:dyDescent="0.25">
      <c r="A9" t="s">
        <v>257</v>
      </c>
      <c r="B9" t="s">
        <v>256</v>
      </c>
      <c r="C9" s="22">
        <v>17</v>
      </c>
      <c r="D9" s="7" t="s">
        <v>206</v>
      </c>
      <c r="E9" s="7"/>
      <c r="F9">
        <v>20</v>
      </c>
      <c r="G9">
        <v>20</v>
      </c>
      <c r="H9">
        <v>19</v>
      </c>
      <c r="I9" s="21">
        <f>+F9*0.2+G9*0.1+H9*0.2+E9+0.5*20</f>
        <v>19.8</v>
      </c>
      <c r="J9" s="22">
        <f t="shared" si="4"/>
        <v>20</v>
      </c>
      <c r="K9" t="s">
        <v>358</v>
      </c>
      <c r="L9">
        <v>20</v>
      </c>
      <c r="M9" t="s">
        <v>431</v>
      </c>
      <c r="N9">
        <v>17</v>
      </c>
      <c r="O9" s="38">
        <v>20</v>
      </c>
      <c r="P9" s="21">
        <f t="shared" si="0"/>
        <v>18.650000000000002</v>
      </c>
      <c r="Q9" s="22">
        <f t="shared" si="1"/>
        <v>19</v>
      </c>
      <c r="R9" t="s">
        <v>500</v>
      </c>
      <c r="S9">
        <v>16</v>
      </c>
      <c r="T9" t="s">
        <v>634</v>
      </c>
      <c r="U9">
        <v>17</v>
      </c>
      <c r="V9" t="s">
        <v>452</v>
      </c>
      <c r="W9" t="s">
        <v>635</v>
      </c>
      <c r="X9" s="21">
        <f t="shared" si="2"/>
        <v>16.5</v>
      </c>
      <c r="Y9" s="22">
        <f t="shared" si="3"/>
        <v>17</v>
      </c>
    </row>
    <row r="10" spans="1:25" ht="19" x14ac:dyDescent="0.25">
      <c r="A10" t="s">
        <v>230</v>
      </c>
      <c r="B10" t="s">
        <v>229</v>
      </c>
      <c r="C10" s="22">
        <v>16</v>
      </c>
      <c r="D10" s="7" t="s">
        <v>192</v>
      </c>
      <c r="E10" s="7"/>
      <c r="F10">
        <v>19</v>
      </c>
      <c r="G10">
        <v>20</v>
      </c>
      <c r="H10">
        <v>18</v>
      </c>
      <c r="I10" s="21">
        <f>+F10*0.2+G10*0.1+H10*0.2+E10+0.5*18</f>
        <v>18.399999999999999</v>
      </c>
      <c r="J10" s="22">
        <f t="shared" si="4"/>
        <v>18</v>
      </c>
      <c r="K10" t="s">
        <v>340</v>
      </c>
      <c r="L10">
        <v>18</v>
      </c>
      <c r="M10" t="s">
        <v>405</v>
      </c>
      <c r="N10">
        <v>16</v>
      </c>
      <c r="O10" s="38">
        <v>16.81818181818182</v>
      </c>
      <c r="P10" s="21">
        <f t="shared" si="0"/>
        <v>16.981818181818184</v>
      </c>
      <c r="Q10" s="22">
        <f t="shared" si="1"/>
        <v>17</v>
      </c>
      <c r="R10" t="s">
        <v>475</v>
      </c>
      <c r="S10">
        <v>16</v>
      </c>
      <c r="T10" t="s">
        <v>564</v>
      </c>
      <c r="U10">
        <v>15</v>
      </c>
      <c r="V10" t="s">
        <v>452</v>
      </c>
      <c r="W10" t="s">
        <v>452</v>
      </c>
      <c r="X10" s="21">
        <f t="shared" si="2"/>
        <v>15.5</v>
      </c>
      <c r="Y10" s="22">
        <f t="shared" si="3"/>
        <v>16</v>
      </c>
    </row>
    <row r="11" spans="1:25" ht="19" x14ac:dyDescent="0.25">
      <c r="A11" t="s">
        <v>275</v>
      </c>
      <c r="B11" t="s">
        <v>274</v>
      </c>
      <c r="C11" s="22">
        <v>13</v>
      </c>
      <c r="D11" s="7" t="s">
        <v>215</v>
      </c>
      <c r="E11" s="7"/>
      <c r="F11">
        <v>17</v>
      </c>
      <c r="G11">
        <v>18</v>
      </c>
      <c r="H11">
        <v>17</v>
      </c>
      <c r="I11" s="21">
        <f>+F11*0.2+G11*0.1+H11*0.2+E11+0.5*17</f>
        <v>17.100000000000001</v>
      </c>
      <c r="J11" s="22">
        <f t="shared" si="4"/>
        <v>17</v>
      </c>
      <c r="K11" t="s">
        <v>374</v>
      </c>
      <c r="L11">
        <v>13</v>
      </c>
      <c r="M11" t="s">
        <v>450</v>
      </c>
      <c r="N11">
        <v>11</v>
      </c>
      <c r="O11" s="38">
        <v>13.636363636363635</v>
      </c>
      <c r="P11" s="21">
        <f t="shared" si="0"/>
        <v>12.163636363636364</v>
      </c>
      <c r="Q11" s="22">
        <f t="shared" si="1"/>
        <v>12</v>
      </c>
      <c r="R11" t="s">
        <v>533</v>
      </c>
      <c r="S11">
        <v>11</v>
      </c>
      <c r="T11" t="s">
        <v>616</v>
      </c>
      <c r="U11">
        <v>14</v>
      </c>
      <c r="V11" t="s">
        <v>452</v>
      </c>
      <c r="X11" s="21">
        <f t="shared" si="2"/>
        <v>12.5</v>
      </c>
      <c r="Y11" s="22">
        <f t="shared" si="3"/>
        <v>13</v>
      </c>
    </row>
    <row r="12" spans="1:25" ht="19" x14ac:dyDescent="0.25">
      <c r="A12" t="s">
        <v>224</v>
      </c>
      <c r="B12" t="s">
        <v>191</v>
      </c>
      <c r="C12" s="22">
        <v>14</v>
      </c>
      <c r="D12" s="7" t="s">
        <v>225</v>
      </c>
      <c r="E12" s="7"/>
      <c r="F12">
        <v>20</v>
      </c>
      <c r="G12">
        <v>14</v>
      </c>
      <c r="H12">
        <v>15</v>
      </c>
      <c r="I12" s="21">
        <f t="shared" ref="I12:I37" si="5">+F12*0.2+G12*0.1+H12*0.2+E12+0.5*15</f>
        <v>15.9</v>
      </c>
      <c r="J12" s="22">
        <f t="shared" si="4"/>
        <v>16</v>
      </c>
      <c r="K12" t="s">
        <v>472</v>
      </c>
      <c r="L12">
        <v>16</v>
      </c>
      <c r="M12" t="s">
        <v>404</v>
      </c>
      <c r="N12">
        <v>10</v>
      </c>
      <c r="O12" s="38">
        <v>12.727272727272727</v>
      </c>
      <c r="P12" s="21">
        <f t="shared" si="0"/>
        <v>12.972727272727274</v>
      </c>
      <c r="Q12" s="22">
        <f t="shared" si="1"/>
        <v>13</v>
      </c>
      <c r="R12" t="s">
        <v>492</v>
      </c>
      <c r="S12">
        <v>11</v>
      </c>
      <c r="T12" t="s">
        <v>562</v>
      </c>
      <c r="U12">
        <v>16</v>
      </c>
      <c r="V12" t="s">
        <v>452</v>
      </c>
      <c r="W12" t="s">
        <v>452</v>
      </c>
      <c r="X12" s="21">
        <f t="shared" si="2"/>
        <v>13.5</v>
      </c>
      <c r="Y12" s="22">
        <f t="shared" si="3"/>
        <v>14</v>
      </c>
    </row>
    <row r="13" spans="1:25" ht="19" x14ac:dyDescent="0.25">
      <c r="A13" s="36" t="s">
        <v>273</v>
      </c>
      <c r="B13" t="s">
        <v>272</v>
      </c>
      <c r="C13" s="22">
        <v>16</v>
      </c>
      <c r="D13" s="7" t="s">
        <v>214</v>
      </c>
      <c r="E13" s="7"/>
      <c r="F13">
        <v>17</v>
      </c>
      <c r="G13">
        <v>18</v>
      </c>
      <c r="H13">
        <v>18</v>
      </c>
      <c r="I13" s="21">
        <f>+F13*0.2+G13*0.1+H13*0.2+E13+0.5*17</f>
        <v>17.3</v>
      </c>
      <c r="J13" s="22">
        <f t="shared" si="4"/>
        <v>17</v>
      </c>
      <c r="K13" t="s">
        <v>362</v>
      </c>
      <c r="L13">
        <v>17</v>
      </c>
      <c r="M13" t="s">
        <v>434</v>
      </c>
      <c r="N13">
        <v>15</v>
      </c>
      <c r="O13" s="38">
        <v>17.272727272727273</v>
      </c>
      <c r="P13" s="21">
        <f t="shared" si="0"/>
        <v>16.127272727272729</v>
      </c>
      <c r="Q13" s="22">
        <f t="shared" si="1"/>
        <v>16</v>
      </c>
      <c r="R13" t="s">
        <v>506</v>
      </c>
      <c r="S13">
        <v>16</v>
      </c>
      <c r="T13" t="s">
        <v>611</v>
      </c>
      <c r="U13">
        <v>16</v>
      </c>
      <c r="V13" t="s">
        <v>452</v>
      </c>
      <c r="W13" t="s">
        <v>452</v>
      </c>
      <c r="X13" s="21">
        <f t="shared" si="2"/>
        <v>16</v>
      </c>
      <c r="Y13" s="22">
        <f t="shared" si="3"/>
        <v>16</v>
      </c>
    </row>
    <row r="14" spans="1:25" ht="19" x14ac:dyDescent="0.25">
      <c r="A14" t="s">
        <v>247</v>
      </c>
      <c r="B14" t="s">
        <v>246</v>
      </c>
      <c r="C14" s="22">
        <v>12</v>
      </c>
      <c r="D14" s="7" t="s">
        <v>201</v>
      </c>
      <c r="E14" s="7"/>
      <c r="F14">
        <v>0</v>
      </c>
      <c r="G14">
        <v>0</v>
      </c>
      <c r="H14">
        <v>0</v>
      </c>
      <c r="I14" s="21">
        <f t="shared" si="5"/>
        <v>7.5</v>
      </c>
      <c r="J14" s="22">
        <f t="shared" si="4"/>
        <v>8</v>
      </c>
      <c r="K14" t="s">
        <v>346</v>
      </c>
      <c r="L14">
        <v>12</v>
      </c>
      <c r="M14" t="s">
        <v>415</v>
      </c>
      <c r="N14">
        <v>14</v>
      </c>
      <c r="O14" s="38">
        <v>8.1818181818181817</v>
      </c>
      <c r="P14" s="21">
        <f t="shared" si="0"/>
        <v>12.518181818181819</v>
      </c>
      <c r="Q14" s="22">
        <f t="shared" si="1"/>
        <v>13</v>
      </c>
      <c r="R14" t="s">
        <v>489</v>
      </c>
      <c r="S14">
        <v>11</v>
      </c>
      <c r="T14" t="s">
        <v>573</v>
      </c>
      <c r="U14">
        <v>13</v>
      </c>
      <c r="V14" t="s">
        <v>452</v>
      </c>
      <c r="W14" t="s">
        <v>452</v>
      </c>
      <c r="X14" s="21">
        <f t="shared" si="2"/>
        <v>12</v>
      </c>
      <c r="Y14" s="22">
        <f t="shared" si="3"/>
        <v>12</v>
      </c>
    </row>
    <row r="15" spans="1:25" ht="19" x14ac:dyDescent="0.25">
      <c r="A15" t="s">
        <v>281</v>
      </c>
      <c r="B15" t="s">
        <v>280</v>
      </c>
      <c r="C15" s="22">
        <v>7</v>
      </c>
      <c r="D15" s="7" t="s">
        <v>218</v>
      </c>
      <c r="E15" s="7">
        <v>-1</v>
      </c>
      <c r="F15">
        <v>14</v>
      </c>
      <c r="G15">
        <v>0</v>
      </c>
      <c r="H15">
        <v>15</v>
      </c>
      <c r="I15" s="21">
        <f t="shared" si="5"/>
        <v>12.3</v>
      </c>
      <c r="J15" s="22">
        <f t="shared" si="4"/>
        <v>12</v>
      </c>
      <c r="K15" t="s">
        <v>455</v>
      </c>
      <c r="L15">
        <v>12</v>
      </c>
      <c r="M15" t="s">
        <v>456</v>
      </c>
      <c r="N15">
        <v>14</v>
      </c>
      <c r="O15" s="38">
        <v>18.18181818181818</v>
      </c>
      <c r="P15" s="21">
        <f t="shared" si="0"/>
        <v>13.518181818181819</v>
      </c>
      <c r="Q15" s="22">
        <f t="shared" si="1"/>
        <v>14</v>
      </c>
      <c r="R15" t="s">
        <v>530</v>
      </c>
      <c r="S15">
        <v>8</v>
      </c>
      <c r="T15" t="s">
        <v>637</v>
      </c>
      <c r="U15">
        <v>6</v>
      </c>
      <c r="V15" t="s">
        <v>640</v>
      </c>
      <c r="W15" t="s">
        <v>452</v>
      </c>
      <c r="X15" s="21">
        <f t="shared" si="2"/>
        <v>7</v>
      </c>
      <c r="Y15" s="22">
        <f t="shared" si="3"/>
        <v>7</v>
      </c>
    </row>
    <row r="16" spans="1:25" ht="19" x14ac:dyDescent="0.25">
      <c r="A16" t="s">
        <v>259</v>
      </c>
      <c r="B16" t="s">
        <v>258</v>
      </c>
      <c r="C16" s="22">
        <v>20</v>
      </c>
      <c r="D16" s="7" t="s">
        <v>207</v>
      </c>
      <c r="E16" s="7"/>
      <c r="F16">
        <v>20</v>
      </c>
      <c r="G16">
        <v>20</v>
      </c>
      <c r="H16">
        <v>13</v>
      </c>
      <c r="I16" s="21">
        <f>+F16*0.2+G16*0.1+H16*0.2+E16+0.5*20</f>
        <v>18.600000000000001</v>
      </c>
      <c r="J16" s="22">
        <f t="shared" si="4"/>
        <v>19</v>
      </c>
      <c r="K16" t="s">
        <v>359</v>
      </c>
      <c r="L16">
        <v>20</v>
      </c>
      <c r="M16" t="s">
        <v>432</v>
      </c>
      <c r="N16">
        <v>18</v>
      </c>
      <c r="O16" s="38">
        <v>7.2727272727272734</v>
      </c>
      <c r="P16" s="21">
        <f t="shared" si="0"/>
        <v>17.827272727272728</v>
      </c>
      <c r="Q16" s="22">
        <f t="shared" si="1"/>
        <v>18</v>
      </c>
      <c r="R16" t="s">
        <v>501</v>
      </c>
      <c r="S16">
        <v>20</v>
      </c>
      <c r="T16" t="s">
        <v>596</v>
      </c>
      <c r="U16">
        <v>20</v>
      </c>
      <c r="V16" t="s">
        <v>452</v>
      </c>
      <c r="W16" t="s">
        <v>452</v>
      </c>
      <c r="X16" s="21">
        <f t="shared" si="2"/>
        <v>20</v>
      </c>
      <c r="Y16" s="22">
        <f t="shared" si="3"/>
        <v>20</v>
      </c>
    </row>
    <row r="17" spans="1:25" ht="19" x14ac:dyDescent="0.25">
      <c r="A17" t="s">
        <v>227</v>
      </c>
      <c r="B17" t="s">
        <v>226</v>
      </c>
      <c r="C17" s="22">
        <v>12</v>
      </c>
      <c r="D17" s="7" t="s">
        <v>228</v>
      </c>
      <c r="E17" s="7"/>
      <c r="F17">
        <v>17</v>
      </c>
      <c r="G17">
        <v>20</v>
      </c>
      <c r="H17">
        <v>17</v>
      </c>
      <c r="I17" s="21">
        <f t="shared" si="5"/>
        <v>16.3</v>
      </c>
      <c r="J17" s="22">
        <f t="shared" si="4"/>
        <v>16</v>
      </c>
      <c r="K17" t="s">
        <v>339</v>
      </c>
      <c r="L17">
        <v>14</v>
      </c>
      <c r="M17" t="s">
        <v>473</v>
      </c>
      <c r="N17">
        <v>11</v>
      </c>
      <c r="O17" s="38">
        <v>12.727272727272727</v>
      </c>
      <c r="P17" s="21">
        <f t="shared" si="0"/>
        <v>12.522727272727273</v>
      </c>
      <c r="Q17" s="22">
        <f t="shared" si="1"/>
        <v>13</v>
      </c>
      <c r="R17" t="s">
        <v>474</v>
      </c>
      <c r="S17">
        <v>13</v>
      </c>
      <c r="T17" t="s">
        <v>563</v>
      </c>
      <c r="U17">
        <v>10</v>
      </c>
      <c r="V17" t="s">
        <v>640</v>
      </c>
      <c r="W17" t="s">
        <v>452</v>
      </c>
      <c r="X17" s="21">
        <f t="shared" si="2"/>
        <v>11.5</v>
      </c>
      <c r="Y17" s="22">
        <f t="shared" si="3"/>
        <v>12</v>
      </c>
    </row>
    <row r="18" spans="1:25" ht="19" x14ac:dyDescent="0.25">
      <c r="A18" t="s">
        <v>190</v>
      </c>
      <c r="B18" t="s">
        <v>189</v>
      </c>
      <c r="C18" s="22">
        <v>17</v>
      </c>
      <c r="D18" s="7" t="s">
        <v>188</v>
      </c>
      <c r="E18" s="7">
        <v>-1</v>
      </c>
      <c r="F18">
        <v>15</v>
      </c>
      <c r="G18">
        <v>20</v>
      </c>
      <c r="H18">
        <v>16</v>
      </c>
      <c r="I18" s="21">
        <f t="shared" si="5"/>
        <v>14.7</v>
      </c>
      <c r="J18" s="22">
        <f t="shared" si="4"/>
        <v>15</v>
      </c>
      <c r="K18" t="s">
        <v>375</v>
      </c>
      <c r="L18">
        <v>17</v>
      </c>
      <c r="M18" t="s">
        <v>454</v>
      </c>
      <c r="N18">
        <v>17</v>
      </c>
      <c r="O18" s="38">
        <v>12.727272727272727</v>
      </c>
      <c r="P18" s="21">
        <f t="shared" si="0"/>
        <v>16.572727272727274</v>
      </c>
      <c r="Q18" s="22">
        <f t="shared" si="1"/>
        <v>17</v>
      </c>
      <c r="R18" t="s">
        <v>531</v>
      </c>
      <c r="S18">
        <v>16</v>
      </c>
      <c r="T18" t="s">
        <v>619</v>
      </c>
      <c r="U18">
        <v>17</v>
      </c>
      <c r="V18" t="s">
        <v>452</v>
      </c>
      <c r="W18" t="s">
        <v>452</v>
      </c>
      <c r="X18" s="21">
        <f t="shared" si="2"/>
        <v>16.5</v>
      </c>
      <c r="Y18" s="22">
        <f t="shared" si="3"/>
        <v>17</v>
      </c>
    </row>
    <row r="19" spans="1:25" ht="19" x14ac:dyDescent="0.25">
      <c r="A19" t="s">
        <v>245</v>
      </c>
      <c r="B19" t="s">
        <v>244</v>
      </c>
      <c r="C19" s="22">
        <v>14</v>
      </c>
      <c r="D19" s="7" t="s">
        <v>200</v>
      </c>
      <c r="E19" s="7"/>
      <c r="F19">
        <v>14</v>
      </c>
      <c r="G19">
        <v>14</v>
      </c>
      <c r="H19">
        <v>14</v>
      </c>
      <c r="I19" s="21">
        <f t="shared" si="5"/>
        <v>14.5</v>
      </c>
      <c r="J19" s="22">
        <f t="shared" si="4"/>
        <v>15</v>
      </c>
      <c r="K19" t="s">
        <v>394</v>
      </c>
      <c r="L19">
        <v>14</v>
      </c>
      <c r="M19" t="s">
        <v>414</v>
      </c>
      <c r="N19">
        <v>16</v>
      </c>
      <c r="O19" s="38">
        <v>15</v>
      </c>
      <c r="P19" s="21">
        <f t="shared" si="0"/>
        <v>15</v>
      </c>
      <c r="Q19" s="22">
        <f t="shared" si="1"/>
        <v>15</v>
      </c>
      <c r="R19" t="s">
        <v>488</v>
      </c>
      <c r="S19">
        <v>13</v>
      </c>
      <c r="T19" t="s">
        <v>572</v>
      </c>
      <c r="U19">
        <v>14</v>
      </c>
      <c r="V19" t="s">
        <v>452</v>
      </c>
      <c r="W19" t="s">
        <v>452</v>
      </c>
      <c r="X19" s="21">
        <f t="shared" si="2"/>
        <v>13.5</v>
      </c>
      <c r="Y19" s="22">
        <f t="shared" si="3"/>
        <v>14</v>
      </c>
    </row>
    <row r="20" spans="1:25" ht="19" x14ac:dyDescent="0.25">
      <c r="A20" t="s">
        <v>283</v>
      </c>
      <c r="B20" t="s">
        <v>282</v>
      </c>
      <c r="C20" s="22">
        <v>18</v>
      </c>
      <c r="D20" s="7" t="s">
        <v>219</v>
      </c>
      <c r="E20" s="7"/>
      <c r="F20">
        <v>19</v>
      </c>
      <c r="G20">
        <v>15</v>
      </c>
      <c r="H20">
        <v>16</v>
      </c>
      <c r="I20" s="21">
        <f t="shared" si="5"/>
        <v>16</v>
      </c>
      <c r="J20" s="22">
        <f t="shared" si="4"/>
        <v>16</v>
      </c>
      <c r="K20" t="s">
        <v>457</v>
      </c>
      <c r="L20">
        <v>19</v>
      </c>
      <c r="M20" t="s">
        <v>458</v>
      </c>
      <c r="N20">
        <v>19</v>
      </c>
      <c r="O20" s="38">
        <v>15.909090909090908</v>
      </c>
      <c r="P20" s="21">
        <f t="shared" si="0"/>
        <v>18.690909090909091</v>
      </c>
      <c r="Q20" s="22">
        <f t="shared" si="1"/>
        <v>19</v>
      </c>
      <c r="R20" t="s">
        <v>549</v>
      </c>
      <c r="S20">
        <v>18</v>
      </c>
      <c r="T20" t="s">
        <v>628</v>
      </c>
      <c r="U20">
        <v>17</v>
      </c>
      <c r="V20" t="s">
        <v>452</v>
      </c>
      <c r="W20" t="s">
        <v>452</v>
      </c>
      <c r="X20" s="21">
        <f t="shared" si="2"/>
        <v>17.5</v>
      </c>
      <c r="Y20" s="22">
        <f t="shared" si="3"/>
        <v>18</v>
      </c>
    </row>
    <row r="21" spans="1:25" ht="19" x14ac:dyDescent="0.25">
      <c r="A21" t="s">
        <v>249</v>
      </c>
      <c r="B21" t="s">
        <v>248</v>
      </c>
      <c r="C21" s="22">
        <v>16</v>
      </c>
      <c r="D21" s="7" t="s">
        <v>202</v>
      </c>
      <c r="E21" s="7"/>
      <c r="F21">
        <v>20</v>
      </c>
      <c r="G21">
        <v>20</v>
      </c>
      <c r="H21">
        <v>18</v>
      </c>
      <c r="I21" s="21">
        <f>+F21*0.2+G21*0.1+H21*0.2+E21+0.5*19</f>
        <v>19.100000000000001</v>
      </c>
      <c r="J21" s="22">
        <f t="shared" si="4"/>
        <v>19</v>
      </c>
      <c r="K21" t="s">
        <v>490</v>
      </c>
      <c r="L21">
        <v>19</v>
      </c>
      <c r="M21" t="s">
        <v>416</v>
      </c>
      <c r="N21">
        <v>16</v>
      </c>
      <c r="O21" s="38">
        <v>20</v>
      </c>
      <c r="P21" s="21">
        <f t="shared" si="0"/>
        <v>17.75</v>
      </c>
      <c r="Q21" s="22">
        <f t="shared" si="1"/>
        <v>18</v>
      </c>
      <c r="R21" t="s">
        <v>491</v>
      </c>
      <c r="S21">
        <v>17</v>
      </c>
      <c r="T21" t="s">
        <v>574</v>
      </c>
      <c r="U21">
        <v>15</v>
      </c>
      <c r="V21" t="s">
        <v>452</v>
      </c>
      <c r="W21" t="s">
        <v>635</v>
      </c>
      <c r="X21" s="21">
        <f t="shared" si="2"/>
        <v>16</v>
      </c>
      <c r="Y21" s="22">
        <f t="shared" si="3"/>
        <v>16</v>
      </c>
    </row>
    <row r="22" spans="1:25" ht="19" x14ac:dyDescent="0.25">
      <c r="A22" t="s">
        <v>289</v>
      </c>
      <c r="B22" t="s">
        <v>288</v>
      </c>
      <c r="C22" s="22">
        <v>20</v>
      </c>
      <c r="D22" s="7" t="s">
        <v>222</v>
      </c>
      <c r="E22" s="7"/>
      <c r="F22">
        <v>18</v>
      </c>
      <c r="G22">
        <v>19</v>
      </c>
      <c r="H22">
        <v>0</v>
      </c>
      <c r="I22" s="21">
        <f>+F22*0.2+G22*0.1+H22*0.2+E22+0.5*17</f>
        <v>14</v>
      </c>
      <c r="J22" s="22">
        <f t="shared" si="4"/>
        <v>14</v>
      </c>
      <c r="K22" t="s">
        <v>328</v>
      </c>
      <c r="L22">
        <v>18</v>
      </c>
      <c r="M22" t="s">
        <v>461</v>
      </c>
      <c r="N22">
        <v>19</v>
      </c>
      <c r="O22" s="38">
        <v>7.7272727272727266</v>
      </c>
      <c r="P22" s="21">
        <f t="shared" si="0"/>
        <v>17.422727272727276</v>
      </c>
      <c r="Q22" s="22">
        <f t="shared" si="1"/>
        <v>17</v>
      </c>
      <c r="R22" t="s">
        <v>555</v>
      </c>
      <c r="S22">
        <v>19</v>
      </c>
      <c r="T22" t="s">
        <v>615</v>
      </c>
      <c r="U22">
        <v>20</v>
      </c>
      <c r="V22" t="s">
        <v>452</v>
      </c>
      <c r="W22" t="s">
        <v>635</v>
      </c>
      <c r="X22" s="21">
        <f t="shared" si="2"/>
        <v>19.5</v>
      </c>
      <c r="Y22" s="22">
        <f t="shared" si="3"/>
        <v>20</v>
      </c>
    </row>
    <row r="23" spans="1:25" ht="19" x14ac:dyDescent="0.25">
      <c r="A23" t="s">
        <v>267</v>
      </c>
      <c r="B23" t="s">
        <v>266</v>
      </c>
      <c r="C23" s="22">
        <v>6</v>
      </c>
      <c r="D23" s="7" t="s">
        <v>211</v>
      </c>
      <c r="E23" s="7"/>
      <c r="F23">
        <v>20</v>
      </c>
      <c r="G23">
        <v>20</v>
      </c>
      <c r="H23">
        <v>19</v>
      </c>
      <c r="I23" s="21">
        <f>+F23*0.2+G23*0.1+H23*0.2+E23+0.5*17</f>
        <v>18.3</v>
      </c>
      <c r="J23" s="22">
        <f t="shared" si="4"/>
        <v>18</v>
      </c>
      <c r="K23" t="s">
        <v>613</v>
      </c>
      <c r="L23">
        <v>17</v>
      </c>
      <c r="M23" t="s">
        <v>437</v>
      </c>
      <c r="N23">
        <v>17</v>
      </c>
      <c r="O23" s="38">
        <v>15.454545454545453</v>
      </c>
      <c r="P23" s="21">
        <f t="shared" si="0"/>
        <v>16.845454545454547</v>
      </c>
      <c r="Q23" s="22">
        <f t="shared" si="1"/>
        <v>17</v>
      </c>
      <c r="R23" t="s">
        <v>612</v>
      </c>
      <c r="S23">
        <v>13</v>
      </c>
      <c r="T23" t="s">
        <v>614</v>
      </c>
      <c r="U23">
        <v>8</v>
      </c>
      <c r="V23" t="s">
        <v>452</v>
      </c>
      <c r="X23" s="68">
        <f>+U23*0.5+S23*0.5 - 5</f>
        <v>5.5</v>
      </c>
      <c r="Y23" s="22">
        <f t="shared" si="3"/>
        <v>6</v>
      </c>
    </row>
    <row r="24" spans="1:25" ht="19" x14ac:dyDescent="0.25">
      <c r="A24" t="s">
        <v>287</v>
      </c>
      <c r="B24" t="s">
        <v>286</v>
      </c>
      <c r="C24" s="22">
        <v>16</v>
      </c>
      <c r="D24" s="7" t="s">
        <v>221</v>
      </c>
      <c r="E24" s="7"/>
      <c r="F24">
        <v>17</v>
      </c>
      <c r="G24">
        <v>18</v>
      </c>
      <c r="H24">
        <v>17</v>
      </c>
      <c r="I24" s="21">
        <f>+F24*0.2+G24*0.1+H24*0.2+E24+0.5*18</f>
        <v>17.600000000000001</v>
      </c>
      <c r="J24" s="22">
        <f t="shared" si="4"/>
        <v>18</v>
      </c>
      <c r="K24" t="s">
        <v>547</v>
      </c>
      <c r="L24">
        <v>18</v>
      </c>
      <c r="M24" t="s">
        <v>453</v>
      </c>
      <c r="N24">
        <v>17</v>
      </c>
      <c r="O24" s="38">
        <v>17.272727272727273</v>
      </c>
      <c r="P24" s="21">
        <f t="shared" si="0"/>
        <v>17.477272727272727</v>
      </c>
      <c r="Q24" s="22">
        <f t="shared" si="1"/>
        <v>17</v>
      </c>
      <c r="R24" t="s">
        <v>548</v>
      </c>
      <c r="S24">
        <v>17</v>
      </c>
      <c r="U24">
        <v>15</v>
      </c>
      <c r="V24" t="s">
        <v>452</v>
      </c>
      <c r="W24" t="s">
        <v>452</v>
      </c>
      <c r="X24" s="21">
        <f t="shared" si="2"/>
        <v>16</v>
      </c>
      <c r="Y24" s="22">
        <f t="shared" si="3"/>
        <v>16</v>
      </c>
    </row>
    <row r="25" spans="1:25" ht="19" x14ac:dyDescent="0.25">
      <c r="A25" t="s">
        <v>253</v>
      </c>
      <c r="B25" t="s">
        <v>252</v>
      </c>
      <c r="C25" s="22">
        <v>14</v>
      </c>
      <c r="D25" s="7" t="s">
        <v>204</v>
      </c>
      <c r="E25" s="7"/>
      <c r="F25">
        <v>17</v>
      </c>
      <c r="G25">
        <v>20</v>
      </c>
      <c r="H25">
        <v>20</v>
      </c>
      <c r="I25" s="21">
        <f>+F25*0.2+G25*0.1+H25*0.2+E25+0.5*13</f>
        <v>15.9</v>
      </c>
      <c r="J25" s="22">
        <f t="shared" si="4"/>
        <v>16</v>
      </c>
      <c r="K25" t="s">
        <v>356</v>
      </c>
      <c r="L25">
        <v>13</v>
      </c>
      <c r="M25" t="s">
        <v>429</v>
      </c>
      <c r="N25">
        <v>15</v>
      </c>
      <c r="O25" s="38">
        <v>20</v>
      </c>
      <c r="P25" s="21">
        <f t="shared" si="0"/>
        <v>14.6</v>
      </c>
      <c r="Q25" s="22">
        <f t="shared" si="1"/>
        <v>15</v>
      </c>
      <c r="R25" t="s">
        <v>498</v>
      </c>
      <c r="S25">
        <v>14</v>
      </c>
      <c r="T25" t="s">
        <v>594</v>
      </c>
      <c r="U25">
        <v>13</v>
      </c>
      <c r="V25" t="s">
        <v>452</v>
      </c>
      <c r="W25" t="s">
        <v>452</v>
      </c>
      <c r="X25" s="21">
        <f t="shared" si="2"/>
        <v>13.5</v>
      </c>
      <c r="Y25" s="22">
        <f t="shared" si="3"/>
        <v>14</v>
      </c>
    </row>
    <row r="26" spans="1:25" ht="19" x14ac:dyDescent="0.25">
      <c r="A26" t="s">
        <v>241</v>
      </c>
      <c r="B26" t="s">
        <v>240</v>
      </c>
      <c r="C26" s="22">
        <v>13</v>
      </c>
      <c r="D26" s="7" t="s">
        <v>198</v>
      </c>
      <c r="E26" s="7"/>
      <c r="F26">
        <v>14</v>
      </c>
      <c r="G26">
        <v>14</v>
      </c>
      <c r="H26">
        <v>14</v>
      </c>
      <c r="I26" s="21">
        <f>+F26*0.2+G26*0.1+H26*0.2+E26+0.5*12</f>
        <v>13</v>
      </c>
      <c r="J26" s="22">
        <f t="shared" si="4"/>
        <v>13</v>
      </c>
      <c r="K26" t="s">
        <v>344</v>
      </c>
      <c r="L26">
        <v>12</v>
      </c>
      <c r="M26" t="s">
        <v>485</v>
      </c>
      <c r="N26">
        <v>15</v>
      </c>
      <c r="O26" s="38">
        <v>4.0909090909090908</v>
      </c>
      <c r="P26" s="21">
        <f t="shared" si="0"/>
        <v>12.559090909090909</v>
      </c>
      <c r="Q26" s="22">
        <f t="shared" si="1"/>
        <v>13</v>
      </c>
      <c r="R26" t="s">
        <v>486</v>
      </c>
      <c r="S26">
        <v>15</v>
      </c>
      <c r="T26" t="s">
        <v>570</v>
      </c>
      <c r="U26">
        <v>11</v>
      </c>
      <c r="V26" t="s">
        <v>452</v>
      </c>
      <c r="W26" t="s">
        <v>452</v>
      </c>
      <c r="X26" s="21">
        <f t="shared" si="2"/>
        <v>13</v>
      </c>
      <c r="Y26" s="22">
        <f t="shared" si="3"/>
        <v>13</v>
      </c>
    </row>
    <row r="27" spans="1:25" x14ac:dyDescent="0.2">
      <c r="A27" t="s">
        <v>323</v>
      </c>
      <c r="B27" t="s">
        <v>324</v>
      </c>
      <c r="C27" s="22">
        <v>15</v>
      </c>
      <c r="D27" s="1" t="s">
        <v>325</v>
      </c>
      <c r="F27">
        <v>20</v>
      </c>
      <c r="G27">
        <v>15</v>
      </c>
      <c r="H27">
        <v>17</v>
      </c>
      <c r="I27" s="21">
        <f t="shared" si="5"/>
        <v>16.399999999999999</v>
      </c>
      <c r="J27" s="22">
        <f t="shared" si="4"/>
        <v>16</v>
      </c>
      <c r="K27" t="s">
        <v>459</v>
      </c>
      <c r="L27">
        <v>17</v>
      </c>
      <c r="M27" t="s">
        <v>460</v>
      </c>
      <c r="N27">
        <v>16</v>
      </c>
      <c r="O27" s="38">
        <v>18.18181818181818</v>
      </c>
      <c r="P27" s="21">
        <f t="shared" si="0"/>
        <v>16.668181818181818</v>
      </c>
      <c r="Q27" s="22">
        <f t="shared" si="1"/>
        <v>17</v>
      </c>
      <c r="R27" t="s">
        <v>546</v>
      </c>
      <c r="S27">
        <v>16</v>
      </c>
      <c r="T27" t="s">
        <v>627</v>
      </c>
      <c r="U27">
        <v>14</v>
      </c>
      <c r="V27" t="s">
        <v>452</v>
      </c>
      <c r="W27" t="s">
        <v>452</v>
      </c>
      <c r="X27" s="21">
        <f t="shared" si="2"/>
        <v>15</v>
      </c>
      <c r="Y27" s="22">
        <f t="shared" si="3"/>
        <v>15</v>
      </c>
    </row>
    <row r="28" spans="1:25" ht="19" x14ac:dyDescent="0.25">
      <c r="A28" t="s">
        <v>261</v>
      </c>
      <c r="B28" t="s">
        <v>260</v>
      </c>
      <c r="C28" s="22">
        <v>17</v>
      </c>
      <c r="D28" s="7" t="s">
        <v>208</v>
      </c>
      <c r="E28" s="7"/>
      <c r="F28">
        <v>20</v>
      </c>
      <c r="G28">
        <v>20</v>
      </c>
      <c r="H28">
        <v>17</v>
      </c>
      <c r="I28" s="21">
        <f t="shared" si="5"/>
        <v>16.899999999999999</v>
      </c>
      <c r="J28" s="22">
        <f t="shared" si="4"/>
        <v>17</v>
      </c>
      <c r="K28" t="s">
        <v>360</v>
      </c>
      <c r="L28">
        <v>17</v>
      </c>
      <c r="M28" t="s">
        <v>433</v>
      </c>
      <c r="N28">
        <v>17</v>
      </c>
      <c r="O28" s="38">
        <v>18.636363636363637</v>
      </c>
      <c r="P28" s="21">
        <f t="shared" si="0"/>
        <v>17.163636363636364</v>
      </c>
      <c r="Q28" s="22">
        <f t="shared" si="1"/>
        <v>17</v>
      </c>
      <c r="R28" t="s">
        <v>502</v>
      </c>
      <c r="S28">
        <v>17</v>
      </c>
      <c r="T28" t="s">
        <v>597</v>
      </c>
      <c r="U28">
        <v>17</v>
      </c>
      <c r="V28" t="s">
        <v>452</v>
      </c>
      <c r="X28" s="21">
        <f t="shared" si="2"/>
        <v>17</v>
      </c>
      <c r="Y28" s="22">
        <f t="shared" si="3"/>
        <v>17</v>
      </c>
    </row>
    <row r="29" spans="1:25" ht="19" x14ac:dyDescent="0.25">
      <c r="A29" t="s">
        <v>269</v>
      </c>
      <c r="B29" t="s">
        <v>268</v>
      </c>
      <c r="C29" s="22">
        <v>16</v>
      </c>
      <c r="D29" s="7" t="s">
        <v>212</v>
      </c>
      <c r="E29" s="7"/>
      <c r="F29">
        <v>15</v>
      </c>
      <c r="G29">
        <v>15</v>
      </c>
      <c r="H29">
        <v>0</v>
      </c>
      <c r="I29" s="21">
        <f t="shared" si="5"/>
        <v>12</v>
      </c>
      <c r="J29" s="22">
        <f t="shared" si="4"/>
        <v>12</v>
      </c>
      <c r="K29" t="s">
        <v>366</v>
      </c>
      <c r="L29">
        <v>16</v>
      </c>
      <c r="M29" t="s">
        <v>438</v>
      </c>
      <c r="N29">
        <v>16</v>
      </c>
      <c r="O29" s="38">
        <v>13.636363636363635</v>
      </c>
      <c r="P29" s="21">
        <f t="shared" si="0"/>
        <v>15.763636363636364</v>
      </c>
      <c r="Q29" s="22">
        <f t="shared" si="1"/>
        <v>16</v>
      </c>
      <c r="R29" t="s">
        <v>508</v>
      </c>
      <c r="S29">
        <v>16</v>
      </c>
      <c r="T29" t="s">
        <v>610</v>
      </c>
      <c r="U29">
        <v>15</v>
      </c>
      <c r="V29" t="s">
        <v>452</v>
      </c>
      <c r="W29" t="s">
        <v>452</v>
      </c>
      <c r="X29" s="21">
        <f t="shared" si="2"/>
        <v>15.5</v>
      </c>
      <c r="Y29" s="22">
        <f t="shared" si="3"/>
        <v>16</v>
      </c>
    </row>
    <row r="30" spans="1:25" ht="19" x14ac:dyDescent="0.25">
      <c r="A30" t="s">
        <v>285</v>
      </c>
      <c r="B30" t="s">
        <v>284</v>
      </c>
      <c r="C30" s="22">
        <v>13</v>
      </c>
      <c r="D30" s="7" t="s">
        <v>220</v>
      </c>
      <c r="E30" s="7"/>
      <c r="F30">
        <v>17</v>
      </c>
      <c r="G30">
        <v>18</v>
      </c>
      <c r="H30">
        <v>18</v>
      </c>
      <c r="I30" s="21">
        <f>+F30*0.2+G30*0.1+H30*0.2+E30+0.5*18</f>
        <v>17.8</v>
      </c>
      <c r="J30" s="22">
        <f t="shared" si="4"/>
        <v>18</v>
      </c>
      <c r="K30" t="s">
        <v>328</v>
      </c>
      <c r="L30">
        <v>18</v>
      </c>
      <c r="M30" t="s">
        <v>395</v>
      </c>
      <c r="N30">
        <v>14</v>
      </c>
      <c r="O30" s="38">
        <v>17.272727272727273</v>
      </c>
      <c r="P30" s="21">
        <f t="shared" si="0"/>
        <v>16.127272727272729</v>
      </c>
      <c r="Q30" s="22">
        <f t="shared" si="1"/>
        <v>16</v>
      </c>
      <c r="R30" t="s">
        <v>545</v>
      </c>
      <c r="S30">
        <v>12</v>
      </c>
      <c r="T30" t="s">
        <v>636</v>
      </c>
      <c r="U30">
        <v>14</v>
      </c>
      <c r="V30" t="s">
        <v>452</v>
      </c>
      <c r="W30" t="s">
        <v>635</v>
      </c>
      <c r="X30" s="21">
        <f t="shared" si="2"/>
        <v>13</v>
      </c>
      <c r="Y30" s="22">
        <f t="shared" si="3"/>
        <v>13</v>
      </c>
    </row>
    <row r="31" spans="1:25" ht="19" x14ac:dyDescent="0.25">
      <c r="A31" t="s">
        <v>237</v>
      </c>
      <c r="B31" t="s">
        <v>236</v>
      </c>
      <c r="C31" s="22">
        <v>18</v>
      </c>
      <c r="D31" s="7" t="s">
        <v>196</v>
      </c>
      <c r="E31" s="7"/>
      <c r="F31">
        <v>15</v>
      </c>
      <c r="G31">
        <v>15</v>
      </c>
      <c r="H31">
        <v>14</v>
      </c>
      <c r="I31" s="21">
        <f t="shared" si="5"/>
        <v>14.8</v>
      </c>
      <c r="J31" s="22">
        <f t="shared" si="4"/>
        <v>15</v>
      </c>
      <c r="K31" t="s">
        <v>343</v>
      </c>
      <c r="L31">
        <v>15</v>
      </c>
      <c r="M31" t="s">
        <v>411</v>
      </c>
      <c r="N31">
        <v>17</v>
      </c>
      <c r="O31" s="38">
        <v>10</v>
      </c>
      <c r="P31" s="21">
        <f t="shared" si="0"/>
        <v>15.4</v>
      </c>
      <c r="Q31" s="22">
        <f t="shared" si="1"/>
        <v>15</v>
      </c>
      <c r="R31" t="s">
        <v>483</v>
      </c>
      <c r="S31">
        <v>18</v>
      </c>
      <c r="T31" t="s">
        <v>568</v>
      </c>
      <c r="U31">
        <v>17</v>
      </c>
      <c r="V31" t="s">
        <v>452</v>
      </c>
      <c r="W31" t="s">
        <v>452</v>
      </c>
      <c r="X31" s="21">
        <f t="shared" si="2"/>
        <v>17.5</v>
      </c>
      <c r="Y31" s="22">
        <f t="shared" si="3"/>
        <v>18</v>
      </c>
    </row>
    <row r="32" spans="1:25" ht="19" x14ac:dyDescent="0.25">
      <c r="A32" t="s">
        <v>277</v>
      </c>
      <c r="B32" t="s">
        <v>276</v>
      </c>
      <c r="C32" s="22">
        <v>18</v>
      </c>
      <c r="D32" s="7" t="s">
        <v>216</v>
      </c>
      <c r="E32" s="7">
        <v>-1</v>
      </c>
      <c r="F32">
        <v>15</v>
      </c>
      <c r="G32">
        <v>14</v>
      </c>
      <c r="H32">
        <v>15</v>
      </c>
      <c r="I32" s="21">
        <f>+F32*0.2+G32*0.1+H32*0.2+E32+0.5*16</f>
        <v>14.4</v>
      </c>
      <c r="J32" s="22">
        <f t="shared" si="4"/>
        <v>14</v>
      </c>
      <c r="K32" t="s">
        <v>328</v>
      </c>
      <c r="L32">
        <v>16</v>
      </c>
      <c r="M32" t="s">
        <v>451</v>
      </c>
      <c r="N32">
        <v>18</v>
      </c>
      <c r="O32" s="38">
        <v>0</v>
      </c>
      <c r="P32" s="21">
        <f t="shared" si="0"/>
        <v>15.3</v>
      </c>
      <c r="Q32" s="22">
        <f t="shared" si="1"/>
        <v>15</v>
      </c>
      <c r="R32" t="s">
        <v>618</v>
      </c>
      <c r="S32">
        <v>18</v>
      </c>
      <c r="T32" t="s">
        <v>617</v>
      </c>
      <c r="U32">
        <v>17</v>
      </c>
      <c r="V32" t="s">
        <v>452</v>
      </c>
      <c r="W32" t="s">
        <v>635</v>
      </c>
      <c r="X32" s="21">
        <f t="shared" si="2"/>
        <v>17.5</v>
      </c>
      <c r="Y32" s="22">
        <f t="shared" si="3"/>
        <v>18</v>
      </c>
    </row>
    <row r="33" spans="1:25" ht="19" x14ac:dyDescent="0.25">
      <c r="A33" t="s">
        <v>239</v>
      </c>
      <c r="B33" t="s">
        <v>238</v>
      </c>
      <c r="C33" s="22">
        <v>15</v>
      </c>
      <c r="D33" s="7" t="s">
        <v>197</v>
      </c>
      <c r="E33" s="7">
        <v>-1</v>
      </c>
      <c r="F33">
        <v>18</v>
      </c>
      <c r="G33">
        <v>20</v>
      </c>
      <c r="H33">
        <v>17</v>
      </c>
      <c r="I33" s="21">
        <f>+F33*0.2+G33*0.1+H33*0.2+E33+0.5*11</f>
        <v>13.5</v>
      </c>
      <c r="J33" s="22">
        <f t="shared" si="4"/>
        <v>14</v>
      </c>
      <c r="K33" t="s">
        <v>347</v>
      </c>
      <c r="L33">
        <v>11</v>
      </c>
      <c r="M33" t="s">
        <v>412</v>
      </c>
      <c r="N33">
        <v>16</v>
      </c>
      <c r="O33" s="38">
        <v>13.636363636363635</v>
      </c>
      <c r="P33" s="21">
        <f t="shared" si="0"/>
        <v>13.513636363636364</v>
      </c>
      <c r="Q33" s="22">
        <f t="shared" si="1"/>
        <v>14</v>
      </c>
      <c r="R33" t="s">
        <v>484</v>
      </c>
      <c r="S33">
        <v>16</v>
      </c>
      <c r="T33" t="s">
        <v>569</v>
      </c>
      <c r="U33">
        <v>14</v>
      </c>
      <c r="V33" t="s">
        <v>452</v>
      </c>
      <c r="X33" s="21">
        <f t="shared" si="2"/>
        <v>15</v>
      </c>
      <c r="Y33" s="22">
        <f t="shared" si="3"/>
        <v>15</v>
      </c>
    </row>
    <row r="34" spans="1:25" ht="19" x14ac:dyDescent="0.25">
      <c r="A34" t="s">
        <v>265</v>
      </c>
      <c r="B34" t="s">
        <v>264</v>
      </c>
      <c r="C34" s="22">
        <v>16</v>
      </c>
      <c r="D34" s="7" t="s">
        <v>210</v>
      </c>
      <c r="E34" s="7"/>
      <c r="F34">
        <v>17</v>
      </c>
      <c r="G34">
        <v>20</v>
      </c>
      <c r="H34">
        <v>13</v>
      </c>
      <c r="I34" s="21">
        <f t="shared" si="5"/>
        <v>15.5</v>
      </c>
      <c r="J34" s="22">
        <f t="shared" si="4"/>
        <v>16</v>
      </c>
      <c r="K34" t="s">
        <v>364</v>
      </c>
      <c r="L34">
        <v>16</v>
      </c>
      <c r="M34" t="s">
        <v>436</v>
      </c>
      <c r="N34">
        <v>17</v>
      </c>
      <c r="O34" s="38">
        <v>17.272727272727273</v>
      </c>
      <c r="P34" s="21">
        <f t="shared" si="0"/>
        <v>16.577272727272728</v>
      </c>
      <c r="Q34" s="22">
        <f t="shared" si="1"/>
        <v>17</v>
      </c>
      <c r="R34" t="s">
        <v>507</v>
      </c>
      <c r="S34">
        <v>16</v>
      </c>
      <c r="T34" t="s">
        <v>630</v>
      </c>
      <c r="U34">
        <v>15</v>
      </c>
      <c r="V34" t="s">
        <v>452</v>
      </c>
      <c r="W34" t="s">
        <v>452</v>
      </c>
      <c r="X34" s="21">
        <f t="shared" si="2"/>
        <v>15.5</v>
      </c>
      <c r="Y34" s="22">
        <f t="shared" si="3"/>
        <v>16</v>
      </c>
    </row>
    <row r="35" spans="1:25" ht="19" x14ac:dyDescent="0.25">
      <c r="A35" t="s">
        <v>271</v>
      </c>
      <c r="B35" t="s">
        <v>270</v>
      </c>
      <c r="C35" s="22"/>
      <c r="D35" s="7" t="s">
        <v>213</v>
      </c>
      <c r="E35" s="7"/>
      <c r="F35">
        <v>17</v>
      </c>
      <c r="G35">
        <v>18</v>
      </c>
      <c r="H35">
        <v>14</v>
      </c>
      <c r="I35" s="21">
        <f>+F35*0.2+G35*0.1+H35*0.2+E35+0.5*0</f>
        <v>8</v>
      </c>
      <c r="J35" s="22">
        <f t="shared" si="4"/>
        <v>8</v>
      </c>
      <c r="K35" t="s">
        <v>365</v>
      </c>
      <c r="L35">
        <v>0</v>
      </c>
      <c r="M35" t="s">
        <v>382</v>
      </c>
      <c r="N35" t="s">
        <v>382</v>
      </c>
      <c r="O35" s="38">
        <v>4.545454545454545</v>
      </c>
      <c r="P35" s="21" t="s">
        <v>382</v>
      </c>
      <c r="Q35" s="22" t="s">
        <v>382</v>
      </c>
      <c r="Y35" s="22"/>
    </row>
    <row r="36" spans="1:25" ht="19" x14ac:dyDescent="0.25">
      <c r="A36" t="s">
        <v>235</v>
      </c>
      <c r="B36" t="s">
        <v>234</v>
      </c>
      <c r="C36" s="22">
        <v>16</v>
      </c>
      <c r="D36" s="7" t="s">
        <v>195</v>
      </c>
      <c r="E36" s="7"/>
      <c r="F36">
        <v>17</v>
      </c>
      <c r="G36">
        <v>18</v>
      </c>
      <c r="H36">
        <v>16</v>
      </c>
      <c r="I36" s="21">
        <f>+F36*0.2+G36*0.1+H36*0.2+E36+0.5*17</f>
        <v>16.899999999999999</v>
      </c>
      <c r="J36" s="22">
        <f t="shared" si="4"/>
        <v>17</v>
      </c>
      <c r="K36" t="s">
        <v>408</v>
      </c>
      <c r="L36">
        <v>17</v>
      </c>
      <c r="M36" t="s">
        <v>409</v>
      </c>
      <c r="N36">
        <v>18</v>
      </c>
      <c r="O36" s="38">
        <v>15.909090909090908</v>
      </c>
      <c r="P36" s="21">
        <f t="shared" si="0"/>
        <v>17.34090909090909</v>
      </c>
      <c r="Q36" s="22">
        <f t="shared" si="1"/>
        <v>17</v>
      </c>
      <c r="R36" t="s">
        <v>478</v>
      </c>
      <c r="S36">
        <v>16</v>
      </c>
      <c r="T36" t="s">
        <v>567</v>
      </c>
      <c r="U36">
        <v>16</v>
      </c>
      <c r="V36" t="s">
        <v>452</v>
      </c>
      <c r="W36" t="s">
        <v>452</v>
      </c>
      <c r="X36" s="21">
        <f t="shared" si="2"/>
        <v>16</v>
      </c>
      <c r="Y36" s="22">
        <f t="shared" si="3"/>
        <v>16</v>
      </c>
    </row>
    <row r="37" spans="1:25" ht="19" x14ac:dyDescent="0.25">
      <c r="A37" t="s">
        <v>251</v>
      </c>
      <c r="B37" t="s">
        <v>250</v>
      </c>
      <c r="C37" s="22">
        <v>16</v>
      </c>
      <c r="D37" s="7" t="s">
        <v>203</v>
      </c>
      <c r="E37" s="7"/>
      <c r="F37">
        <v>17</v>
      </c>
      <c r="G37">
        <v>20</v>
      </c>
      <c r="H37">
        <v>16</v>
      </c>
      <c r="I37" s="21">
        <f t="shared" si="5"/>
        <v>16.100000000000001</v>
      </c>
      <c r="J37" s="22">
        <f t="shared" si="4"/>
        <v>16</v>
      </c>
      <c r="K37" t="s">
        <v>355</v>
      </c>
      <c r="L37">
        <v>15</v>
      </c>
      <c r="M37" t="s">
        <v>496</v>
      </c>
      <c r="N37">
        <v>15</v>
      </c>
      <c r="O37" s="38">
        <v>16.363636363636363</v>
      </c>
      <c r="P37" s="21">
        <f t="shared" si="0"/>
        <v>15.136363636363637</v>
      </c>
      <c r="Q37" s="22">
        <f t="shared" si="1"/>
        <v>15</v>
      </c>
      <c r="R37" t="s">
        <v>497</v>
      </c>
      <c r="S37">
        <v>16</v>
      </c>
      <c r="T37" t="s">
        <v>593</v>
      </c>
      <c r="U37">
        <v>15</v>
      </c>
      <c r="V37" t="s">
        <v>452</v>
      </c>
      <c r="X37" s="21">
        <f t="shared" si="2"/>
        <v>15.5</v>
      </c>
      <c r="Y37" s="22">
        <f t="shared" si="3"/>
        <v>16</v>
      </c>
    </row>
    <row r="43" spans="1:25" x14ac:dyDescent="0.2">
      <c r="A43" s="13" t="s">
        <v>329</v>
      </c>
      <c r="B43" s="13"/>
      <c r="D43" s="13"/>
      <c r="E43" s="13" t="s">
        <v>330</v>
      </c>
      <c r="F43" s="13"/>
      <c r="G43" s="13" t="s">
        <v>331</v>
      </c>
      <c r="H43" s="13"/>
      <c r="I43" s="28"/>
      <c r="J43" s="28"/>
      <c r="K43" s="13"/>
      <c r="L43" s="13" t="s">
        <v>332</v>
      </c>
      <c r="M43" s="13"/>
      <c r="N43" s="13" t="s">
        <v>333</v>
      </c>
      <c r="O43" s="13"/>
      <c r="P43" s="28"/>
      <c r="Q43" s="28"/>
      <c r="R43" s="13"/>
      <c r="S43" s="13"/>
    </row>
    <row r="44" spans="1:25" ht="19" x14ac:dyDescent="0.25">
      <c r="A44" s="14" t="s">
        <v>224</v>
      </c>
      <c r="B44" s="14" t="s">
        <v>191</v>
      </c>
      <c r="D44" s="15" t="s">
        <v>225</v>
      </c>
      <c r="E44" s="16">
        <v>44105</v>
      </c>
      <c r="F44" s="13" t="s">
        <v>452</v>
      </c>
      <c r="G44" s="16">
        <v>44126</v>
      </c>
      <c r="H44" s="13" t="s">
        <v>452</v>
      </c>
      <c r="I44" s="28"/>
      <c r="J44" s="28"/>
      <c r="K44" s="13"/>
      <c r="L44" s="16">
        <v>44147</v>
      </c>
      <c r="M44" s="13" t="s">
        <v>452</v>
      </c>
      <c r="N44" s="16">
        <v>44168</v>
      </c>
      <c r="O44" s="16" t="s">
        <v>452</v>
      </c>
      <c r="P44" s="28"/>
      <c r="Q44" s="28"/>
      <c r="R44" s="16">
        <v>44189</v>
      </c>
      <c r="S44" s="17" t="s">
        <v>452</v>
      </c>
    </row>
    <row r="45" spans="1:25" ht="19" x14ac:dyDescent="0.25">
      <c r="A45" s="14" t="s">
        <v>227</v>
      </c>
      <c r="B45" s="14" t="s">
        <v>226</v>
      </c>
      <c r="D45" s="15" t="s">
        <v>228</v>
      </c>
      <c r="E45" s="16">
        <v>44105</v>
      </c>
      <c r="F45" s="13" t="s">
        <v>452</v>
      </c>
      <c r="G45" s="16">
        <v>44126</v>
      </c>
      <c r="H45" s="13" t="s">
        <v>452</v>
      </c>
      <c r="I45" s="28"/>
      <c r="J45" s="28"/>
      <c r="K45" s="13"/>
      <c r="L45" s="16">
        <v>44147</v>
      </c>
      <c r="M45" s="13" t="s">
        <v>452</v>
      </c>
      <c r="N45" s="16">
        <v>44168</v>
      </c>
      <c r="O45" s="16" t="s">
        <v>452</v>
      </c>
      <c r="P45" s="28"/>
      <c r="Q45" s="28"/>
      <c r="R45" s="16">
        <v>44189</v>
      </c>
      <c r="S45" s="17" t="s">
        <v>639</v>
      </c>
    </row>
    <row r="46" spans="1:25" ht="19" x14ac:dyDescent="0.25">
      <c r="A46" s="14" t="s">
        <v>230</v>
      </c>
      <c r="B46" s="14" t="s">
        <v>229</v>
      </c>
      <c r="D46" s="15" t="s">
        <v>192</v>
      </c>
      <c r="E46" s="16">
        <v>44105</v>
      </c>
      <c r="F46" s="13" t="s">
        <v>452</v>
      </c>
      <c r="G46" s="16">
        <v>44126</v>
      </c>
      <c r="H46" s="13" t="s">
        <v>452</v>
      </c>
      <c r="I46" s="28"/>
      <c r="J46" s="28"/>
      <c r="K46" s="13"/>
      <c r="L46" s="16">
        <v>44147</v>
      </c>
      <c r="M46" s="13" t="s">
        <v>452</v>
      </c>
      <c r="N46" s="16">
        <v>44168</v>
      </c>
      <c r="O46" s="16" t="s">
        <v>452</v>
      </c>
      <c r="P46" s="28"/>
      <c r="Q46" s="28"/>
      <c r="R46" s="16">
        <v>44189</v>
      </c>
      <c r="S46" s="17"/>
    </row>
    <row r="47" spans="1:25" ht="19" x14ac:dyDescent="0.25">
      <c r="A47" s="14" t="s">
        <v>292</v>
      </c>
      <c r="B47" s="14" t="s">
        <v>231</v>
      </c>
      <c r="D47" s="15" t="s">
        <v>193</v>
      </c>
      <c r="E47" s="16">
        <v>44105</v>
      </c>
      <c r="F47" s="13" t="s">
        <v>452</v>
      </c>
      <c r="G47" s="16">
        <v>44126</v>
      </c>
      <c r="H47" s="13" t="s">
        <v>452</v>
      </c>
      <c r="I47" s="28"/>
      <c r="J47" s="28"/>
      <c r="K47" s="13"/>
      <c r="L47" s="16">
        <v>44147</v>
      </c>
      <c r="M47" s="13" t="s">
        <v>452</v>
      </c>
      <c r="N47" s="16">
        <v>44168</v>
      </c>
      <c r="O47" s="16" t="s">
        <v>452</v>
      </c>
      <c r="P47" s="28"/>
      <c r="Q47" s="28"/>
      <c r="R47" s="16">
        <v>44189</v>
      </c>
      <c r="S47" s="17" t="s">
        <v>452</v>
      </c>
    </row>
    <row r="48" spans="1:25" ht="19" x14ac:dyDescent="0.25">
      <c r="A48" s="14" t="s">
        <v>233</v>
      </c>
      <c r="B48" s="14" t="s">
        <v>232</v>
      </c>
      <c r="D48" s="15" t="s">
        <v>194</v>
      </c>
      <c r="E48" s="16">
        <v>44105</v>
      </c>
      <c r="F48" s="13" t="s">
        <v>452</v>
      </c>
      <c r="G48" s="16">
        <v>44126</v>
      </c>
      <c r="H48" s="13" t="s">
        <v>452</v>
      </c>
      <c r="I48" s="28"/>
      <c r="J48" s="28"/>
      <c r="K48" s="13"/>
      <c r="L48" s="16">
        <v>44147</v>
      </c>
      <c r="M48" s="13" t="s">
        <v>452</v>
      </c>
      <c r="N48" s="16">
        <v>44168</v>
      </c>
      <c r="O48" s="16" t="s">
        <v>452</v>
      </c>
      <c r="P48" s="28"/>
      <c r="Q48" s="28"/>
      <c r="R48" s="16">
        <v>44189</v>
      </c>
      <c r="S48" s="17" t="s">
        <v>452</v>
      </c>
    </row>
    <row r="49" spans="1:19" ht="19" x14ac:dyDescent="0.25">
      <c r="A49" s="14" t="s">
        <v>235</v>
      </c>
      <c r="B49" s="14" t="s">
        <v>234</v>
      </c>
      <c r="D49" s="15" t="s">
        <v>195</v>
      </c>
      <c r="E49" s="16">
        <v>44105</v>
      </c>
      <c r="F49" s="13" t="s">
        <v>452</v>
      </c>
      <c r="G49" s="16">
        <v>44126</v>
      </c>
      <c r="H49" s="13" t="s">
        <v>452</v>
      </c>
      <c r="I49" s="28"/>
      <c r="J49" s="28"/>
      <c r="K49" s="13"/>
      <c r="L49" s="16">
        <v>44147</v>
      </c>
      <c r="M49" s="13" t="s">
        <v>452</v>
      </c>
      <c r="N49" s="16">
        <v>44168</v>
      </c>
      <c r="O49" s="16" t="s">
        <v>452</v>
      </c>
      <c r="P49" s="28"/>
      <c r="Q49" s="28"/>
      <c r="R49" s="16">
        <v>44189</v>
      </c>
      <c r="S49" s="17" t="s">
        <v>452</v>
      </c>
    </row>
    <row r="50" spans="1:19" ht="19" x14ac:dyDescent="0.25">
      <c r="A50" s="14" t="s">
        <v>237</v>
      </c>
      <c r="B50" s="14" t="s">
        <v>236</v>
      </c>
      <c r="D50" s="15" t="s">
        <v>196</v>
      </c>
      <c r="E50" s="16">
        <v>44105</v>
      </c>
      <c r="F50" s="13" t="s">
        <v>452</v>
      </c>
      <c r="G50" s="16">
        <v>44127</v>
      </c>
      <c r="H50" s="13" t="s">
        <v>452</v>
      </c>
      <c r="I50" s="28"/>
      <c r="J50" s="28"/>
      <c r="K50" s="13"/>
      <c r="L50" s="16">
        <v>44147</v>
      </c>
      <c r="M50" s="13" t="s">
        <v>452</v>
      </c>
      <c r="N50" s="16">
        <v>44168</v>
      </c>
      <c r="O50" s="16" t="s">
        <v>452</v>
      </c>
      <c r="P50" s="28"/>
      <c r="Q50" s="28"/>
      <c r="R50" s="16">
        <v>44189</v>
      </c>
      <c r="S50" s="17" t="s">
        <v>452</v>
      </c>
    </row>
    <row r="51" spans="1:19" ht="19" x14ac:dyDescent="0.25">
      <c r="A51" s="29" t="s">
        <v>239</v>
      </c>
      <c r="B51" s="29" t="s">
        <v>238</v>
      </c>
      <c r="D51" s="30" t="s">
        <v>197</v>
      </c>
      <c r="E51" s="16">
        <v>44106</v>
      </c>
      <c r="F51" s="13" t="s">
        <v>452</v>
      </c>
      <c r="G51" s="16">
        <v>44127</v>
      </c>
      <c r="H51" s="13" t="s">
        <v>452</v>
      </c>
      <c r="I51" s="28"/>
      <c r="J51" s="28"/>
      <c r="K51" s="13"/>
      <c r="L51" s="16">
        <v>44148</v>
      </c>
      <c r="M51" s="13" t="s">
        <v>452</v>
      </c>
      <c r="N51" s="16">
        <v>44169</v>
      </c>
      <c r="O51" s="16" t="s">
        <v>452</v>
      </c>
      <c r="P51" s="28"/>
      <c r="Q51" s="28"/>
      <c r="R51" s="16">
        <v>44189</v>
      </c>
      <c r="S51" s="17" t="s">
        <v>452</v>
      </c>
    </row>
    <row r="52" spans="1:19" ht="19" x14ac:dyDescent="0.25">
      <c r="A52" s="29" t="s">
        <v>241</v>
      </c>
      <c r="B52" s="29" t="s">
        <v>240</v>
      </c>
      <c r="D52" s="30" t="s">
        <v>198</v>
      </c>
      <c r="E52" s="16">
        <v>44106</v>
      </c>
      <c r="F52" s="13" t="s">
        <v>452</v>
      </c>
      <c r="G52" s="16">
        <v>44127</v>
      </c>
      <c r="H52" s="13" t="s">
        <v>452</v>
      </c>
      <c r="I52" s="28"/>
      <c r="J52" s="28"/>
      <c r="K52" s="13"/>
      <c r="L52" s="16">
        <v>44148</v>
      </c>
      <c r="M52" s="13" t="s">
        <v>452</v>
      </c>
      <c r="N52" s="16">
        <v>44169</v>
      </c>
      <c r="O52" s="16" t="s">
        <v>452</v>
      </c>
      <c r="P52" s="28"/>
      <c r="Q52" s="28"/>
      <c r="R52" s="16">
        <v>44189</v>
      </c>
      <c r="S52" s="17" t="s">
        <v>452</v>
      </c>
    </row>
    <row r="53" spans="1:19" ht="19" x14ac:dyDescent="0.25">
      <c r="A53" s="29" t="s">
        <v>243</v>
      </c>
      <c r="B53" s="29" t="s">
        <v>242</v>
      </c>
      <c r="D53" s="30" t="s">
        <v>199</v>
      </c>
      <c r="E53" s="16">
        <v>44106</v>
      </c>
      <c r="F53" s="13" t="s">
        <v>452</v>
      </c>
      <c r="G53" s="16">
        <v>44127</v>
      </c>
      <c r="H53" s="13" t="s">
        <v>452</v>
      </c>
      <c r="I53" s="28"/>
      <c r="J53" s="28"/>
      <c r="K53" s="13"/>
      <c r="L53" s="16">
        <v>44148</v>
      </c>
      <c r="M53" s="13" t="s">
        <v>452</v>
      </c>
      <c r="N53" s="16">
        <v>44169</v>
      </c>
      <c r="O53" s="16" t="s">
        <v>452</v>
      </c>
      <c r="P53" s="28"/>
      <c r="Q53" s="28"/>
      <c r="R53" s="16">
        <v>44189</v>
      </c>
      <c r="S53" s="17" t="s">
        <v>452</v>
      </c>
    </row>
    <row r="54" spans="1:19" ht="19" x14ac:dyDescent="0.25">
      <c r="A54" s="29" t="s">
        <v>245</v>
      </c>
      <c r="B54" s="29" t="s">
        <v>244</v>
      </c>
      <c r="D54" s="30" t="s">
        <v>200</v>
      </c>
      <c r="E54" s="16">
        <v>44106</v>
      </c>
      <c r="F54" s="13" t="s">
        <v>452</v>
      </c>
      <c r="G54" s="16">
        <v>44127</v>
      </c>
      <c r="H54" s="13" t="s">
        <v>452</v>
      </c>
      <c r="I54" s="28"/>
      <c r="J54" s="28"/>
      <c r="K54" s="13"/>
      <c r="L54" s="16">
        <v>44148</v>
      </c>
      <c r="M54" s="13" t="s">
        <v>452</v>
      </c>
      <c r="N54" s="16">
        <v>44169</v>
      </c>
      <c r="O54" s="16" t="s">
        <v>452</v>
      </c>
      <c r="P54" s="28"/>
      <c r="Q54" s="28"/>
      <c r="R54" s="16">
        <v>44189</v>
      </c>
      <c r="S54" s="17" t="s">
        <v>452</v>
      </c>
    </row>
    <row r="55" spans="1:19" ht="19" x14ac:dyDescent="0.25">
      <c r="A55" s="29" t="s">
        <v>247</v>
      </c>
      <c r="B55" s="29" t="s">
        <v>246</v>
      </c>
      <c r="D55" s="30" t="s">
        <v>201</v>
      </c>
      <c r="E55" s="16">
        <v>44106</v>
      </c>
      <c r="F55" s="13" t="s">
        <v>452</v>
      </c>
      <c r="G55" s="16">
        <v>44127</v>
      </c>
      <c r="H55" s="13" t="s">
        <v>452</v>
      </c>
      <c r="I55" s="28"/>
      <c r="J55" s="28"/>
      <c r="K55" s="13"/>
      <c r="L55" s="16">
        <v>44148</v>
      </c>
      <c r="M55" s="13" t="s">
        <v>452</v>
      </c>
      <c r="N55" s="16">
        <v>44169</v>
      </c>
      <c r="O55" s="16" t="s">
        <v>452</v>
      </c>
      <c r="P55" s="28"/>
      <c r="Q55" s="28"/>
      <c r="R55" s="16">
        <v>44189</v>
      </c>
      <c r="S55" s="17" t="s">
        <v>452</v>
      </c>
    </row>
    <row r="56" spans="1:19" ht="19" x14ac:dyDescent="0.25">
      <c r="A56" s="29" t="s">
        <v>249</v>
      </c>
      <c r="B56" s="29" t="s">
        <v>248</v>
      </c>
      <c r="D56" s="30" t="s">
        <v>202</v>
      </c>
      <c r="E56" s="16">
        <v>44106</v>
      </c>
      <c r="F56" s="13" t="s">
        <v>452</v>
      </c>
      <c r="G56" s="16">
        <v>44127</v>
      </c>
      <c r="H56" s="13" t="s">
        <v>452</v>
      </c>
      <c r="I56" s="28"/>
      <c r="J56" s="28"/>
      <c r="K56" s="13"/>
      <c r="L56" s="16">
        <v>44148</v>
      </c>
      <c r="M56" s="13" t="s">
        <v>452</v>
      </c>
      <c r="N56" s="16">
        <v>44169</v>
      </c>
      <c r="O56" s="16" t="s">
        <v>452</v>
      </c>
      <c r="P56" s="28"/>
      <c r="Q56" s="28"/>
      <c r="R56" s="16">
        <v>44189</v>
      </c>
      <c r="S56" s="17" t="s">
        <v>452</v>
      </c>
    </row>
    <row r="57" spans="1:19" ht="19" x14ac:dyDescent="0.25">
      <c r="A57" s="14" t="s">
        <v>251</v>
      </c>
      <c r="B57" s="14" t="s">
        <v>250</v>
      </c>
      <c r="D57" s="15" t="s">
        <v>203</v>
      </c>
      <c r="E57" s="16">
        <v>44112</v>
      </c>
      <c r="F57" s="13" t="s">
        <v>452</v>
      </c>
      <c r="G57" s="16">
        <v>44133</v>
      </c>
      <c r="H57" s="13" t="s">
        <v>452</v>
      </c>
      <c r="I57" s="28"/>
      <c r="J57" s="28"/>
      <c r="K57" s="13"/>
      <c r="L57" s="16">
        <v>44154</v>
      </c>
      <c r="M57" s="13" t="s">
        <v>452</v>
      </c>
      <c r="N57" s="16">
        <v>44175</v>
      </c>
      <c r="O57" s="16" t="s">
        <v>452</v>
      </c>
      <c r="P57" s="28"/>
      <c r="Q57" s="28"/>
      <c r="R57" s="13"/>
      <c r="S57" s="17"/>
    </row>
    <row r="58" spans="1:19" ht="19" x14ac:dyDescent="0.25">
      <c r="A58" s="14" t="s">
        <v>253</v>
      </c>
      <c r="B58" s="14" t="s">
        <v>252</v>
      </c>
      <c r="D58" s="15" t="s">
        <v>204</v>
      </c>
      <c r="E58" s="16">
        <v>44112</v>
      </c>
      <c r="F58" s="13" t="s">
        <v>452</v>
      </c>
      <c r="G58" s="16">
        <v>44133</v>
      </c>
      <c r="H58" s="13" t="s">
        <v>452</v>
      </c>
      <c r="I58" s="28"/>
      <c r="J58" s="28"/>
      <c r="K58" s="13"/>
      <c r="L58" s="16">
        <v>44154</v>
      </c>
      <c r="M58" s="13" t="s">
        <v>452</v>
      </c>
      <c r="N58" s="16">
        <v>44175</v>
      </c>
      <c r="O58" s="16" t="s">
        <v>452</v>
      </c>
      <c r="P58" s="28"/>
      <c r="Q58" s="28"/>
      <c r="R58" s="13"/>
      <c r="S58" s="17"/>
    </row>
    <row r="59" spans="1:19" ht="19" x14ac:dyDescent="0.25">
      <c r="A59" s="14" t="s">
        <v>255</v>
      </c>
      <c r="B59" s="14" t="s">
        <v>254</v>
      </c>
      <c r="D59" s="15" t="s">
        <v>205</v>
      </c>
      <c r="E59" s="16">
        <v>44112</v>
      </c>
      <c r="F59" s="13" t="s">
        <v>452</v>
      </c>
      <c r="G59" s="16">
        <v>44133</v>
      </c>
      <c r="H59" s="13" t="s">
        <v>452</v>
      </c>
      <c r="I59" s="28"/>
      <c r="J59" s="28"/>
      <c r="K59" s="13"/>
      <c r="L59" s="16">
        <v>44154</v>
      </c>
      <c r="M59" s="13" t="s">
        <v>516</v>
      </c>
      <c r="N59" s="16">
        <v>44175</v>
      </c>
      <c r="O59" s="16" t="s">
        <v>452</v>
      </c>
      <c r="P59" s="28"/>
      <c r="Q59" s="28"/>
      <c r="R59" s="13"/>
      <c r="S59" s="17"/>
    </row>
    <row r="60" spans="1:19" ht="19" x14ac:dyDescent="0.25">
      <c r="A60" s="14" t="s">
        <v>257</v>
      </c>
      <c r="B60" s="14" t="s">
        <v>256</v>
      </c>
      <c r="D60" s="15" t="s">
        <v>206</v>
      </c>
      <c r="E60" s="16">
        <v>44112</v>
      </c>
      <c r="F60" s="13" t="s">
        <v>452</v>
      </c>
      <c r="G60" s="16">
        <v>44133</v>
      </c>
      <c r="H60" s="13" t="s">
        <v>452</v>
      </c>
      <c r="I60" s="28"/>
      <c r="J60" s="28"/>
      <c r="K60" s="13"/>
      <c r="L60" s="16">
        <v>44154</v>
      </c>
      <c r="M60" s="13" t="s">
        <v>452</v>
      </c>
      <c r="N60" s="16">
        <v>44175</v>
      </c>
      <c r="O60" s="16" t="s">
        <v>452</v>
      </c>
      <c r="P60" s="28"/>
      <c r="Q60" s="28"/>
      <c r="R60" s="13"/>
      <c r="S60" s="17"/>
    </row>
    <row r="61" spans="1:19" ht="19" x14ac:dyDescent="0.25">
      <c r="A61" s="14" t="s">
        <v>259</v>
      </c>
      <c r="B61" s="14" t="s">
        <v>258</v>
      </c>
      <c r="D61" s="15" t="s">
        <v>207</v>
      </c>
      <c r="E61" s="16">
        <v>44112</v>
      </c>
      <c r="F61" s="13" t="s">
        <v>452</v>
      </c>
      <c r="G61" s="16">
        <v>44133</v>
      </c>
      <c r="H61" s="13" t="s">
        <v>452</v>
      </c>
      <c r="I61" s="28"/>
      <c r="J61" s="28"/>
      <c r="K61" s="13"/>
      <c r="L61" s="16">
        <v>44154</v>
      </c>
      <c r="M61" s="13" t="s">
        <v>452</v>
      </c>
      <c r="N61" s="16">
        <v>44175</v>
      </c>
      <c r="O61" s="16" t="s">
        <v>452</v>
      </c>
      <c r="P61" s="28"/>
      <c r="Q61" s="28"/>
      <c r="R61" s="13"/>
      <c r="S61" s="17"/>
    </row>
    <row r="62" spans="1:19" ht="19" x14ac:dyDescent="0.25">
      <c r="A62" s="14" t="s">
        <v>261</v>
      </c>
      <c r="B62" s="14" t="s">
        <v>260</v>
      </c>
      <c r="D62" s="15" t="s">
        <v>208</v>
      </c>
      <c r="E62" s="16">
        <v>44112</v>
      </c>
      <c r="F62" s="13" t="s">
        <v>452</v>
      </c>
      <c r="G62" s="16">
        <v>44133</v>
      </c>
      <c r="H62" s="13" t="s">
        <v>452</v>
      </c>
      <c r="I62" s="28"/>
      <c r="J62" s="28"/>
      <c r="K62" s="13"/>
      <c r="L62" s="16">
        <v>44154</v>
      </c>
      <c r="M62" s="13" t="s">
        <v>452</v>
      </c>
      <c r="N62" s="16">
        <v>44175</v>
      </c>
      <c r="O62" s="16" t="s">
        <v>452</v>
      </c>
      <c r="P62" s="28"/>
      <c r="Q62" s="28"/>
      <c r="R62" s="13"/>
      <c r="S62" s="17"/>
    </row>
    <row r="63" spans="1:19" ht="19" x14ac:dyDescent="0.25">
      <c r="A63" s="29" t="s">
        <v>263</v>
      </c>
      <c r="B63" s="29" t="s">
        <v>262</v>
      </c>
      <c r="D63" s="30" t="s">
        <v>209</v>
      </c>
      <c r="E63" s="16">
        <v>44113</v>
      </c>
      <c r="F63" s="13" t="s">
        <v>452</v>
      </c>
      <c r="G63" s="16">
        <v>44134</v>
      </c>
      <c r="H63" s="13" t="s">
        <v>452</v>
      </c>
      <c r="I63" s="28"/>
      <c r="J63" s="28"/>
      <c r="K63" s="13"/>
      <c r="L63" s="16">
        <v>44155</v>
      </c>
      <c r="M63" s="13" t="s">
        <v>452</v>
      </c>
      <c r="N63" s="16">
        <v>44176</v>
      </c>
      <c r="O63" s="16" t="s">
        <v>452</v>
      </c>
      <c r="P63" s="28"/>
      <c r="Q63" s="28"/>
      <c r="R63" s="13"/>
      <c r="S63" s="17"/>
    </row>
    <row r="64" spans="1:19" ht="19" x14ac:dyDescent="0.25">
      <c r="A64" s="29" t="s">
        <v>265</v>
      </c>
      <c r="B64" s="29" t="s">
        <v>264</v>
      </c>
      <c r="D64" s="30" t="s">
        <v>210</v>
      </c>
      <c r="E64" s="16">
        <v>44113</v>
      </c>
      <c r="F64" s="13" t="s">
        <v>452</v>
      </c>
      <c r="G64" s="16">
        <v>44134</v>
      </c>
      <c r="H64" s="13" t="s">
        <v>452</v>
      </c>
      <c r="I64" s="28"/>
      <c r="J64" s="28"/>
      <c r="K64" s="13"/>
      <c r="L64" s="16">
        <v>44155</v>
      </c>
      <c r="M64" s="13" t="s">
        <v>452</v>
      </c>
      <c r="N64" s="16">
        <v>44176</v>
      </c>
      <c r="O64" s="16" t="s">
        <v>452</v>
      </c>
      <c r="P64" s="28"/>
      <c r="Q64" s="28"/>
      <c r="R64" s="13"/>
      <c r="S64" s="17"/>
    </row>
    <row r="65" spans="1:19" ht="19" x14ac:dyDescent="0.25">
      <c r="A65" s="29" t="s">
        <v>267</v>
      </c>
      <c r="B65" s="29" t="s">
        <v>266</v>
      </c>
      <c r="D65" s="30" t="s">
        <v>211</v>
      </c>
      <c r="E65" s="16">
        <v>44113</v>
      </c>
      <c r="F65" s="13" t="s">
        <v>452</v>
      </c>
      <c r="G65" s="16">
        <v>44134</v>
      </c>
      <c r="H65" s="13" t="s">
        <v>452</v>
      </c>
      <c r="I65" s="28"/>
      <c r="J65" s="28"/>
      <c r="K65" s="13"/>
      <c r="L65" s="16">
        <v>44155</v>
      </c>
      <c r="M65" s="13" t="s">
        <v>452</v>
      </c>
      <c r="N65" s="16">
        <v>44176</v>
      </c>
      <c r="O65" s="16" t="s">
        <v>452</v>
      </c>
      <c r="P65" s="28"/>
      <c r="Q65" s="28"/>
      <c r="R65" s="13"/>
      <c r="S65" s="17"/>
    </row>
    <row r="66" spans="1:19" ht="19" x14ac:dyDescent="0.25">
      <c r="A66" s="29" t="s">
        <v>269</v>
      </c>
      <c r="B66" s="29" t="s">
        <v>268</v>
      </c>
      <c r="D66" s="30" t="s">
        <v>212</v>
      </c>
      <c r="E66" s="16">
        <v>44113</v>
      </c>
      <c r="F66" s="13" t="s">
        <v>452</v>
      </c>
      <c r="G66" s="16">
        <v>44134</v>
      </c>
      <c r="H66" s="13" t="s">
        <v>452</v>
      </c>
      <c r="I66" s="28"/>
      <c r="J66" s="28"/>
      <c r="K66" s="13"/>
      <c r="L66" s="16">
        <v>44155</v>
      </c>
      <c r="M66" s="13" t="s">
        <v>452</v>
      </c>
      <c r="N66" s="16">
        <v>44176</v>
      </c>
      <c r="O66" s="16" t="s">
        <v>452</v>
      </c>
      <c r="P66" s="28"/>
      <c r="Q66" s="28"/>
      <c r="R66" s="13"/>
      <c r="S66" s="17"/>
    </row>
    <row r="67" spans="1:19" ht="19" x14ac:dyDescent="0.25">
      <c r="A67" s="29" t="s">
        <v>271</v>
      </c>
      <c r="B67" s="29" t="s">
        <v>270</v>
      </c>
      <c r="D67" s="30" t="s">
        <v>213</v>
      </c>
      <c r="E67" s="16">
        <v>44113</v>
      </c>
      <c r="F67" s="13" t="s">
        <v>452</v>
      </c>
      <c r="G67" s="16">
        <v>44134</v>
      </c>
      <c r="H67" s="13" t="s">
        <v>382</v>
      </c>
      <c r="I67" s="28"/>
      <c r="J67" s="28"/>
      <c r="K67" s="13"/>
      <c r="L67" s="16">
        <v>44155</v>
      </c>
      <c r="M67" s="13" t="s">
        <v>499</v>
      </c>
      <c r="N67" s="16">
        <v>44176</v>
      </c>
      <c r="O67" s="16" t="s">
        <v>382</v>
      </c>
      <c r="P67" s="28"/>
      <c r="Q67" s="28"/>
      <c r="R67" s="13"/>
      <c r="S67" s="17"/>
    </row>
    <row r="68" spans="1:19" ht="19" x14ac:dyDescent="0.25">
      <c r="A68" s="29" t="s">
        <v>273</v>
      </c>
      <c r="B68" s="29" t="s">
        <v>272</v>
      </c>
      <c r="D68" s="30" t="s">
        <v>214</v>
      </c>
      <c r="E68" s="16">
        <v>44113</v>
      </c>
      <c r="F68" s="13" t="s">
        <v>452</v>
      </c>
      <c r="G68" s="16">
        <v>44134</v>
      </c>
      <c r="H68" s="13" t="s">
        <v>452</v>
      </c>
      <c r="I68" s="28"/>
      <c r="J68" s="28"/>
      <c r="K68" s="13"/>
      <c r="L68" s="16">
        <v>44155</v>
      </c>
      <c r="M68" s="13" t="s">
        <v>452</v>
      </c>
      <c r="N68" s="16">
        <v>44176</v>
      </c>
      <c r="O68" s="16" t="s">
        <v>452</v>
      </c>
      <c r="P68" s="28"/>
      <c r="Q68" s="28"/>
      <c r="R68" s="13"/>
      <c r="S68" s="17"/>
    </row>
    <row r="69" spans="1:19" ht="19" x14ac:dyDescent="0.25">
      <c r="A69" s="14" t="s">
        <v>275</v>
      </c>
      <c r="B69" s="14" t="s">
        <v>274</v>
      </c>
      <c r="D69" s="15" t="s">
        <v>215</v>
      </c>
      <c r="E69" s="16">
        <v>44119</v>
      </c>
      <c r="F69" s="13" t="s">
        <v>452</v>
      </c>
      <c r="G69" s="16">
        <v>44140</v>
      </c>
      <c r="H69" s="13" t="s">
        <v>452</v>
      </c>
      <c r="I69" s="28"/>
      <c r="J69" s="28"/>
      <c r="K69" s="13"/>
      <c r="L69" s="16">
        <v>44161</v>
      </c>
      <c r="M69" s="13" t="s">
        <v>532</v>
      </c>
      <c r="N69" s="16">
        <v>44182</v>
      </c>
      <c r="O69" s="16" t="s">
        <v>452</v>
      </c>
      <c r="P69" s="28"/>
      <c r="Q69" s="28"/>
      <c r="R69" s="13"/>
      <c r="S69" s="17"/>
    </row>
    <row r="70" spans="1:19" ht="19" x14ac:dyDescent="0.25">
      <c r="A70" s="14" t="s">
        <v>277</v>
      </c>
      <c r="B70" s="14" t="s">
        <v>276</v>
      </c>
      <c r="D70" s="15" t="s">
        <v>216</v>
      </c>
      <c r="E70" s="16">
        <v>44119</v>
      </c>
      <c r="F70" s="13" t="s">
        <v>452</v>
      </c>
      <c r="G70" s="16">
        <v>44140</v>
      </c>
      <c r="H70" s="13" t="s">
        <v>452</v>
      </c>
      <c r="I70" s="28"/>
      <c r="J70" s="28"/>
      <c r="K70" s="13"/>
      <c r="L70" s="16">
        <v>44161</v>
      </c>
      <c r="M70" s="13" t="s">
        <v>532</v>
      </c>
      <c r="N70" s="16">
        <v>44182</v>
      </c>
      <c r="O70" s="16" t="s">
        <v>452</v>
      </c>
      <c r="P70" s="28"/>
      <c r="Q70" s="28"/>
      <c r="R70" s="13"/>
      <c r="S70" s="17"/>
    </row>
    <row r="71" spans="1:19" ht="19" x14ac:dyDescent="0.25">
      <c r="A71" s="14" t="s">
        <v>279</v>
      </c>
      <c r="B71" s="14" t="s">
        <v>278</v>
      </c>
      <c r="D71" s="15" t="s">
        <v>217</v>
      </c>
      <c r="E71" s="16">
        <v>44119</v>
      </c>
      <c r="F71" s="13" t="s">
        <v>452</v>
      </c>
      <c r="G71" s="16">
        <v>44140</v>
      </c>
      <c r="H71" s="13" t="s">
        <v>452</v>
      </c>
      <c r="I71" s="28"/>
      <c r="J71" s="28"/>
      <c r="K71" s="13"/>
      <c r="L71" s="16">
        <v>44161</v>
      </c>
      <c r="M71" s="13" t="s">
        <v>532</v>
      </c>
      <c r="N71" s="16">
        <v>44182</v>
      </c>
      <c r="O71" s="16" t="s">
        <v>452</v>
      </c>
      <c r="P71" s="28"/>
      <c r="Q71" s="28"/>
      <c r="R71" s="13"/>
      <c r="S71" s="17"/>
    </row>
    <row r="72" spans="1:19" ht="19" x14ac:dyDescent="0.25">
      <c r="A72" s="14" t="s">
        <v>190</v>
      </c>
      <c r="B72" s="14" t="s">
        <v>189</v>
      </c>
      <c r="D72" s="15" t="s">
        <v>188</v>
      </c>
      <c r="E72" s="16">
        <v>44119</v>
      </c>
      <c r="F72" s="13" t="s">
        <v>452</v>
      </c>
      <c r="G72" s="16">
        <v>44140</v>
      </c>
      <c r="H72" s="13" t="s">
        <v>452</v>
      </c>
      <c r="I72" s="28"/>
      <c r="J72" s="28"/>
      <c r="K72" s="13"/>
      <c r="L72" s="16">
        <v>44161</v>
      </c>
      <c r="M72" s="13" t="s">
        <v>452</v>
      </c>
      <c r="N72" s="16">
        <v>44182</v>
      </c>
      <c r="O72" s="16" t="s">
        <v>452</v>
      </c>
      <c r="P72" s="28"/>
      <c r="Q72" s="28"/>
      <c r="R72" s="13"/>
      <c r="S72" s="17"/>
    </row>
    <row r="73" spans="1:19" ht="19" x14ac:dyDescent="0.25">
      <c r="A73" s="14" t="s">
        <v>281</v>
      </c>
      <c r="B73" s="14" t="s">
        <v>280</v>
      </c>
      <c r="D73" s="15" t="s">
        <v>218</v>
      </c>
      <c r="E73" s="16">
        <v>44119</v>
      </c>
      <c r="F73" s="13" t="s">
        <v>452</v>
      </c>
      <c r="G73" s="16">
        <v>44140</v>
      </c>
      <c r="H73" s="13" t="s">
        <v>452</v>
      </c>
      <c r="I73" s="28"/>
      <c r="J73" s="28"/>
      <c r="K73" s="13"/>
      <c r="L73" s="16">
        <v>44161</v>
      </c>
      <c r="M73" s="13" t="s">
        <v>452</v>
      </c>
      <c r="N73" s="16">
        <v>44182</v>
      </c>
      <c r="O73" s="16" t="s">
        <v>638</v>
      </c>
      <c r="P73" s="28"/>
      <c r="Q73" s="28"/>
      <c r="R73" s="13"/>
      <c r="S73" s="17"/>
    </row>
    <row r="74" spans="1:19" ht="19" x14ac:dyDescent="0.25">
      <c r="A74" s="29" t="s">
        <v>283</v>
      </c>
      <c r="B74" s="29" t="s">
        <v>282</v>
      </c>
      <c r="D74" s="30" t="s">
        <v>219</v>
      </c>
      <c r="E74" s="16">
        <v>44120</v>
      </c>
      <c r="F74" s="13" t="s">
        <v>452</v>
      </c>
      <c r="G74" s="16">
        <v>44141</v>
      </c>
      <c r="H74" s="13" t="s">
        <v>452</v>
      </c>
      <c r="I74" s="28"/>
      <c r="J74" s="28"/>
      <c r="K74" s="13"/>
      <c r="L74" s="16">
        <v>44162</v>
      </c>
      <c r="M74" s="13" t="s">
        <v>452</v>
      </c>
      <c r="N74" s="16">
        <v>44183</v>
      </c>
      <c r="O74" s="16" t="s">
        <v>452</v>
      </c>
      <c r="P74" s="28"/>
      <c r="Q74" s="28"/>
      <c r="R74" s="13"/>
      <c r="S74" s="17"/>
    </row>
    <row r="75" spans="1:19" ht="19" x14ac:dyDescent="0.25">
      <c r="A75" s="29" t="s">
        <v>285</v>
      </c>
      <c r="B75" s="29" t="s">
        <v>284</v>
      </c>
      <c r="D75" s="30" t="s">
        <v>220</v>
      </c>
      <c r="E75" s="16">
        <v>44120</v>
      </c>
      <c r="F75" s="13" t="s">
        <v>452</v>
      </c>
      <c r="G75" s="16">
        <v>44141</v>
      </c>
      <c r="H75" s="13" t="s">
        <v>452</v>
      </c>
      <c r="I75" s="28"/>
      <c r="J75" s="28"/>
      <c r="K75" s="13"/>
      <c r="L75" s="16">
        <v>44162</v>
      </c>
      <c r="M75" s="13" t="s">
        <v>452</v>
      </c>
      <c r="N75" s="16">
        <v>44183</v>
      </c>
      <c r="O75" s="16" t="s">
        <v>452</v>
      </c>
      <c r="P75" s="28"/>
      <c r="Q75" s="28"/>
      <c r="R75" s="13"/>
      <c r="S75" s="17"/>
    </row>
    <row r="76" spans="1:19" ht="19" customHeight="1" x14ac:dyDescent="0.2">
      <c r="A76" s="29" t="s">
        <v>323</v>
      </c>
      <c r="B76" s="29" t="s">
        <v>324</v>
      </c>
      <c r="D76" s="31" t="s">
        <v>325</v>
      </c>
      <c r="E76" s="16">
        <v>44120</v>
      </c>
      <c r="F76" s="13" t="s">
        <v>452</v>
      </c>
      <c r="G76" s="16">
        <v>44141</v>
      </c>
      <c r="H76" s="13" t="s">
        <v>452</v>
      </c>
      <c r="I76" s="28"/>
      <c r="J76" s="28"/>
      <c r="K76" s="13"/>
      <c r="L76" s="16">
        <v>44162</v>
      </c>
      <c r="M76" s="13" t="s">
        <v>452</v>
      </c>
      <c r="N76" s="16">
        <v>44183</v>
      </c>
      <c r="O76" s="16" t="s">
        <v>452</v>
      </c>
      <c r="P76" s="28"/>
      <c r="Q76" s="28"/>
      <c r="R76" s="13"/>
      <c r="S76" s="17"/>
    </row>
    <row r="77" spans="1:19" ht="19" x14ac:dyDescent="0.25">
      <c r="A77" s="29" t="s">
        <v>287</v>
      </c>
      <c r="B77" s="29" t="s">
        <v>286</v>
      </c>
      <c r="D77" s="30" t="s">
        <v>221</v>
      </c>
      <c r="E77" s="16">
        <v>44120</v>
      </c>
      <c r="F77" s="13" t="s">
        <v>452</v>
      </c>
      <c r="G77" s="16">
        <v>44141</v>
      </c>
      <c r="H77" s="13" t="s">
        <v>452</v>
      </c>
      <c r="I77" s="28"/>
      <c r="J77" s="28"/>
      <c r="K77" s="13"/>
      <c r="L77" s="16">
        <v>44162</v>
      </c>
      <c r="M77" s="13" t="s">
        <v>452</v>
      </c>
      <c r="N77" s="16">
        <v>44183</v>
      </c>
      <c r="O77" s="16" t="s">
        <v>452</v>
      </c>
      <c r="P77" s="28"/>
      <c r="Q77" s="28"/>
      <c r="R77" s="13"/>
      <c r="S77" s="17"/>
    </row>
    <row r="78" spans="1:19" ht="19" x14ac:dyDescent="0.25">
      <c r="A78" s="29" t="s">
        <v>289</v>
      </c>
      <c r="B78" s="29" t="s">
        <v>288</v>
      </c>
      <c r="D78" s="30" t="s">
        <v>222</v>
      </c>
      <c r="E78" s="16">
        <v>44120</v>
      </c>
      <c r="F78" s="13" t="s">
        <v>452</v>
      </c>
      <c r="G78" s="16">
        <v>44141</v>
      </c>
      <c r="H78" s="13" t="s">
        <v>452</v>
      </c>
      <c r="I78" s="28"/>
      <c r="J78" s="28"/>
      <c r="K78" s="13"/>
      <c r="L78" s="16">
        <v>44162</v>
      </c>
      <c r="M78" s="13" t="s">
        <v>452</v>
      </c>
      <c r="N78" s="16">
        <v>44183</v>
      </c>
      <c r="O78" s="16" t="s">
        <v>452</v>
      </c>
      <c r="P78" s="28"/>
      <c r="Q78" s="28"/>
      <c r="R78" s="13"/>
      <c r="S78" s="17"/>
    </row>
    <row r="79" spans="1:19" ht="16" customHeight="1" x14ac:dyDescent="0.25">
      <c r="A79" s="29" t="s">
        <v>291</v>
      </c>
      <c r="B79" s="29" t="s">
        <v>290</v>
      </c>
      <c r="D79" s="30" t="s">
        <v>223</v>
      </c>
      <c r="E79" s="16">
        <v>44120</v>
      </c>
      <c r="F79" s="13" t="s">
        <v>452</v>
      </c>
      <c r="G79" s="16">
        <v>44141</v>
      </c>
      <c r="H79" s="13" t="s">
        <v>452</v>
      </c>
      <c r="I79" s="28"/>
      <c r="J79" s="28"/>
      <c r="K79" s="13"/>
      <c r="L79" s="16">
        <v>44162</v>
      </c>
      <c r="M79" s="13" t="s">
        <v>452</v>
      </c>
      <c r="N79" s="16">
        <v>44183</v>
      </c>
      <c r="O79" s="16" t="s">
        <v>452</v>
      </c>
      <c r="P79" s="28"/>
      <c r="Q79" s="28"/>
      <c r="R79" s="13"/>
      <c r="S79" s="17"/>
    </row>
    <row r="80" spans="1:19" x14ac:dyDescent="0.2">
      <c r="A80" s="12"/>
      <c r="B80" s="12"/>
      <c r="D80" s="12"/>
    </row>
  </sheetData>
  <sortState xmlns:xlrd2="http://schemas.microsoft.com/office/spreadsheetml/2017/richdata2" ref="A44:D80">
    <sortCondition ref="B44:B80"/>
  </sortState>
  <hyperlinks>
    <hyperlink ref="D1" r:id="rId1" display="https://aulavirtual.unsa.edu.pe/aulavirtual/user/index.php?contextid=770328&amp;id=14375&amp;perpage=5000&amp;tsort=email" xr:uid="{25F5F37B-59A1-C040-85DF-64BF4A6CCEDA}"/>
    <hyperlink ref="D76" r:id="rId2" display="mailto:vquispehu@unsa.edu.pe" xr:uid="{CC3F2BEA-1D22-924B-8B37-84A56770D71D}"/>
    <hyperlink ref="D27" r:id="rId3" xr:uid="{07F550D7-E52E-A74E-B6EA-9E70A2E892ED}"/>
  </hyperlinks>
  <pageMargins left="0.7" right="0.7" top="0.75" bottom="0.75" header="0.3" footer="0.3"/>
  <pageSetup paperSize="9"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PWeb1B</vt:lpstr>
      <vt:lpstr>LabD</vt:lpstr>
      <vt:lpstr>PPreB</vt:lpstr>
      <vt:lpstr>PPreA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2020-09-06T00:51:15Z</dcterms:created>
  <dcterms:modified xsi:type="dcterms:W3CDTF">2020-12-31T03:36:37Z</dcterms:modified>
</cp:coreProperties>
</file>