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ilva\Documents\Doutoramento\UA\Results_UA\"/>
    </mc:Choice>
  </mc:AlternateContent>
  <bookViews>
    <workbookView xWindow="0" yWindow="0" windowWidth="15345" windowHeight="4635" activeTab="1"/>
  </bookViews>
  <sheets>
    <sheet name="UA20M" sheetId="1" r:id="rId1"/>
    <sheet name="UA10SA" sheetId="2" r:id="rId2"/>
    <sheet name="UA10M" sheetId="3" r:id="rId3"/>
    <sheet name="Sound20M" sheetId="4" r:id="rId4"/>
    <sheet name="Sound10SA" sheetId="5" r:id="rId5"/>
    <sheet name="Sound10M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6" l="1"/>
  <c r="C21" i="6"/>
  <c r="C20" i="6"/>
  <c r="C19" i="6"/>
  <c r="C17" i="6"/>
  <c r="C16" i="6"/>
  <c r="C15" i="6"/>
  <c r="C14" i="6"/>
  <c r="C13" i="6"/>
  <c r="C12" i="6"/>
  <c r="C11" i="6"/>
  <c r="C10" i="6"/>
  <c r="C9" i="6"/>
  <c r="C8" i="6"/>
  <c r="C6" i="6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20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22" i="3"/>
  <c r="C19" i="3"/>
  <c r="C18" i="3"/>
  <c r="C17" i="3"/>
  <c r="C16" i="3"/>
  <c r="C15" i="3"/>
  <c r="C14" i="3"/>
  <c r="C13" i="3"/>
  <c r="C12" i="3"/>
  <c r="C7" i="3"/>
  <c r="C22" i="2"/>
  <c r="C21" i="2"/>
  <c r="C18" i="2"/>
  <c r="C17" i="2"/>
  <c r="C16" i="2"/>
  <c r="C15" i="2"/>
  <c r="C14" i="2"/>
  <c r="C13" i="2"/>
  <c r="C12" i="2"/>
  <c r="C11" i="2"/>
  <c r="C10" i="2"/>
  <c r="C9" i="2"/>
  <c r="C21" i="1"/>
  <c r="C20" i="1"/>
  <c r="C19" i="1"/>
  <c r="C18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<sst xmlns="http://schemas.openxmlformats.org/spreadsheetml/2006/main" count="12" uniqueCount="2">
  <si>
    <t>Degrees</t>
  </si>
  <si>
    <t>% Right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</si>
</sst>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1"/>
  <sheetViews>
    <sheetView workbookViewId="0">
      <selection activeCell="B3" sqref="B3:C21"/>
    </sheetView>
  </sheetViews>
  <sheetFormatPr defaultRowHeight="15" x14ac:dyDescent="0.25"/>
  <sheetData>
    <row r="3" spans="2:3" x14ac:dyDescent="0.25">
      <c r="B3" s="1" t="s">
        <v>0</v>
      </c>
      <c r="C3" s="1" t="s">
        <v>1</v>
      </c>
    </row>
    <row r="4" spans="2:3" x14ac:dyDescent="0.25">
      <c r="B4">
        <v>40</v>
      </c>
      <c r="C4">
        <v>100</v>
      </c>
    </row>
    <row r="5" spans="2:3" x14ac:dyDescent="0.25">
      <c r="B5">
        <v>35</v>
      </c>
      <c r="C5">
        <v>100</v>
      </c>
    </row>
    <row r="6" spans="2:3" x14ac:dyDescent="0.25">
      <c r="B6">
        <v>30</v>
      </c>
      <c r="C6">
        <f>(57/60)*100</f>
        <v>95</v>
      </c>
    </row>
    <row r="7" spans="2:3" x14ac:dyDescent="0.25">
      <c r="B7">
        <v>25</v>
      </c>
      <c r="C7">
        <f>(58/60)*100</f>
        <v>96.666666666666671</v>
      </c>
    </row>
    <row r="8" spans="2:3" x14ac:dyDescent="0.25">
      <c r="B8">
        <v>20</v>
      </c>
      <c r="C8">
        <f>(58/60)*100</f>
        <v>96.666666666666671</v>
      </c>
    </row>
    <row r="9" spans="2:3" x14ac:dyDescent="0.25">
      <c r="B9">
        <v>15</v>
      </c>
      <c r="C9">
        <f>(56/60)*100</f>
        <v>93.333333333333329</v>
      </c>
    </row>
    <row r="10" spans="2:3" x14ac:dyDescent="0.25">
      <c r="B10">
        <v>10</v>
      </c>
      <c r="C10">
        <f>(51/60)*100</f>
        <v>85</v>
      </c>
    </row>
    <row r="11" spans="2:3" x14ac:dyDescent="0.25">
      <c r="B11">
        <v>5</v>
      </c>
      <c r="C11">
        <f>(49/60)*100</f>
        <v>81.666666666666671</v>
      </c>
    </row>
    <row r="12" spans="2:3" x14ac:dyDescent="0.25">
      <c r="B12">
        <v>3</v>
      </c>
      <c r="C12">
        <f>(51/60)*100</f>
        <v>85</v>
      </c>
    </row>
    <row r="13" spans="2:3" x14ac:dyDescent="0.25">
      <c r="B13">
        <v>-3</v>
      </c>
      <c r="C13">
        <f>(46/60)*100</f>
        <v>76.666666666666671</v>
      </c>
    </row>
    <row r="14" spans="2:3" x14ac:dyDescent="0.25">
      <c r="B14">
        <v>-5</v>
      </c>
      <c r="C14">
        <f>(27/60)*100</f>
        <v>45</v>
      </c>
    </row>
    <row r="15" spans="2:3" x14ac:dyDescent="0.25">
      <c r="B15">
        <v>-10</v>
      </c>
      <c r="C15">
        <f>(6/60)*100</f>
        <v>10</v>
      </c>
    </row>
    <row r="16" spans="2:3" x14ac:dyDescent="0.25">
      <c r="B16">
        <v>-15</v>
      </c>
      <c r="C16">
        <f>(5/60)*100</f>
        <v>8.3333333333333321</v>
      </c>
    </row>
    <row r="17" spans="2:3" x14ac:dyDescent="0.25">
      <c r="B17">
        <v>-20</v>
      </c>
      <c r="C17">
        <v>0</v>
      </c>
    </row>
    <row r="18" spans="2:3" x14ac:dyDescent="0.25">
      <c r="B18">
        <v>-25</v>
      </c>
      <c r="C18">
        <f>(1/60)*100</f>
        <v>1.6666666666666667</v>
      </c>
    </row>
    <row r="19" spans="2:3" x14ac:dyDescent="0.25">
      <c r="B19">
        <v>-30</v>
      </c>
      <c r="C19">
        <f>(3/60)*100</f>
        <v>5</v>
      </c>
    </row>
    <row r="20" spans="2:3" x14ac:dyDescent="0.25">
      <c r="B20">
        <v>-35</v>
      </c>
      <c r="C20">
        <f>(2/60)*100</f>
        <v>3.3333333333333335</v>
      </c>
    </row>
    <row r="21" spans="2:3" x14ac:dyDescent="0.25">
      <c r="B21">
        <v>-40</v>
      </c>
      <c r="C21">
        <f>(1/60)*100</f>
        <v>1.6666666666666667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2"/>
  <sheetViews>
    <sheetView tabSelected="1" workbookViewId="0">
      <selection activeCell="B4" sqref="B4:C22"/>
    </sheetView>
  </sheetViews>
  <sheetFormatPr defaultRowHeight="15" x14ac:dyDescent="0.25"/>
  <cols>
    <col min="3" max="3" width="15.7109375" bestFit="1" customWidth="1"/>
  </cols>
  <sheetData>
    <row r="4" spans="2:3" x14ac:dyDescent="0.25">
      <c r="B4" s="1" t="s">
        <v>0</v>
      </c>
      <c r="C4" s="1" t="s">
        <v>1</v>
      </c>
    </row>
    <row r="5" spans="2:3" x14ac:dyDescent="0.25">
      <c r="B5">
        <v>40</v>
      </c>
      <c r="C5">
        <v>100</v>
      </c>
    </row>
    <row r="6" spans="2:3" x14ac:dyDescent="0.25">
      <c r="B6">
        <v>35</v>
      </c>
      <c r="C6">
        <v>100</v>
      </c>
    </row>
    <row r="7" spans="2:3" x14ac:dyDescent="0.25">
      <c r="B7">
        <v>30</v>
      </c>
      <c r="C7">
        <v>100</v>
      </c>
    </row>
    <row r="8" spans="2:3" x14ac:dyDescent="0.25">
      <c r="B8">
        <v>25</v>
      </c>
      <c r="C8">
        <v>100</v>
      </c>
    </row>
    <row r="9" spans="2:3" x14ac:dyDescent="0.25">
      <c r="B9">
        <v>20</v>
      </c>
      <c r="C9">
        <f>(59/60)*100</f>
        <v>98.333333333333329</v>
      </c>
    </row>
    <row r="10" spans="2:3" x14ac:dyDescent="0.25">
      <c r="B10">
        <v>15</v>
      </c>
      <c r="C10">
        <f>(58/60)*100</f>
        <v>96.666666666666671</v>
      </c>
    </row>
    <row r="11" spans="2:3" x14ac:dyDescent="0.25">
      <c r="B11">
        <v>10</v>
      </c>
      <c r="C11">
        <f>(59/60)*100</f>
        <v>98.333333333333329</v>
      </c>
    </row>
    <row r="12" spans="2:3" x14ac:dyDescent="0.25">
      <c r="B12">
        <v>5</v>
      </c>
      <c r="C12">
        <f>(58/60)*100</f>
        <v>96.666666666666671</v>
      </c>
    </row>
    <row r="13" spans="2:3" x14ac:dyDescent="0.25">
      <c r="B13">
        <v>3</v>
      </c>
      <c r="C13">
        <f>(42/60)*100</f>
        <v>70</v>
      </c>
    </row>
    <row r="14" spans="2:3" x14ac:dyDescent="0.25">
      <c r="B14">
        <v>-3</v>
      </c>
      <c r="C14">
        <f>(39/60)*100</f>
        <v>65</v>
      </c>
    </row>
    <row r="15" spans="2:3" x14ac:dyDescent="0.25">
      <c r="B15">
        <v>-5</v>
      </c>
      <c r="C15">
        <f>(29/60)*100</f>
        <v>48.333333333333336</v>
      </c>
    </row>
    <row r="16" spans="2:3" x14ac:dyDescent="0.25">
      <c r="B16">
        <v>-10</v>
      </c>
      <c r="C16">
        <f>(20/60)*100</f>
        <v>33.333333333333329</v>
      </c>
    </row>
    <row r="17" spans="2:3" x14ac:dyDescent="0.25">
      <c r="B17">
        <v>-15</v>
      </c>
      <c r="C17">
        <f>(9/60)*100</f>
        <v>15</v>
      </c>
    </row>
    <row r="18" spans="2:3" x14ac:dyDescent="0.25">
      <c r="B18">
        <v>-20</v>
      </c>
      <c r="C18">
        <f>(1/60)*100</f>
        <v>1.6666666666666667</v>
      </c>
    </row>
    <row r="19" spans="2:3" x14ac:dyDescent="0.25">
      <c r="B19">
        <v>-25</v>
      </c>
      <c r="C19">
        <v>0</v>
      </c>
    </row>
    <row r="20" spans="2:3" x14ac:dyDescent="0.25">
      <c r="B20">
        <v>-30</v>
      </c>
      <c r="C20">
        <v>0</v>
      </c>
    </row>
    <row r="21" spans="2:3" x14ac:dyDescent="0.25">
      <c r="B21">
        <v>-35</v>
      </c>
      <c r="C21">
        <f t="shared" ref="C21:C22" si="0">(1/60)*100</f>
        <v>1.6666666666666667</v>
      </c>
    </row>
    <row r="22" spans="2:3" x14ac:dyDescent="0.25">
      <c r="B22">
        <v>-40</v>
      </c>
      <c r="C22">
        <f t="shared" si="0"/>
        <v>1.6666666666666667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23"/>
  <sheetViews>
    <sheetView topLeftCell="A4" workbookViewId="0">
      <selection activeCell="B5" sqref="B5:C23"/>
    </sheetView>
  </sheetViews>
  <sheetFormatPr defaultRowHeight="15" x14ac:dyDescent="0.25"/>
  <cols>
    <col min="3" max="3" width="15.7109375" bestFit="1" customWidth="1"/>
  </cols>
  <sheetData>
    <row r="5" spans="2:3" x14ac:dyDescent="0.25">
      <c r="B5" s="1" t="s">
        <v>0</v>
      </c>
      <c r="C5" s="1" t="s">
        <v>1</v>
      </c>
    </row>
    <row r="6" spans="2:3" x14ac:dyDescent="0.25">
      <c r="B6">
        <v>72</v>
      </c>
      <c r="C6">
        <v>100</v>
      </c>
    </row>
    <row r="7" spans="2:3" x14ac:dyDescent="0.25">
      <c r="B7">
        <v>64</v>
      </c>
      <c r="C7">
        <f>(59/60)*100</f>
        <v>98.333333333333329</v>
      </c>
    </row>
    <row r="8" spans="2:3" x14ac:dyDescent="0.25">
      <c r="B8">
        <v>55</v>
      </c>
      <c r="C8">
        <v>100</v>
      </c>
    </row>
    <row r="9" spans="2:3" x14ac:dyDescent="0.25">
      <c r="B9">
        <v>47</v>
      </c>
      <c r="C9">
        <v>100</v>
      </c>
    </row>
    <row r="10" spans="2:3" x14ac:dyDescent="0.25">
      <c r="B10">
        <v>38</v>
      </c>
      <c r="C10">
        <v>100</v>
      </c>
    </row>
    <row r="11" spans="2:3" x14ac:dyDescent="0.25">
      <c r="B11">
        <v>29</v>
      </c>
      <c r="C11">
        <v>100</v>
      </c>
    </row>
    <row r="12" spans="2:3" x14ac:dyDescent="0.25">
      <c r="B12">
        <v>18</v>
      </c>
      <c r="C12">
        <f>(59/60)*100</f>
        <v>98.333333333333329</v>
      </c>
    </row>
    <row r="13" spans="2:3" x14ac:dyDescent="0.25">
      <c r="B13">
        <v>10</v>
      </c>
      <c r="C13">
        <f>(56/60)*100</f>
        <v>93.333333333333329</v>
      </c>
    </row>
    <row r="14" spans="2:3" x14ac:dyDescent="0.25">
      <c r="B14">
        <v>5</v>
      </c>
      <c r="C14">
        <f>(50/60)*100</f>
        <v>83.333333333333343</v>
      </c>
    </row>
    <row r="15" spans="2:3" x14ac:dyDescent="0.25">
      <c r="B15">
        <v>-5</v>
      </c>
      <c r="C15">
        <f>(23/60)*100</f>
        <v>38.333333333333336</v>
      </c>
    </row>
    <row r="16" spans="2:3" x14ac:dyDescent="0.25">
      <c r="B16">
        <v>-10</v>
      </c>
      <c r="C16">
        <f>(20/60)*100</f>
        <v>33.333333333333329</v>
      </c>
    </row>
    <row r="17" spans="2:3" x14ac:dyDescent="0.25">
      <c r="B17">
        <v>-18</v>
      </c>
      <c r="C17">
        <f>(3/60)*100</f>
        <v>5</v>
      </c>
    </row>
    <row r="18" spans="2:3" x14ac:dyDescent="0.25">
      <c r="B18">
        <v>-29</v>
      </c>
      <c r="C18">
        <f>(1/60)*100</f>
        <v>1.6666666666666667</v>
      </c>
    </row>
    <row r="19" spans="2:3" x14ac:dyDescent="0.25">
      <c r="B19">
        <v>-38</v>
      </c>
      <c r="C19">
        <f>(1/60)*100</f>
        <v>1.6666666666666667</v>
      </c>
    </row>
    <row r="20" spans="2:3" x14ac:dyDescent="0.25">
      <c r="B20">
        <v>-47</v>
      </c>
      <c r="C20">
        <v>0</v>
      </c>
    </row>
    <row r="21" spans="2:3" x14ac:dyDescent="0.25">
      <c r="B21">
        <v>-55</v>
      </c>
      <c r="C21">
        <v>0</v>
      </c>
    </row>
    <row r="22" spans="2:3" x14ac:dyDescent="0.25">
      <c r="B22">
        <v>-64</v>
      </c>
      <c r="C22">
        <f t="shared" ref="C22" si="0">(1/60)*100</f>
        <v>1.6666666666666667</v>
      </c>
    </row>
    <row r="23" spans="2:3" x14ac:dyDescent="0.25">
      <c r="B23">
        <v>-72</v>
      </c>
      <c r="C2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2"/>
  <sheetViews>
    <sheetView workbookViewId="0">
      <selection activeCell="B4" sqref="B4:C22"/>
    </sheetView>
  </sheetViews>
  <sheetFormatPr defaultRowHeight="15" x14ac:dyDescent="0.25"/>
  <cols>
    <col min="3" max="3" width="15.7109375" bestFit="1" customWidth="1"/>
  </cols>
  <sheetData>
    <row r="4" spans="2:3" x14ac:dyDescent="0.25">
      <c r="B4" s="1" t="s">
        <v>0</v>
      </c>
      <c r="C4" s="1" t="s">
        <v>1</v>
      </c>
    </row>
    <row r="5" spans="2:3" x14ac:dyDescent="0.25">
      <c r="B5">
        <v>40</v>
      </c>
      <c r="C5">
        <v>100</v>
      </c>
    </row>
    <row r="6" spans="2:3" x14ac:dyDescent="0.25">
      <c r="B6">
        <v>35</v>
      </c>
      <c r="C6">
        <f>(58/60)*100</f>
        <v>96.666666666666671</v>
      </c>
    </row>
    <row r="7" spans="2:3" x14ac:dyDescent="0.25">
      <c r="B7">
        <v>30</v>
      </c>
      <c r="C7">
        <f>(58/60)*100</f>
        <v>96.666666666666671</v>
      </c>
    </row>
    <row r="8" spans="2:3" x14ac:dyDescent="0.25">
      <c r="B8">
        <v>25</v>
      </c>
      <c r="C8">
        <f>(58/60)*100</f>
        <v>96.666666666666671</v>
      </c>
    </row>
    <row r="9" spans="2:3" x14ac:dyDescent="0.25">
      <c r="B9">
        <v>20</v>
      </c>
      <c r="C9">
        <f>(55/60)*100</f>
        <v>91.666666666666657</v>
      </c>
    </row>
    <row r="10" spans="2:3" x14ac:dyDescent="0.25">
      <c r="B10">
        <v>15</v>
      </c>
      <c r="C10">
        <f>(54/60)*100</f>
        <v>90</v>
      </c>
    </row>
    <row r="11" spans="2:3" x14ac:dyDescent="0.25">
      <c r="B11">
        <v>10</v>
      </c>
      <c r="C11">
        <f>(47/60)*100</f>
        <v>78.333333333333329</v>
      </c>
    </row>
    <row r="12" spans="2:3" x14ac:dyDescent="0.25">
      <c r="B12">
        <v>5</v>
      </c>
      <c r="C12">
        <f>(41/60)*100</f>
        <v>68.333333333333329</v>
      </c>
    </row>
    <row r="13" spans="2:3" x14ac:dyDescent="0.25">
      <c r="B13">
        <v>3</v>
      </c>
      <c r="C13">
        <f>(42/60)*100</f>
        <v>70</v>
      </c>
    </row>
    <row r="14" spans="2:3" x14ac:dyDescent="0.25">
      <c r="B14">
        <v>-3</v>
      </c>
      <c r="C14">
        <f>(27/60)*100</f>
        <v>45</v>
      </c>
    </row>
    <row r="15" spans="2:3" x14ac:dyDescent="0.25">
      <c r="B15">
        <v>-5</v>
      </c>
      <c r="C15">
        <f>(9/60)*100</f>
        <v>15</v>
      </c>
    </row>
    <row r="16" spans="2:3" x14ac:dyDescent="0.25">
      <c r="B16">
        <v>-10</v>
      </c>
      <c r="C16">
        <f>(5/60)*100</f>
        <v>8.3333333333333321</v>
      </c>
    </row>
    <row r="17" spans="2:3" x14ac:dyDescent="0.25">
      <c r="B17">
        <v>-15</v>
      </c>
      <c r="C17">
        <f>(1/60)*100</f>
        <v>1.6666666666666667</v>
      </c>
    </row>
    <row r="18" spans="2:3" x14ac:dyDescent="0.25">
      <c r="B18">
        <v>-20</v>
      </c>
      <c r="C18">
        <f>(1/60)*100</f>
        <v>1.6666666666666667</v>
      </c>
    </row>
    <row r="19" spans="2:3" x14ac:dyDescent="0.25">
      <c r="B19">
        <v>-25</v>
      </c>
      <c r="C19">
        <v>0</v>
      </c>
    </row>
    <row r="20" spans="2:3" x14ac:dyDescent="0.25">
      <c r="B20">
        <v>-30</v>
      </c>
      <c r="C20">
        <f>(2/60)*100</f>
        <v>3.3333333333333335</v>
      </c>
    </row>
    <row r="21" spans="2:3" x14ac:dyDescent="0.25">
      <c r="B21">
        <v>-35</v>
      </c>
      <c r="C21">
        <v>0</v>
      </c>
    </row>
    <row r="22" spans="2:3" x14ac:dyDescent="0.25">
      <c r="B22">
        <v>-40</v>
      </c>
      <c r="C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23"/>
  <sheetViews>
    <sheetView workbookViewId="0">
      <selection activeCell="B5" sqref="B5:C23"/>
    </sheetView>
  </sheetViews>
  <sheetFormatPr defaultRowHeight="15" x14ac:dyDescent="0.25"/>
  <cols>
    <col min="3" max="3" width="15.7109375" bestFit="1" customWidth="1"/>
  </cols>
  <sheetData>
    <row r="5" spans="2:3" x14ac:dyDescent="0.25">
      <c r="B5" s="1" t="s">
        <v>0</v>
      </c>
      <c r="C5" s="1" t="s">
        <v>1</v>
      </c>
    </row>
    <row r="6" spans="2:3" x14ac:dyDescent="0.25">
      <c r="B6">
        <v>40</v>
      </c>
      <c r="C6">
        <f>(59/60)*100</f>
        <v>98.333333333333329</v>
      </c>
    </row>
    <row r="7" spans="2:3" x14ac:dyDescent="0.25">
      <c r="B7">
        <v>35</v>
      </c>
      <c r="C7">
        <f>(58/60)*100</f>
        <v>96.666666666666671</v>
      </c>
    </row>
    <row r="8" spans="2:3" x14ac:dyDescent="0.25">
      <c r="B8">
        <v>30</v>
      </c>
      <c r="C8">
        <f>(56/60)*100</f>
        <v>93.333333333333329</v>
      </c>
    </row>
    <row r="9" spans="2:3" x14ac:dyDescent="0.25">
      <c r="B9">
        <v>25</v>
      </c>
      <c r="C9">
        <f>(53/60)*100</f>
        <v>88.333333333333329</v>
      </c>
    </row>
    <row r="10" spans="2:3" x14ac:dyDescent="0.25">
      <c r="B10">
        <v>20</v>
      </c>
      <c r="C10">
        <f>(54/60)*100</f>
        <v>90</v>
      </c>
    </row>
    <row r="11" spans="2:3" x14ac:dyDescent="0.25">
      <c r="B11">
        <v>15</v>
      </c>
      <c r="C11">
        <f>(51/60)*100</f>
        <v>85</v>
      </c>
    </row>
    <row r="12" spans="2:3" x14ac:dyDescent="0.25">
      <c r="B12">
        <v>10</v>
      </c>
      <c r="C12">
        <f>(54/60)*100</f>
        <v>90</v>
      </c>
    </row>
    <row r="13" spans="2:3" x14ac:dyDescent="0.25">
      <c r="B13">
        <v>5</v>
      </c>
      <c r="C13">
        <f>(50/60)*100</f>
        <v>83.333333333333343</v>
      </c>
    </row>
    <row r="14" spans="2:3" x14ac:dyDescent="0.25">
      <c r="B14">
        <v>3</v>
      </c>
      <c r="C14">
        <f>(30/60)*100</f>
        <v>50</v>
      </c>
    </row>
    <row r="15" spans="2:3" x14ac:dyDescent="0.25">
      <c r="B15">
        <v>-3</v>
      </c>
      <c r="C15">
        <f>(28/60)*100</f>
        <v>46.666666666666664</v>
      </c>
    </row>
    <row r="16" spans="2:3" x14ac:dyDescent="0.25">
      <c r="B16">
        <v>-5</v>
      </c>
      <c r="C16">
        <f>(28/60)*100</f>
        <v>46.666666666666664</v>
      </c>
    </row>
    <row r="17" spans="2:3" x14ac:dyDescent="0.25">
      <c r="B17">
        <v>-10</v>
      </c>
      <c r="C17">
        <f>(13/60)*100</f>
        <v>21.666666666666668</v>
      </c>
    </row>
    <row r="18" spans="2:3" x14ac:dyDescent="0.25">
      <c r="B18">
        <v>-15</v>
      </c>
      <c r="C18">
        <f>(12/60)*100</f>
        <v>20</v>
      </c>
    </row>
    <row r="19" spans="2:3" x14ac:dyDescent="0.25">
      <c r="B19">
        <v>-20</v>
      </c>
      <c r="C19">
        <f>(5/60)*100</f>
        <v>8.3333333333333321</v>
      </c>
    </row>
    <row r="20" spans="2:3" x14ac:dyDescent="0.25">
      <c r="B20">
        <v>-25</v>
      </c>
      <c r="C20">
        <f>(5/60)*100</f>
        <v>8.3333333333333321</v>
      </c>
    </row>
    <row r="21" spans="2:3" x14ac:dyDescent="0.25">
      <c r="B21">
        <v>-30</v>
      </c>
      <c r="C21">
        <f>(3/60)*100</f>
        <v>5</v>
      </c>
    </row>
    <row r="22" spans="2:3" x14ac:dyDescent="0.25">
      <c r="B22">
        <v>-35</v>
      </c>
      <c r="C22">
        <f>(3/60)*100</f>
        <v>5</v>
      </c>
    </row>
    <row r="23" spans="2:3" x14ac:dyDescent="0.25">
      <c r="B23">
        <v>-40</v>
      </c>
      <c r="C23">
        <f>(3/60)*100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2"/>
  <sheetViews>
    <sheetView workbookViewId="0">
      <selection activeCell="G15" sqref="G15"/>
    </sheetView>
  </sheetViews>
  <sheetFormatPr defaultRowHeight="15" x14ac:dyDescent="0.25"/>
  <cols>
    <col min="3" max="3" width="15.7109375" bestFit="1" customWidth="1"/>
  </cols>
  <sheetData>
    <row r="4" spans="2:3" x14ac:dyDescent="0.25">
      <c r="B4" s="1" t="s">
        <v>0</v>
      </c>
      <c r="C4" s="1" t="s">
        <v>1</v>
      </c>
    </row>
    <row r="5" spans="2:3" x14ac:dyDescent="0.25">
      <c r="B5">
        <v>72</v>
      </c>
      <c r="C5">
        <v>100</v>
      </c>
    </row>
    <row r="6" spans="2:3" x14ac:dyDescent="0.25">
      <c r="B6">
        <v>64</v>
      </c>
      <c r="C6">
        <f>(59/60)*100</f>
        <v>98.333333333333329</v>
      </c>
    </row>
    <row r="7" spans="2:3" x14ac:dyDescent="0.25">
      <c r="B7">
        <v>55</v>
      </c>
      <c r="C7">
        <v>100</v>
      </c>
    </row>
    <row r="8" spans="2:3" x14ac:dyDescent="0.25">
      <c r="B8">
        <v>47</v>
      </c>
      <c r="C8">
        <f t="shared" ref="C8:C9" si="0">(59/60)*100</f>
        <v>98.333333333333329</v>
      </c>
    </row>
    <row r="9" spans="2:3" x14ac:dyDescent="0.25">
      <c r="B9">
        <v>38</v>
      </c>
      <c r="C9">
        <f t="shared" si="0"/>
        <v>98.333333333333329</v>
      </c>
    </row>
    <row r="10" spans="2:3" x14ac:dyDescent="0.25">
      <c r="B10">
        <v>29</v>
      </c>
      <c r="C10">
        <f>(53/60)*100</f>
        <v>88.333333333333329</v>
      </c>
    </row>
    <row r="11" spans="2:3" x14ac:dyDescent="0.25">
      <c r="B11">
        <v>18</v>
      </c>
      <c r="C11">
        <f>(50/60)*100</f>
        <v>83.333333333333343</v>
      </c>
    </row>
    <row r="12" spans="2:3" x14ac:dyDescent="0.25">
      <c r="B12">
        <v>10</v>
      </c>
      <c r="C12">
        <f>(46/60)*100</f>
        <v>76.666666666666671</v>
      </c>
    </row>
    <row r="13" spans="2:3" x14ac:dyDescent="0.25">
      <c r="B13">
        <v>5</v>
      </c>
      <c r="C13">
        <f>(42/60)*100</f>
        <v>70</v>
      </c>
    </row>
    <row r="14" spans="2:3" x14ac:dyDescent="0.25">
      <c r="B14">
        <v>-5</v>
      </c>
      <c r="C14">
        <f>(11/60)*100</f>
        <v>18.333333333333332</v>
      </c>
    </row>
    <row r="15" spans="2:3" x14ac:dyDescent="0.25">
      <c r="B15">
        <v>-10</v>
      </c>
      <c r="C15">
        <f>(12/60)*100</f>
        <v>20</v>
      </c>
    </row>
    <row r="16" spans="2:3" x14ac:dyDescent="0.25">
      <c r="B16">
        <v>-18</v>
      </c>
      <c r="C16">
        <f>(3/60)*100</f>
        <v>5</v>
      </c>
    </row>
    <row r="17" spans="2:3" x14ac:dyDescent="0.25">
      <c r="B17">
        <v>-29</v>
      </c>
      <c r="C17">
        <f>(2/60)*100</f>
        <v>3.3333333333333335</v>
      </c>
    </row>
    <row r="18" spans="2:3" x14ac:dyDescent="0.25">
      <c r="B18">
        <v>-38</v>
      </c>
      <c r="C18">
        <v>0</v>
      </c>
    </row>
    <row r="19" spans="2:3" x14ac:dyDescent="0.25">
      <c r="B19">
        <v>-47</v>
      </c>
      <c r="C19">
        <f t="shared" ref="C19" si="1">(2/60)*100</f>
        <v>3.3333333333333335</v>
      </c>
    </row>
    <row r="20" spans="2:3" x14ac:dyDescent="0.25">
      <c r="B20">
        <v>-55</v>
      </c>
      <c r="C20">
        <f>(1/60)*100</f>
        <v>1.6666666666666667</v>
      </c>
    </row>
    <row r="21" spans="2:3" x14ac:dyDescent="0.25">
      <c r="B21">
        <v>-64</v>
      </c>
      <c r="C21">
        <f t="shared" ref="C21:C22" si="2">(1/60)*100</f>
        <v>1.6666666666666667</v>
      </c>
    </row>
    <row r="22" spans="2:3" x14ac:dyDescent="0.25">
      <c r="B22">
        <v>-72</v>
      </c>
      <c r="C22">
        <f t="shared" si="2"/>
        <v>1.6666666666666667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UA20M</vt:lpstr>
      <vt:lpstr>UA10SA</vt:lpstr>
      <vt:lpstr>UA10M</vt:lpstr>
      <vt:lpstr>Sound20M</vt:lpstr>
      <vt:lpstr>Sound10SA</vt:lpstr>
      <vt:lpstr>Sound10M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Silva</dc:creator>
  <cp:lastModifiedBy>Carlos Silva</cp:lastModifiedBy>
  <dcterms:created xsi:type="dcterms:W3CDTF">2014-08-06T16:45:55Z</dcterms:created>
  <dcterms:modified xsi:type="dcterms:W3CDTF">2019-12-11T21:59:13Z</dcterms:modified>
</cp:coreProperties>
</file>