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5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Thejo\Downloads\"/>
    </mc:Choice>
  </mc:AlternateContent>
  <xr:revisionPtr revIDLastSave="0" documentId="13_ncr:1_{943BBA19-3351-4746-A4D6-844988BFAC73}" xr6:coauthVersionLast="45" xr6:coauthVersionMax="45" xr10:uidLastSave="{00000000-0000-0000-0000-000000000000}"/>
  <bookViews>
    <workbookView xWindow="-110" yWindow="-110" windowWidth="19420" windowHeight="10300" firstSheet="9" activeTab="12" xr2:uid="{00000000-000D-0000-FFFF-FFFF00000000}"/>
  </bookViews>
  <sheets>
    <sheet name="Overview" sheetId="1" r:id="rId1"/>
    <sheet name="Copy of Forecasted Q1+Q2 Budget" sheetId="2" r:id="rId2"/>
    <sheet name="Campaign x Landing Pages" sheetId="3" r:id="rId3"/>
    <sheet name="SEM" sheetId="4" r:id="rId4"/>
    <sheet name="SEM Pivot Table" sheetId="5" r:id="rId5"/>
    <sheet name="SEM conquest" sheetId="6" r:id="rId6"/>
    <sheet name="SEM Conquest Pivot Table" sheetId="7" r:id="rId7"/>
    <sheet name="Meta Retarget" sheetId="8" r:id="rId8"/>
    <sheet name="MR Pivot Table" sheetId="9" r:id="rId9"/>
    <sheet name="Meta Awareness" sheetId="10" r:id="rId10"/>
    <sheet name="MA Pivot Table" sheetId="11" r:id="rId11"/>
    <sheet name="(Draft 1) Performance Report" sheetId="12" r:id="rId12"/>
    <sheet name="Final Performance Report" sheetId="13" r:id="rId13"/>
  </sheets>
  <definedNames>
    <definedName name="_xlnm._FilterDatabase" localSheetId="9" hidden="1">'Meta Awareness'!$B$1:$J$126</definedName>
    <definedName name="_xlnm._FilterDatabase" localSheetId="3" hidden="1">SEM!$A$1:$J$101</definedName>
    <definedName name="_xlnm._FilterDatabase" localSheetId="5" hidden="1">'SEM conquest'!$A$1:$N$999</definedName>
  </definedNames>
  <calcPr calcId="191029"/>
  <pivotCaches>
    <pivotCache cacheId="4" r:id="rId14"/>
    <pivotCache cacheId="7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327" i="13" l="1"/>
  <c r="V95" i="13" s="1"/>
  <c r="T327" i="13"/>
  <c r="Y327" i="13" s="1"/>
  <c r="S327" i="13"/>
  <c r="M299" i="13" s="1"/>
  <c r="R327" i="13"/>
  <c r="X327" i="13" s="1"/>
  <c r="M327" i="13"/>
  <c r="I327" i="13"/>
  <c r="H95" i="13" s="1"/>
  <c r="O35" i="13" s="1"/>
  <c r="H327" i="13"/>
  <c r="G327" i="13"/>
  <c r="F327" i="13"/>
  <c r="E95" i="13" s="1"/>
  <c r="U326" i="13"/>
  <c r="T326" i="13"/>
  <c r="U94" i="13" s="1"/>
  <c r="S326" i="13"/>
  <c r="T94" i="13" s="1"/>
  <c r="R326" i="13"/>
  <c r="X326" i="13" s="1"/>
  <c r="I326" i="13"/>
  <c r="O298" i="13" s="1"/>
  <c r="H326" i="13"/>
  <c r="G326" i="13"/>
  <c r="F326" i="13"/>
  <c r="L326" i="13" s="1"/>
  <c r="U325" i="13"/>
  <c r="V93" i="13" s="1"/>
  <c r="T325" i="13"/>
  <c r="U93" i="13" s="1"/>
  <c r="S325" i="13"/>
  <c r="M297" i="13" s="1"/>
  <c r="R325" i="13"/>
  <c r="R328" i="13" s="1"/>
  <c r="I325" i="13"/>
  <c r="H325" i="13"/>
  <c r="M325" i="13" s="1"/>
  <c r="G325" i="13"/>
  <c r="F325" i="13"/>
  <c r="L325" i="13" s="1"/>
  <c r="U324" i="13"/>
  <c r="V92" i="13" s="1"/>
  <c r="T324" i="13"/>
  <c r="Y324" i="13" s="1"/>
  <c r="S324" i="13"/>
  <c r="R324" i="13"/>
  <c r="I324" i="13"/>
  <c r="H324" i="13"/>
  <c r="G324" i="13"/>
  <c r="F324" i="13"/>
  <c r="X323" i="13"/>
  <c r="U323" i="13"/>
  <c r="T323" i="13"/>
  <c r="S323" i="13"/>
  <c r="R323" i="13"/>
  <c r="I323" i="13"/>
  <c r="H91" i="13" s="1"/>
  <c r="H323" i="13"/>
  <c r="G91" i="13" s="1"/>
  <c r="G323" i="13"/>
  <c r="F91" i="13" s="1"/>
  <c r="F323" i="13"/>
  <c r="M323" i="13" s="1"/>
  <c r="N299" i="13"/>
  <c r="L296" i="13"/>
  <c r="M295" i="13"/>
  <c r="T267" i="13"/>
  <c r="K267" i="13"/>
  <c r="J267" i="13"/>
  <c r="I267" i="13"/>
  <c r="H267" i="13"/>
  <c r="G267" i="13"/>
  <c r="F267" i="13"/>
  <c r="E267" i="13"/>
  <c r="L267" i="13" s="1"/>
  <c r="D267" i="13"/>
  <c r="X266" i="13"/>
  <c r="W266" i="13"/>
  <c r="T266" i="13"/>
  <c r="S266" i="13"/>
  <c r="R266" i="13"/>
  <c r="Q266" i="13"/>
  <c r="P266" i="13"/>
  <c r="U266" i="13" s="1"/>
  <c r="X265" i="13"/>
  <c r="W265" i="13"/>
  <c r="T265" i="13"/>
  <c r="S265" i="13"/>
  <c r="R265" i="13"/>
  <c r="Q265" i="13"/>
  <c r="P265" i="13"/>
  <c r="U265" i="13" s="1"/>
  <c r="X264" i="13"/>
  <c r="W264" i="13"/>
  <c r="T264" i="13"/>
  <c r="S264" i="13"/>
  <c r="R264" i="13"/>
  <c r="Q264" i="13"/>
  <c r="P264" i="13"/>
  <c r="X263" i="13"/>
  <c r="U263" i="13"/>
  <c r="T263" i="13"/>
  <c r="S263" i="13"/>
  <c r="R263" i="13"/>
  <c r="Q263" i="13"/>
  <c r="P263" i="13"/>
  <c r="U262" i="13"/>
  <c r="T262" i="13"/>
  <c r="S262" i="13"/>
  <c r="R262" i="13"/>
  <c r="R267" i="13" s="1"/>
  <c r="Q262" i="13"/>
  <c r="P262" i="13"/>
  <c r="U258" i="13"/>
  <c r="T258" i="13"/>
  <c r="S258" i="13"/>
  <c r="R258" i="13"/>
  <c r="W258" i="13" s="1"/>
  <c r="Q258" i="13"/>
  <c r="P258" i="13"/>
  <c r="K258" i="13"/>
  <c r="I258" i="13"/>
  <c r="H258" i="13"/>
  <c r="G258" i="13"/>
  <c r="L258" i="13" s="1"/>
  <c r="F258" i="13"/>
  <c r="E258" i="13"/>
  <c r="D258" i="13"/>
  <c r="X257" i="13"/>
  <c r="W257" i="13"/>
  <c r="V257" i="13"/>
  <c r="U257" i="13"/>
  <c r="L257" i="13"/>
  <c r="K257" i="13"/>
  <c r="J257" i="13"/>
  <c r="I257" i="13"/>
  <c r="X256" i="13"/>
  <c r="W256" i="13"/>
  <c r="V256" i="13"/>
  <c r="U256" i="13"/>
  <c r="L256" i="13"/>
  <c r="K256" i="13"/>
  <c r="J256" i="13"/>
  <c r="I256" i="13"/>
  <c r="X255" i="13"/>
  <c r="W255" i="13"/>
  <c r="V255" i="13"/>
  <c r="U255" i="13"/>
  <c r="L255" i="13"/>
  <c r="K255" i="13"/>
  <c r="J255" i="13"/>
  <c r="I255" i="13"/>
  <c r="X254" i="13"/>
  <c r="W254" i="13"/>
  <c r="V254" i="13"/>
  <c r="U254" i="13"/>
  <c r="L254" i="13"/>
  <c r="K254" i="13"/>
  <c r="J254" i="13"/>
  <c r="I254" i="13"/>
  <c r="X253" i="13"/>
  <c r="W253" i="13"/>
  <c r="V253" i="13"/>
  <c r="U253" i="13"/>
  <c r="L253" i="13"/>
  <c r="K253" i="13"/>
  <c r="J253" i="13"/>
  <c r="I253" i="13"/>
  <c r="W249" i="13"/>
  <c r="V249" i="13"/>
  <c r="U249" i="13"/>
  <c r="T249" i="13"/>
  <c r="S249" i="13"/>
  <c r="R249" i="13"/>
  <c r="Q249" i="13"/>
  <c r="X249" i="13" s="1"/>
  <c r="P249" i="13"/>
  <c r="L249" i="13"/>
  <c r="K249" i="13"/>
  <c r="J249" i="13"/>
  <c r="I249" i="13"/>
  <c r="H249" i="13"/>
  <c r="G249" i="13"/>
  <c r="X248" i="13"/>
  <c r="W248" i="13"/>
  <c r="V248" i="13"/>
  <c r="U248" i="13"/>
  <c r="L248" i="13"/>
  <c r="K248" i="13"/>
  <c r="J248" i="13"/>
  <c r="I248" i="13"/>
  <c r="X247" i="13"/>
  <c r="W247" i="13"/>
  <c r="V247" i="13"/>
  <c r="U247" i="13"/>
  <c r="L247" i="13"/>
  <c r="K247" i="13"/>
  <c r="J247" i="13"/>
  <c r="I247" i="13"/>
  <c r="X246" i="13"/>
  <c r="W246" i="13"/>
  <c r="V246" i="13"/>
  <c r="U246" i="13"/>
  <c r="L246" i="13"/>
  <c r="K246" i="13"/>
  <c r="J246" i="13"/>
  <c r="I246" i="13"/>
  <c r="X245" i="13"/>
  <c r="W245" i="13"/>
  <c r="V245" i="13"/>
  <c r="U245" i="13"/>
  <c r="L245" i="13"/>
  <c r="K245" i="13"/>
  <c r="J245" i="13"/>
  <c r="I245" i="13"/>
  <c r="X244" i="13"/>
  <c r="W244" i="13"/>
  <c r="V244" i="13"/>
  <c r="U244" i="13"/>
  <c r="L244" i="13"/>
  <c r="K244" i="13"/>
  <c r="J244" i="13"/>
  <c r="I244" i="13"/>
  <c r="O199" i="13"/>
  <c r="L198" i="13"/>
  <c r="L197" i="13"/>
  <c r="V168" i="13"/>
  <c r="U168" i="13"/>
  <c r="T168" i="13"/>
  <c r="S168" i="13"/>
  <c r="X168" i="13" s="1"/>
  <c r="R168" i="13"/>
  <c r="Q168" i="13"/>
  <c r="L168" i="13"/>
  <c r="J168" i="13"/>
  <c r="I168" i="13"/>
  <c r="H168" i="13"/>
  <c r="M168" i="13" s="1"/>
  <c r="G168" i="13"/>
  <c r="F168" i="13"/>
  <c r="E168" i="13"/>
  <c r="X167" i="13"/>
  <c r="W167" i="13"/>
  <c r="V167" i="13"/>
  <c r="U167" i="13"/>
  <c r="T167" i="13"/>
  <c r="S167" i="13"/>
  <c r="R167" i="13"/>
  <c r="Y167" i="13" s="1"/>
  <c r="Q167" i="13"/>
  <c r="M167" i="13"/>
  <c r="L167" i="13"/>
  <c r="K167" i="13"/>
  <c r="J167" i="13"/>
  <c r="I167" i="13"/>
  <c r="H167" i="13"/>
  <c r="G167" i="13"/>
  <c r="F167" i="13"/>
  <c r="E167" i="13"/>
  <c r="Y166" i="13"/>
  <c r="X166" i="13"/>
  <c r="W166" i="13"/>
  <c r="U166" i="13"/>
  <c r="T166" i="13"/>
  <c r="S166" i="13"/>
  <c r="R166" i="13"/>
  <c r="Q166" i="13"/>
  <c r="V166" i="13" s="1"/>
  <c r="L166" i="13"/>
  <c r="I166" i="13"/>
  <c r="I169" i="13" s="1"/>
  <c r="H166" i="13"/>
  <c r="M166" i="13" s="1"/>
  <c r="G166" i="13"/>
  <c r="F166" i="13"/>
  <c r="E166" i="13"/>
  <c r="V165" i="13"/>
  <c r="U165" i="13"/>
  <c r="U169" i="13" s="1"/>
  <c r="T165" i="13"/>
  <c r="Y165" i="13" s="1"/>
  <c r="S165" i="13"/>
  <c r="S169" i="13" s="1"/>
  <c r="R165" i="13"/>
  <c r="R169" i="13" s="1"/>
  <c r="Q165" i="13"/>
  <c r="I165" i="13"/>
  <c r="H165" i="13"/>
  <c r="G165" i="13"/>
  <c r="G169" i="13" s="1"/>
  <c r="F165" i="13"/>
  <c r="E165" i="13"/>
  <c r="V161" i="13"/>
  <c r="U161" i="13"/>
  <c r="W161" i="13" s="1"/>
  <c r="T161" i="13"/>
  <c r="Y161" i="13" s="1"/>
  <c r="S161" i="13"/>
  <c r="X161" i="13" s="1"/>
  <c r="R161" i="13"/>
  <c r="Q161" i="13"/>
  <c r="I160" i="13"/>
  <c r="V94" i="13" s="1"/>
  <c r="H160" i="13"/>
  <c r="G160" i="13"/>
  <c r="F160" i="13"/>
  <c r="I159" i="13"/>
  <c r="H159" i="13"/>
  <c r="G159" i="13"/>
  <c r="F159" i="13"/>
  <c r="M159" i="13" s="1"/>
  <c r="L158" i="13"/>
  <c r="I158" i="13"/>
  <c r="H158" i="13"/>
  <c r="G158" i="13"/>
  <c r="F158" i="13"/>
  <c r="I157" i="13"/>
  <c r="O196" i="13" s="1"/>
  <c r="H157" i="13"/>
  <c r="G157" i="13"/>
  <c r="F157" i="13"/>
  <c r="U153" i="13"/>
  <c r="T153" i="13"/>
  <c r="S153" i="13"/>
  <c r="R153" i="13"/>
  <c r="X153" i="13" s="1"/>
  <c r="Q153" i="13"/>
  <c r="H153" i="13"/>
  <c r="G153" i="13"/>
  <c r="I152" i="13"/>
  <c r="H152" i="13"/>
  <c r="G152" i="13"/>
  <c r="F152" i="13"/>
  <c r="M151" i="13"/>
  <c r="L151" i="13"/>
  <c r="I151" i="13"/>
  <c r="H151" i="13"/>
  <c r="G151" i="13"/>
  <c r="F151" i="13"/>
  <c r="M150" i="13"/>
  <c r="I150" i="13"/>
  <c r="O197" i="13" s="1"/>
  <c r="H150" i="13"/>
  <c r="G150" i="13"/>
  <c r="F150" i="13"/>
  <c r="M149" i="13"/>
  <c r="I149" i="13"/>
  <c r="H149" i="13"/>
  <c r="G149" i="13"/>
  <c r="F149" i="13"/>
  <c r="U95" i="13"/>
  <c r="G95" i="13"/>
  <c r="N35" i="13" s="1"/>
  <c r="F95" i="13"/>
  <c r="G94" i="13"/>
  <c r="F93" i="13"/>
  <c r="E93" i="13"/>
  <c r="S92" i="13"/>
  <c r="H92" i="13"/>
  <c r="O32" i="13" s="1"/>
  <c r="Y41" i="12"/>
  <c r="P40" i="12"/>
  <c r="P38" i="12"/>
  <c r="O38" i="12"/>
  <c r="P37" i="12"/>
  <c r="O37" i="12"/>
  <c r="AB33" i="12"/>
  <c r="AA33" i="12"/>
  <c r="AD33" i="12" s="1"/>
  <c r="Z33" i="12"/>
  <c r="Y33" i="12"/>
  <c r="X33" i="12"/>
  <c r="AC32" i="12"/>
  <c r="AB32" i="12"/>
  <c r="AA32" i="12"/>
  <c r="AF32" i="12" s="1"/>
  <c r="Z32" i="12"/>
  <c r="AE32" i="12" s="1"/>
  <c r="Y32" i="12"/>
  <c r="X32" i="12"/>
  <c r="U32" i="12"/>
  <c r="T32" i="12"/>
  <c r="Q32" i="12"/>
  <c r="P32" i="12"/>
  <c r="O32" i="12"/>
  <c r="N32" i="12"/>
  <c r="M32" i="12"/>
  <c r="AB31" i="12"/>
  <c r="AA31" i="12"/>
  <c r="AF31" i="12" s="1"/>
  <c r="Z31" i="12"/>
  <c r="Y31" i="12"/>
  <c r="AE31" i="12" s="1"/>
  <c r="X31" i="12"/>
  <c r="R31" i="12"/>
  <c r="Q31" i="12"/>
  <c r="P31" i="12"/>
  <c r="O31" i="12"/>
  <c r="N31" i="12"/>
  <c r="M31" i="12"/>
  <c r="S31" i="12" s="1"/>
  <c r="AB30" i="12"/>
  <c r="AA30" i="12"/>
  <c r="Z30" i="12"/>
  <c r="Y30" i="12"/>
  <c r="X30" i="12"/>
  <c r="Q30" i="12"/>
  <c r="P30" i="12"/>
  <c r="O30" i="12"/>
  <c r="N30" i="12"/>
  <c r="T30" i="12" s="1"/>
  <c r="M30" i="12"/>
  <c r="AB29" i="12"/>
  <c r="AA29" i="12"/>
  <c r="Z29" i="12"/>
  <c r="Y29" i="12"/>
  <c r="X29" i="12"/>
  <c r="S29" i="12"/>
  <c r="Q29" i="12"/>
  <c r="P29" i="12"/>
  <c r="O29" i="12"/>
  <c r="N29" i="12"/>
  <c r="M29" i="12"/>
  <c r="AD25" i="12"/>
  <c r="AC25" i="12"/>
  <c r="AB25" i="12"/>
  <c r="AA25" i="12"/>
  <c r="AF25" i="12" s="1"/>
  <c r="Z25" i="12"/>
  <c r="AE25" i="12" s="1"/>
  <c r="Y25" i="12"/>
  <c r="X25" i="12"/>
  <c r="AF24" i="12"/>
  <c r="AE24" i="12"/>
  <c r="AD24" i="12"/>
  <c r="AB24" i="12"/>
  <c r="AA24" i="12"/>
  <c r="Z24" i="12"/>
  <c r="Y24" i="12"/>
  <c r="X24" i="12"/>
  <c r="AC24" i="12" s="1"/>
  <c r="U24" i="12"/>
  <c r="T24" i="12"/>
  <c r="Q24" i="12"/>
  <c r="P24" i="12"/>
  <c r="O24" i="12"/>
  <c r="N24" i="12"/>
  <c r="M24" i="12"/>
  <c r="AB23" i="12"/>
  <c r="AA23" i="12"/>
  <c r="Z23" i="12"/>
  <c r="Y23" i="12"/>
  <c r="AE23" i="12" s="1"/>
  <c r="X23" i="12"/>
  <c r="U23" i="12"/>
  <c r="Q23" i="12"/>
  <c r="P23" i="12"/>
  <c r="O23" i="12"/>
  <c r="N23" i="12"/>
  <c r="T23" i="12" s="1"/>
  <c r="M23" i="12"/>
  <c r="S23" i="12" s="1"/>
  <c r="AC22" i="12"/>
  <c r="AB22" i="12"/>
  <c r="AA22" i="12"/>
  <c r="AF22" i="12" s="1"/>
  <c r="Z22" i="12"/>
  <c r="AE22" i="12" s="1"/>
  <c r="Y22" i="12"/>
  <c r="X22" i="12"/>
  <c r="T22" i="12"/>
  <c r="R22" i="12"/>
  <c r="Q22" i="12"/>
  <c r="P22" i="12"/>
  <c r="U22" i="12" s="1"/>
  <c r="O22" i="12"/>
  <c r="N22" i="12"/>
  <c r="M22" i="12"/>
  <c r="AF21" i="12"/>
  <c r="AD21" i="12"/>
  <c r="AC21" i="12"/>
  <c r="AB21" i="12"/>
  <c r="AA21" i="12"/>
  <c r="Z21" i="12"/>
  <c r="AE21" i="12" s="1"/>
  <c r="Y21" i="12"/>
  <c r="X21" i="12"/>
  <c r="T21" i="12"/>
  <c r="R21" i="12"/>
  <c r="Q21" i="12"/>
  <c r="P21" i="12"/>
  <c r="U21" i="12" s="1"/>
  <c r="O21" i="12"/>
  <c r="N21" i="12"/>
  <c r="M21" i="12"/>
  <c r="S21" i="12" s="1"/>
  <c r="AE15" i="12"/>
  <c r="AB15" i="12"/>
  <c r="AA15" i="12"/>
  <c r="Z15" i="12"/>
  <c r="Y15" i="12"/>
  <c r="F15" i="12"/>
  <c r="E15" i="12"/>
  <c r="D15" i="12"/>
  <c r="C15" i="12"/>
  <c r="I15" i="12" s="1"/>
  <c r="AB14" i="12"/>
  <c r="AA14" i="12"/>
  <c r="Z14" i="12"/>
  <c r="Y14" i="12"/>
  <c r="AE14" i="12" s="1"/>
  <c r="Q14" i="12"/>
  <c r="F14" i="12" s="1"/>
  <c r="P14" i="12"/>
  <c r="O14" i="12"/>
  <c r="N14" i="12"/>
  <c r="T14" i="12" s="1"/>
  <c r="D14" i="12"/>
  <c r="AB13" i="12"/>
  <c r="F13" i="12" s="1"/>
  <c r="AA13" i="12"/>
  <c r="Z13" i="12"/>
  <c r="Y13" i="12"/>
  <c r="AE13" i="12" s="1"/>
  <c r="Q13" i="12"/>
  <c r="P13" i="12"/>
  <c r="E13" i="12" s="1"/>
  <c r="O13" i="12"/>
  <c r="N13" i="12"/>
  <c r="T13" i="12" s="1"/>
  <c r="AB12" i="12"/>
  <c r="AA12" i="12"/>
  <c r="Z12" i="12"/>
  <c r="Y12" i="12"/>
  <c r="T12" i="12"/>
  <c r="Q12" i="12"/>
  <c r="P12" i="12"/>
  <c r="U12" i="12" s="1"/>
  <c r="O12" i="12"/>
  <c r="N12" i="12"/>
  <c r="F12" i="12"/>
  <c r="E12" i="12"/>
  <c r="AB11" i="12"/>
  <c r="F11" i="12" s="1"/>
  <c r="AA11" i="12"/>
  <c r="E11" i="12" s="1"/>
  <c r="J11" i="12" s="1"/>
  <c r="Z11" i="12"/>
  <c r="Y11" i="12"/>
  <c r="T11" i="12"/>
  <c r="Q11" i="12"/>
  <c r="P11" i="12"/>
  <c r="O11" i="12"/>
  <c r="D11" i="12" s="1"/>
  <c r="I11" i="12" s="1"/>
  <c r="N11" i="12"/>
  <c r="U11" i="12" s="1"/>
  <c r="C11" i="12"/>
  <c r="AB7" i="12"/>
  <c r="AB41" i="12" s="1"/>
  <c r="AA7" i="12"/>
  <c r="Z7" i="12"/>
  <c r="Y7" i="12"/>
  <c r="E7" i="12"/>
  <c r="C7" i="12"/>
  <c r="AB6" i="12"/>
  <c r="AB40" i="12" s="1"/>
  <c r="AA6" i="12"/>
  <c r="Z6" i="12"/>
  <c r="Z40" i="12" s="1"/>
  <c r="Y6" i="12"/>
  <c r="T6" i="12"/>
  <c r="Q6" i="12"/>
  <c r="P6" i="12"/>
  <c r="U6" i="12" s="1"/>
  <c r="O6" i="12"/>
  <c r="O40" i="12" s="1"/>
  <c r="N6" i="12"/>
  <c r="AB5" i="12"/>
  <c r="AA5" i="12"/>
  <c r="Z5" i="12"/>
  <c r="Y5" i="12"/>
  <c r="Y39" i="12" s="1"/>
  <c r="T5" i="12"/>
  <c r="Q5" i="12"/>
  <c r="Q39" i="12" s="1"/>
  <c r="P5" i="12"/>
  <c r="O5" i="12"/>
  <c r="O39" i="12" s="1"/>
  <c r="N5" i="12"/>
  <c r="N39" i="12" s="1"/>
  <c r="T39" i="12" s="1"/>
  <c r="E5" i="12"/>
  <c r="AE4" i="12"/>
  <c r="AB4" i="12"/>
  <c r="AB38" i="12" s="1"/>
  <c r="AA4" i="12"/>
  <c r="AA38" i="12" s="1"/>
  <c r="Z4" i="12"/>
  <c r="Y4" i="12"/>
  <c r="U4" i="12"/>
  <c r="Q4" i="12"/>
  <c r="Q38" i="12" s="1"/>
  <c r="P4" i="12"/>
  <c r="O4" i="12"/>
  <c r="D4" i="12" s="1"/>
  <c r="N4" i="12"/>
  <c r="N38" i="12" s="1"/>
  <c r="T38" i="12" s="1"/>
  <c r="C4" i="12"/>
  <c r="AB3" i="12"/>
  <c r="AA3" i="12"/>
  <c r="E3" i="12" s="1"/>
  <c r="Z3" i="12"/>
  <c r="Z37" i="12" s="1"/>
  <c r="Y3" i="12"/>
  <c r="AE3" i="12" s="1"/>
  <c r="T3" i="12"/>
  <c r="Q3" i="12"/>
  <c r="Q37" i="12" s="1"/>
  <c r="P3" i="12"/>
  <c r="O3" i="12"/>
  <c r="D3" i="12" s="1"/>
  <c r="N3" i="12"/>
  <c r="U3" i="12" s="1"/>
  <c r="K39" i="11"/>
  <c r="I39" i="11"/>
  <c r="G39" i="11"/>
  <c r="F39" i="11"/>
  <c r="E39" i="11"/>
  <c r="D39" i="11"/>
  <c r="J39" i="11" s="1"/>
  <c r="C39" i="11"/>
  <c r="H39" i="11" s="1"/>
  <c r="K38" i="11"/>
  <c r="J38" i="11"/>
  <c r="I38" i="11"/>
  <c r="H38" i="11"/>
  <c r="K37" i="11"/>
  <c r="J37" i="11"/>
  <c r="I37" i="11"/>
  <c r="H37" i="11"/>
  <c r="K36" i="11"/>
  <c r="J36" i="11"/>
  <c r="I36" i="11"/>
  <c r="H36" i="11"/>
  <c r="K35" i="11"/>
  <c r="J35" i="11"/>
  <c r="I35" i="11"/>
  <c r="H35" i="11"/>
  <c r="K34" i="11"/>
  <c r="J34" i="11"/>
  <c r="I34" i="11"/>
  <c r="H34" i="11"/>
  <c r="I30" i="11"/>
  <c r="H30" i="11"/>
  <c r="G30" i="11"/>
  <c r="K30" i="11" s="1"/>
  <c r="F30" i="11"/>
  <c r="E30" i="11"/>
  <c r="D30" i="11"/>
  <c r="J30" i="11" s="1"/>
  <c r="C30" i="11"/>
  <c r="K29" i="11"/>
  <c r="J29" i="11"/>
  <c r="I29" i="11"/>
  <c r="H29" i="11"/>
  <c r="K28" i="11"/>
  <c r="J28" i="11"/>
  <c r="I28" i="11"/>
  <c r="H28" i="11"/>
  <c r="K27" i="11"/>
  <c r="J27" i="11"/>
  <c r="I27" i="11"/>
  <c r="H27" i="11"/>
  <c r="K26" i="11"/>
  <c r="J26" i="11"/>
  <c r="I26" i="11"/>
  <c r="H26" i="11"/>
  <c r="K25" i="11"/>
  <c r="J25" i="11"/>
  <c r="I25" i="11"/>
  <c r="H25" i="11"/>
  <c r="J21" i="11"/>
  <c r="F21" i="11"/>
  <c r="E21" i="11"/>
  <c r="D21" i="11"/>
  <c r="C21" i="11"/>
  <c r="I21" i="11" s="1"/>
  <c r="B21" i="11"/>
  <c r="H21" i="11" s="1"/>
  <c r="J20" i="11"/>
  <c r="I20" i="11"/>
  <c r="H20" i="11"/>
  <c r="G20" i="11"/>
  <c r="J19" i="11"/>
  <c r="I19" i="11"/>
  <c r="H19" i="11"/>
  <c r="G19" i="11"/>
  <c r="J18" i="11"/>
  <c r="I18" i="11"/>
  <c r="H18" i="11"/>
  <c r="G18" i="11"/>
  <c r="J17" i="11"/>
  <c r="I17" i="11"/>
  <c r="H17" i="11"/>
  <c r="G17" i="11"/>
  <c r="J16" i="11"/>
  <c r="I16" i="11"/>
  <c r="H16" i="11"/>
  <c r="G16" i="11"/>
  <c r="N126" i="10"/>
  <c r="M126" i="10"/>
  <c r="L126" i="10"/>
  <c r="K126" i="10"/>
  <c r="C126" i="10"/>
  <c r="A126" i="10"/>
  <c r="N125" i="10"/>
  <c r="M125" i="10"/>
  <c r="L125" i="10"/>
  <c r="K125" i="10"/>
  <c r="C125" i="10"/>
  <c r="A125" i="10"/>
  <c r="N124" i="10"/>
  <c r="M124" i="10"/>
  <c r="L124" i="10"/>
  <c r="K124" i="10"/>
  <c r="C124" i="10"/>
  <c r="A124" i="10"/>
  <c r="N123" i="10"/>
  <c r="M123" i="10"/>
  <c r="L123" i="10"/>
  <c r="K123" i="10"/>
  <c r="C123" i="10"/>
  <c r="A123" i="10"/>
  <c r="N122" i="10"/>
  <c r="M122" i="10"/>
  <c r="L122" i="10"/>
  <c r="K122" i="10"/>
  <c r="C122" i="10"/>
  <c r="A122" i="10"/>
  <c r="N121" i="10"/>
  <c r="M121" i="10"/>
  <c r="L121" i="10"/>
  <c r="K121" i="10"/>
  <c r="C121" i="10"/>
  <c r="A121" i="10"/>
  <c r="N120" i="10"/>
  <c r="M120" i="10"/>
  <c r="L120" i="10"/>
  <c r="K120" i="10"/>
  <c r="C120" i="10"/>
  <c r="A120" i="10"/>
  <c r="N119" i="10"/>
  <c r="M119" i="10"/>
  <c r="L119" i="10"/>
  <c r="K119" i="10"/>
  <c r="C119" i="10"/>
  <c r="A119" i="10"/>
  <c r="N118" i="10"/>
  <c r="M118" i="10"/>
  <c r="L118" i="10"/>
  <c r="K118" i="10"/>
  <c r="C118" i="10"/>
  <c r="A118" i="10"/>
  <c r="N117" i="10"/>
  <c r="M117" i="10"/>
  <c r="L117" i="10"/>
  <c r="K117" i="10"/>
  <c r="C117" i="10"/>
  <c r="A117" i="10"/>
  <c r="N116" i="10"/>
  <c r="M116" i="10"/>
  <c r="L116" i="10"/>
  <c r="K116" i="10"/>
  <c r="C116" i="10"/>
  <c r="A116" i="10"/>
  <c r="N115" i="10"/>
  <c r="M115" i="10"/>
  <c r="L115" i="10"/>
  <c r="K115" i="10"/>
  <c r="C115" i="10"/>
  <c r="A115" i="10"/>
  <c r="N114" i="10"/>
  <c r="M114" i="10"/>
  <c r="L114" i="10"/>
  <c r="K114" i="10"/>
  <c r="C114" i="10"/>
  <c r="A114" i="10"/>
  <c r="N113" i="10"/>
  <c r="M113" i="10"/>
  <c r="L113" i="10"/>
  <c r="K113" i="10"/>
  <c r="C113" i="10"/>
  <c r="A113" i="10"/>
  <c r="N112" i="10"/>
  <c r="M112" i="10"/>
  <c r="L112" i="10"/>
  <c r="K112" i="10"/>
  <c r="C112" i="10"/>
  <c r="A112" i="10"/>
  <c r="N111" i="10"/>
  <c r="M111" i="10"/>
  <c r="L111" i="10"/>
  <c r="K111" i="10"/>
  <c r="C111" i="10"/>
  <c r="A111" i="10"/>
  <c r="N110" i="10"/>
  <c r="M110" i="10"/>
  <c r="L110" i="10"/>
  <c r="K110" i="10"/>
  <c r="C110" i="10"/>
  <c r="A110" i="10"/>
  <c r="N109" i="10"/>
  <c r="M109" i="10"/>
  <c r="L109" i="10"/>
  <c r="K109" i="10"/>
  <c r="C109" i="10"/>
  <c r="A109" i="10"/>
  <c r="N108" i="10"/>
  <c r="M108" i="10"/>
  <c r="L108" i="10"/>
  <c r="K108" i="10"/>
  <c r="C108" i="10"/>
  <c r="A108" i="10"/>
  <c r="N107" i="10"/>
  <c r="M107" i="10"/>
  <c r="L107" i="10"/>
  <c r="K107" i="10"/>
  <c r="C107" i="10"/>
  <c r="A107" i="10"/>
  <c r="N106" i="10"/>
  <c r="M106" i="10"/>
  <c r="L106" i="10"/>
  <c r="K106" i="10"/>
  <c r="C106" i="10"/>
  <c r="A106" i="10"/>
  <c r="N105" i="10"/>
  <c r="M105" i="10"/>
  <c r="L105" i="10"/>
  <c r="K105" i="10"/>
  <c r="C105" i="10"/>
  <c r="A105" i="10"/>
  <c r="N104" i="10"/>
  <c r="M104" i="10"/>
  <c r="L104" i="10"/>
  <c r="K104" i="10"/>
  <c r="C104" i="10"/>
  <c r="A104" i="10"/>
  <c r="N103" i="10"/>
  <c r="M103" i="10"/>
  <c r="L103" i="10"/>
  <c r="K103" i="10"/>
  <c r="C103" i="10"/>
  <c r="A103" i="10"/>
  <c r="N102" i="10"/>
  <c r="M102" i="10"/>
  <c r="L102" i="10"/>
  <c r="K102" i="10"/>
  <c r="C102" i="10"/>
  <c r="A102" i="10"/>
  <c r="N101" i="10"/>
  <c r="M101" i="10"/>
  <c r="L101" i="10"/>
  <c r="K101" i="10"/>
  <c r="C101" i="10"/>
  <c r="A101" i="10"/>
  <c r="N100" i="10"/>
  <c r="M100" i="10"/>
  <c r="L100" i="10"/>
  <c r="K100" i="10"/>
  <c r="C100" i="10"/>
  <c r="A100" i="10"/>
  <c r="N99" i="10"/>
  <c r="M99" i="10"/>
  <c r="L99" i="10"/>
  <c r="K99" i="10"/>
  <c r="C99" i="10"/>
  <c r="A99" i="10"/>
  <c r="N98" i="10"/>
  <c r="M98" i="10"/>
  <c r="L98" i="10"/>
  <c r="K98" i="10"/>
  <c r="C98" i="10"/>
  <c r="A98" i="10"/>
  <c r="N97" i="10"/>
  <c r="M97" i="10"/>
  <c r="L97" i="10"/>
  <c r="K97" i="10"/>
  <c r="C97" i="10"/>
  <c r="A97" i="10"/>
  <c r="N96" i="10"/>
  <c r="M96" i="10"/>
  <c r="L96" i="10"/>
  <c r="K96" i="10"/>
  <c r="C96" i="10"/>
  <c r="A96" i="10"/>
  <c r="N95" i="10"/>
  <c r="M95" i="10"/>
  <c r="L95" i="10"/>
  <c r="K95" i="10"/>
  <c r="C95" i="10"/>
  <c r="A95" i="10"/>
  <c r="N94" i="10"/>
  <c r="M94" i="10"/>
  <c r="L94" i="10"/>
  <c r="K94" i="10"/>
  <c r="C94" i="10"/>
  <c r="A94" i="10"/>
  <c r="N93" i="10"/>
  <c r="M93" i="10"/>
  <c r="L93" i="10"/>
  <c r="K93" i="10"/>
  <c r="C93" i="10"/>
  <c r="A93" i="10"/>
  <c r="N92" i="10"/>
  <c r="M92" i="10"/>
  <c r="L92" i="10"/>
  <c r="K92" i="10"/>
  <c r="C92" i="10"/>
  <c r="A92" i="10"/>
  <c r="N91" i="10"/>
  <c r="M91" i="10"/>
  <c r="L91" i="10"/>
  <c r="K91" i="10"/>
  <c r="C91" i="10"/>
  <c r="A91" i="10"/>
  <c r="N90" i="10"/>
  <c r="M90" i="10"/>
  <c r="L90" i="10"/>
  <c r="K90" i="10"/>
  <c r="C90" i="10"/>
  <c r="A90" i="10"/>
  <c r="N89" i="10"/>
  <c r="M89" i="10"/>
  <c r="L89" i="10"/>
  <c r="K89" i="10"/>
  <c r="C89" i="10"/>
  <c r="A89" i="10"/>
  <c r="N88" i="10"/>
  <c r="M88" i="10"/>
  <c r="L88" i="10"/>
  <c r="K88" i="10"/>
  <c r="C88" i="10"/>
  <c r="A88" i="10"/>
  <c r="N87" i="10"/>
  <c r="M87" i="10"/>
  <c r="L87" i="10"/>
  <c r="K87" i="10"/>
  <c r="C87" i="10"/>
  <c r="A87" i="10"/>
  <c r="N86" i="10"/>
  <c r="M86" i="10"/>
  <c r="L86" i="10"/>
  <c r="K86" i="10"/>
  <c r="C86" i="10"/>
  <c r="A86" i="10"/>
  <c r="N85" i="10"/>
  <c r="M85" i="10"/>
  <c r="L85" i="10"/>
  <c r="K85" i="10"/>
  <c r="C85" i="10"/>
  <c r="A85" i="10"/>
  <c r="N84" i="10"/>
  <c r="M84" i="10"/>
  <c r="L84" i="10"/>
  <c r="K84" i="10"/>
  <c r="C84" i="10"/>
  <c r="A84" i="10"/>
  <c r="N83" i="10"/>
  <c r="M83" i="10"/>
  <c r="L83" i="10"/>
  <c r="K83" i="10"/>
  <c r="C83" i="10"/>
  <c r="A83" i="10"/>
  <c r="N82" i="10"/>
  <c r="M82" i="10"/>
  <c r="L82" i="10"/>
  <c r="K82" i="10"/>
  <c r="C82" i="10"/>
  <c r="A82" i="10"/>
  <c r="N81" i="10"/>
  <c r="M81" i="10"/>
  <c r="L81" i="10"/>
  <c r="K81" i="10"/>
  <c r="C81" i="10"/>
  <c r="A81" i="10"/>
  <c r="N80" i="10"/>
  <c r="M80" i="10"/>
  <c r="L80" i="10"/>
  <c r="K80" i="10"/>
  <c r="C80" i="10"/>
  <c r="A80" i="10"/>
  <c r="N79" i="10"/>
  <c r="M79" i="10"/>
  <c r="L79" i="10"/>
  <c r="K79" i="10"/>
  <c r="C79" i="10"/>
  <c r="A79" i="10"/>
  <c r="N78" i="10"/>
  <c r="M78" i="10"/>
  <c r="L78" i="10"/>
  <c r="K78" i="10"/>
  <c r="C78" i="10"/>
  <c r="A78" i="10"/>
  <c r="N77" i="10"/>
  <c r="M77" i="10"/>
  <c r="L77" i="10"/>
  <c r="K77" i="10"/>
  <c r="C77" i="10"/>
  <c r="A77" i="10"/>
  <c r="N76" i="10"/>
  <c r="M76" i="10"/>
  <c r="L76" i="10"/>
  <c r="K76" i="10"/>
  <c r="C76" i="10"/>
  <c r="A76" i="10"/>
  <c r="N75" i="10"/>
  <c r="M75" i="10"/>
  <c r="L75" i="10"/>
  <c r="K75" i="10"/>
  <c r="C75" i="10"/>
  <c r="A75" i="10"/>
  <c r="N74" i="10"/>
  <c r="M74" i="10"/>
  <c r="L74" i="10"/>
  <c r="K74" i="10"/>
  <c r="C74" i="10"/>
  <c r="A74" i="10"/>
  <c r="N73" i="10"/>
  <c r="M73" i="10"/>
  <c r="L73" i="10"/>
  <c r="K73" i="10"/>
  <c r="C73" i="10"/>
  <c r="A73" i="10"/>
  <c r="N72" i="10"/>
  <c r="M72" i="10"/>
  <c r="L72" i="10"/>
  <c r="K72" i="10"/>
  <c r="C72" i="10"/>
  <c r="A72" i="10"/>
  <c r="N71" i="10"/>
  <c r="M71" i="10"/>
  <c r="L71" i="10"/>
  <c r="K71" i="10"/>
  <c r="C71" i="10"/>
  <c r="A71" i="10"/>
  <c r="N70" i="10"/>
  <c r="M70" i="10"/>
  <c r="L70" i="10"/>
  <c r="K70" i="10"/>
  <c r="C70" i="10"/>
  <c r="A70" i="10"/>
  <c r="N69" i="10"/>
  <c r="M69" i="10"/>
  <c r="L69" i="10"/>
  <c r="K69" i="10"/>
  <c r="C69" i="10"/>
  <c r="A69" i="10"/>
  <c r="N68" i="10"/>
  <c r="M68" i="10"/>
  <c r="L68" i="10"/>
  <c r="K68" i="10"/>
  <c r="C68" i="10"/>
  <c r="A68" i="10"/>
  <c r="N67" i="10"/>
  <c r="M67" i="10"/>
  <c r="L67" i="10"/>
  <c r="K67" i="10"/>
  <c r="C67" i="10"/>
  <c r="A67" i="10"/>
  <c r="N66" i="10"/>
  <c r="M66" i="10"/>
  <c r="L66" i="10"/>
  <c r="K66" i="10"/>
  <c r="C66" i="10"/>
  <c r="A66" i="10"/>
  <c r="N65" i="10"/>
  <c r="M65" i="10"/>
  <c r="L65" i="10"/>
  <c r="K65" i="10"/>
  <c r="C65" i="10"/>
  <c r="A65" i="10"/>
  <c r="N64" i="10"/>
  <c r="M64" i="10"/>
  <c r="L64" i="10"/>
  <c r="K64" i="10"/>
  <c r="C64" i="10"/>
  <c r="A64" i="10"/>
  <c r="N63" i="10"/>
  <c r="M63" i="10"/>
  <c r="L63" i="10"/>
  <c r="K63" i="10"/>
  <c r="C63" i="10"/>
  <c r="A63" i="10"/>
  <c r="N62" i="10"/>
  <c r="M62" i="10"/>
  <c r="L62" i="10"/>
  <c r="K62" i="10"/>
  <c r="C62" i="10"/>
  <c r="A62" i="10"/>
  <c r="N61" i="10"/>
  <c r="M61" i="10"/>
  <c r="L61" i="10"/>
  <c r="K61" i="10"/>
  <c r="C61" i="10"/>
  <c r="A61" i="10"/>
  <c r="N60" i="10"/>
  <c r="M60" i="10"/>
  <c r="L60" i="10"/>
  <c r="K60" i="10"/>
  <c r="C60" i="10"/>
  <c r="A60" i="10"/>
  <c r="N59" i="10"/>
  <c r="M59" i="10"/>
  <c r="L59" i="10"/>
  <c r="K59" i="10"/>
  <c r="C59" i="10"/>
  <c r="A59" i="10"/>
  <c r="N58" i="10"/>
  <c r="M58" i="10"/>
  <c r="L58" i="10"/>
  <c r="K58" i="10"/>
  <c r="C58" i="10"/>
  <c r="A58" i="10"/>
  <c r="N57" i="10"/>
  <c r="M57" i="10"/>
  <c r="L57" i="10"/>
  <c r="K57" i="10"/>
  <c r="C57" i="10"/>
  <c r="A57" i="10"/>
  <c r="N56" i="10"/>
  <c r="M56" i="10"/>
  <c r="L56" i="10"/>
  <c r="K56" i="10"/>
  <c r="C56" i="10"/>
  <c r="A56" i="10"/>
  <c r="N55" i="10"/>
  <c r="M55" i="10"/>
  <c r="L55" i="10"/>
  <c r="K55" i="10"/>
  <c r="C55" i="10"/>
  <c r="A55" i="10"/>
  <c r="N54" i="10"/>
  <c r="M54" i="10"/>
  <c r="L54" i="10"/>
  <c r="K54" i="10"/>
  <c r="C54" i="10"/>
  <c r="A54" i="10"/>
  <c r="N53" i="10"/>
  <c r="M53" i="10"/>
  <c r="L53" i="10"/>
  <c r="K53" i="10"/>
  <c r="C53" i="10"/>
  <c r="A53" i="10"/>
  <c r="N52" i="10"/>
  <c r="M52" i="10"/>
  <c r="L52" i="10"/>
  <c r="K52" i="10"/>
  <c r="C52" i="10"/>
  <c r="A52" i="10"/>
  <c r="N51" i="10"/>
  <c r="M51" i="10"/>
  <c r="L51" i="10"/>
  <c r="K51" i="10"/>
  <c r="C51" i="10"/>
  <c r="A51" i="10"/>
  <c r="N50" i="10"/>
  <c r="M50" i="10"/>
  <c r="L50" i="10"/>
  <c r="K50" i="10"/>
  <c r="C50" i="10"/>
  <c r="A50" i="10"/>
  <c r="N49" i="10"/>
  <c r="M49" i="10"/>
  <c r="L49" i="10"/>
  <c r="K49" i="10"/>
  <c r="C49" i="10"/>
  <c r="A49" i="10"/>
  <c r="N48" i="10"/>
  <c r="M48" i="10"/>
  <c r="L48" i="10"/>
  <c r="K48" i="10"/>
  <c r="C48" i="10"/>
  <c r="A48" i="10"/>
  <c r="N47" i="10"/>
  <c r="M47" i="10"/>
  <c r="L47" i="10"/>
  <c r="K47" i="10"/>
  <c r="C47" i="10"/>
  <c r="A47" i="10"/>
  <c r="N46" i="10"/>
  <c r="M46" i="10"/>
  <c r="L46" i="10"/>
  <c r="K46" i="10"/>
  <c r="C46" i="10"/>
  <c r="A46" i="10"/>
  <c r="N45" i="10"/>
  <c r="M45" i="10"/>
  <c r="L45" i="10"/>
  <c r="K45" i="10"/>
  <c r="C45" i="10"/>
  <c r="A45" i="10"/>
  <c r="N44" i="10"/>
  <c r="M44" i="10"/>
  <c r="L44" i="10"/>
  <c r="K44" i="10"/>
  <c r="C44" i="10"/>
  <c r="A44" i="10"/>
  <c r="N43" i="10"/>
  <c r="M43" i="10"/>
  <c r="L43" i="10"/>
  <c r="K43" i="10"/>
  <c r="C43" i="10"/>
  <c r="A43" i="10"/>
  <c r="N42" i="10"/>
  <c r="M42" i="10"/>
  <c r="L42" i="10"/>
  <c r="K42" i="10"/>
  <c r="C42" i="10"/>
  <c r="A42" i="10"/>
  <c r="N41" i="10"/>
  <c r="M41" i="10"/>
  <c r="L41" i="10"/>
  <c r="K41" i="10"/>
  <c r="C41" i="10"/>
  <c r="A41" i="10"/>
  <c r="N40" i="10"/>
  <c r="M40" i="10"/>
  <c r="L40" i="10"/>
  <c r="K40" i="10"/>
  <c r="C40" i="10"/>
  <c r="A40" i="10"/>
  <c r="N39" i="10"/>
  <c r="M39" i="10"/>
  <c r="L39" i="10"/>
  <c r="K39" i="10"/>
  <c r="C39" i="10"/>
  <c r="A39" i="10"/>
  <c r="N38" i="10"/>
  <c r="M38" i="10"/>
  <c r="L38" i="10"/>
  <c r="K38" i="10"/>
  <c r="C38" i="10"/>
  <c r="A38" i="10"/>
  <c r="N37" i="10"/>
  <c r="M37" i="10"/>
  <c r="L37" i="10"/>
  <c r="K37" i="10"/>
  <c r="C37" i="10"/>
  <c r="A37" i="10"/>
  <c r="N36" i="10"/>
  <c r="M36" i="10"/>
  <c r="L36" i="10"/>
  <c r="K36" i="10"/>
  <c r="C36" i="10"/>
  <c r="A36" i="10"/>
  <c r="N35" i="10"/>
  <c r="M35" i="10"/>
  <c r="L35" i="10"/>
  <c r="K35" i="10"/>
  <c r="C35" i="10"/>
  <c r="A35" i="10"/>
  <c r="N34" i="10"/>
  <c r="M34" i="10"/>
  <c r="L34" i="10"/>
  <c r="K34" i="10"/>
  <c r="C34" i="10"/>
  <c r="A34" i="10"/>
  <c r="N33" i="10"/>
  <c r="M33" i="10"/>
  <c r="L33" i="10"/>
  <c r="K33" i="10"/>
  <c r="C33" i="10"/>
  <c r="A33" i="10"/>
  <c r="N32" i="10"/>
  <c r="M32" i="10"/>
  <c r="L32" i="10"/>
  <c r="K32" i="10"/>
  <c r="C32" i="10"/>
  <c r="A32" i="10"/>
  <c r="N31" i="10"/>
  <c r="M31" i="10"/>
  <c r="L31" i="10"/>
  <c r="K31" i="10"/>
  <c r="C31" i="10"/>
  <c r="A31" i="10"/>
  <c r="N30" i="10"/>
  <c r="M30" i="10"/>
  <c r="L30" i="10"/>
  <c r="K30" i="10"/>
  <c r="C30" i="10"/>
  <c r="A30" i="10"/>
  <c r="N29" i="10"/>
  <c r="M29" i="10"/>
  <c r="L29" i="10"/>
  <c r="K29" i="10"/>
  <c r="C29" i="10"/>
  <c r="A29" i="10"/>
  <c r="N28" i="10"/>
  <c r="M28" i="10"/>
  <c r="L28" i="10"/>
  <c r="K28" i="10"/>
  <c r="C28" i="10"/>
  <c r="A28" i="10"/>
  <c r="N27" i="10"/>
  <c r="M27" i="10"/>
  <c r="L27" i="10"/>
  <c r="K27" i="10"/>
  <c r="C27" i="10"/>
  <c r="A27" i="10"/>
  <c r="N26" i="10"/>
  <c r="M26" i="10"/>
  <c r="L26" i="10"/>
  <c r="K26" i="10"/>
  <c r="C26" i="10"/>
  <c r="A26" i="10"/>
  <c r="N25" i="10"/>
  <c r="M25" i="10"/>
  <c r="L25" i="10"/>
  <c r="K25" i="10"/>
  <c r="C25" i="10"/>
  <c r="A25" i="10"/>
  <c r="N24" i="10"/>
  <c r="M24" i="10"/>
  <c r="L24" i="10"/>
  <c r="K24" i="10"/>
  <c r="C24" i="10"/>
  <c r="A24" i="10"/>
  <c r="N23" i="10"/>
  <c r="M23" i="10"/>
  <c r="L23" i="10"/>
  <c r="K23" i="10"/>
  <c r="C23" i="10"/>
  <c r="A23" i="10"/>
  <c r="N22" i="10"/>
  <c r="M22" i="10"/>
  <c r="L22" i="10"/>
  <c r="K22" i="10"/>
  <c r="C22" i="10"/>
  <c r="A22" i="10"/>
  <c r="N21" i="10"/>
  <c r="M21" i="10"/>
  <c r="L21" i="10"/>
  <c r="K21" i="10"/>
  <c r="C21" i="10"/>
  <c r="A21" i="10"/>
  <c r="N20" i="10"/>
  <c r="M20" i="10"/>
  <c r="L20" i="10"/>
  <c r="K20" i="10"/>
  <c r="C20" i="10"/>
  <c r="A20" i="10"/>
  <c r="N19" i="10"/>
  <c r="M19" i="10"/>
  <c r="L19" i="10"/>
  <c r="K19" i="10"/>
  <c r="C19" i="10"/>
  <c r="A19" i="10"/>
  <c r="N18" i="10"/>
  <c r="M18" i="10"/>
  <c r="L18" i="10"/>
  <c r="K18" i="10"/>
  <c r="C18" i="10"/>
  <c r="A18" i="10"/>
  <c r="N17" i="10"/>
  <c r="M17" i="10"/>
  <c r="L17" i="10"/>
  <c r="K17" i="10"/>
  <c r="C17" i="10"/>
  <c r="A17" i="10"/>
  <c r="N16" i="10"/>
  <c r="M16" i="10"/>
  <c r="L16" i="10"/>
  <c r="K16" i="10"/>
  <c r="C16" i="10"/>
  <c r="A16" i="10"/>
  <c r="N15" i="10"/>
  <c r="M15" i="10"/>
  <c r="L15" i="10"/>
  <c r="K15" i="10"/>
  <c r="C15" i="10"/>
  <c r="A15" i="10"/>
  <c r="N14" i="10"/>
  <c r="M14" i="10"/>
  <c r="L14" i="10"/>
  <c r="K14" i="10"/>
  <c r="C14" i="10"/>
  <c r="A14" i="10"/>
  <c r="N13" i="10"/>
  <c r="M13" i="10"/>
  <c r="L13" i="10"/>
  <c r="K13" i="10"/>
  <c r="C13" i="10"/>
  <c r="A13" i="10"/>
  <c r="N12" i="10"/>
  <c r="M12" i="10"/>
  <c r="L12" i="10"/>
  <c r="K12" i="10"/>
  <c r="C12" i="10"/>
  <c r="A12" i="10"/>
  <c r="N11" i="10"/>
  <c r="M11" i="10"/>
  <c r="L11" i="10"/>
  <c r="K11" i="10"/>
  <c r="C11" i="10"/>
  <c r="A11" i="10"/>
  <c r="N10" i="10"/>
  <c r="M10" i="10"/>
  <c r="L10" i="10"/>
  <c r="K10" i="10"/>
  <c r="C10" i="10"/>
  <c r="A10" i="10"/>
  <c r="N9" i="10"/>
  <c r="M9" i="10"/>
  <c r="L9" i="10"/>
  <c r="K9" i="10"/>
  <c r="C9" i="10"/>
  <c r="A9" i="10"/>
  <c r="N8" i="10"/>
  <c r="M8" i="10"/>
  <c r="L8" i="10"/>
  <c r="K8" i="10"/>
  <c r="C8" i="10"/>
  <c r="A8" i="10"/>
  <c r="N7" i="10"/>
  <c r="M7" i="10"/>
  <c r="L7" i="10"/>
  <c r="K7" i="10"/>
  <c r="C7" i="10"/>
  <c r="A7" i="10"/>
  <c r="N6" i="10"/>
  <c r="M6" i="10"/>
  <c r="L6" i="10"/>
  <c r="K6" i="10"/>
  <c r="C6" i="10"/>
  <c r="A6" i="10"/>
  <c r="N5" i="10"/>
  <c r="M5" i="10"/>
  <c r="L5" i="10"/>
  <c r="K5" i="10"/>
  <c r="C5" i="10"/>
  <c r="A5" i="10"/>
  <c r="N4" i="10"/>
  <c r="M4" i="10"/>
  <c r="L4" i="10"/>
  <c r="K4" i="10"/>
  <c r="C4" i="10"/>
  <c r="A4" i="10"/>
  <c r="N3" i="10"/>
  <c r="M3" i="10"/>
  <c r="L3" i="10"/>
  <c r="K3" i="10"/>
  <c r="C3" i="10"/>
  <c r="A3" i="10"/>
  <c r="N2" i="10"/>
  <c r="M2" i="10"/>
  <c r="L2" i="10"/>
  <c r="K2" i="10"/>
  <c r="C2" i="10"/>
  <c r="A2" i="10"/>
  <c r="K26" i="9"/>
  <c r="J26" i="9"/>
  <c r="I26" i="9"/>
  <c r="H26" i="9"/>
  <c r="K25" i="9"/>
  <c r="J25" i="9"/>
  <c r="I25" i="9"/>
  <c r="H25" i="9"/>
  <c r="K24" i="9"/>
  <c r="J24" i="9"/>
  <c r="I24" i="9"/>
  <c r="H24" i="9"/>
  <c r="K23" i="9"/>
  <c r="J23" i="9"/>
  <c r="I23" i="9"/>
  <c r="H23" i="9"/>
  <c r="K22" i="9"/>
  <c r="J22" i="9"/>
  <c r="I22" i="9"/>
  <c r="H22" i="9"/>
  <c r="K21" i="9"/>
  <c r="J21" i="9"/>
  <c r="I21" i="9"/>
  <c r="H21" i="9"/>
  <c r="K17" i="9"/>
  <c r="J17" i="9"/>
  <c r="I17" i="9"/>
  <c r="H17" i="9"/>
  <c r="K16" i="9"/>
  <c r="J16" i="9"/>
  <c r="I16" i="9"/>
  <c r="H16" i="9"/>
  <c r="K15" i="9"/>
  <c r="J15" i="9"/>
  <c r="I15" i="9"/>
  <c r="H15" i="9"/>
  <c r="K14" i="9"/>
  <c r="J14" i="9"/>
  <c r="I14" i="9"/>
  <c r="H14" i="9"/>
  <c r="K13" i="9"/>
  <c r="J13" i="9"/>
  <c r="I13" i="9"/>
  <c r="H13" i="9"/>
  <c r="K12" i="9"/>
  <c r="J12" i="9"/>
  <c r="I12" i="9"/>
  <c r="H12" i="9"/>
  <c r="J8" i="9"/>
  <c r="I8" i="9"/>
  <c r="H8" i="9"/>
  <c r="G8" i="9"/>
  <c r="J7" i="9"/>
  <c r="I7" i="9"/>
  <c r="H7" i="9"/>
  <c r="G7" i="9"/>
  <c r="J6" i="9"/>
  <c r="I6" i="9"/>
  <c r="H6" i="9"/>
  <c r="G6" i="9"/>
  <c r="J5" i="9"/>
  <c r="I5" i="9"/>
  <c r="H5" i="9"/>
  <c r="G5" i="9"/>
  <c r="J4" i="9"/>
  <c r="I4" i="9"/>
  <c r="H4" i="9"/>
  <c r="G4" i="9"/>
  <c r="J3" i="9"/>
  <c r="I3" i="9"/>
  <c r="H3" i="9"/>
  <c r="G3" i="9"/>
  <c r="N126" i="8"/>
  <c r="M126" i="8"/>
  <c r="L126" i="8"/>
  <c r="K126" i="8"/>
  <c r="C126" i="8"/>
  <c r="A126" i="8"/>
  <c r="N125" i="8"/>
  <c r="M125" i="8"/>
  <c r="L125" i="8"/>
  <c r="K125" i="8"/>
  <c r="C125" i="8"/>
  <c r="A125" i="8"/>
  <c r="N124" i="8"/>
  <c r="M124" i="8"/>
  <c r="L124" i="8"/>
  <c r="K124" i="8"/>
  <c r="C124" i="8"/>
  <c r="A124" i="8"/>
  <c r="N123" i="8"/>
  <c r="M123" i="8"/>
  <c r="L123" i="8"/>
  <c r="K123" i="8"/>
  <c r="C123" i="8"/>
  <c r="A123" i="8"/>
  <c r="N122" i="8"/>
  <c r="M122" i="8"/>
  <c r="L122" i="8"/>
  <c r="K122" i="8"/>
  <c r="C122" i="8"/>
  <c r="A122" i="8"/>
  <c r="N121" i="8"/>
  <c r="M121" i="8"/>
  <c r="L121" i="8"/>
  <c r="K121" i="8"/>
  <c r="C121" i="8"/>
  <c r="A121" i="8"/>
  <c r="N120" i="8"/>
  <c r="M120" i="8"/>
  <c r="L120" i="8"/>
  <c r="K120" i="8"/>
  <c r="C120" i="8"/>
  <c r="A120" i="8"/>
  <c r="N119" i="8"/>
  <c r="M119" i="8"/>
  <c r="L119" i="8"/>
  <c r="K119" i="8"/>
  <c r="C119" i="8"/>
  <c r="A119" i="8"/>
  <c r="N118" i="8"/>
  <c r="M118" i="8"/>
  <c r="L118" i="8"/>
  <c r="K118" i="8"/>
  <c r="C118" i="8"/>
  <c r="A118" i="8"/>
  <c r="N117" i="8"/>
  <c r="M117" i="8"/>
  <c r="L117" i="8"/>
  <c r="K117" i="8"/>
  <c r="C117" i="8"/>
  <c r="A117" i="8"/>
  <c r="N116" i="8"/>
  <c r="M116" i="8"/>
  <c r="L116" i="8"/>
  <c r="K116" i="8"/>
  <c r="C116" i="8"/>
  <c r="A116" i="8"/>
  <c r="N115" i="8"/>
  <c r="M115" i="8"/>
  <c r="L115" i="8"/>
  <c r="K115" i="8"/>
  <c r="C115" i="8"/>
  <c r="A115" i="8"/>
  <c r="N114" i="8"/>
  <c r="M114" i="8"/>
  <c r="L114" i="8"/>
  <c r="K114" i="8"/>
  <c r="C114" i="8"/>
  <c r="A114" i="8"/>
  <c r="N113" i="8"/>
  <c r="M113" i="8"/>
  <c r="L113" i="8"/>
  <c r="K113" i="8"/>
  <c r="C113" i="8"/>
  <c r="A113" i="8"/>
  <c r="N112" i="8"/>
  <c r="M112" i="8"/>
  <c r="L112" i="8"/>
  <c r="K112" i="8"/>
  <c r="C112" i="8"/>
  <c r="A112" i="8"/>
  <c r="N111" i="8"/>
  <c r="M111" i="8"/>
  <c r="L111" i="8"/>
  <c r="K111" i="8"/>
  <c r="C111" i="8"/>
  <c r="A111" i="8"/>
  <c r="N110" i="8"/>
  <c r="M110" i="8"/>
  <c r="L110" i="8"/>
  <c r="K110" i="8"/>
  <c r="C110" i="8"/>
  <c r="A110" i="8"/>
  <c r="N109" i="8"/>
  <c r="M109" i="8"/>
  <c r="L109" i="8"/>
  <c r="K109" i="8"/>
  <c r="C109" i="8"/>
  <c r="A109" i="8"/>
  <c r="N108" i="8"/>
  <c r="M108" i="8"/>
  <c r="L108" i="8"/>
  <c r="K108" i="8"/>
  <c r="C108" i="8"/>
  <c r="A108" i="8"/>
  <c r="N107" i="8"/>
  <c r="M107" i="8"/>
  <c r="L107" i="8"/>
  <c r="K107" i="8"/>
  <c r="C107" i="8"/>
  <c r="A107" i="8"/>
  <c r="N106" i="8"/>
  <c r="M106" i="8"/>
  <c r="L106" i="8"/>
  <c r="K106" i="8"/>
  <c r="C106" i="8"/>
  <c r="A106" i="8"/>
  <c r="N105" i="8"/>
  <c r="M105" i="8"/>
  <c r="L105" i="8"/>
  <c r="K105" i="8"/>
  <c r="C105" i="8"/>
  <c r="A105" i="8"/>
  <c r="N104" i="8"/>
  <c r="M104" i="8"/>
  <c r="L104" i="8"/>
  <c r="K104" i="8"/>
  <c r="C104" i="8"/>
  <c r="A104" i="8"/>
  <c r="N103" i="8"/>
  <c r="M103" i="8"/>
  <c r="L103" i="8"/>
  <c r="K103" i="8"/>
  <c r="C103" i="8"/>
  <c r="A103" i="8"/>
  <c r="N102" i="8"/>
  <c r="M102" i="8"/>
  <c r="L102" i="8"/>
  <c r="K102" i="8"/>
  <c r="C102" i="8"/>
  <c r="A102" i="8"/>
  <c r="N101" i="8"/>
  <c r="M101" i="8"/>
  <c r="L101" i="8"/>
  <c r="K101" i="8"/>
  <c r="C101" i="8"/>
  <c r="A101" i="8"/>
  <c r="N100" i="8"/>
  <c r="M100" i="8"/>
  <c r="L100" i="8"/>
  <c r="K100" i="8"/>
  <c r="C100" i="8"/>
  <c r="A100" i="8"/>
  <c r="N99" i="8"/>
  <c r="M99" i="8"/>
  <c r="L99" i="8"/>
  <c r="K99" i="8"/>
  <c r="C99" i="8"/>
  <c r="A99" i="8"/>
  <c r="N98" i="8"/>
  <c r="M98" i="8"/>
  <c r="L98" i="8"/>
  <c r="K98" i="8"/>
  <c r="C98" i="8"/>
  <c r="A98" i="8"/>
  <c r="N97" i="8"/>
  <c r="M97" i="8"/>
  <c r="L97" i="8"/>
  <c r="K97" i="8"/>
  <c r="C97" i="8"/>
  <c r="A97" i="8"/>
  <c r="N96" i="8"/>
  <c r="M96" i="8"/>
  <c r="L96" i="8"/>
  <c r="K96" i="8"/>
  <c r="C96" i="8"/>
  <c r="A96" i="8"/>
  <c r="N95" i="8"/>
  <c r="M95" i="8"/>
  <c r="L95" i="8"/>
  <c r="K95" i="8"/>
  <c r="C95" i="8"/>
  <c r="A95" i="8"/>
  <c r="N94" i="8"/>
  <c r="M94" i="8"/>
  <c r="L94" i="8"/>
  <c r="K94" i="8"/>
  <c r="C94" i="8"/>
  <c r="A94" i="8"/>
  <c r="N93" i="8"/>
  <c r="M93" i="8"/>
  <c r="L93" i="8"/>
  <c r="K93" i="8"/>
  <c r="C93" i="8"/>
  <c r="A93" i="8"/>
  <c r="N92" i="8"/>
  <c r="M92" i="8"/>
  <c r="L92" i="8"/>
  <c r="K92" i="8"/>
  <c r="C92" i="8"/>
  <c r="A92" i="8"/>
  <c r="N91" i="8"/>
  <c r="M91" i="8"/>
  <c r="L91" i="8"/>
  <c r="K91" i="8"/>
  <c r="C91" i="8"/>
  <c r="A91" i="8"/>
  <c r="N90" i="8"/>
  <c r="M90" i="8"/>
  <c r="L90" i="8"/>
  <c r="K90" i="8"/>
  <c r="C90" i="8"/>
  <c r="A90" i="8"/>
  <c r="N89" i="8"/>
  <c r="M89" i="8"/>
  <c r="L89" i="8"/>
  <c r="K89" i="8"/>
  <c r="C89" i="8"/>
  <c r="A89" i="8"/>
  <c r="N88" i="8"/>
  <c r="M88" i="8"/>
  <c r="L88" i="8"/>
  <c r="K88" i="8"/>
  <c r="C88" i="8"/>
  <c r="A88" i="8"/>
  <c r="N87" i="8"/>
  <c r="M87" i="8"/>
  <c r="L87" i="8"/>
  <c r="K87" i="8"/>
  <c r="C87" i="8"/>
  <c r="A87" i="8"/>
  <c r="N86" i="8"/>
  <c r="M86" i="8"/>
  <c r="L86" i="8"/>
  <c r="K86" i="8"/>
  <c r="C86" i="8"/>
  <c r="A86" i="8"/>
  <c r="N85" i="8"/>
  <c r="M85" i="8"/>
  <c r="L85" i="8"/>
  <c r="K85" i="8"/>
  <c r="C85" i="8"/>
  <c r="A85" i="8"/>
  <c r="N84" i="8"/>
  <c r="M84" i="8"/>
  <c r="L84" i="8"/>
  <c r="K84" i="8"/>
  <c r="C84" i="8"/>
  <c r="A84" i="8"/>
  <c r="N83" i="8"/>
  <c r="M83" i="8"/>
  <c r="L83" i="8"/>
  <c r="K83" i="8"/>
  <c r="C83" i="8"/>
  <c r="A83" i="8"/>
  <c r="N82" i="8"/>
  <c r="M82" i="8"/>
  <c r="L82" i="8"/>
  <c r="K82" i="8"/>
  <c r="C82" i="8"/>
  <c r="A82" i="8"/>
  <c r="N81" i="8"/>
  <c r="M81" i="8"/>
  <c r="L81" i="8"/>
  <c r="K81" i="8"/>
  <c r="C81" i="8"/>
  <c r="A81" i="8"/>
  <c r="N80" i="8"/>
  <c r="M80" i="8"/>
  <c r="L80" i="8"/>
  <c r="K80" i="8"/>
  <c r="C80" i="8"/>
  <c r="A80" i="8"/>
  <c r="N79" i="8"/>
  <c r="M79" i="8"/>
  <c r="L79" i="8"/>
  <c r="K79" i="8"/>
  <c r="C79" i="8"/>
  <c r="A79" i="8"/>
  <c r="N78" i="8"/>
  <c r="M78" i="8"/>
  <c r="L78" i="8"/>
  <c r="K78" i="8"/>
  <c r="C78" i="8"/>
  <c r="A78" i="8"/>
  <c r="N77" i="8"/>
  <c r="M77" i="8"/>
  <c r="L77" i="8"/>
  <c r="K77" i="8"/>
  <c r="C77" i="8"/>
  <c r="A77" i="8"/>
  <c r="N76" i="8"/>
  <c r="M76" i="8"/>
  <c r="L76" i="8"/>
  <c r="K76" i="8"/>
  <c r="C76" i="8"/>
  <c r="A76" i="8"/>
  <c r="N75" i="8"/>
  <c r="M75" i="8"/>
  <c r="L75" i="8"/>
  <c r="K75" i="8"/>
  <c r="C75" i="8"/>
  <c r="A75" i="8"/>
  <c r="N74" i="8"/>
  <c r="M74" i="8"/>
  <c r="L74" i="8"/>
  <c r="K74" i="8"/>
  <c r="C74" i="8"/>
  <c r="A74" i="8"/>
  <c r="N73" i="8"/>
  <c r="M73" i="8"/>
  <c r="L73" i="8"/>
  <c r="K73" i="8"/>
  <c r="C73" i="8"/>
  <c r="A73" i="8"/>
  <c r="N72" i="8"/>
  <c r="M72" i="8"/>
  <c r="L72" i="8"/>
  <c r="K72" i="8"/>
  <c r="C72" i="8"/>
  <c r="A72" i="8"/>
  <c r="N71" i="8"/>
  <c r="M71" i="8"/>
  <c r="L71" i="8"/>
  <c r="K71" i="8"/>
  <c r="C71" i="8"/>
  <c r="A71" i="8"/>
  <c r="N70" i="8"/>
  <c r="M70" i="8"/>
  <c r="L70" i="8"/>
  <c r="K70" i="8"/>
  <c r="C70" i="8"/>
  <c r="A70" i="8"/>
  <c r="N69" i="8"/>
  <c r="M69" i="8"/>
  <c r="L69" i="8"/>
  <c r="K69" i="8"/>
  <c r="C69" i="8"/>
  <c r="A69" i="8"/>
  <c r="N68" i="8"/>
  <c r="M68" i="8"/>
  <c r="L68" i="8"/>
  <c r="K68" i="8"/>
  <c r="C68" i="8"/>
  <c r="A68" i="8"/>
  <c r="N67" i="8"/>
  <c r="M67" i="8"/>
  <c r="L67" i="8"/>
  <c r="K67" i="8"/>
  <c r="C67" i="8"/>
  <c r="A67" i="8"/>
  <c r="N66" i="8"/>
  <c r="M66" i="8"/>
  <c r="L66" i="8"/>
  <c r="K66" i="8"/>
  <c r="C66" i="8"/>
  <c r="A66" i="8"/>
  <c r="N65" i="8"/>
  <c r="M65" i="8"/>
  <c r="L65" i="8"/>
  <c r="K65" i="8"/>
  <c r="C65" i="8"/>
  <c r="A65" i="8"/>
  <c r="N64" i="8"/>
  <c r="M64" i="8"/>
  <c r="L64" i="8"/>
  <c r="K64" i="8"/>
  <c r="C64" i="8"/>
  <c r="A64" i="8"/>
  <c r="N63" i="8"/>
  <c r="M63" i="8"/>
  <c r="L63" i="8"/>
  <c r="K63" i="8"/>
  <c r="C63" i="8"/>
  <c r="A63" i="8"/>
  <c r="N62" i="8"/>
  <c r="M62" i="8"/>
  <c r="L62" i="8"/>
  <c r="K62" i="8"/>
  <c r="C62" i="8"/>
  <c r="A62" i="8"/>
  <c r="N61" i="8"/>
  <c r="M61" i="8"/>
  <c r="L61" i="8"/>
  <c r="K61" i="8"/>
  <c r="C61" i="8"/>
  <c r="A61" i="8"/>
  <c r="N60" i="8"/>
  <c r="M60" i="8"/>
  <c r="L60" i="8"/>
  <c r="K60" i="8"/>
  <c r="C60" i="8"/>
  <c r="A60" i="8"/>
  <c r="N59" i="8"/>
  <c r="M59" i="8"/>
  <c r="L59" i="8"/>
  <c r="K59" i="8"/>
  <c r="C59" i="8"/>
  <c r="A59" i="8"/>
  <c r="N58" i="8"/>
  <c r="M58" i="8"/>
  <c r="L58" i="8"/>
  <c r="K58" i="8"/>
  <c r="C58" i="8"/>
  <c r="A58" i="8"/>
  <c r="N57" i="8"/>
  <c r="M57" i="8"/>
  <c r="L57" i="8"/>
  <c r="K57" i="8"/>
  <c r="C57" i="8"/>
  <c r="A57" i="8"/>
  <c r="N56" i="8"/>
  <c r="M56" i="8"/>
  <c r="L56" i="8"/>
  <c r="K56" i="8"/>
  <c r="C56" i="8"/>
  <c r="A56" i="8"/>
  <c r="N55" i="8"/>
  <c r="M55" i="8"/>
  <c r="L55" i="8"/>
  <c r="K55" i="8"/>
  <c r="C55" i="8"/>
  <c r="A55" i="8"/>
  <c r="N54" i="8"/>
  <c r="M54" i="8"/>
  <c r="L54" i="8"/>
  <c r="K54" i="8"/>
  <c r="C54" i="8"/>
  <c r="A54" i="8"/>
  <c r="N53" i="8"/>
  <c r="M53" i="8"/>
  <c r="L53" i="8"/>
  <c r="K53" i="8"/>
  <c r="C53" i="8"/>
  <c r="A53" i="8"/>
  <c r="N52" i="8"/>
  <c r="M52" i="8"/>
  <c r="L52" i="8"/>
  <c r="K52" i="8"/>
  <c r="C52" i="8"/>
  <c r="A52" i="8"/>
  <c r="N51" i="8"/>
  <c r="M51" i="8"/>
  <c r="L51" i="8"/>
  <c r="K51" i="8"/>
  <c r="C51" i="8"/>
  <c r="A51" i="8"/>
  <c r="N50" i="8"/>
  <c r="M50" i="8"/>
  <c r="L50" i="8"/>
  <c r="K50" i="8"/>
  <c r="C50" i="8"/>
  <c r="A50" i="8"/>
  <c r="N49" i="8"/>
  <c r="M49" i="8"/>
  <c r="L49" i="8"/>
  <c r="K49" i="8"/>
  <c r="C49" i="8"/>
  <c r="A49" i="8"/>
  <c r="N48" i="8"/>
  <c r="M48" i="8"/>
  <c r="L48" i="8"/>
  <c r="K48" i="8"/>
  <c r="C48" i="8"/>
  <c r="A48" i="8"/>
  <c r="N47" i="8"/>
  <c r="M47" i="8"/>
  <c r="L47" i="8"/>
  <c r="K47" i="8"/>
  <c r="C47" i="8"/>
  <c r="A47" i="8"/>
  <c r="N46" i="8"/>
  <c r="M46" i="8"/>
  <c r="L46" i="8"/>
  <c r="K46" i="8"/>
  <c r="C46" i="8"/>
  <c r="A46" i="8"/>
  <c r="N45" i="8"/>
  <c r="M45" i="8"/>
  <c r="L45" i="8"/>
  <c r="K45" i="8"/>
  <c r="C45" i="8"/>
  <c r="A45" i="8"/>
  <c r="N44" i="8"/>
  <c r="M44" i="8"/>
  <c r="L44" i="8"/>
  <c r="K44" i="8"/>
  <c r="C44" i="8"/>
  <c r="A44" i="8"/>
  <c r="N43" i="8"/>
  <c r="M43" i="8"/>
  <c r="L43" i="8"/>
  <c r="K43" i="8"/>
  <c r="C43" i="8"/>
  <c r="A43" i="8"/>
  <c r="N42" i="8"/>
  <c r="M42" i="8"/>
  <c r="L42" i="8"/>
  <c r="K42" i="8"/>
  <c r="C42" i="8"/>
  <c r="A42" i="8"/>
  <c r="N41" i="8"/>
  <c r="M41" i="8"/>
  <c r="L41" i="8"/>
  <c r="K41" i="8"/>
  <c r="C41" i="8"/>
  <c r="A41" i="8"/>
  <c r="N40" i="8"/>
  <c r="M40" i="8"/>
  <c r="L40" i="8"/>
  <c r="K40" i="8"/>
  <c r="C40" i="8"/>
  <c r="A40" i="8"/>
  <c r="N39" i="8"/>
  <c r="M39" i="8"/>
  <c r="L39" i="8"/>
  <c r="K39" i="8"/>
  <c r="C39" i="8"/>
  <c r="A39" i="8"/>
  <c r="N38" i="8"/>
  <c r="M38" i="8"/>
  <c r="L38" i="8"/>
  <c r="K38" i="8"/>
  <c r="C38" i="8"/>
  <c r="A38" i="8"/>
  <c r="N37" i="8"/>
  <c r="M37" i="8"/>
  <c r="L37" i="8"/>
  <c r="K37" i="8"/>
  <c r="C37" i="8"/>
  <c r="A37" i="8"/>
  <c r="N36" i="8"/>
  <c r="M36" i="8"/>
  <c r="L36" i="8"/>
  <c r="K36" i="8"/>
  <c r="C36" i="8"/>
  <c r="A36" i="8"/>
  <c r="N35" i="8"/>
  <c r="M35" i="8"/>
  <c r="L35" i="8"/>
  <c r="K35" i="8"/>
  <c r="C35" i="8"/>
  <c r="A35" i="8"/>
  <c r="N34" i="8"/>
  <c r="M34" i="8"/>
  <c r="L34" i="8"/>
  <c r="K34" i="8"/>
  <c r="C34" i="8"/>
  <c r="A34" i="8"/>
  <c r="N33" i="8"/>
  <c r="M33" i="8"/>
  <c r="L33" i="8"/>
  <c r="K33" i="8"/>
  <c r="C33" i="8"/>
  <c r="A33" i="8"/>
  <c r="N32" i="8"/>
  <c r="M32" i="8"/>
  <c r="L32" i="8"/>
  <c r="K32" i="8"/>
  <c r="C32" i="8"/>
  <c r="A32" i="8"/>
  <c r="N31" i="8"/>
  <c r="M31" i="8"/>
  <c r="L31" i="8"/>
  <c r="K31" i="8"/>
  <c r="C31" i="8"/>
  <c r="A31" i="8"/>
  <c r="N30" i="8"/>
  <c r="M30" i="8"/>
  <c r="L30" i="8"/>
  <c r="K30" i="8"/>
  <c r="C30" i="8"/>
  <c r="A30" i="8"/>
  <c r="N29" i="8"/>
  <c r="M29" i="8"/>
  <c r="L29" i="8"/>
  <c r="K29" i="8"/>
  <c r="C29" i="8"/>
  <c r="A29" i="8"/>
  <c r="N28" i="8"/>
  <c r="M28" i="8"/>
  <c r="L28" i="8"/>
  <c r="K28" i="8"/>
  <c r="C28" i="8"/>
  <c r="A28" i="8"/>
  <c r="N27" i="8"/>
  <c r="M27" i="8"/>
  <c r="L27" i="8"/>
  <c r="K27" i="8"/>
  <c r="C27" i="8"/>
  <c r="A27" i="8"/>
  <c r="N26" i="8"/>
  <c r="M26" i="8"/>
  <c r="L26" i="8"/>
  <c r="K26" i="8"/>
  <c r="C26" i="8"/>
  <c r="A26" i="8"/>
  <c r="N25" i="8"/>
  <c r="M25" i="8"/>
  <c r="L25" i="8"/>
  <c r="K25" i="8"/>
  <c r="C25" i="8"/>
  <c r="A25" i="8"/>
  <c r="N24" i="8"/>
  <c r="M24" i="8"/>
  <c r="L24" i="8"/>
  <c r="K24" i="8"/>
  <c r="C24" i="8"/>
  <c r="A24" i="8"/>
  <c r="N23" i="8"/>
  <c r="M23" i="8"/>
  <c r="L23" i="8"/>
  <c r="K23" i="8"/>
  <c r="C23" i="8"/>
  <c r="A23" i="8"/>
  <c r="N22" i="8"/>
  <c r="M22" i="8"/>
  <c r="L22" i="8"/>
  <c r="K22" i="8"/>
  <c r="C22" i="8"/>
  <c r="A22" i="8"/>
  <c r="N21" i="8"/>
  <c r="M21" i="8"/>
  <c r="L21" i="8"/>
  <c r="K21" i="8"/>
  <c r="C21" i="8"/>
  <c r="A21" i="8"/>
  <c r="N20" i="8"/>
  <c r="M20" i="8"/>
  <c r="L20" i="8"/>
  <c r="K20" i="8"/>
  <c r="C20" i="8"/>
  <c r="A20" i="8"/>
  <c r="N19" i="8"/>
  <c r="M19" i="8"/>
  <c r="L19" i="8"/>
  <c r="K19" i="8"/>
  <c r="C19" i="8"/>
  <c r="A19" i="8"/>
  <c r="N18" i="8"/>
  <c r="M18" i="8"/>
  <c r="L18" i="8"/>
  <c r="K18" i="8"/>
  <c r="C18" i="8"/>
  <c r="A18" i="8"/>
  <c r="N17" i="8"/>
  <c r="M17" i="8"/>
  <c r="L17" i="8"/>
  <c r="K17" i="8"/>
  <c r="C17" i="8"/>
  <c r="A17" i="8"/>
  <c r="N16" i="8"/>
  <c r="M16" i="8"/>
  <c r="L16" i="8"/>
  <c r="K16" i="8"/>
  <c r="C16" i="8"/>
  <c r="A16" i="8"/>
  <c r="N15" i="8"/>
  <c r="M15" i="8"/>
  <c r="L15" i="8"/>
  <c r="K15" i="8"/>
  <c r="C15" i="8"/>
  <c r="A15" i="8"/>
  <c r="N14" i="8"/>
  <c r="M14" i="8"/>
  <c r="L14" i="8"/>
  <c r="K14" i="8"/>
  <c r="C14" i="8"/>
  <c r="A14" i="8"/>
  <c r="N13" i="8"/>
  <c r="M13" i="8"/>
  <c r="L13" i="8"/>
  <c r="K13" i="8"/>
  <c r="C13" i="8"/>
  <c r="A13" i="8"/>
  <c r="N12" i="8"/>
  <c r="M12" i="8"/>
  <c r="L12" i="8"/>
  <c r="K12" i="8"/>
  <c r="C12" i="8"/>
  <c r="A12" i="8"/>
  <c r="N11" i="8"/>
  <c r="M11" i="8"/>
  <c r="L11" i="8"/>
  <c r="K11" i="8"/>
  <c r="C11" i="8"/>
  <c r="A11" i="8"/>
  <c r="N10" i="8"/>
  <c r="M10" i="8"/>
  <c r="L10" i="8"/>
  <c r="K10" i="8"/>
  <c r="C10" i="8"/>
  <c r="A10" i="8"/>
  <c r="N9" i="8"/>
  <c r="M9" i="8"/>
  <c r="L9" i="8"/>
  <c r="K9" i="8"/>
  <c r="C9" i="8"/>
  <c r="A9" i="8"/>
  <c r="N8" i="8"/>
  <c r="M8" i="8"/>
  <c r="L8" i="8"/>
  <c r="K8" i="8"/>
  <c r="C8" i="8"/>
  <c r="A8" i="8"/>
  <c r="N7" i="8"/>
  <c r="M7" i="8"/>
  <c r="L7" i="8"/>
  <c r="K7" i="8"/>
  <c r="C7" i="8"/>
  <c r="A7" i="8"/>
  <c r="N6" i="8"/>
  <c r="M6" i="8"/>
  <c r="L6" i="8"/>
  <c r="K6" i="8"/>
  <c r="C6" i="8"/>
  <c r="A6" i="8"/>
  <c r="N5" i="8"/>
  <c r="M5" i="8"/>
  <c r="L5" i="8"/>
  <c r="K5" i="8"/>
  <c r="C5" i="8"/>
  <c r="A5" i="8"/>
  <c r="N4" i="8"/>
  <c r="M4" i="8"/>
  <c r="L4" i="8"/>
  <c r="K4" i="8"/>
  <c r="C4" i="8"/>
  <c r="A4" i="8"/>
  <c r="N3" i="8"/>
  <c r="M3" i="8"/>
  <c r="L3" i="8"/>
  <c r="K3" i="8"/>
  <c r="C3" i="8"/>
  <c r="A3" i="8"/>
  <c r="N2" i="8"/>
  <c r="M2" i="8"/>
  <c r="L2" i="8"/>
  <c r="K2" i="8"/>
  <c r="C2" i="8"/>
  <c r="A2" i="8"/>
  <c r="K23" i="7"/>
  <c r="I23" i="7"/>
  <c r="H23" i="7"/>
  <c r="G23" i="7"/>
  <c r="F23" i="7"/>
  <c r="E23" i="7"/>
  <c r="D23" i="7"/>
  <c r="J23" i="7" s="1"/>
  <c r="C23" i="7"/>
  <c r="K22" i="7"/>
  <c r="J22" i="7"/>
  <c r="I22" i="7"/>
  <c r="H22" i="7"/>
  <c r="K21" i="7"/>
  <c r="J21" i="7"/>
  <c r="I21" i="7"/>
  <c r="H21" i="7"/>
  <c r="K20" i="7"/>
  <c r="J20" i="7"/>
  <c r="I20" i="7"/>
  <c r="H20" i="7"/>
  <c r="K19" i="7"/>
  <c r="J19" i="7"/>
  <c r="I19" i="7"/>
  <c r="H19" i="7"/>
  <c r="K15" i="7"/>
  <c r="J15" i="7"/>
  <c r="I15" i="7"/>
  <c r="H15" i="7"/>
  <c r="K14" i="7"/>
  <c r="J14" i="7"/>
  <c r="I14" i="7"/>
  <c r="H14" i="7"/>
  <c r="K13" i="7"/>
  <c r="J13" i="7"/>
  <c r="I13" i="7"/>
  <c r="H13" i="7"/>
  <c r="K12" i="7"/>
  <c r="J12" i="7"/>
  <c r="I12" i="7"/>
  <c r="H12" i="7"/>
  <c r="K11" i="7"/>
  <c r="J11" i="7"/>
  <c r="I11" i="7"/>
  <c r="H11" i="7"/>
  <c r="J7" i="7"/>
  <c r="I7" i="7"/>
  <c r="H7" i="7"/>
  <c r="G7" i="7"/>
  <c r="J6" i="7"/>
  <c r="I6" i="7"/>
  <c r="H6" i="7"/>
  <c r="G6" i="7"/>
  <c r="J5" i="7"/>
  <c r="I5" i="7"/>
  <c r="H5" i="7"/>
  <c r="G5" i="7"/>
  <c r="J4" i="7"/>
  <c r="I4" i="7"/>
  <c r="H4" i="7"/>
  <c r="G4" i="7"/>
  <c r="J3" i="7"/>
  <c r="I3" i="7"/>
  <c r="H3" i="7"/>
  <c r="G3" i="7"/>
  <c r="N101" i="6"/>
  <c r="M101" i="6"/>
  <c r="L101" i="6"/>
  <c r="K101" i="6"/>
  <c r="C101" i="6"/>
  <c r="A101" i="6"/>
  <c r="N100" i="6"/>
  <c r="M100" i="6"/>
  <c r="L100" i="6"/>
  <c r="K100" i="6"/>
  <c r="C100" i="6"/>
  <c r="A100" i="6"/>
  <c r="N99" i="6"/>
  <c r="M99" i="6"/>
  <c r="L99" i="6"/>
  <c r="K99" i="6"/>
  <c r="C99" i="6"/>
  <c r="A99" i="6"/>
  <c r="N98" i="6"/>
  <c r="M98" i="6"/>
  <c r="L98" i="6"/>
  <c r="K98" i="6"/>
  <c r="C98" i="6"/>
  <c r="A98" i="6"/>
  <c r="N97" i="6"/>
  <c r="M97" i="6"/>
  <c r="L97" i="6"/>
  <c r="K97" i="6"/>
  <c r="C97" i="6"/>
  <c r="A97" i="6"/>
  <c r="N96" i="6"/>
  <c r="M96" i="6"/>
  <c r="L96" i="6"/>
  <c r="K96" i="6"/>
  <c r="C96" i="6"/>
  <c r="A96" i="6"/>
  <c r="N95" i="6"/>
  <c r="M95" i="6"/>
  <c r="L95" i="6"/>
  <c r="K95" i="6"/>
  <c r="C95" i="6"/>
  <c r="A95" i="6"/>
  <c r="N94" i="6"/>
  <c r="M94" i="6"/>
  <c r="L94" i="6"/>
  <c r="K94" i="6"/>
  <c r="C94" i="6"/>
  <c r="A94" i="6"/>
  <c r="N93" i="6"/>
  <c r="M93" i="6"/>
  <c r="L93" i="6"/>
  <c r="K93" i="6"/>
  <c r="C93" i="6"/>
  <c r="A93" i="6"/>
  <c r="N92" i="6"/>
  <c r="M92" i="6"/>
  <c r="L92" i="6"/>
  <c r="K92" i="6"/>
  <c r="C92" i="6"/>
  <c r="A92" i="6"/>
  <c r="N91" i="6"/>
  <c r="M91" i="6"/>
  <c r="L91" i="6"/>
  <c r="K91" i="6"/>
  <c r="C91" i="6"/>
  <c r="A91" i="6"/>
  <c r="N90" i="6"/>
  <c r="M90" i="6"/>
  <c r="L90" i="6"/>
  <c r="K90" i="6"/>
  <c r="C90" i="6"/>
  <c r="A90" i="6"/>
  <c r="N89" i="6"/>
  <c r="M89" i="6"/>
  <c r="L89" i="6"/>
  <c r="K89" i="6"/>
  <c r="C89" i="6"/>
  <c r="A89" i="6"/>
  <c r="N88" i="6"/>
  <c r="M88" i="6"/>
  <c r="L88" i="6"/>
  <c r="K88" i="6"/>
  <c r="C88" i="6"/>
  <c r="A88" i="6"/>
  <c r="N87" i="6"/>
  <c r="M87" i="6"/>
  <c r="L87" i="6"/>
  <c r="K87" i="6"/>
  <c r="C87" i="6"/>
  <c r="A87" i="6"/>
  <c r="N86" i="6"/>
  <c r="M86" i="6"/>
  <c r="L86" i="6"/>
  <c r="K86" i="6"/>
  <c r="C86" i="6"/>
  <c r="A86" i="6"/>
  <c r="N85" i="6"/>
  <c r="M85" i="6"/>
  <c r="L85" i="6"/>
  <c r="K85" i="6"/>
  <c r="C85" i="6"/>
  <c r="A85" i="6"/>
  <c r="N84" i="6"/>
  <c r="M84" i="6"/>
  <c r="L84" i="6"/>
  <c r="K84" i="6"/>
  <c r="C84" i="6"/>
  <c r="A84" i="6"/>
  <c r="N83" i="6"/>
  <c r="M83" i="6"/>
  <c r="L83" i="6"/>
  <c r="K83" i="6"/>
  <c r="C83" i="6"/>
  <c r="A83" i="6"/>
  <c r="N82" i="6"/>
  <c r="M82" i="6"/>
  <c r="L82" i="6"/>
  <c r="K82" i="6"/>
  <c r="C82" i="6"/>
  <c r="A82" i="6"/>
  <c r="N81" i="6"/>
  <c r="M81" i="6"/>
  <c r="L81" i="6"/>
  <c r="K81" i="6"/>
  <c r="C81" i="6"/>
  <c r="A81" i="6"/>
  <c r="N80" i="6"/>
  <c r="M80" i="6"/>
  <c r="L80" i="6"/>
  <c r="K80" i="6"/>
  <c r="C80" i="6"/>
  <c r="A80" i="6"/>
  <c r="N79" i="6"/>
  <c r="M79" i="6"/>
  <c r="L79" i="6"/>
  <c r="K79" i="6"/>
  <c r="C79" i="6"/>
  <c r="A79" i="6"/>
  <c r="N78" i="6"/>
  <c r="M78" i="6"/>
  <c r="L78" i="6"/>
  <c r="K78" i="6"/>
  <c r="C78" i="6"/>
  <c r="A78" i="6"/>
  <c r="N77" i="6"/>
  <c r="M77" i="6"/>
  <c r="L77" i="6"/>
  <c r="K77" i="6"/>
  <c r="C77" i="6"/>
  <c r="A77" i="6"/>
  <c r="N76" i="6"/>
  <c r="M76" i="6"/>
  <c r="L76" i="6"/>
  <c r="K76" i="6"/>
  <c r="C76" i="6"/>
  <c r="A76" i="6"/>
  <c r="N75" i="6"/>
  <c r="M75" i="6"/>
  <c r="L75" i="6"/>
  <c r="K75" i="6"/>
  <c r="C75" i="6"/>
  <c r="A75" i="6"/>
  <c r="N74" i="6"/>
  <c r="M74" i="6"/>
  <c r="L74" i="6"/>
  <c r="K74" i="6"/>
  <c r="C74" i="6"/>
  <c r="A74" i="6"/>
  <c r="N73" i="6"/>
  <c r="M73" i="6"/>
  <c r="L73" i="6"/>
  <c r="K73" i="6"/>
  <c r="C73" i="6"/>
  <c r="A73" i="6"/>
  <c r="N72" i="6"/>
  <c r="M72" i="6"/>
  <c r="L72" i="6"/>
  <c r="K72" i="6"/>
  <c r="C72" i="6"/>
  <c r="A72" i="6"/>
  <c r="N71" i="6"/>
  <c r="M71" i="6"/>
  <c r="L71" i="6"/>
  <c r="K71" i="6"/>
  <c r="C71" i="6"/>
  <c r="A71" i="6"/>
  <c r="N70" i="6"/>
  <c r="M70" i="6"/>
  <c r="L70" i="6"/>
  <c r="K70" i="6"/>
  <c r="C70" i="6"/>
  <c r="A70" i="6"/>
  <c r="N69" i="6"/>
  <c r="M69" i="6"/>
  <c r="L69" i="6"/>
  <c r="K69" i="6"/>
  <c r="C69" i="6"/>
  <c r="A69" i="6"/>
  <c r="N68" i="6"/>
  <c r="M68" i="6"/>
  <c r="L68" i="6"/>
  <c r="K68" i="6"/>
  <c r="C68" i="6"/>
  <c r="A68" i="6"/>
  <c r="N67" i="6"/>
  <c r="M67" i="6"/>
  <c r="L67" i="6"/>
  <c r="K67" i="6"/>
  <c r="C67" i="6"/>
  <c r="A67" i="6"/>
  <c r="N66" i="6"/>
  <c r="M66" i="6"/>
  <c r="L66" i="6"/>
  <c r="K66" i="6"/>
  <c r="C66" i="6"/>
  <c r="A66" i="6"/>
  <c r="N65" i="6"/>
  <c r="M65" i="6"/>
  <c r="L65" i="6"/>
  <c r="K65" i="6"/>
  <c r="C65" i="6"/>
  <c r="A65" i="6"/>
  <c r="N64" i="6"/>
  <c r="M64" i="6"/>
  <c r="L64" i="6"/>
  <c r="K64" i="6"/>
  <c r="C64" i="6"/>
  <c r="A64" i="6"/>
  <c r="N63" i="6"/>
  <c r="M63" i="6"/>
  <c r="L63" i="6"/>
  <c r="K63" i="6"/>
  <c r="C63" i="6"/>
  <c r="A63" i="6"/>
  <c r="N62" i="6"/>
  <c r="M62" i="6"/>
  <c r="L62" i="6"/>
  <c r="K62" i="6"/>
  <c r="C62" i="6"/>
  <c r="A62" i="6"/>
  <c r="N61" i="6"/>
  <c r="M61" i="6"/>
  <c r="L61" i="6"/>
  <c r="K61" i="6"/>
  <c r="C61" i="6"/>
  <c r="A61" i="6"/>
  <c r="N60" i="6"/>
  <c r="M60" i="6"/>
  <c r="L60" i="6"/>
  <c r="K60" i="6"/>
  <c r="C60" i="6"/>
  <c r="A60" i="6"/>
  <c r="N59" i="6"/>
  <c r="M59" i="6"/>
  <c r="L59" i="6"/>
  <c r="K59" i="6"/>
  <c r="C59" i="6"/>
  <c r="A59" i="6"/>
  <c r="N58" i="6"/>
  <c r="M58" i="6"/>
  <c r="L58" i="6"/>
  <c r="K58" i="6"/>
  <c r="C58" i="6"/>
  <c r="A58" i="6"/>
  <c r="N57" i="6"/>
  <c r="M57" i="6"/>
  <c r="L57" i="6"/>
  <c r="K57" i="6"/>
  <c r="C57" i="6"/>
  <c r="A57" i="6"/>
  <c r="N56" i="6"/>
  <c r="M56" i="6"/>
  <c r="L56" i="6"/>
  <c r="K56" i="6"/>
  <c r="C56" i="6"/>
  <c r="A56" i="6"/>
  <c r="N55" i="6"/>
  <c r="M55" i="6"/>
  <c r="L55" i="6"/>
  <c r="K55" i="6"/>
  <c r="C55" i="6"/>
  <c r="A55" i="6"/>
  <c r="N54" i="6"/>
  <c r="M54" i="6"/>
  <c r="L54" i="6"/>
  <c r="K54" i="6"/>
  <c r="C54" i="6"/>
  <c r="A54" i="6"/>
  <c r="N53" i="6"/>
  <c r="M53" i="6"/>
  <c r="L53" i="6"/>
  <c r="K53" i="6"/>
  <c r="C53" i="6"/>
  <c r="A53" i="6"/>
  <c r="N52" i="6"/>
  <c r="M52" i="6"/>
  <c r="L52" i="6"/>
  <c r="K52" i="6"/>
  <c r="C52" i="6"/>
  <c r="A52" i="6"/>
  <c r="N51" i="6"/>
  <c r="M51" i="6"/>
  <c r="L51" i="6"/>
  <c r="K51" i="6"/>
  <c r="C51" i="6"/>
  <c r="A51" i="6"/>
  <c r="N50" i="6"/>
  <c r="M50" i="6"/>
  <c r="L50" i="6"/>
  <c r="K50" i="6"/>
  <c r="C50" i="6"/>
  <c r="A50" i="6"/>
  <c r="N49" i="6"/>
  <c r="M49" i="6"/>
  <c r="L49" i="6"/>
  <c r="K49" i="6"/>
  <c r="C49" i="6"/>
  <c r="A49" i="6"/>
  <c r="N48" i="6"/>
  <c r="M48" i="6"/>
  <c r="L48" i="6"/>
  <c r="K48" i="6"/>
  <c r="C48" i="6"/>
  <c r="A48" i="6"/>
  <c r="N47" i="6"/>
  <c r="M47" i="6"/>
  <c r="L47" i="6"/>
  <c r="K47" i="6"/>
  <c r="C47" i="6"/>
  <c r="A47" i="6"/>
  <c r="N46" i="6"/>
  <c r="M46" i="6"/>
  <c r="L46" i="6"/>
  <c r="K46" i="6"/>
  <c r="C46" i="6"/>
  <c r="A46" i="6"/>
  <c r="N45" i="6"/>
  <c r="M45" i="6"/>
  <c r="L45" i="6"/>
  <c r="K45" i="6"/>
  <c r="C45" i="6"/>
  <c r="A45" i="6"/>
  <c r="N44" i="6"/>
  <c r="M44" i="6"/>
  <c r="L44" i="6"/>
  <c r="K44" i="6"/>
  <c r="C44" i="6"/>
  <c r="A44" i="6"/>
  <c r="N43" i="6"/>
  <c r="M43" i="6"/>
  <c r="L43" i="6"/>
  <c r="K43" i="6"/>
  <c r="C43" i="6"/>
  <c r="A43" i="6"/>
  <c r="N42" i="6"/>
  <c r="M42" i="6"/>
  <c r="L42" i="6"/>
  <c r="K42" i="6"/>
  <c r="C42" i="6"/>
  <c r="A42" i="6"/>
  <c r="N41" i="6"/>
  <c r="M41" i="6"/>
  <c r="L41" i="6"/>
  <c r="K41" i="6"/>
  <c r="C41" i="6"/>
  <c r="A41" i="6"/>
  <c r="N40" i="6"/>
  <c r="M40" i="6"/>
  <c r="L40" i="6"/>
  <c r="K40" i="6"/>
  <c r="C40" i="6"/>
  <c r="A40" i="6"/>
  <c r="N39" i="6"/>
  <c r="M39" i="6"/>
  <c r="L39" i="6"/>
  <c r="K39" i="6"/>
  <c r="C39" i="6"/>
  <c r="A39" i="6"/>
  <c r="N38" i="6"/>
  <c r="M38" i="6"/>
  <c r="L38" i="6"/>
  <c r="K38" i="6"/>
  <c r="C38" i="6"/>
  <c r="A38" i="6"/>
  <c r="N37" i="6"/>
  <c r="M37" i="6"/>
  <c r="L37" i="6"/>
  <c r="K37" i="6"/>
  <c r="C37" i="6"/>
  <c r="A37" i="6"/>
  <c r="N36" i="6"/>
  <c r="M36" i="6"/>
  <c r="L36" i="6"/>
  <c r="K36" i="6"/>
  <c r="C36" i="6"/>
  <c r="A36" i="6"/>
  <c r="N35" i="6"/>
  <c r="M35" i="6"/>
  <c r="L35" i="6"/>
  <c r="K35" i="6"/>
  <c r="C35" i="6"/>
  <c r="A35" i="6"/>
  <c r="N34" i="6"/>
  <c r="M34" i="6"/>
  <c r="L34" i="6"/>
  <c r="K34" i="6"/>
  <c r="C34" i="6"/>
  <c r="A34" i="6"/>
  <c r="N33" i="6"/>
  <c r="M33" i="6"/>
  <c r="L33" i="6"/>
  <c r="K33" i="6"/>
  <c r="C33" i="6"/>
  <c r="A33" i="6"/>
  <c r="N32" i="6"/>
  <c r="M32" i="6"/>
  <c r="L32" i="6"/>
  <c r="K32" i="6"/>
  <c r="C32" i="6"/>
  <c r="A32" i="6"/>
  <c r="N31" i="6"/>
  <c r="M31" i="6"/>
  <c r="L31" i="6"/>
  <c r="K31" i="6"/>
  <c r="C31" i="6"/>
  <c r="A31" i="6"/>
  <c r="N30" i="6"/>
  <c r="M30" i="6"/>
  <c r="L30" i="6"/>
  <c r="K30" i="6"/>
  <c r="C30" i="6"/>
  <c r="A30" i="6"/>
  <c r="N29" i="6"/>
  <c r="M29" i="6"/>
  <c r="L29" i="6"/>
  <c r="K29" i="6"/>
  <c r="C29" i="6"/>
  <c r="A29" i="6"/>
  <c r="N28" i="6"/>
  <c r="M28" i="6"/>
  <c r="L28" i="6"/>
  <c r="K28" i="6"/>
  <c r="C28" i="6"/>
  <c r="A28" i="6"/>
  <c r="N27" i="6"/>
  <c r="M27" i="6"/>
  <c r="L27" i="6"/>
  <c r="K27" i="6"/>
  <c r="C27" i="6"/>
  <c r="A27" i="6"/>
  <c r="N26" i="6"/>
  <c r="M26" i="6"/>
  <c r="L26" i="6"/>
  <c r="K26" i="6"/>
  <c r="C26" i="6"/>
  <c r="A26" i="6"/>
  <c r="N25" i="6"/>
  <c r="M25" i="6"/>
  <c r="L25" i="6"/>
  <c r="K25" i="6"/>
  <c r="C25" i="6"/>
  <c r="A25" i="6"/>
  <c r="N24" i="6"/>
  <c r="M24" i="6"/>
  <c r="L24" i="6"/>
  <c r="K24" i="6"/>
  <c r="C24" i="6"/>
  <c r="A24" i="6"/>
  <c r="N23" i="6"/>
  <c r="M23" i="6"/>
  <c r="L23" i="6"/>
  <c r="K23" i="6"/>
  <c r="C23" i="6"/>
  <c r="A23" i="6"/>
  <c r="N22" i="6"/>
  <c r="M22" i="6"/>
  <c r="L22" i="6"/>
  <c r="K22" i="6"/>
  <c r="C22" i="6"/>
  <c r="A22" i="6"/>
  <c r="N21" i="6"/>
  <c r="M21" i="6"/>
  <c r="L21" i="6"/>
  <c r="K21" i="6"/>
  <c r="C21" i="6"/>
  <c r="A21" i="6"/>
  <c r="N20" i="6"/>
  <c r="M20" i="6"/>
  <c r="L20" i="6"/>
  <c r="K20" i="6"/>
  <c r="C20" i="6"/>
  <c r="A20" i="6"/>
  <c r="N19" i="6"/>
  <c r="M19" i="6"/>
  <c r="L19" i="6"/>
  <c r="K19" i="6"/>
  <c r="C19" i="6"/>
  <c r="A19" i="6"/>
  <c r="N18" i="6"/>
  <c r="M18" i="6"/>
  <c r="L18" i="6"/>
  <c r="K18" i="6"/>
  <c r="C18" i="6"/>
  <c r="A18" i="6"/>
  <c r="N17" i="6"/>
  <c r="M17" i="6"/>
  <c r="L17" i="6"/>
  <c r="K17" i="6"/>
  <c r="C17" i="6"/>
  <c r="A17" i="6"/>
  <c r="N16" i="6"/>
  <c r="M16" i="6"/>
  <c r="L16" i="6"/>
  <c r="K16" i="6"/>
  <c r="C16" i="6"/>
  <c r="A16" i="6"/>
  <c r="N15" i="6"/>
  <c r="M15" i="6"/>
  <c r="L15" i="6"/>
  <c r="K15" i="6"/>
  <c r="C15" i="6"/>
  <c r="A15" i="6"/>
  <c r="N14" i="6"/>
  <c r="M14" i="6"/>
  <c r="L14" i="6"/>
  <c r="K14" i="6"/>
  <c r="C14" i="6"/>
  <c r="A14" i="6"/>
  <c r="N13" i="6"/>
  <c r="M13" i="6"/>
  <c r="L13" i="6"/>
  <c r="K13" i="6"/>
  <c r="C13" i="6"/>
  <c r="A13" i="6"/>
  <c r="N12" i="6"/>
  <c r="M12" i="6"/>
  <c r="L12" i="6"/>
  <c r="K12" i="6"/>
  <c r="C12" i="6"/>
  <c r="A12" i="6"/>
  <c r="N11" i="6"/>
  <c r="M11" i="6"/>
  <c r="L11" i="6"/>
  <c r="K11" i="6"/>
  <c r="C11" i="6"/>
  <c r="A11" i="6"/>
  <c r="N10" i="6"/>
  <c r="M10" i="6"/>
  <c r="L10" i="6"/>
  <c r="K10" i="6"/>
  <c r="C10" i="6"/>
  <c r="A10" i="6"/>
  <c r="N9" i="6"/>
  <c r="M9" i="6"/>
  <c r="L9" i="6"/>
  <c r="K9" i="6"/>
  <c r="C9" i="6"/>
  <c r="A9" i="6"/>
  <c r="N8" i="6"/>
  <c r="M8" i="6"/>
  <c r="L8" i="6"/>
  <c r="K8" i="6"/>
  <c r="C8" i="6"/>
  <c r="A8" i="6"/>
  <c r="N7" i="6"/>
  <c r="M7" i="6"/>
  <c r="L7" i="6"/>
  <c r="K7" i="6"/>
  <c r="C7" i="6"/>
  <c r="A7" i="6"/>
  <c r="N6" i="6"/>
  <c r="M6" i="6"/>
  <c r="L6" i="6"/>
  <c r="K6" i="6"/>
  <c r="C6" i="6"/>
  <c r="A6" i="6"/>
  <c r="N5" i="6"/>
  <c r="M5" i="6"/>
  <c r="L5" i="6"/>
  <c r="K5" i="6"/>
  <c r="C5" i="6"/>
  <c r="A5" i="6"/>
  <c r="N4" i="6"/>
  <c r="M4" i="6"/>
  <c r="L4" i="6"/>
  <c r="K4" i="6"/>
  <c r="C4" i="6"/>
  <c r="A4" i="6"/>
  <c r="N3" i="6"/>
  <c r="M3" i="6"/>
  <c r="L3" i="6"/>
  <c r="K3" i="6"/>
  <c r="C3" i="6"/>
  <c r="A3" i="6"/>
  <c r="N2" i="6"/>
  <c r="M2" i="6"/>
  <c r="L2" i="6"/>
  <c r="K2" i="6"/>
  <c r="C2" i="6"/>
  <c r="A2" i="6"/>
  <c r="C32" i="5"/>
  <c r="B32" i="5"/>
  <c r="C31" i="5"/>
  <c r="B31" i="5"/>
  <c r="C30" i="5"/>
  <c r="B30" i="5"/>
  <c r="C29" i="5"/>
  <c r="J25" i="5"/>
  <c r="I25" i="5"/>
  <c r="G25" i="5"/>
  <c r="F25" i="5"/>
  <c r="E25" i="5"/>
  <c r="H25" i="5" s="1"/>
  <c r="D25" i="5"/>
  <c r="C25" i="5"/>
  <c r="K25" i="5" s="1"/>
  <c r="K24" i="5"/>
  <c r="J24" i="5"/>
  <c r="I24" i="5"/>
  <c r="H24" i="5"/>
  <c r="K23" i="5"/>
  <c r="J23" i="5"/>
  <c r="I23" i="5"/>
  <c r="H23" i="5"/>
  <c r="K22" i="5"/>
  <c r="J22" i="5"/>
  <c r="I22" i="5"/>
  <c r="H22" i="5"/>
  <c r="K21" i="5"/>
  <c r="J21" i="5"/>
  <c r="I21" i="5"/>
  <c r="H21" i="5"/>
  <c r="K20" i="5"/>
  <c r="J20" i="5"/>
  <c r="I20" i="5"/>
  <c r="H20" i="5"/>
  <c r="H16" i="5"/>
  <c r="G16" i="5"/>
  <c r="I16" i="5" s="1"/>
  <c r="F16" i="5"/>
  <c r="J16" i="5" s="1"/>
  <c r="E16" i="5"/>
  <c r="D16" i="5"/>
  <c r="C16" i="5"/>
  <c r="K15" i="5"/>
  <c r="J15" i="5"/>
  <c r="I15" i="5"/>
  <c r="H15" i="5"/>
  <c r="K14" i="5"/>
  <c r="J14" i="5"/>
  <c r="I14" i="5"/>
  <c r="H14" i="5"/>
  <c r="K13" i="5"/>
  <c r="J13" i="5"/>
  <c r="I13" i="5"/>
  <c r="H13" i="5"/>
  <c r="K12" i="5"/>
  <c r="J12" i="5"/>
  <c r="I12" i="5"/>
  <c r="H12" i="5"/>
  <c r="K11" i="5"/>
  <c r="J11" i="5"/>
  <c r="I11" i="5"/>
  <c r="H11" i="5"/>
  <c r="F7" i="5"/>
  <c r="E7" i="5"/>
  <c r="D7" i="5"/>
  <c r="H7" i="5" s="1"/>
  <c r="C7" i="5"/>
  <c r="B7" i="5"/>
  <c r="I7" i="5" s="1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N101" i="4"/>
  <c r="M101" i="4"/>
  <c r="L101" i="4"/>
  <c r="K101" i="4"/>
  <c r="C101" i="4"/>
  <c r="A101" i="4"/>
  <c r="N100" i="4"/>
  <c r="M100" i="4"/>
  <c r="L100" i="4"/>
  <c r="K100" i="4"/>
  <c r="C100" i="4"/>
  <c r="A100" i="4"/>
  <c r="N99" i="4"/>
  <c r="M99" i="4"/>
  <c r="L99" i="4"/>
  <c r="K99" i="4"/>
  <c r="C99" i="4"/>
  <c r="A99" i="4"/>
  <c r="N98" i="4"/>
  <c r="M98" i="4"/>
  <c r="L98" i="4"/>
  <c r="K98" i="4"/>
  <c r="C98" i="4"/>
  <c r="A98" i="4"/>
  <c r="N97" i="4"/>
  <c r="M97" i="4"/>
  <c r="L97" i="4"/>
  <c r="K97" i="4"/>
  <c r="C97" i="4"/>
  <c r="A97" i="4"/>
  <c r="N96" i="4"/>
  <c r="M96" i="4"/>
  <c r="L96" i="4"/>
  <c r="K96" i="4"/>
  <c r="C96" i="4"/>
  <c r="A96" i="4"/>
  <c r="N95" i="4"/>
  <c r="M95" i="4"/>
  <c r="L95" i="4"/>
  <c r="K95" i="4"/>
  <c r="C95" i="4"/>
  <c r="A95" i="4"/>
  <c r="N94" i="4"/>
  <c r="M94" i="4"/>
  <c r="L94" i="4"/>
  <c r="K94" i="4"/>
  <c r="C94" i="4"/>
  <c r="A94" i="4"/>
  <c r="N93" i="4"/>
  <c r="M93" i="4"/>
  <c r="L93" i="4"/>
  <c r="K93" i="4"/>
  <c r="C93" i="4"/>
  <c r="A93" i="4"/>
  <c r="N92" i="4"/>
  <c r="M92" i="4"/>
  <c r="L92" i="4"/>
  <c r="K92" i="4"/>
  <c r="C92" i="4"/>
  <c r="A92" i="4"/>
  <c r="N91" i="4"/>
  <c r="M91" i="4"/>
  <c r="L91" i="4"/>
  <c r="K91" i="4"/>
  <c r="C91" i="4"/>
  <c r="A91" i="4"/>
  <c r="N90" i="4"/>
  <c r="M90" i="4"/>
  <c r="L90" i="4"/>
  <c r="K90" i="4"/>
  <c r="C90" i="4"/>
  <c r="A90" i="4"/>
  <c r="N89" i="4"/>
  <c r="M89" i="4"/>
  <c r="L89" i="4"/>
  <c r="K89" i="4"/>
  <c r="C89" i="4"/>
  <c r="A89" i="4"/>
  <c r="N88" i="4"/>
  <c r="M88" i="4"/>
  <c r="L88" i="4"/>
  <c r="K88" i="4"/>
  <c r="C88" i="4"/>
  <c r="A88" i="4"/>
  <c r="N87" i="4"/>
  <c r="M87" i="4"/>
  <c r="L87" i="4"/>
  <c r="K87" i="4"/>
  <c r="C87" i="4"/>
  <c r="A87" i="4"/>
  <c r="N86" i="4"/>
  <c r="M86" i="4"/>
  <c r="L86" i="4"/>
  <c r="K86" i="4"/>
  <c r="C86" i="4"/>
  <c r="A86" i="4"/>
  <c r="N85" i="4"/>
  <c r="M85" i="4"/>
  <c r="L85" i="4"/>
  <c r="K85" i="4"/>
  <c r="C85" i="4"/>
  <c r="A85" i="4"/>
  <c r="N84" i="4"/>
  <c r="M84" i="4"/>
  <c r="L84" i="4"/>
  <c r="K84" i="4"/>
  <c r="C84" i="4"/>
  <c r="A84" i="4"/>
  <c r="N83" i="4"/>
  <c r="M83" i="4"/>
  <c r="L83" i="4"/>
  <c r="K83" i="4"/>
  <c r="C83" i="4"/>
  <c r="A83" i="4"/>
  <c r="N82" i="4"/>
  <c r="M82" i="4"/>
  <c r="L82" i="4"/>
  <c r="K82" i="4"/>
  <c r="C82" i="4"/>
  <c r="A82" i="4"/>
  <c r="N81" i="4"/>
  <c r="M81" i="4"/>
  <c r="L81" i="4"/>
  <c r="K81" i="4"/>
  <c r="C81" i="4"/>
  <c r="A81" i="4"/>
  <c r="N80" i="4"/>
  <c r="M80" i="4"/>
  <c r="L80" i="4"/>
  <c r="K80" i="4"/>
  <c r="C80" i="4"/>
  <c r="A80" i="4"/>
  <c r="N79" i="4"/>
  <c r="M79" i="4"/>
  <c r="L79" i="4"/>
  <c r="K79" i="4"/>
  <c r="C79" i="4"/>
  <c r="A79" i="4"/>
  <c r="N78" i="4"/>
  <c r="M78" i="4"/>
  <c r="L78" i="4"/>
  <c r="K78" i="4"/>
  <c r="C78" i="4"/>
  <c r="A78" i="4"/>
  <c r="N77" i="4"/>
  <c r="M77" i="4"/>
  <c r="L77" i="4"/>
  <c r="K77" i="4"/>
  <c r="C77" i="4"/>
  <c r="A77" i="4"/>
  <c r="N76" i="4"/>
  <c r="M76" i="4"/>
  <c r="L76" i="4"/>
  <c r="K76" i="4"/>
  <c r="C76" i="4"/>
  <c r="A76" i="4"/>
  <c r="N75" i="4"/>
  <c r="M75" i="4"/>
  <c r="L75" i="4"/>
  <c r="K75" i="4"/>
  <c r="C75" i="4"/>
  <c r="A75" i="4"/>
  <c r="N74" i="4"/>
  <c r="M74" i="4"/>
  <c r="L74" i="4"/>
  <c r="K74" i="4"/>
  <c r="C74" i="4"/>
  <c r="A74" i="4"/>
  <c r="N73" i="4"/>
  <c r="M73" i="4"/>
  <c r="L73" i="4"/>
  <c r="K73" i="4"/>
  <c r="C73" i="4"/>
  <c r="A73" i="4"/>
  <c r="N72" i="4"/>
  <c r="M72" i="4"/>
  <c r="L72" i="4"/>
  <c r="K72" i="4"/>
  <c r="C72" i="4"/>
  <c r="A72" i="4"/>
  <c r="N71" i="4"/>
  <c r="M71" i="4"/>
  <c r="L71" i="4"/>
  <c r="K71" i="4"/>
  <c r="C71" i="4"/>
  <c r="A71" i="4"/>
  <c r="N70" i="4"/>
  <c r="M70" i="4"/>
  <c r="L70" i="4"/>
  <c r="K70" i="4"/>
  <c r="C70" i="4"/>
  <c r="A70" i="4"/>
  <c r="N69" i="4"/>
  <c r="M69" i="4"/>
  <c r="L69" i="4"/>
  <c r="K69" i="4"/>
  <c r="C69" i="4"/>
  <c r="A69" i="4"/>
  <c r="N68" i="4"/>
  <c r="M68" i="4"/>
  <c r="L68" i="4"/>
  <c r="K68" i="4"/>
  <c r="C68" i="4"/>
  <c r="A68" i="4"/>
  <c r="N67" i="4"/>
  <c r="M67" i="4"/>
  <c r="L67" i="4"/>
  <c r="K67" i="4"/>
  <c r="C67" i="4"/>
  <c r="A67" i="4"/>
  <c r="N66" i="4"/>
  <c r="M66" i="4"/>
  <c r="L66" i="4"/>
  <c r="K66" i="4"/>
  <c r="C66" i="4"/>
  <c r="A66" i="4"/>
  <c r="N65" i="4"/>
  <c r="M65" i="4"/>
  <c r="L65" i="4"/>
  <c r="K65" i="4"/>
  <c r="C65" i="4"/>
  <c r="A65" i="4"/>
  <c r="N64" i="4"/>
  <c r="M64" i="4"/>
  <c r="L64" i="4"/>
  <c r="K64" i="4"/>
  <c r="C64" i="4"/>
  <c r="A64" i="4"/>
  <c r="N63" i="4"/>
  <c r="M63" i="4"/>
  <c r="L63" i="4"/>
  <c r="K63" i="4"/>
  <c r="C63" i="4"/>
  <c r="A63" i="4"/>
  <c r="N62" i="4"/>
  <c r="M62" i="4"/>
  <c r="L62" i="4"/>
  <c r="K62" i="4"/>
  <c r="C62" i="4"/>
  <c r="A62" i="4"/>
  <c r="N61" i="4"/>
  <c r="M61" i="4"/>
  <c r="L61" i="4"/>
  <c r="K61" i="4"/>
  <c r="C61" i="4"/>
  <c r="A61" i="4"/>
  <c r="N60" i="4"/>
  <c r="M60" i="4"/>
  <c r="L60" i="4"/>
  <c r="K60" i="4"/>
  <c r="C60" i="4"/>
  <c r="A60" i="4"/>
  <c r="N59" i="4"/>
  <c r="M59" i="4"/>
  <c r="L59" i="4"/>
  <c r="K59" i="4"/>
  <c r="C59" i="4"/>
  <c r="A59" i="4"/>
  <c r="N58" i="4"/>
  <c r="M58" i="4"/>
  <c r="L58" i="4"/>
  <c r="K58" i="4"/>
  <c r="C58" i="4"/>
  <c r="A58" i="4"/>
  <c r="N57" i="4"/>
  <c r="M57" i="4"/>
  <c r="L57" i="4"/>
  <c r="K57" i="4"/>
  <c r="C57" i="4"/>
  <c r="A57" i="4"/>
  <c r="N56" i="4"/>
  <c r="M56" i="4"/>
  <c r="L56" i="4"/>
  <c r="K56" i="4"/>
  <c r="C56" i="4"/>
  <c r="A56" i="4"/>
  <c r="N55" i="4"/>
  <c r="M55" i="4"/>
  <c r="L55" i="4"/>
  <c r="K55" i="4"/>
  <c r="C55" i="4"/>
  <c r="A55" i="4"/>
  <c r="N54" i="4"/>
  <c r="M54" i="4"/>
  <c r="L54" i="4"/>
  <c r="K54" i="4"/>
  <c r="C54" i="4"/>
  <c r="A54" i="4"/>
  <c r="N53" i="4"/>
  <c r="M53" i="4"/>
  <c r="L53" i="4"/>
  <c r="K53" i="4"/>
  <c r="C53" i="4"/>
  <c r="A53" i="4"/>
  <c r="N52" i="4"/>
  <c r="M52" i="4"/>
  <c r="L52" i="4"/>
  <c r="K52" i="4"/>
  <c r="C52" i="4"/>
  <c r="A52" i="4"/>
  <c r="N51" i="4"/>
  <c r="M51" i="4"/>
  <c r="L51" i="4"/>
  <c r="K51" i="4"/>
  <c r="C51" i="4"/>
  <c r="A51" i="4"/>
  <c r="N50" i="4"/>
  <c r="M50" i="4"/>
  <c r="L50" i="4"/>
  <c r="K50" i="4"/>
  <c r="C50" i="4"/>
  <c r="A50" i="4"/>
  <c r="N49" i="4"/>
  <c r="M49" i="4"/>
  <c r="L49" i="4"/>
  <c r="K49" i="4"/>
  <c r="C49" i="4"/>
  <c r="A49" i="4"/>
  <c r="N48" i="4"/>
  <c r="M48" i="4"/>
  <c r="L48" i="4"/>
  <c r="K48" i="4"/>
  <c r="C48" i="4"/>
  <c r="A48" i="4"/>
  <c r="N47" i="4"/>
  <c r="M47" i="4"/>
  <c r="L47" i="4"/>
  <c r="K47" i="4"/>
  <c r="C47" i="4"/>
  <c r="A47" i="4"/>
  <c r="N46" i="4"/>
  <c r="M46" i="4"/>
  <c r="L46" i="4"/>
  <c r="K46" i="4"/>
  <c r="C46" i="4"/>
  <c r="A46" i="4"/>
  <c r="N45" i="4"/>
  <c r="M45" i="4"/>
  <c r="L45" i="4"/>
  <c r="K45" i="4"/>
  <c r="C45" i="4"/>
  <c r="A45" i="4"/>
  <c r="N44" i="4"/>
  <c r="M44" i="4"/>
  <c r="L44" i="4"/>
  <c r="K44" i="4"/>
  <c r="C44" i="4"/>
  <c r="A44" i="4"/>
  <c r="N43" i="4"/>
  <c r="M43" i="4"/>
  <c r="L43" i="4"/>
  <c r="K43" i="4"/>
  <c r="C43" i="4"/>
  <c r="A43" i="4"/>
  <c r="N42" i="4"/>
  <c r="M42" i="4"/>
  <c r="L42" i="4"/>
  <c r="K42" i="4"/>
  <c r="C42" i="4"/>
  <c r="A42" i="4"/>
  <c r="N41" i="4"/>
  <c r="M41" i="4"/>
  <c r="L41" i="4"/>
  <c r="K41" i="4"/>
  <c r="C41" i="4"/>
  <c r="A41" i="4"/>
  <c r="N40" i="4"/>
  <c r="M40" i="4"/>
  <c r="L40" i="4"/>
  <c r="K40" i="4"/>
  <c r="C40" i="4"/>
  <c r="A40" i="4"/>
  <c r="N39" i="4"/>
  <c r="M39" i="4"/>
  <c r="L39" i="4"/>
  <c r="K39" i="4"/>
  <c r="C39" i="4"/>
  <c r="A39" i="4"/>
  <c r="N38" i="4"/>
  <c r="M38" i="4"/>
  <c r="L38" i="4"/>
  <c r="K38" i="4"/>
  <c r="C38" i="4"/>
  <c r="A38" i="4"/>
  <c r="N37" i="4"/>
  <c r="M37" i="4"/>
  <c r="L37" i="4"/>
  <c r="K37" i="4"/>
  <c r="C37" i="4"/>
  <c r="A37" i="4"/>
  <c r="N36" i="4"/>
  <c r="M36" i="4"/>
  <c r="L36" i="4"/>
  <c r="K36" i="4"/>
  <c r="C36" i="4"/>
  <c r="A36" i="4"/>
  <c r="N35" i="4"/>
  <c r="M35" i="4"/>
  <c r="L35" i="4"/>
  <c r="K35" i="4"/>
  <c r="C35" i="4"/>
  <c r="A35" i="4"/>
  <c r="N34" i="4"/>
  <c r="M34" i="4"/>
  <c r="L34" i="4"/>
  <c r="K34" i="4"/>
  <c r="C34" i="4"/>
  <c r="A34" i="4"/>
  <c r="N33" i="4"/>
  <c r="M33" i="4"/>
  <c r="L33" i="4"/>
  <c r="K33" i="4"/>
  <c r="C33" i="4"/>
  <c r="A33" i="4"/>
  <c r="N32" i="4"/>
  <c r="M32" i="4"/>
  <c r="L32" i="4"/>
  <c r="K32" i="4"/>
  <c r="C32" i="4"/>
  <c r="A32" i="4"/>
  <c r="N31" i="4"/>
  <c r="M31" i="4"/>
  <c r="L31" i="4"/>
  <c r="K31" i="4"/>
  <c r="C31" i="4"/>
  <c r="A31" i="4"/>
  <c r="N30" i="4"/>
  <c r="M30" i="4"/>
  <c r="L30" i="4"/>
  <c r="K30" i="4"/>
  <c r="C30" i="4"/>
  <c r="A30" i="4"/>
  <c r="N29" i="4"/>
  <c r="M29" i="4"/>
  <c r="L29" i="4"/>
  <c r="K29" i="4"/>
  <c r="C29" i="4"/>
  <c r="A29" i="4"/>
  <c r="N28" i="4"/>
  <c r="M28" i="4"/>
  <c r="L28" i="4"/>
  <c r="K28" i="4"/>
  <c r="C28" i="4"/>
  <c r="A28" i="4"/>
  <c r="N27" i="4"/>
  <c r="M27" i="4"/>
  <c r="L27" i="4"/>
  <c r="K27" i="4"/>
  <c r="C27" i="4"/>
  <c r="A27" i="4"/>
  <c r="N26" i="4"/>
  <c r="M26" i="4"/>
  <c r="L26" i="4"/>
  <c r="K26" i="4"/>
  <c r="C26" i="4"/>
  <c r="A26" i="4"/>
  <c r="N25" i="4"/>
  <c r="M25" i="4"/>
  <c r="L25" i="4"/>
  <c r="K25" i="4"/>
  <c r="C25" i="4"/>
  <c r="A25" i="4"/>
  <c r="N24" i="4"/>
  <c r="M24" i="4"/>
  <c r="L24" i="4"/>
  <c r="K24" i="4"/>
  <c r="C24" i="4"/>
  <c r="A24" i="4"/>
  <c r="N23" i="4"/>
  <c r="M23" i="4"/>
  <c r="L23" i="4"/>
  <c r="K23" i="4"/>
  <c r="C23" i="4"/>
  <c r="A23" i="4"/>
  <c r="N22" i="4"/>
  <c r="M22" i="4"/>
  <c r="L22" i="4"/>
  <c r="K22" i="4"/>
  <c r="C22" i="4"/>
  <c r="A22" i="4"/>
  <c r="N21" i="4"/>
  <c r="M21" i="4"/>
  <c r="L21" i="4"/>
  <c r="K21" i="4"/>
  <c r="C21" i="4"/>
  <c r="A21" i="4"/>
  <c r="N20" i="4"/>
  <c r="M20" i="4"/>
  <c r="L20" i="4"/>
  <c r="K20" i="4"/>
  <c r="C20" i="4"/>
  <c r="A20" i="4"/>
  <c r="N19" i="4"/>
  <c r="M19" i="4"/>
  <c r="L19" i="4"/>
  <c r="K19" i="4"/>
  <c r="C19" i="4"/>
  <c r="A19" i="4"/>
  <c r="N18" i="4"/>
  <c r="M18" i="4"/>
  <c r="L18" i="4"/>
  <c r="K18" i="4"/>
  <c r="C18" i="4"/>
  <c r="A18" i="4"/>
  <c r="N17" i="4"/>
  <c r="M17" i="4"/>
  <c r="L17" i="4"/>
  <c r="K17" i="4"/>
  <c r="C17" i="4"/>
  <c r="A17" i="4"/>
  <c r="N16" i="4"/>
  <c r="M16" i="4"/>
  <c r="L16" i="4"/>
  <c r="K16" i="4"/>
  <c r="C16" i="4"/>
  <c r="A16" i="4"/>
  <c r="N15" i="4"/>
  <c r="M15" i="4"/>
  <c r="L15" i="4"/>
  <c r="K15" i="4"/>
  <c r="C15" i="4"/>
  <c r="A15" i="4"/>
  <c r="N14" i="4"/>
  <c r="M14" i="4"/>
  <c r="L14" i="4"/>
  <c r="K14" i="4"/>
  <c r="C14" i="4"/>
  <c r="A14" i="4"/>
  <c r="N13" i="4"/>
  <c r="M13" i="4"/>
  <c r="L13" i="4"/>
  <c r="K13" i="4"/>
  <c r="C13" i="4"/>
  <c r="A13" i="4"/>
  <c r="N12" i="4"/>
  <c r="M12" i="4"/>
  <c r="L12" i="4"/>
  <c r="K12" i="4"/>
  <c r="C12" i="4"/>
  <c r="A12" i="4"/>
  <c r="N11" i="4"/>
  <c r="M11" i="4"/>
  <c r="L11" i="4"/>
  <c r="K11" i="4"/>
  <c r="C11" i="4"/>
  <c r="A11" i="4"/>
  <c r="N10" i="4"/>
  <c r="M10" i="4"/>
  <c r="L10" i="4"/>
  <c r="K10" i="4"/>
  <c r="C10" i="4"/>
  <c r="A10" i="4"/>
  <c r="N9" i="4"/>
  <c r="M9" i="4"/>
  <c r="L9" i="4"/>
  <c r="K9" i="4"/>
  <c r="C9" i="4"/>
  <c r="A9" i="4"/>
  <c r="N8" i="4"/>
  <c r="M8" i="4"/>
  <c r="L8" i="4"/>
  <c r="K8" i="4"/>
  <c r="C8" i="4"/>
  <c r="A8" i="4"/>
  <c r="N7" i="4"/>
  <c r="M7" i="4"/>
  <c r="L7" i="4"/>
  <c r="K7" i="4"/>
  <c r="C7" i="4"/>
  <c r="A7" i="4"/>
  <c r="N6" i="4"/>
  <c r="M6" i="4"/>
  <c r="L6" i="4"/>
  <c r="K6" i="4"/>
  <c r="C6" i="4"/>
  <c r="A6" i="4"/>
  <c r="N5" i="4"/>
  <c r="M5" i="4"/>
  <c r="L5" i="4"/>
  <c r="K5" i="4"/>
  <c r="C5" i="4"/>
  <c r="A5" i="4"/>
  <c r="N4" i="4"/>
  <c r="M4" i="4"/>
  <c r="L4" i="4"/>
  <c r="K4" i="4"/>
  <c r="C4" i="4"/>
  <c r="A4" i="4"/>
  <c r="N3" i="4"/>
  <c r="M3" i="4"/>
  <c r="L3" i="4"/>
  <c r="K3" i="4"/>
  <c r="C3" i="4"/>
  <c r="A3" i="4"/>
  <c r="N2" i="4"/>
  <c r="M2" i="4"/>
  <c r="L2" i="4"/>
  <c r="K2" i="4"/>
  <c r="C2" i="4"/>
  <c r="A2" i="4"/>
  <c r="N34" i="2"/>
  <c r="M34" i="2"/>
  <c r="K34" i="2"/>
  <c r="J34" i="2"/>
  <c r="O33" i="2"/>
  <c r="L33" i="2"/>
  <c r="O32" i="2"/>
  <c r="L32" i="2"/>
  <c r="C32" i="2"/>
  <c r="O31" i="2"/>
  <c r="L31" i="2"/>
  <c r="F31" i="2"/>
  <c r="F32" i="2" s="1"/>
  <c r="E31" i="2"/>
  <c r="Q326" i="13" s="1"/>
  <c r="D31" i="2"/>
  <c r="Q325" i="13" s="1"/>
  <c r="C31" i="2"/>
  <c r="B31" i="2"/>
  <c r="Q323" i="13" s="1"/>
  <c r="O30" i="2"/>
  <c r="L30" i="2"/>
  <c r="G30" i="2"/>
  <c r="O29" i="2"/>
  <c r="O34" i="2" s="1"/>
  <c r="L29" i="2"/>
  <c r="L34" i="2" s="1"/>
  <c r="E29" i="2"/>
  <c r="E160" i="13" s="1"/>
  <c r="D29" i="2"/>
  <c r="E159" i="13" s="1"/>
  <c r="J159" i="13" s="1"/>
  <c r="C29" i="2"/>
  <c r="B29" i="2"/>
  <c r="E157" i="13" s="1"/>
  <c r="G28" i="2"/>
  <c r="N25" i="2"/>
  <c r="M25" i="2"/>
  <c r="L25" i="2"/>
  <c r="K25" i="2"/>
  <c r="J25" i="2"/>
  <c r="O24" i="2"/>
  <c r="L24" i="2"/>
  <c r="O23" i="2"/>
  <c r="L23" i="2"/>
  <c r="F23" i="2"/>
  <c r="X7" i="12" s="1"/>
  <c r="E23" i="2"/>
  <c r="X6" i="12" s="1"/>
  <c r="AC6" i="12" s="1"/>
  <c r="D23" i="2"/>
  <c r="E325" i="13" s="1"/>
  <c r="C23" i="2"/>
  <c r="E324" i="13" s="1"/>
  <c r="B23" i="2"/>
  <c r="E323" i="13" s="1"/>
  <c r="O22" i="2"/>
  <c r="L22" i="2"/>
  <c r="G22" i="2"/>
  <c r="O21" i="2"/>
  <c r="L21" i="2"/>
  <c r="E21" i="2"/>
  <c r="D21" i="2"/>
  <c r="E151" i="13" s="1"/>
  <c r="C21" i="2"/>
  <c r="M4" i="12" s="1"/>
  <c r="B21" i="2"/>
  <c r="O20" i="2"/>
  <c r="O25" i="2" s="1"/>
  <c r="L20" i="2"/>
  <c r="B20" i="2"/>
  <c r="G20" i="2" s="1"/>
  <c r="O16" i="2"/>
  <c r="N16" i="2"/>
  <c r="M16" i="2"/>
  <c r="K16" i="2"/>
  <c r="J16" i="2"/>
  <c r="F16" i="2"/>
  <c r="E16" i="2"/>
  <c r="D16" i="2"/>
  <c r="C16" i="2"/>
  <c r="B16" i="2"/>
  <c r="O15" i="2"/>
  <c r="L15" i="2"/>
  <c r="G15" i="2"/>
  <c r="O14" i="2"/>
  <c r="L14" i="2"/>
  <c r="G14" i="2"/>
  <c r="O13" i="2"/>
  <c r="L13" i="2"/>
  <c r="G13" i="2"/>
  <c r="O12" i="2"/>
  <c r="L12" i="2"/>
  <c r="L16" i="2" s="1"/>
  <c r="G12" i="2"/>
  <c r="G16" i="2" s="1"/>
  <c r="O8" i="2"/>
  <c r="N8" i="2"/>
  <c r="M8" i="2"/>
  <c r="K8" i="2"/>
  <c r="J8" i="2"/>
  <c r="F8" i="2"/>
  <c r="E8" i="2"/>
  <c r="D8" i="2"/>
  <c r="C8" i="2"/>
  <c r="B8" i="2"/>
  <c r="O7" i="2"/>
  <c r="L7" i="2"/>
  <c r="G7" i="2"/>
  <c r="O6" i="2"/>
  <c r="L6" i="2"/>
  <c r="G6" i="2"/>
  <c r="O5" i="2"/>
  <c r="L5" i="2"/>
  <c r="G5" i="2"/>
  <c r="O4" i="2"/>
  <c r="L4" i="2"/>
  <c r="L8" i="2" s="1"/>
  <c r="G4" i="2"/>
  <c r="G8" i="2" s="1"/>
  <c r="E4" i="12" l="1"/>
  <c r="J15" i="12"/>
  <c r="AF4" i="12"/>
  <c r="AF12" i="12"/>
  <c r="M33" i="13"/>
  <c r="S95" i="13"/>
  <c r="Y95" i="13" s="1"/>
  <c r="AE7" i="12"/>
  <c r="AF13" i="12"/>
  <c r="AD32" i="12"/>
  <c r="T95" i="13"/>
  <c r="M35" i="13" s="1"/>
  <c r="E92" i="13"/>
  <c r="L32" i="13" s="1"/>
  <c r="T93" i="13"/>
  <c r="N297" i="13"/>
  <c r="S297" i="13" s="1"/>
  <c r="Y325" i="13"/>
  <c r="J7" i="12"/>
  <c r="D12" i="12"/>
  <c r="D22" i="12" s="1"/>
  <c r="Y37" i="12"/>
  <c r="N298" i="13"/>
  <c r="L323" i="13"/>
  <c r="AB37" i="12"/>
  <c r="Y38" i="12"/>
  <c r="AF38" i="12" s="1"/>
  <c r="AF5" i="12"/>
  <c r="AF11" i="12"/>
  <c r="AF15" i="12"/>
  <c r="H94" i="13"/>
  <c r="O297" i="13"/>
  <c r="M298" i="13"/>
  <c r="AF7" i="12"/>
  <c r="F24" i="2"/>
  <c r="Z38" i="12"/>
  <c r="F6" i="12"/>
  <c r="D13" i="12"/>
  <c r="AF29" i="12"/>
  <c r="AE30" i="12"/>
  <c r="E94" i="13"/>
  <c r="K94" i="13" s="1"/>
  <c r="AD7" i="12"/>
  <c r="AC7" i="12"/>
  <c r="B7" i="12"/>
  <c r="V326" i="13"/>
  <c r="W326" i="13"/>
  <c r="E23" i="12"/>
  <c r="J151" i="13"/>
  <c r="K151" i="13"/>
  <c r="K198" i="13"/>
  <c r="D93" i="13"/>
  <c r="K325" i="13"/>
  <c r="K297" i="13"/>
  <c r="J325" i="13"/>
  <c r="E21" i="12"/>
  <c r="F96" i="13"/>
  <c r="O200" i="13"/>
  <c r="M38" i="12"/>
  <c r="S4" i="12"/>
  <c r="R4" i="12"/>
  <c r="W325" i="13"/>
  <c r="V325" i="13"/>
  <c r="AE38" i="12"/>
  <c r="D21" i="12"/>
  <c r="F3" i="12"/>
  <c r="F21" i="12" s="1"/>
  <c r="U13" i="12"/>
  <c r="M14" i="12"/>
  <c r="U14" i="12"/>
  <c r="R23" i="12"/>
  <c r="AF23" i="12"/>
  <c r="N37" i="12"/>
  <c r="T37" i="12" s="1"/>
  <c r="L150" i="13"/>
  <c r="F153" i="13"/>
  <c r="L153" i="13" s="1"/>
  <c r="F161" i="13"/>
  <c r="L161" i="13" s="1"/>
  <c r="S91" i="13"/>
  <c r="K159" i="13"/>
  <c r="I161" i="13"/>
  <c r="X169" i="13"/>
  <c r="V266" i="13"/>
  <c r="L297" i="13"/>
  <c r="R297" i="13" s="1"/>
  <c r="L299" i="13"/>
  <c r="R299" i="13" s="1"/>
  <c r="X325" i="13"/>
  <c r="M326" i="13"/>
  <c r="Y326" i="13"/>
  <c r="L327" i="13"/>
  <c r="E22" i="12"/>
  <c r="J4" i="12"/>
  <c r="C25" i="12"/>
  <c r="I7" i="12"/>
  <c r="X13" i="12"/>
  <c r="X14" i="12"/>
  <c r="X15" i="12"/>
  <c r="X41" i="12" s="1"/>
  <c r="T29" i="12"/>
  <c r="R29" i="12"/>
  <c r="K93" i="13"/>
  <c r="N34" i="13"/>
  <c r="L94" i="13"/>
  <c r="G161" i="13"/>
  <c r="T91" i="13"/>
  <c r="S94" i="13"/>
  <c r="Y94" i="13" s="1"/>
  <c r="M160" i="13"/>
  <c r="L160" i="13"/>
  <c r="Y168" i="13"/>
  <c r="W168" i="13"/>
  <c r="T169" i="13"/>
  <c r="Y169" i="13" s="1"/>
  <c r="X262" i="13"/>
  <c r="S267" i="13"/>
  <c r="V262" i="13"/>
  <c r="F92" i="13"/>
  <c r="G328" i="13"/>
  <c r="L324" i="13"/>
  <c r="E327" i="13"/>
  <c r="E328" i="13" s="1"/>
  <c r="J7" i="5"/>
  <c r="G7" i="5"/>
  <c r="K16" i="5"/>
  <c r="F4" i="12"/>
  <c r="F22" i="12" s="1"/>
  <c r="M5" i="12"/>
  <c r="U5" i="12"/>
  <c r="AE5" i="12"/>
  <c r="AE6" i="12"/>
  <c r="C6" i="12"/>
  <c r="D7" i="12"/>
  <c r="D25" i="12" s="1"/>
  <c r="M13" i="12"/>
  <c r="C14" i="12"/>
  <c r="I14" i="12" s="1"/>
  <c r="AD23" i="12"/>
  <c r="AC23" i="12"/>
  <c r="S32" i="12"/>
  <c r="R32" i="12"/>
  <c r="AE33" i="12"/>
  <c r="AC33" i="12"/>
  <c r="U37" i="12"/>
  <c r="U38" i="12"/>
  <c r="Z41" i="12"/>
  <c r="AE41" i="12" s="1"/>
  <c r="O34" i="13"/>
  <c r="M153" i="13"/>
  <c r="N196" i="13"/>
  <c r="M157" i="13"/>
  <c r="L165" i="13"/>
  <c r="F169" i="13"/>
  <c r="L169" i="13" s="1"/>
  <c r="L199" i="13"/>
  <c r="R199" i="13" s="1"/>
  <c r="M324" i="13"/>
  <c r="G92" i="13"/>
  <c r="H328" i="13"/>
  <c r="N296" i="13"/>
  <c r="S296" i="13" s="1"/>
  <c r="E326" i="13"/>
  <c r="K95" i="13"/>
  <c r="Q327" i="13"/>
  <c r="E152" i="13"/>
  <c r="M6" i="12"/>
  <c r="G21" i="2"/>
  <c r="R94" i="13"/>
  <c r="K160" i="13"/>
  <c r="E32" i="2"/>
  <c r="B29" i="5"/>
  <c r="G23" i="2"/>
  <c r="G31" i="2"/>
  <c r="G32" i="2" s="1"/>
  <c r="K157" i="13"/>
  <c r="J157" i="13"/>
  <c r="R91" i="13"/>
  <c r="X5" i="12"/>
  <c r="S30" i="12"/>
  <c r="R30" i="12"/>
  <c r="AF30" i="12"/>
  <c r="U40" i="12"/>
  <c r="AA41" i="12"/>
  <c r="AF41" i="12" s="1"/>
  <c r="E150" i="13"/>
  <c r="F94" i="13"/>
  <c r="M34" i="13" s="1"/>
  <c r="M199" i="13"/>
  <c r="W153" i="13"/>
  <c r="V153" i="13"/>
  <c r="X258" i="13"/>
  <c r="V258" i="13"/>
  <c r="Y323" i="13"/>
  <c r="N295" i="13"/>
  <c r="T328" i="13"/>
  <c r="Y328" i="13" s="1"/>
  <c r="O296" i="13"/>
  <c r="B32" i="2"/>
  <c r="D24" i="2"/>
  <c r="Q324" i="13"/>
  <c r="Q328" i="13" s="1"/>
  <c r="X12" i="12"/>
  <c r="K295" i="13"/>
  <c r="B24" i="2"/>
  <c r="E158" i="13"/>
  <c r="M12" i="12"/>
  <c r="X4" i="12"/>
  <c r="C5" i="12"/>
  <c r="D6" i="12"/>
  <c r="D24" i="12" s="1"/>
  <c r="AF6" i="12"/>
  <c r="F7" i="12"/>
  <c r="F25" i="12" s="1"/>
  <c r="C13" i="12"/>
  <c r="I13" i="12" s="1"/>
  <c r="AF14" i="12"/>
  <c r="E14" i="12"/>
  <c r="J14" i="12" s="1"/>
  <c r="AD31" i="12"/>
  <c r="AC31" i="12"/>
  <c r="AE37" i="12"/>
  <c r="U91" i="13"/>
  <c r="N31" i="13" s="1"/>
  <c r="R93" i="13"/>
  <c r="L157" i="13"/>
  <c r="M165" i="13"/>
  <c r="K165" i="13"/>
  <c r="K168" i="13"/>
  <c r="L298" i="13"/>
  <c r="U328" i="13"/>
  <c r="J324" i="13"/>
  <c r="C3" i="12"/>
  <c r="J3" i="12" s="1"/>
  <c r="M3" i="12"/>
  <c r="D5" i="12"/>
  <c r="D23" i="12" s="1"/>
  <c r="E6" i="12"/>
  <c r="M11" i="12"/>
  <c r="AE11" i="12"/>
  <c r="AE12" i="12"/>
  <c r="C12" i="12"/>
  <c r="S22" i="12"/>
  <c r="AD22" i="12"/>
  <c r="S24" i="12"/>
  <c r="R24" i="12"/>
  <c r="E25" i="12"/>
  <c r="AD30" i="12"/>
  <c r="Y40" i="12"/>
  <c r="AE40" i="12" s="1"/>
  <c r="V91" i="13"/>
  <c r="V96" i="13" s="1"/>
  <c r="S93" i="13"/>
  <c r="L33" i="13" s="1"/>
  <c r="R33" i="13" s="1"/>
  <c r="Z94" i="13"/>
  <c r="E149" i="13"/>
  <c r="J160" i="13"/>
  <c r="H169" i="13"/>
  <c r="M169" i="13" s="1"/>
  <c r="M296" i="13"/>
  <c r="I328" i="13"/>
  <c r="O295" i="13"/>
  <c r="V323" i="13"/>
  <c r="K324" i="13"/>
  <c r="G21" i="11"/>
  <c r="X3" i="12"/>
  <c r="AF3" i="12"/>
  <c r="T4" i="12"/>
  <c r="AA39" i="12"/>
  <c r="AF39" i="12" s="1"/>
  <c r="F24" i="12"/>
  <c r="Q40" i="12"/>
  <c r="X11" i="12"/>
  <c r="AD29" i="12"/>
  <c r="AC29" i="12"/>
  <c r="U30" i="12"/>
  <c r="AA37" i="12"/>
  <c r="AF37" i="12" s="1"/>
  <c r="L149" i="13"/>
  <c r="E91" i="13"/>
  <c r="L196" i="13"/>
  <c r="Y153" i="13"/>
  <c r="M197" i="13"/>
  <c r="R197" i="13" s="1"/>
  <c r="T92" i="13"/>
  <c r="Y92" i="13" s="1"/>
  <c r="J165" i="13"/>
  <c r="J258" i="13"/>
  <c r="S298" i="13"/>
  <c r="J323" i="13"/>
  <c r="W323" i="13"/>
  <c r="C24" i="2"/>
  <c r="E24" i="2"/>
  <c r="G29" i="2"/>
  <c r="D32" i="2"/>
  <c r="I4" i="12"/>
  <c r="AB39" i="12"/>
  <c r="F5" i="12"/>
  <c r="F23" i="12" s="1"/>
  <c r="AD6" i="12"/>
  <c r="AE29" i="12"/>
  <c r="U31" i="12"/>
  <c r="T31" i="12"/>
  <c r="AA40" i="12"/>
  <c r="M196" i="13"/>
  <c r="L152" i="13"/>
  <c r="N197" i="13"/>
  <c r="S197" i="13" s="1"/>
  <c r="U92" i="13"/>
  <c r="Z92" i="13" s="1"/>
  <c r="M158" i="13"/>
  <c r="H161" i="13"/>
  <c r="Q169" i="13"/>
  <c r="M198" i="13"/>
  <c r="R198" i="13" s="1"/>
  <c r="Q267" i="13"/>
  <c r="W267" i="13" s="1"/>
  <c r="W262" i="13"/>
  <c r="V265" i="13"/>
  <c r="K323" i="13"/>
  <c r="S328" i="13"/>
  <c r="X328" i="13" s="1"/>
  <c r="P39" i="12"/>
  <c r="U39" i="12" s="1"/>
  <c r="Z39" i="12"/>
  <c r="AE39" i="12" s="1"/>
  <c r="U29" i="12"/>
  <c r="AF33" i="12"/>
  <c r="N198" i="13"/>
  <c r="S198" i="13" s="1"/>
  <c r="G93" i="13"/>
  <c r="N199" i="13"/>
  <c r="M152" i="13"/>
  <c r="I153" i="13"/>
  <c r="L159" i="13"/>
  <c r="K166" i="13"/>
  <c r="J166" i="13"/>
  <c r="V264" i="13"/>
  <c r="U264" i="13"/>
  <c r="N40" i="12"/>
  <c r="T40" i="12" s="1"/>
  <c r="O198" i="13"/>
  <c r="H93" i="13"/>
  <c r="O33" i="13" s="1"/>
  <c r="W165" i="13"/>
  <c r="V263" i="13"/>
  <c r="P267" i="13"/>
  <c r="F328" i="13"/>
  <c r="L328" i="13" s="1"/>
  <c r="L295" i="13"/>
  <c r="X324" i="13"/>
  <c r="AC30" i="12"/>
  <c r="L95" i="13"/>
  <c r="E169" i="13"/>
  <c r="X165" i="13"/>
  <c r="W263" i="13"/>
  <c r="O299" i="13"/>
  <c r="M300" i="13" l="1"/>
  <c r="J25" i="12"/>
  <c r="Z95" i="13"/>
  <c r="S299" i="13"/>
  <c r="R298" i="13"/>
  <c r="L35" i="13"/>
  <c r="R35" i="13" s="1"/>
  <c r="G24" i="2"/>
  <c r="W328" i="13"/>
  <c r="V328" i="13"/>
  <c r="AD41" i="12"/>
  <c r="AC41" i="12"/>
  <c r="K328" i="13"/>
  <c r="J328" i="13"/>
  <c r="N33" i="13"/>
  <c r="S33" i="13" s="1"/>
  <c r="L93" i="13"/>
  <c r="E24" i="12"/>
  <c r="J6" i="12"/>
  <c r="J152" i="13"/>
  <c r="K152" i="13"/>
  <c r="K199" i="13"/>
  <c r="D94" i="13"/>
  <c r="H7" i="12"/>
  <c r="G7" i="12"/>
  <c r="X38" i="12"/>
  <c r="AD4" i="12"/>
  <c r="AC4" i="12"/>
  <c r="V327" i="13"/>
  <c r="R95" i="13"/>
  <c r="W327" i="13"/>
  <c r="AD14" i="12"/>
  <c r="AC14" i="12"/>
  <c r="AD11" i="12"/>
  <c r="AC11" i="12"/>
  <c r="B12" i="12"/>
  <c r="S12" i="12"/>
  <c r="R12" i="12"/>
  <c r="S35" i="13"/>
  <c r="Z93" i="13"/>
  <c r="Y93" i="13"/>
  <c r="S14" i="12"/>
  <c r="R14" i="12"/>
  <c r="B14" i="12"/>
  <c r="J169" i="13"/>
  <c r="K169" i="13"/>
  <c r="W169" i="13"/>
  <c r="V169" i="13"/>
  <c r="AF40" i="12"/>
  <c r="K91" i="13"/>
  <c r="L31" i="13"/>
  <c r="E96" i="13"/>
  <c r="K96" i="13" s="1"/>
  <c r="O300" i="13"/>
  <c r="I12" i="12"/>
  <c r="C22" i="12"/>
  <c r="I22" i="12" s="1"/>
  <c r="X93" i="13"/>
  <c r="W93" i="13"/>
  <c r="X39" i="12"/>
  <c r="AD5" i="12"/>
  <c r="AC5" i="12"/>
  <c r="J326" i="13"/>
  <c r="K326" i="13"/>
  <c r="K298" i="13"/>
  <c r="M32" i="13"/>
  <c r="R32" i="13" s="1"/>
  <c r="K92" i="13"/>
  <c r="H96" i="13"/>
  <c r="I25" i="12"/>
  <c r="J13" i="12"/>
  <c r="L300" i="13"/>
  <c r="R300" i="13" s="1"/>
  <c r="R295" i="13"/>
  <c r="C23" i="12"/>
  <c r="I23" i="12" s="1"/>
  <c r="J5" i="12"/>
  <c r="I5" i="12"/>
  <c r="AD15" i="12"/>
  <c r="AC15" i="12"/>
  <c r="B15" i="12"/>
  <c r="J93" i="13"/>
  <c r="I93" i="13"/>
  <c r="K33" i="13"/>
  <c r="V267" i="13"/>
  <c r="U267" i="13"/>
  <c r="M37" i="12"/>
  <c r="B3" i="12"/>
  <c r="S3" i="12"/>
  <c r="R3" i="12"/>
  <c r="AC13" i="12"/>
  <c r="AD13" i="12"/>
  <c r="J158" i="13"/>
  <c r="R92" i="13"/>
  <c r="K158" i="13"/>
  <c r="M39" i="12"/>
  <c r="R5" i="12"/>
  <c r="B5" i="12"/>
  <c r="S5" i="12"/>
  <c r="Q295" i="13"/>
  <c r="P295" i="13"/>
  <c r="X91" i="13"/>
  <c r="W91" i="13"/>
  <c r="W94" i="13"/>
  <c r="X94" i="13"/>
  <c r="S13" i="12"/>
  <c r="R13" i="12"/>
  <c r="B13" i="12"/>
  <c r="G96" i="13"/>
  <c r="J12" i="12"/>
  <c r="W324" i="13"/>
  <c r="V324" i="13"/>
  <c r="R38" i="12"/>
  <c r="S38" i="12"/>
  <c r="Q198" i="13"/>
  <c r="P198" i="13"/>
  <c r="L200" i="13"/>
  <c r="R200" i="13" s="1"/>
  <c r="R196" i="13"/>
  <c r="C21" i="12"/>
  <c r="I21" i="12" s="1"/>
  <c r="I3" i="12"/>
  <c r="K296" i="13"/>
  <c r="Z91" i="13"/>
  <c r="U96" i="13"/>
  <c r="Z96" i="13" s="1"/>
  <c r="L34" i="13"/>
  <c r="R34" i="13" s="1"/>
  <c r="N300" i="13"/>
  <c r="S295" i="13"/>
  <c r="K150" i="13"/>
  <c r="J150" i="13"/>
  <c r="K197" i="13"/>
  <c r="D92" i="13"/>
  <c r="M328" i="13"/>
  <c r="X267" i="13"/>
  <c r="M31" i="13"/>
  <c r="T96" i="13"/>
  <c r="L91" i="13"/>
  <c r="O31" i="13"/>
  <c r="O36" i="13" s="1"/>
  <c r="Q297" i="13"/>
  <c r="P297" i="13"/>
  <c r="AD3" i="12"/>
  <c r="X37" i="12"/>
  <c r="AC3" i="12"/>
  <c r="E153" i="13"/>
  <c r="D91" i="13"/>
  <c r="K149" i="13"/>
  <c r="J149" i="13"/>
  <c r="K196" i="13"/>
  <c r="D95" i="13"/>
  <c r="K299" i="13"/>
  <c r="K327" i="13"/>
  <c r="J327" i="13"/>
  <c r="Y91" i="13"/>
  <c r="S96" i="13"/>
  <c r="M200" i="13"/>
  <c r="M161" i="13"/>
  <c r="S199" i="13"/>
  <c r="X40" i="12"/>
  <c r="E161" i="13"/>
  <c r="B11" i="12"/>
  <c r="S11" i="12"/>
  <c r="R11" i="12"/>
  <c r="R296" i="13"/>
  <c r="AD12" i="12"/>
  <c r="AC12" i="12"/>
  <c r="M40" i="12"/>
  <c r="R6" i="12"/>
  <c r="B6" i="12"/>
  <c r="S6" i="12"/>
  <c r="L92" i="13"/>
  <c r="N32" i="13"/>
  <c r="S32" i="13" s="1"/>
  <c r="N200" i="13"/>
  <c r="S196" i="13"/>
  <c r="C24" i="12"/>
  <c r="I24" i="12" s="1"/>
  <c r="I6" i="12"/>
  <c r="B4" i="12"/>
  <c r="J21" i="12" l="1"/>
  <c r="K300" i="13"/>
  <c r="M36" i="13"/>
  <c r="S300" i="13"/>
  <c r="J23" i="12"/>
  <c r="Q300" i="13"/>
  <c r="P300" i="13"/>
  <c r="S39" i="12"/>
  <c r="R39" i="12"/>
  <c r="AD40" i="12"/>
  <c r="AC40" i="12"/>
  <c r="AD37" i="12"/>
  <c r="AC37" i="12"/>
  <c r="K35" i="13"/>
  <c r="J95" i="13"/>
  <c r="I95" i="13"/>
  <c r="AC39" i="12"/>
  <c r="AD39" i="12"/>
  <c r="S200" i="13"/>
  <c r="Q196" i="13"/>
  <c r="P196" i="13"/>
  <c r="K200" i="13"/>
  <c r="Q199" i="13"/>
  <c r="P199" i="13"/>
  <c r="J92" i="13"/>
  <c r="I92" i="13"/>
  <c r="K32" i="13"/>
  <c r="S34" i="13"/>
  <c r="H12" i="12"/>
  <c r="G12" i="12"/>
  <c r="P299" i="13"/>
  <c r="Q299" i="13"/>
  <c r="H14" i="12"/>
  <c r="G14" i="12"/>
  <c r="P33" i="13"/>
  <c r="Q33" i="13"/>
  <c r="Q298" i="13"/>
  <c r="P298" i="13"/>
  <c r="K161" i="13"/>
  <c r="J161" i="13"/>
  <c r="H15" i="12"/>
  <c r="G15" i="12"/>
  <c r="L36" i="13"/>
  <c r="R36" i="13" s="1"/>
  <c r="R31" i="13"/>
  <c r="W92" i="13"/>
  <c r="X92" i="13"/>
  <c r="R96" i="13"/>
  <c r="J94" i="13"/>
  <c r="I94" i="13"/>
  <c r="K34" i="13"/>
  <c r="Y96" i="13"/>
  <c r="P197" i="13"/>
  <c r="Q197" i="13"/>
  <c r="K31" i="13"/>
  <c r="D96" i="13"/>
  <c r="J91" i="13"/>
  <c r="I91" i="13"/>
  <c r="B23" i="12"/>
  <c r="G5" i="12"/>
  <c r="H5" i="12"/>
  <c r="S31" i="13"/>
  <c r="AD38" i="12"/>
  <c r="AC38" i="12"/>
  <c r="H3" i="12"/>
  <c r="B21" i="12"/>
  <c r="G3" i="12"/>
  <c r="S40" i="12"/>
  <c r="R40" i="12"/>
  <c r="S37" i="12"/>
  <c r="R37" i="12"/>
  <c r="L96" i="13"/>
  <c r="X95" i="13"/>
  <c r="W95" i="13"/>
  <c r="H13" i="12"/>
  <c r="G13" i="12"/>
  <c r="P296" i="13"/>
  <c r="Q296" i="13"/>
  <c r="B22" i="12"/>
  <c r="H4" i="12"/>
  <c r="G4" i="12"/>
  <c r="G6" i="12"/>
  <c r="B24" i="12"/>
  <c r="H6" i="12"/>
  <c r="G11" i="12"/>
  <c r="H11" i="12"/>
  <c r="K153" i="13"/>
  <c r="J153" i="13"/>
  <c r="J22" i="12"/>
  <c r="N36" i="13"/>
  <c r="B25" i="12"/>
  <c r="J24" i="12"/>
  <c r="H22" i="12" l="1"/>
  <c r="G22" i="12"/>
  <c r="Q31" i="13"/>
  <c r="K36" i="13"/>
  <c r="P31" i="13"/>
  <c r="Q35" i="13"/>
  <c r="P35" i="13"/>
  <c r="Q34" i="13"/>
  <c r="P34" i="13"/>
  <c r="S36" i="13"/>
  <c r="G21" i="12"/>
  <c r="H21" i="12"/>
  <c r="Q200" i="13"/>
  <c r="P200" i="13"/>
  <c r="P32" i="13"/>
  <c r="Q32" i="13"/>
  <c r="G24" i="12"/>
  <c r="H24" i="12"/>
  <c r="H25" i="12"/>
  <c r="G25" i="12"/>
  <c r="H23" i="12"/>
  <c r="G23" i="12"/>
  <c r="J96" i="13"/>
  <c r="I96" i="13"/>
  <c r="W96" i="13"/>
  <c r="X96" i="13"/>
  <c r="Q36" i="13" l="1"/>
  <c r="P36" i="13"/>
</calcChain>
</file>

<file path=xl/sharedStrings.xml><?xml version="1.0" encoding="utf-8"?>
<sst xmlns="http://schemas.openxmlformats.org/spreadsheetml/2006/main" count="2528" uniqueCount="244">
  <si>
    <t>Deliverables</t>
  </si>
  <si>
    <r>
      <rPr>
        <sz val="10"/>
        <color theme="1"/>
        <rFont val="Arial"/>
      </rPr>
      <t xml:space="preserve">1. </t>
    </r>
    <r>
      <rPr>
        <b/>
        <sz val="10"/>
        <color theme="1"/>
        <rFont val="Arial"/>
      </rPr>
      <t xml:space="preserve">Performance breakdown per </t>
    </r>
    <r>
      <rPr>
        <b/>
        <sz val="10"/>
        <color rgb="FFA64D79"/>
        <rFont val="Arial"/>
      </rPr>
      <t>channel</t>
    </r>
    <r>
      <rPr>
        <b/>
        <sz val="10"/>
        <color theme="1"/>
        <rFont val="Arial"/>
      </rPr>
      <t xml:space="preserve"> type</t>
    </r>
    <r>
      <rPr>
        <sz val="10"/>
        <color theme="1"/>
        <rFont val="Arial"/>
      </rPr>
      <t xml:space="preserve"> (</t>
    </r>
    <r>
      <rPr>
        <sz val="10"/>
        <color rgb="FFA64D79"/>
        <rFont val="Arial"/>
      </rPr>
      <t>SEM, SEM Conquest, Meta Retarget, Meta Awareness</t>
    </r>
    <r>
      <rPr>
        <sz val="10"/>
        <color theme="1"/>
        <rFont val="Arial"/>
      </rPr>
      <t>): spend, orders, revenue, CPC, CPA, CTR, CVR</t>
    </r>
  </si>
  <si>
    <r>
      <rPr>
        <sz val="10"/>
        <color theme="1"/>
        <rFont val="Arial"/>
      </rPr>
      <t xml:space="preserve">6. Check performance on </t>
    </r>
    <r>
      <rPr>
        <sz val="10"/>
        <color rgb="FF674EA7"/>
        <rFont val="Arial"/>
      </rPr>
      <t>Fish Campaign</t>
    </r>
    <r>
      <rPr>
        <sz val="10"/>
        <color theme="1"/>
        <rFont val="Arial"/>
      </rPr>
      <t xml:space="preserve"> on </t>
    </r>
    <r>
      <rPr>
        <sz val="10"/>
        <color rgb="FFA64D79"/>
        <rFont val="Arial"/>
      </rPr>
      <t xml:space="preserve">SEM </t>
    </r>
    <r>
      <rPr>
        <sz val="10"/>
        <color theme="1"/>
        <rFont val="Arial"/>
      </rPr>
      <t>- is it worth continuing to run this campaign?</t>
    </r>
  </si>
  <si>
    <r>
      <rPr>
        <sz val="10"/>
        <color theme="1"/>
        <rFont val="Arial"/>
      </rPr>
      <t xml:space="preserve">7. Presentation with these findings: visuals on clicks, orders, revenue per </t>
    </r>
    <r>
      <rPr>
        <sz val="10"/>
        <color rgb="FFA64D79"/>
        <rFont val="Arial"/>
      </rPr>
      <t>channel</t>
    </r>
    <r>
      <rPr>
        <sz val="10"/>
        <color theme="1"/>
        <rFont val="Arial"/>
      </rPr>
      <t xml:space="preserve">, and </t>
    </r>
    <r>
      <rPr>
        <sz val="10"/>
        <color rgb="FF674EA7"/>
        <rFont val="Arial"/>
      </rPr>
      <t>campaign</t>
    </r>
  </si>
  <si>
    <r>
      <rPr>
        <sz val="10"/>
        <color theme="1"/>
        <rFont val="Arial"/>
      </rPr>
      <t xml:space="preserve">8. </t>
    </r>
    <r>
      <rPr>
        <b/>
        <sz val="10"/>
        <color theme="1"/>
        <rFont val="Arial"/>
      </rPr>
      <t>**NEW**</t>
    </r>
    <r>
      <rPr>
        <sz val="10"/>
        <color theme="1"/>
        <rFont val="Arial"/>
      </rPr>
      <t xml:space="preserve"> Look at Budget for Q1 and Q2. Did they overspend or underspend? If the latter, which campaign or channel should we invest more in? Include in presentation.</t>
    </r>
  </si>
  <si>
    <t xml:space="preserve"> </t>
  </si>
  <si>
    <t>Q1 Budget Forecast (Media Budget)</t>
  </si>
  <si>
    <t>Budget Analysis by Campaign (SEM - Q1 &amp; Q2)</t>
  </si>
  <si>
    <t>Channel</t>
  </si>
  <si>
    <t>Bird</t>
  </si>
  <si>
    <t>Cat</t>
  </si>
  <si>
    <t>Dog</t>
  </si>
  <si>
    <t>Fish</t>
  </si>
  <si>
    <t>Reptile</t>
  </si>
  <si>
    <t>Total</t>
  </si>
  <si>
    <t>Campaign</t>
  </si>
  <si>
    <t>Budget (Q1)</t>
  </si>
  <si>
    <t>Spend (Q1)</t>
  </si>
  <si>
    <t>Difference (Q1)</t>
  </si>
  <si>
    <t>Budget (Q2)</t>
  </si>
  <si>
    <t>Spend (Q2)</t>
  </si>
  <si>
    <t>Difference (Q2)</t>
  </si>
  <si>
    <t>SEM</t>
  </si>
  <si>
    <t>SEM (Conquest)</t>
  </si>
  <si>
    <t>Social (Awareness)</t>
  </si>
  <si>
    <t>Social (Retargeting)</t>
  </si>
  <si>
    <t>Totals</t>
  </si>
  <si>
    <t>Q2 Budget Forecast (Media Budget)</t>
  </si>
  <si>
    <t>Budget Analysis by Campaign (SEM Conquest - Q1 &amp; Q2)</t>
  </si>
  <si>
    <t>Q1 Budget Actuals (Hint: This is the actual campaigns spend during Q1)</t>
  </si>
  <si>
    <t>Budget Analysis by Campaign (Meta Retarget - Q1 &amp; Q2)</t>
  </si>
  <si>
    <t>Q2 Budget Actuals (Hint: This is the actual campaigns spend during Q2)</t>
  </si>
  <si>
    <t>Budget Analysis by Campaign (Meta Awareness - Q1 &amp; Q2)</t>
  </si>
  <si>
    <t>Campaign Name</t>
  </si>
  <si>
    <t>Quarter</t>
  </si>
  <si>
    <t>Landing Page</t>
  </si>
  <si>
    <t>Ad Platform</t>
  </si>
  <si>
    <t>Plain Name</t>
  </si>
  <si>
    <t>FY24_SEM_Q1_Bird</t>
  </si>
  <si>
    <t>Q1</t>
  </si>
  <si>
    <t>https://www.chewy.com/b/bird-941</t>
  </si>
  <si>
    <t>FY24_SEM_Q1_Cat</t>
  </si>
  <si>
    <t>https://www.chewy.com/b/cat-325</t>
  </si>
  <si>
    <t>FY24_SEM_Q1_Dog</t>
  </si>
  <si>
    <t>https://www.chewy.com/b/dog-288</t>
  </si>
  <si>
    <t>FY24_SEM_Q1_Fish</t>
  </si>
  <si>
    <t>https://www.chewy.com/b/fish-885</t>
  </si>
  <si>
    <t>FY24_SEM_Q2_Bird</t>
  </si>
  <si>
    <t>Q2</t>
  </si>
  <si>
    <t>FY24_SEM_Q2_Cat</t>
  </si>
  <si>
    <t>FY24_SEM_Q2_Dog</t>
  </si>
  <si>
    <t>FY24_SEM_Q2_Fish</t>
  </si>
  <si>
    <t>FY24_SEM_Q1_Bird_Conquest</t>
  </si>
  <si>
    <t>FY24_SEM_Q1_Cat_Conquest</t>
  </si>
  <si>
    <t>FY24_SEM_Q1_Dog_Conquest</t>
  </si>
  <si>
    <t>FY24_SEM_Q1_Fish_Conquest</t>
  </si>
  <si>
    <t>FY24_SEM_Q2_Bird_Conquest</t>
  </si>
  <si>
    <t>FY24_SEM_Q2_Cat_Conquest</t>
  </si>
  <si>
    <t>FY24_SEM_Q2_Dog_Conquest</t>
  </si>
  <si>
    <t>FY24_SEM_Q2_Fish_Conquest</t>
  </si>
  <si>
    <t>FY24_MetaRetarget_Q1_Bird</t>
  </si>
  <si>
    <t>Meta</t>
  </si>
  <si>
    <t>FY24_MetaRetarget_Q1_Cat</t>
  </si>
  <si>
    <t>FY24_MetaRetarget_Q1_Dog</t>
  </si>
  <si>
    <t>FY24_MetaRetarget_Q1_Fish</t>
  </si>
  <si>
    <t>FY24_MetaRetarget_Q1_Reptile</t>
  </si>
  <si>
    <t>https://www.chewy.com/b/reptile-1025</t>
  </si>
  <si>
    <t>FY24_MetaRetarget_Q2_Bird</t>
  </si>
  <si>
    <t>FY24_MetaRetarget_Q2_Cat</t>
  </si>
  <si>
    <t>FY24_MetaRetarget_Q2_Dog</t>
  </si>
  <si>
    <t>FY24_MetaRetarget_Q2_Fish</t>
  </si>
  <si>
    <t>FY24_MetaRetarget_Q2_Reptile</t>
  </si>
  <si>
    <t>FY24_PaidSocial_Awareness_Q1_Bird</t>
  </si>
  <si>
    <t>FY24_PaidSocial_Awareness_Q1_Cat</t>
  </si>
  <si>
    <t>FY24_PaidSocial_Awareness_Q1_Dog</t>
  </si>
  <si>
    <t>FY24_PaidSocial_Awareness_Q1_Fish</t>
  </si>
  <si>
    <t>FY24_PaidSocial_Awareness_Q1_Reptile</t>
  </si>
  <si>
    <t>FY24_PaidSocial_Awareness_Q2_Bird</t>
  </si>
  <si>
    <t>FY24_PaidSocial_Awareness_Q2_Cat</t>
  </si>
  <si>
    <t>FY24_PaidSocial_Awareness_Q2_Dog</t>
  </si>
  <si>
    <t>FY24_PaidSocial_Awareness_Q2_Fish</t>
  </si>
  <si>
    <t>FY24_PaidSocial_Awareness_Q2_Reptile</t>
  </si>
  <si>
    <t>Fiscal Week</t>
  </si>
  <si>
    <t>Date</t>
  </si>
  <si>
    <t>Spend</t>
  </si>
  <si>
    <t>Revenue</t>
  </si>
  <si>
    <t>Clicks</t>
  </si>
  <si>
    <t>Impressions</t>
  </si>
  <si>
    <t>Orders</t>
  </si>
  <si>
    <t>CPC</t>
  </si>
  <si>
    <t>CPA</t>
  </si>
  <si>
    <t>CTR</t>
  </si>
  <si>
    <t>CVR</t>
  </si>
  <si>
    <t>Apr: Week 1</t>
  </si>
  <si>
    <t>3/25/24 - 3/31/24</t>
  </si>
  <si>
    <t>Apr: Week 2</t>
  </si>
  <si>
    <t>4/1/24 - 4/7/24</t>
  </si>
  <si>
    <t>Apr: Week 3</t>
  </si>
  <si>
    <t>4/8/24 - 4/14/24</t>
  </si>
  <si>
    <t>Apr: Week 4</t>
  </si>
  <si>
    <t>4/15/24 - 4/21/24</t>
  </si>
  <si>
    <t>Apr: Week 5</t>
  </si>
  <si>
    <t>4/22/24 - 4/28/24</t>
  </si>
  <si>
    <t>Feb: Week 1</t>
  </si>
  <si>
    <t>1/29/24 - 2/4/24</t>
  </si>
  <si>
    <t>Feb: Week 2</t>
  </si>
  <si>
    <t>2/5/24 - 2/11/24</t>
  </si>
  <si>
    <t>Feb: Week 3</t>
  </si>
  <si>
    <t>2/12/24 - 2/18/24</t>
  </si>
  <si>
    <t>Feb: Week 4</t>
  </si>
  <si>
    <t>2/19/24 - 2/25/24</t>
  </si>
  <si>
    <t>Jun: Week 1</t>
  </si>
  <si>
    <t>5/27/24 - 6/2/24</t>
  </si>
  <si>
    <t>Jun: Week 2</t>
  </si>
  <si>
    <t>6/3/24 - 6/9/24</t>
  </si>
  <si>
    <t>Jun: Week 3</t>
  </si>
  <si>
    <t>6/10/24 - 6/16/24</t>
  </si>
  <si>
    <t>Jun: Week 4</t>
  </si>
  <si>
    <t>6/17/24 - 6/23/24</t>
  </si>
  <si>
    <t>Mar: Week 1</t>
  </si>
  <si>
    <t>2/26/24 - 3/3/24</t>
  </si>
  <si>
    <t>Mar: Week 2</t>
  </si>
  <si>
    <t>3/4/24 - 3/10/24</t>
  </si>
  <si>
    <t>Mar: Week 3</t>
  </si>
  <si>
    <t>3/11/24 - 3/17/24</t>
  </si>
  <si>
    <t>Mar: Week 4</t>
  </si>
  <si>
    <t>3/18/24 - 3/24/24</t>
  </si>
  <si>
    <t>May: Week 1</t>
  </si>
  <si>
    <t>4/29/24 - 5/5/24</t>
  </si>
  <si>
    <t>May: Week 2</t>
  </si>
  <si>
    <t>5/6/24 - 5/12/24</t>
  </si>
  <si>
    <t>May: Week 3</t>
  </si>
  <si>
    <t>5/13/24 - 5/19/24</t>
  </si>
  <si>
    <t>May: Week 4</t>
  </si>
  <si>
    <t>5/20/24 - 5/26/24</t>
  </si>
  <si>
    <t>Jan: Week 1</t>
  </si>
  <si>
    <t>1/1/24-1/7/24</t>
  </si>
  <si>
    <t>Jan: Week 3</t>
  </si>
  <si>
    <t>1/15/24-1/21/24</t>
  </si>
  <si>
    <t>Jan: Week 4</t>
  </si>
  <si>
    <t>1/22/24-1/28/24</t>
  </si>
  <si>
    <t>Jan: Week 2</t>
  </si>
  <si>
    <t>1/8/24-1/14/24</t>
  </si>
  <si>
    <t>Overall Findings</t>
  </si>
  <si>
    <t>SUM of Clicks</t>
  </si>
  <si>
    <t>SUM of Revenue</t>
  </si>
  <si>
    <t>SUM of Spend</t>
  </si>
  <si>
    <t>SUM of Impressions</t>
  </si>
  <si>
    <t>SUM of Orders</t>
  </si>
  <si>
    <t>Grand Totals</t>
  </si>
  <si>
    <t>Quarter 1 Findings</t>
  </si>
  <si>
    <t>Q1 Total</t>
  </si>
  <si>
    <t>Grand Total</t>
  </si>
  <si>
    <t>Quarter 2 Findings</t>
  </si>
  <si>
    <t>Q2 Total</t>
  </si>
  <si>
    <t>Campaign SEM</t>
  </si>
  <si>
    <t xml:space="preserve">Q1 </t>
  </si>
  <si>
    <t>Overall Campaign Performance (SEM Conquest)</t>
  </si>
  <si>
    <t>Q1 Campaign Performance - SEM Conquest</t>
  </si>
  <si>
    <t>Q2 Campaign Performance - SEM Conquest</t>
  </si>
  <si>
    <t>Overall Campaign Performance (Meta Retarget)</t>
  </si>
  <si>
    <t>Q1 Campaign Performance - Meta Retarget</t>
  </si>
  <si>
    <t>Q2 Campaign Performance - Meta Retarget</t>
  </si>
  <si>
    <t>Campaign with highest performing CPC?</t>
  </si>
  <si>
    <t>Q1 Reptile</t>
  </si>
  <si>
    <t>Campaign with lowest performing CPC?</t>
  </si>
  <si>
    <t>Q2 Cat</t>
  </si>
  <si>
    <t>Campaign with highest performing CPA?</t>
  </si>
  <si>
    <t>Q1 Bird</t>
  </si>
  <si>
    <t>Campaign with lowest performing CPA?</t>
  </si>
  <si>
    <t>Q2 Reptile</t>
  </si>
  <si>
    <t>Campaign with highest performing CTR?</t>
  </si>
  <si>
    <t>Q2 Dog</t>
  </si>
  <si>
    <t>Campaign with lowest performing CTR?</t>
  </si>
  <si>
    <t>Q1 Cat</t>
  </si>
  <si>
    <t>Campaign with highest performing CVR?</t>
  </si>
  <si>
    <t>Campaign with lowest performing CVR?</t>
  </si>
  <si>
    <t>Worst CPC</t>
  </si>
  <si>
    <t>Best CPA</t>
  </si>
  <si>
    <t>Worst CPA</t>
  </si>
  <si>
    <t>Best CVR</t>
  </si>
  <si>
    <t>Worst CTR</t>
  </si>
  <si>
    <t>Best CTR</t>
  </si>
  <si>
    <t>Best CPC</t>
  </si>
  <si>
    <t>Worst CVR</t>
  </si>
  <si>
    <t>Overall Campaign Performance (Meta Awareness)</t>
  </si>
  <si>
    <t>Q1 Campaign Performance (Meta Awareness)</t>
  </si>
  <si>
    <t>Q2 Campaign Performance (Meta Awareness)</t>
  </si>
  <si>
    <t>Q1 Performance (Overall)</t>
  </si>
  <si>
    <t>Q1 Performance (SEM)</t>
  </si>
  <si>
    <t>Q1 Performance (Meta)</t>
  </si>
  <si>
    <t>Cost</t>
  </si>
  <si>
    <t>CPC ($)</t>
  </si>
  <si>
    <t>CPA ($)</t>
  </si>
  <si>
    <t>CTR (%)</t>
  </si>
  <si>
    <t>CVR (%)</t>
  </si>
  <si>
    <t>Birds</t>
  </si>
  <si>
    <t>Cats</t>
  </si>
  <si>
    <t>Dogs</t>
  </si>
  <si>
    <t>Reptiles</t>
  </si>
  <si>
    <t>Q2 Performance (Overall)</t>
  </si>
  <si>
    <t>Q2 Performance (SEM)</t>
  </si>
  <si>
    <t>Q2 Performance (Meta)</t>
  </si>
  <si>
    <t>Overall Performance (Q1 + Q2)</t>
  </si>
  <si>
    <t>Overall SEM Performance</t>
  </si>
  <si>
    <t>Overall Meta Awareness Performance</t>
  </si>
  <si>
    <t>Overall SEM Conquest Performance</t>
  </si>
  <si>
    <t>Overall Meta Retargeting Performance</t>
  </si>
  <si>
    <t>Overall Campaign Performance (SEM + SEM Conquest)</t>
  </si>
  <si>
    <t>Overall Campaign Performance (Meta Awareness + Retargeting)</t>
  </si>
  <si>
    <t>CHEWY PERFORMANCE REPORT (SEM &amp; Paid Social - Q1 &amp; Q2 2024)</t>
  </si>
  <si>
    <t>Overall Performance - Spend, Revenue, Orders, and KPIs</t>
  </si>
  <si>
    <t>Combined Performance (Q1 + Q2)</t>
  </si>
  <si>
    <t>Callouts</t>
  </si>
  <si>
    <r>
      <rPr>
        <sz val="10"/>
        <color theme="1"/>
        <rFont val="Nunito"/>
      </rPr>
      <t xml:space="preserve">
</t>
    </r>
    <r>
      <rPr>
        <b/>
        <sz val="13"/>
        <color theme="1"/>
        <rFont val="Nunito"/>
      </rPr>
      <t>Highest Revenue Driver:</t>
    </r>
    <r>
      <rPr>
        <sz val="13"/>
        <color theme="1"/>
        <rFont val="Nunito"/>
      </rPr>
      <t xml:space="preserve"> The Dog Campaign generated the most revenue at around ~$40 million with around ~103K in orders. This suggests that the Dog campaign is the most popular of the campaigns.
</t>
    </r>
    <r>
      <rPr>
        <b/>
        <sz val="13"/>
        <color theme="1"/>
        <rFont val="Nunito"/>
      </rPr>
      <t>Most Efficient CTR:</t>
    </r>
    <r>
      <rPr>
        <sz val="13"/>
        <color theme="1"/>
        <rFont val="Nunito"/>
      </rPr>
      <t xml:space="preserve"> Dog Campaign had the most efficient CTR across all quarters at 1.71%. This would suggest users are clicking more on the campaign.
</t>
    </r>
    <r>
      <rPr>
        <b/>
        <sz val="13"/>
        <color theme="1"/>
        <rFont val="Nunito"/>
      </rPr>
      <t>Highest Conversion Rate (CVR):</t>
    </r>
    <r>
      <rPr>
        <sz val="13"/>
        <color theme="1"/>
        <rFont val="Nunito"/>
      </rPr>
      <t xml:space="preserve"> The best performance CVR was the Fish campaign. Although not the best CTR, the end users are purchasing with intent.
</t>
    </r>
    <r>
      <rPr>
        <b/>
        <sz val="13"/>
        <color theme="1"/>
        <rFont val="Nunito"/>
      </rPr>
      <t xml:space="preserve">Underperforming Campaigns: </t>
    </r>
    <r>
      <rPr>
        <sz val="13"/>
        <color theme="1"/>
        <rFont val="Nunito"/>
      </rPr>
      <t>Reptiles was the lowest performing campaign out of the rest. It had the lowest CVR at 1.91% and a costly CPA at $33.56. Might suggest looking into allocation funds elsewhere or targeting methods.</t>
    </r>
  </si>
  <si>
    <t>Performance by Quarter - Spend, Revenue, Orders, and KPIs</t>
  </si>
  <si>
    <t>Q1 Callouts</t>
  </si>
  <si>
    <t>Q2 Callouts</t>
  </si>
  <si>
    <r>
      <rPr>
        <sz val="10"/>
        <color theme="1"/>
        <rFont val="Nunito"/>
      </rPr>
      <t xml:space="preserve">
</t>
    </r>
    <r>
      <rPr>
        <b/>
        <sz val="13"/>
        <color theme="1"/>
        <rFont val="Nunito"/>
      </rPr>
      <t>Lowest Performing CPA:</t>
    </r>
    <r>
      <rPr>
        <sz val="13"/>
        <color theme="1"/>
        <rFont val="Nunito"/>
      </rPr>
      <t xml:space="preserve"> The lowest performing CPA was the Reptile Campaign at $25.67, which may suggest the campaign might not be cost-efficient
</t>
    </r>
    <r>
      <rPr>
        <b/>
        <sz val="13"/>
        <color theme="1"/>
        <rFont val="Nunito"/>
      </rPr>
      <t>Highest Performing CTR:</t>
    </r>
    <r>
      <rPr>
        <sz val="13"/>
        <color theme="1"/>
        <rFont val="Nunito"/>
      </rPr>
      <t xml:space="preserve"> The highest performing CTR was the Birds Campaign at 1.75%
</t>
    </r>
    <r>
      <rPr>
        <b/>
        <sz val="13"/>
        <color theme="1"/>
        <rFont val="Nunito"/>
      </rPr>
      <t>Best Performing CVR:</t>
    </r>
    <r>
      <rPr>
        <sz val="13"/>
        <color theme="1"/>
        <rFont val="Nunito"/>
      </rPr>
      <t xml:space="preserve"> The highest performing CVR was the Fish campaign at a 5.00% rate
</t>
    </r>
    <r>
      <rPr>
        <b/>
        <sz val="13"/>
        <color theme="1"/>
        <rFont val="Nunito"/>
      </rPr>
      <t xml:space="preserve">Lowest Orders: </t>
    </r>
    <r>
      <rPr>
        <sz val="13"/>
        <color theme="1"/>
        <rFont val="Nunito"/>
      </rPr>
      <t>The Reptile campaign had the lowest order total for Q1 at 5,121</t>
    </r>
  </si>
  <si>
    <r>
      <rPr>
        <sz val="10"/>
        <color theme="1"/>
        <rFont val="Nunito"/>
      </rPr>
      <t xml:space="preserve">
</t>
    </r>
    <r>
      <rPr>
        <b/>
        <sz val="13"/>
        <color theme="1"/>
        <rFont val="Nunito"/>
      </rPr>
      <t xml:space="preserve">Highest Conversion Rate: </t>
    </r>
    <r>
      <rPr>
        <sz val="13"/>
        <color theme="1"/>
        <rFont val="Nunito"/>
      </rPr>
      <t>The highest CVR was the Fish campaign at 4.75%</t>
    </r>
    <r>
      <rPr>
        <sz val="10"/>
        <color theme="1"/>
        <rFont val="Nunito"/>
      </rPr>
      <t xml:space="preserve">
</t>
    </r>
    <r>
      <rPr>
        <sz val="13"/>
        <color theme="1"/>
        <rFont val="Nunito"/>
      </rPr>
      <t xml:space="preserve">
</t>
    </r>
    <r>
      <rPr>
        <b/>
        <sz val="13"/>
        <color theme="1"/>
        <rFont val="Nunito"/>
      </rPr>
      <t xml:space="preserve">Lowest Performing CPA: </t>
    </r>
    <r>
      <rPr>
        <sz val="13"/>
        <color theme="1"/>
        <rFont val="Nunito"/>
      </rPr>
      <t xml:space="preserve">The lowest performing CPA, or the most constantly, was the Reptiles campaign at $48.53
</t>
    </r>
    <r>
      <rPr>
        <b/>
        <sz val="13"/>
        <color theme="1"/>
        <rFont val="Nunito"/>
      </rPr>
      <t xml:space="preserve">Highest Performing CTR: </t>
    </r>
    <r>
      <rPr>
        <sz val="13"/>
        <color theme="1"/>
        <rFont val="Nunito"/>
      </rPr>
      <t xml:space="preserve">The highest performing CTR was the Dog campaign for Q2 at 1.72%
</t>
    </r>
    <r>
      <rPr>
        <b/>
        <sz val="13"/>
        <color theme="1"/>
        <rFont val="Nunito"/>
      </rPr>
      <t>Lowest Grossing Revenue:</t>
    </r>
    <r>
      <rPr>
        <sz val="13"/>
        <color theme="1"/>
        <rFont val="Nunito"/>
      </rPr>
      <t xml:space="preserve"> The Reptiles campaign was the lowest grossing campaign at $623,571</t>
    </r>
  </si>
  <si>
    <t>SEM Performance - SEM, SEM Conquest, and Combined Metrics</t>
  </si>
  <si>
    <t>Breakdown by Channel and Quarter</t>
  </si>
  <si>
    <t>Q1 SEM Performance</t>
  </si>
  <si>
    <t>Q1 SEM Conquest Performance</t>
  </si>
  <si>
    <t>Q2 SEM Performance</t>
  </si>
  <si>
    <t>Q2 SEM Conquest Performance</t>
  </si>
  <si>
    <t>Overall Meta Performance</t>
  </si>
  <si>
    <t>Overall SEM Performance (SEM + SEM Conquest)</t>
  </si>
  <si>
    <r>
      <rPr>
        <sz val="13"/>
        <color theme="1"/>
        <rFont val="Nunito"/>
      </rPr>
      <t xml:space="preserve">
</t>
    </r>
    <r>
      <rPr>
        <b/>
        <sz val="13"/>
        <color theme="1"/>
        <rFont val="Nunito"/>
      </rPr>
      <t xml:space="preserve">Highest Performing CPC: </t>
    </r>
    <r>
      <rPr>
        <sz val="13"/>
        <color theme="1"/>
        <rFont val="Nunito"/>
      </rPr>
      <t xml:space="preserve">The highest performing CPC was for the Dogs campaign at $0.53
</t>
    </r>
    <r>
      <rPr>
        <b/>
        <sz val="13"/>
        <color theme="1"/>
        <rFont val="Nunito"/>
      </rPr>
      <t xml:space="preserve">Highest Grossing Revenue: </t>
    </r>
    <r>
      <rPr>
        <sz val="13"/>
        <color theme="1"/>
        <rFont val="Nunito"/>
      </rPr>
      <t xml:space="preserve">The highest grossing revenue came from the Dogs campaign at ~5 million
</t>
    </r>
    <r>
      <rPr>
        <b/>
        <sz val="13"/>
        <color theme="1"/>
        <rFont val="Nunito"/>
      </rPr>
      <t xml:space="preserve">Lowest Performing CTR: </t>
    </r>
    <r>
      <rPr>
        <sz val="13"/>
        <color theme="1"/>
        <rFont val="Nunito"/>
      </rPr>
      <t xml:space="preserve">The lowest performing CTR was the Fish campaign at 0.42%
</t>
    </r>
    <r>
      <rPr>
        <b/>
        <sz val="13"/>
        <color theme="1"/>
        <rFont val="Nunito"/>
      </rPr>
      <t xml:space="preserve">Highest Performing CPA: </t>
    </r>
    <r>
      <rPr>
        <sz val="13"/>
        <color theme="1"/>
        <rFont val="Nunito"/>
      </rPr>
      <t xml:space="preserve">The highest performing CPA was the Fish campaign at $7.65
</t>
    </r>
  </si>
  <si>
    <t>Meta Performance - Meta Awareness &amp; Meta Retargeting</t>
  </si>
  <si>
    <t>Q1 Meta Retarget Performance</t>
  </si>
  <si>
    <t>Q1 Meta Awareness Performance</t>
  </si>
  <si>
    <t>Order</t>
  </si>
  <si>
    <t xml:space="preserve">Total </t>
  </si>
  <si>
    <t>Q2 Meta Retarget Performance</t>
  </si>
  <si>
    <t>Q2 Meta Awareness Performance</t>
  </si>
  <si>
    <t>Overall Meta Retarget Performance</t>
  </si>
  <si>
    <r>
      <rPr>
        <b/>
        <sz val="11"/>
        <color theme="1"/>
        <rFont val="Nunito"/>
      </rPr>
      <t>Budget Allocation and Revenue</t>
    </r>
    <r>
      <rPr>
        <sz val="11"/>
        <color theme="1"/>
        <rFont val="Nunito"/>
      </rPr>
      <t xml:space="preserve">: The cat campaign has obtained the highest budget among all of the campaigns ($995,577), but the dog campaign has eclipsed all campaigns in revenue ($35,258,979).
</t>
    </r>
    <r>
      <rPr>
        <b/>
        <sz val="11"/>
        <color theme="1"/>
        <rFont val="Nunito"/>
      </rPr>
      <t>Cost Efficiency</t>
    </r>
    <r>
      <rPr>
        <sz val="11"/>
        <color theme="1"/>
        <rFont val="Nunito"/>
      </rPr>
      <t xml:space="preserve">: The dog campaign remained the most cost-efficient, of all the campaigns (CPC = $0.41, CPA = $11.00). The cat campaign's CPA was the second-most cost-efficient ($15.63), but it also had the second-lowest conversion rate (CVR = 2.66%).
</t>
    </r>
    <r>
      <rPr>
        <b/>
        <sz val="11"/>
        <color theme="1"/>
        <rFont val="Nunito"/>
      </rPr>
      <t>Click-Through-Rate</t>
    </r>
    <r>
      <rPr>
        <sz val="11"/>
        <color theme="1"/>
        <rFont val="Nunito"/>
      </rPr>
      <t xml:space="preserve">: The fish campaign had the worst-performing CTR across all campaigns (CTR = 0.68%); more money was spent per click on this campaign than the others (CPC = $0.81), meaning that the fish have proven to be less-cost efficient.
</t>
    </r>
    <r>
      <rPr>
        <b/>
        <sz val="11"/>
        <color theme="1"/>
        <rFont val="Nunito"/>
      </rPr>
      <t>Conversions</t>
    </r>
    <r>
      <rPr>
        <sz val="11"/>
        <color theme="1"/>
        <rFont val="Nunito"/>
      </rPr>
      <t>: The reptile campaign had the lowest conversion rate of all the campaigns (CVR = 1.91%) with respect to a very-high CPA ($33.56); more people are engaging with the reptile ads than making actual purchases during the combined awareness and retargeting processes.</t>
    </r>
  </si>
  <si>
    <t>(blank)</t>
  </si>
  <si>
    <t/>
  </si>
  <si>
    <t>SUM of cpc2</t>
  </si>
  <si>
    <t>SUM of cpa2</t>
  </si>
  <si>
    <t>SUM of ctr2</t>
  </si>
  <si>
    <t>SUM of cvr2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</si>
</sst>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0.0%"/>
  </numFmts>
  <fonts count="28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202122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FFFFFF"/>
      <name val="Arial"/>
    </font>
    <font>
      <sz val="10"/>
      <name val="Arial"/>
    </font>
    <font>
      <b/>
      <sz val="10"/>
      <color rgb="FFF3F3F3"/>
      <name val="Arial"/>
      <scheme val="minor"/>
    </font>
    <font>
      <sz val="10"/>
      <color theme="1"/>
      <name val="Arial"/>
    </font>
    <font>
      <b/>
      <sz val="10"/>
      <color rgb="FFFFFFFF"/>
      <name val="Arial"/>
      <scheme val="minor"/>
    </font>
    <font>
      <sz val="9"/>
      <color theme="1"/>
      <name val="Google Sans Mono"/>
    </font>
    <font>
      <u/>
      <sz val="10"/>
      <color rgb="FF0000FF"/>
      <name val="Arial"/>
    </font>
    <font>
      <b/>
      <sz val="10"/>
      <color theme="1"/>
      <name val="Arial"/>
    </font>
    <font>
      <sz val="10"/>
      <color rgb="FFFFFFFF"/>
      <name val="Arial"/>
      <scheme val="minor"/>
    </font>
    <font>
      <b/>
      <sz val="10"/>
      <color rgb="FF000000"/>
      <name val="Arial"/>
      <scheme val="minor"/>
    </font>
    <font>
      <b/>
      <sz val="28"/>
      <color rgb="FFFFFFFF"/>
      <name val="Nunito"/>
    </font>
    <font>
      <b/>
      <sz val="16"/>
      <color rgb="FFFFFFFF"/>
      <name val="Nunito"/>
    </font>
    <font>
      <b/>
      <sz val="24"/>
      <color rgb="FFFFFFFF"/>
      <name val="Nunito"/>
    </font>
    <font>
      <sz val="10"/>
      <color theme="1"/>
      <name val="Nunito"/>
    </font>
    <font>
      <b/>
      <sz val="10"/>
      <color rgb="FFFFFFFF"/>
      <name val="Nunito"/>
    </font>
    <font>
      <b/>
      <sz val="10"/>
      <color rgb="FFA64D79"/>
      <name val="Arial"/>
    </font>
    <font>
      <sz val="10"/>
      <color rgb="FFA64D79"/>
      <name val="Arial"/>
    </font>
    <font>
      <sz val="10"/>
      <color rgb="FF674EA7"/>
      <name val="Arial"/>
    </font>
    <font>
      <b/>
      <sz val="13"/>
      <color theme="1"/>
      <name val="Nunito"/>
    </font>
    <font>
      <sz val="13"/>
      <color theme="1"/>
      <name val="Nunito"/>
    </font>
    <font>
      <b/>
      <sz val="11"/>
      <color theme="1"/>
      <name val="Nunito"/>
    </font>
    <font>
      <sz val="11"/>
      <color theme="1"/>
      <name val="Nunito"/>
    </font>
  </fonts>
  <fills count="2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B95F9"/>
        <bgColor rgb="FF5B95F9"/>
      </patternFill>
    </fill>
    <fill>
      <patternFill patternType="solid">
        <fgColor rgb="FF2B71FF"/>
        <bgColor rgb="FF2B71FF"/>
      </patternFill>
    </fill>
    <fill>
      <patternFill patternType="solid">
        <fgColor rgb="FFFFFFFF"/>
        <bgColor rgb="FFFFFFFF"/>
      </patternFill>
    </fill>
    <fill>
      <patternFill patternType="solid">
        <fgColor rgb="FF57BB8A"/>
        <bgColor rgb="FF57BB8A"/>
      </patternFill>
    </fill>
    <fill>
      <patternFill patternType="solid">
        <fgColor rgb="FFE8F0FE"/>
        <bgColor rgb="FFE8F0FE"/>
      </patternFill>
    </fill>
    <fill>
      <patternFill patternType="solid">
        <fgColor rgb="FFE8025F"/>
        <bgColor rgb="FFE8025F"/>
      </patternFill>
    </fill>
    <fill>
      <patternFill patternType="solid">
        <fgColor rgb="FF8BC34A"/>
        <bgColor rgb="FF8BC34A"/>
      </patternFill>
    </fill>
    <fill>
      <patternFill patternType="solid">
        <fgColor rgb="FFEEF7E3"/>
        <bgColor rgb="FFEEF7E3"/>
      </patternFill>
    </fill>
    <fill>
      <patternFill patternType="solid">
        <fgColor rgb="FF8093B3"/>
        <bgColor rgb="FF8093B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F3F3F3"/>
        <bgColor rgb="FFF3F3F3"/>
      </patternFill>
    </fill>
    <fill>
      <patternFill patternType="solid">
        <fgColor rgb="FFAFCAFF"/>
        <bgColor rgb="FFAFCAFF"/>
      </patternFill>
    </fill>
    <fill>
      <patternFill patternType="solid">
        <fgColor rgb="FFA64D79"/>
        <bgColor rgb="FFA64D79"/>
      </patternFill>
    </fill>
    <fill>
      <patternFill patternType="solid">
        <fgColor rgb="FFA5F29A"/>
        <bgColor rgb="FFA5F29A"/>
      </patternFill>
    </fill>
    <fill>
      <patternFill patternType="solid">
        <fgColor rgb="FFBED3FF"/>
        <bgColor rgb="FFBED3FF"/>
      </patternFill>
    </fill>
    <fill>
      <patternFill patternType="solid">
        <fgColor rgb="FF1C49C2"/>
        <bgColor rgb="FF1C49C2"/>
      </patternFill>
    </fill>
    <fill>
      <patternFill patternType="solid">
        <fgColor theme="0"/>
        <bgColor theme="0"/>
      </patternFill>
    </fill>
    <fill>
      <patternFill patternType="solid">
        <fgColor rgb="FFB9DAF0"/>
        <bgColor rgb="FFB9DAF0"/>
      </patternFill>
    </fill>
  </fills>
  <borders count="3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00FF00"/>
      </bottom>
      <diagonal/>
    </border>
    <border>
      <left style="thin">
        <color rgb="FF00FF00"/>
      </left>
      <right style="thin">
        <color rgb="FF284E3F"/>
      </right>
      <top style="thin">
        <color rgb="FF00FF00"/>
      </top>
      <bottom style="thin">
        <color rgb="FF00FF00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284E3F"/>
      </right>
      <top style="thin">
        <color rgb="FFFF0000"/>
      </top>
      <bottom style="thin">
        <color rgb="FFFF0000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00FF00"/>
      </left>
      <right style="thin">
        <color rgb="FF00FF00"/>
      </right>
      <top style="thin">
        <color rgb="FF00FF00"/>
      </top>
      <bottom style="thin">
        <color rgb="FF284E3F"/>
      </bottom>
      <diagonal/>
    </border>
    <border>
      <left style="thin">
        <color rgb="FF00FF00"/>
      </left>
      <right style="thin">
        <color rgb="FF284E3F"/>
      </right>
      <top style="thin">
        <color rgb="FF00FF00"/>
      </top>
      <bottom style="thin">
        <color rgb="FF284E3F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205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 applyAlignme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horizontal="center" vertical="center" wrapText="1"/>
    </xf>
    <xf numFmtId="0" fontId="6" fillId="3" borderId="0" xfId="0" applyFont="1" applyFill="1" applyAlignment="1"/>
    <xf numFmtId="0" fontId="6" fillId="3" borderId="0" xfId="0" applyFont="1" applyFill="1" applyAlignment="1"/>
    <xf numFmtId="0" fontId="8" fillId="4" borderId="4" xfId="0" applyFont="1" applyFill="1" applyBorder="1" applyAlignment="1">
      <alignment horizontal="center"/>
    </xf>
    <xf numFmtId="0" fontId="9" fillId="5" borderId="0" xfId="0" applyFont="1" applyFill="1" applyAlignment="1"/>
    <xf numFmtId="164" fontId="9" fillId="5" borderId="0" xfId="0" applyNumberFormat="1" applyFont="1" applyFill="1" applyAlignment="1">
      <alignment horizontal="right"/>
    </xf>
    <xf numFmtId="164" fontId="9" fillId="5" borderId="0" xfId="0" applyNumberFormat="1" applyFont="1" applyFill="1" applyAlignment="1"/>
    <xf numFmtId="0" fontId="2" fillId="0" borderId="4" xfId="0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6" borderId="4" xfId="0" applyNumberFormat="1" applyFont="1" applyFill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9" fillId="7" borderId="0" xfId="0" applyFont="1" applyFill="1" applyAlignment="1"/>
    <xf numFmtId="164" fontId="9" fillId="7" borderId="0" xfId="0" applyNumberFormat="1" applyFont="1" applyFill="1" applyAlignment="1">
      <alignment horizontal="right"/>
    </xf>
    <xf numFmtId="164" fontId="9" fillId="7" borderId="0" xfId="0" applyNumberFormat="1" applyFont="1" applyFill="1" applyAlignment="1"/>
    <xf numFmtId="165" fontId="2" fillId="8" borderId="4" xfId="0" applyNumberFormat="1" applyFont="1" applyFill="1" applyBorder="1" applyAlignment="1">
      <alignment horizontal="center"/>
    </xf>
    <xf numFmtId="164" fontId="9" fillId="5" borderId="0" xfId="0" applyNumberFormat="1" applyFont="1" applyFill="1" applyAlignment="1">
      <alignment horizontal="right"/>
    </xf>
    <xf numFmtId="164" fontId="9" fillId="7" borderId="0" xfId="0" applyNumberFormat="1" applyFont="1" applyFill="1" applyAlignment="1">
      <alignment horizontal="right"/>
    </xf>
    <xf numFmtId="0" fontId="1" fillId="0" borderId="4" xfId="0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0" fontId="9" fillId="0" borderId="0" xfId="0" applyFont="1" applyAlignment="1"/>
    <xf numFmtId="0" fontId="9" fillId="0" borderId="0" xfId="0" applyFont="1" applyAlignment="1"/>
    <xf numFmtId="0" fontId="6" fillId="9" borderId="0" xfId="0" applyFont="1" applyFill="1" applyAlignment="1"/>
    <xf numFmtId="0" fontId="6" fillId="9" borderId="0" xfId="0" applyFont="1" applyFill="1" applyAlignment="1"/>
    <xf numFmtId="0" fontId="9" fillId="10" borderId="0" xfId="0" applyFont="1" applyFill="1" applyAlignment="1"/>
    <xf numFmtId="164" fontId="9" fillId="10" borderId="0" xfId="0" applyNumberFormat="1" applyFont="1" applyFill="1" applyAlignment="1">
      <alignment horizontal="right"/>
    </xf>
    <xf numFmtId="164" fontId="9" fillId="10" borderId="0" xfId="0" applyNumberFormat="1" applyFont="1" applyFill="1" applyAlignment="1"/>
    <xf numFmtId="164" fontId="9" fillId="10" borderId="0" xfId="0" applyNumberFormat="1" applyFont="1" applyFill="1" applyAlignment="1">
      <alignment horizontal="right"/>
    </xf>
    <xf numFmtId="0" fontId="10" fillId="0" borderId="0" xfId="0" applyFont="1" applyAlignment="1"/>
    <xf numFmtId="0" fontId="2" fillId="0" borderId="0" xfId="0" applyFont="1" applyAlignment="1"/>
    <xf numFmtId="164" fontId="2" fillId="0" borderId="0" xfId="0" applyNumberFormat="1" applyFont="1"/>
    <xf numFmtId="164" fontId="2" fillId="0" borderId="0" xfId="0" applyNumberFormat="1" applyFont="1"/>
    <xf numFmtId="0" fontId="2" fillId="0" borderId="4" xfId="0" applyFont="1" applyBorder="1" applyAlignment="1">
      <alignment horizontal="center"/>
    </xf>
    <xf numFmtId="164" fontId="2" fillId="0" borderId="0" xfId="0" applyNumberFormat="1" applyFont="1" applyAlignment="1"/>
    <xf numFmtId="164" fontId="2" fillId="0" borderId="0" xfId="0" applyNumberFormat="1" applyFont="1"/>
    <xf numFmtId="164" fontId="2" fillId="0" borderId="0" xfId="0" applyNumberFormat="1" applyFont="1"/>
    <xf numFmtId="164" fontId="9" fillId="0" borderId="0" xfId="0" applyNumberFormat="1" applyFont="1" applyAlignment="1">
      <alignment horizontal="right"/>
    </xf>
    <xf numFmtId="0" fontId="11" fillId="0" borderId="0" xfId="0" applyFont="1" applyAlignment="1"/>
    <xf numFmtId="0" fontId="2" fillId="0" borderId="0" xfId="0" applyFont="1"/>
    <xf numFmtId="0" fontId="12" fillId="0" borderId="0" xfId="0" applyFont="1" applyAlignment="1"/>
    <xf numFmtId="0" fontId="1" fillId="0" borderId="0" xfId="0" applyFont="1" applyAlignment="1"/>
    <xf numFmtId="10" fontId="2" fillId="0" borderId="0" xfId="0" applyNumberFormat="1" applyFont="1"/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vertical="center"/>
    </xf>
    <xf numFmtId="164" fontId="2" fillId="12" borderId="9" xfId="0" applyNumberFormat="1" applyFont="1" applyFill="1" applyBorder="1" applyAlignment="1">
      <alignment vertical="center"/>
    </xf>
    <xf numFmtId="164" fontId="2" fillId="12" borderId="10" xfId="0" applyNumberFormat="1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164" fontId="2" fillId="13" borderId="12" xfId="0" applyNumberFormat="1" applyFont="1" applyFill="1" applyBorder="1" applyAlignment="1">
      <alignment vertical="center"/>
    </xf>
    <xf numFmtId="164" fontId="2" fillId="13" borderId="13" xfId="0" applyNumberFormat="1" applyFont="1" applyFill="1" applyBorder="1" applyAlignment="1">
      <alignment vertical="center"/>
    </xf>
    <xf numFmtId="0" fontId="2" fillId="0" borderId="14" xfId="0" applyFont="1" applyBorder="1" applyAlignment="1">
      <alignment vertical="center"/>
    </xf>
    <xf numFmtId="164" fontId="2" fillId="12" borderId="15" xfId="0" applyNumberFormat="1" applyFont="1" applyFill="1" applyBorder="1" applyAlignment="1">
      <alignment vertical="center"/>
    </xf>
    <xf numFmtId="164" fontId="2" fillId="12" borderId="16" xfId="0" applyNumberFormat="1" applyFont="1" applyFill="1" applyBorder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6" fillId="0" borderId="0" xfId="0" applyFont="1" applyAlignment="1"/>
    <xf numFmtId="0" fontId="8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6" fillId="20" borderId="0" xfId="0" applyFont="1" applyFill="1" applyAlignment="1">
      <alignment horizontal="center" vertical="center"/>
    </xf>
    <xf numFmtId="0" fontId="17" fillId="21" borderId="0" xfId="0" applyFont="1" applyFill="1" applyAlignment="1">
      <alignment horizontal="center" vertical="center"/>
    </xf>
    <xf numFmtId="0" fontId="18" fillId="20" borderId="0" xfId="0" applyFont="1" applyFill="1" applyAlignment="1">
      <alignment horizontal="center" vertical="center"/>
    </xf>
    <xf numFmtId="0" fontId="10" fillId="2" borderId="4" xfId="0" applyFont="1" applyFill="1" applyBorder="1" applyAlignment="1">
      <alignment horizontal="center" wrapText="1"/>
    </xf>
    <xf numFmtId="165" fontId="10" fillId="2" borderId="4" xfId="0" applyNumberFormat="1" applyFont="1" applyFill="1" applyBorder="1" applyAlignment="1">
      <alignment horizontal="center"/>
    </xf>
    <xf numFmtId="165" fontId="10" fillId="2" borderId="4" xfId="0" applyNumberFormat="1" applyFont="1" applyFill="1" applyBorder="1" applyAlignment="1">
      <alignment horizontal="center" wrapText="1"/>
    </xf>
    <xf numFmtId="3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0" fontId="2" fillId="21" borderId="0" xfId="0" applyFont="1" applyFill="1"/>
    <xf numFmtId="0" fontId="10" fillId="2" borderId="4" xfId="0" applyFont="1" applyFill="1" applyBorder="1" applyAlignment="1">
      <alignment horizontal="center"/>
    </xf>
    <xf numFmtId="0" fontId="17" fillId="0" borderId="0" xfId="0" applyFont="1" applyAlignment="1">
      <alignment horizontal="left" vertical="center"/>
    </xf>
    <xf numFmtId="0" fontId="6" fillId="2" borderId="4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/>
    </xf>
    <xf numFmtId="164" fontId="1" fillId="5" borderId="4" xfId="0" applyNumberFormat="1" applyFont="1" applyFill="1" applyBorder="1" applyAlignment="1">
      <alignment horizontal="center"/>
    </xf>
    <xf numFmtId="10" fontId="1" fillId="5" borderId="4" xfId="0" applyNumberFormat="1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0" fontId="2" fillId="0" borderId="0" xfId="0" applyNumberFormat="1" applyFont="1" applyAlignment="1"/>
    <xf numFmtId="3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0" fontId="1" fillId="0" borderId="4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2" fillId="20" borderId="0" xfId="0" applyFont="1" applyFill="1" applyAlignment="1">
      <alignment horizontal="center"/>
    </xf>
    <xf numFmtId="0" fontId="6" fillId="2" borderId="0" xfId="0" applyFont="1" applyFill="1" applyAlignment="1"/>
    <xf numFmtId="0" fontId="0" fillId="0" borderId="0" xfId="0" applyFont="1" applyAlignment="1"/>
    <xf numFmtId="0" fontId="6" fillId="2" borderId="1" xfId="0" applyFont="1" applyFill="1" applyBorder="1" applyAlignment="1">
      <alignment horizontal="center"/>
    </xf>
    <xf numFmtId="0" fontId="7" fillId="0" borderId="2" xfId="0" applyFont="1" applyBorder="1"/>
    <xf numFmtId="0" fontId="7" fillId="0" borderId="3" xfId="0" applyFont="1" applyBorder="1"/>
    <xf numFmtId="0" fontId="10" fillId="2" borderId="0" xfId="0" applyFont="1" applyFill="1" applyAlignment="1"/>
    <xf numFmtId="0" fontId="15" fillId="18" borderId="0" xfId="0" applyFont="1" applyFill="1" applyAlignment="1">
      <alignment horizontal="center" vertical="center" wrapText="1"/>
    </xf>
    <xf numFmtId="0" fontId="15" fillId="19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0" fontId="16" fillId="20" borderId="0" xfId="0" applyFont="1" applyFill="1" applyAlignment="1">
      <alignment horizontal="center" vertical="center"/>
    </xf>
    <xf numFmtId="0" fontId="18" fillId="20" borderId="0" xfId="0" applyFont="1" applyFill="1" applyAlignment="1">
      <alignment horizontal="center" vertical="center"/>
    </xf>
    <xf numFmtId="0" fontId="10" fillId="20" borderId="1" xfId="0" applyFont="1" applyFill="1" applyBorder="1" applyAlignment="1">
      <alignment horizontal="center" vertical="center" wrapText="1"/>
    </xf>
    <xf numFmtId="0" fontId="17" fillId="20" borderId="0" xfId="0" applyFont="1" applyFill="1" applyAlignment="1">
      <alignment horizontal="left" vertical="center"/>
    </xf>
    <xf numFmtId="0" fontId="19" fillId="21" borderId="17" xfId="0" applyFont="1" applyFill="1" applyBorder="1" applyAlignment="1">
      <alignment horizontal="left" vertical="top" wrapText="1"/>
    </xf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17" fillId="20" borderId="0" xfId="0" applyFont="1" applyFill="1" applyAlignment="1">
      <alignment horizontal="center" vertical="center"/>
    </xf>
    <xf numFmtId="0" fontId="15" fillId="22" borderId="1" xfId="0" applyFont="1" applyFill="1" applyBorder="1" applyAlignment="1">
      <alignment horizontal="center" vertical="center" wrapText="1"/>
    </xf>
    <xf numFmtId="0" fontId="13" fillId="22" borderId="1" xfId="0" applyFont="1" applyFill="1" applyBorder="1" applyAlignment="1">
      <alignment horizontal="center" wrapText="1"/>
    </xf>
    <xf numFmtId="0" fontId="20" fillId="20" borderId="1" xfId="0" applyFont="1" applyFill="1" applyBorder="1" applyAlignment="1">
      <alignment horizontal="center"/>
    </xf>
    <xf numFmtId="165" fontId="15" fillId="22" borderId="1" xfId="0" applyNumberFormat="1" applyFont="1" applyFill="1" applyBorder="1" applyAlignment="1">
      <alignment horizontal="center" vertical="center" wrapText="1"/>
    </xf>
    <xf numFmtId="0" fontId="17" fillId="20" borderId="0" xfId="0" applyFont="1" applyFill="1"/>
    <xf numFmtId="0" fontId="9" fillId="21" borderId="17" xfId="0" applyFont="1" applyFill="1" applyBorder="1" applyAlignment="1">
      <alignment horizontal="left" vertical="top" wrapText="1"/>
    </xf>
    <xf numFmtId="0" fontId="2" fillId="20" borderId="0" xfId="0" applyFont="1" applyFill="1" applyAlignment="1">
      <alignment horizontal="center"/>
    </xf>
    <xf numFmtId="0" fontId="15" fillId="22" borderId="1" xfId="0" applyFont="1" applyFill="1" applyBorder="1" applyAlignment="1">
      <alignment horizontal="center"/>
    </xf>
    <xf numFmtId="0" fontId="0" fillId="0" borderId="25" xfId="0" pivotButton="1" applyFont="1" applyBorder="1" applyAlignment="1"/>
    <xf numFmtId="0" fontId="0" fillId="0" borderId="25" xfId="0" applyFont="1" applyBorder="1" applyAlignment="1"/>
    <xf numFmtId="0" fontId="0" fillId="0" borderId="27" xfId="0" applyFont="1" applyBorder="1" applyAlignment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3" xfId="0" applyNumberFormat="1" applyFont="1" applyBorder="1" applyAlignment="1"/>
    <xf numFmtId="0" fontId="0" fillId="0" borderId="0" xfId="0" applyNumberFormat="1" applyFont="1" applyAlignment="1"/>
    <xf numFmtId="0" fontId="0" fillId="0" borderId="36" xfId="0" applyNumberFormat="1" applyFont="1" applyBorder="1" applyAlignment="1"/>
    <xf numFmtId="0" fontId="1" fillId="0" borderId="0" xfId="0" applyFont="1" applyAlignment="1">
      <alignment horizontal="center" vertical="center" wrapText="1"/>
    </xf>
    <xf numFmtId="0" fontId="14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0" fontId="14" fillId="11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44" fontId="0" fillId="0" borderId="33" xfId="0" applyNumberFormat="1" applyFont="1" applyBorder="1" applyAlignment="1"/>
    <xf numFmtId="44" fontId="0" fillId="0" borderId="0" xfId="0" applyNumberFormat="1" applyFont="1" applyAlignment="1"/>
    <xf numFmtId="44" fontId="0" fillId="0" borderId="36" xfId="0" applyNumberFormat="1" applyFont="1" applyBorder="1" applyAlignment="1"/>
    <xf numFmtId="44" fontId="0" fillId="0" borderId="25" xfId="0" applyNumberFormat="1" applyFont="1" applyBorder="1" applyAlignment="1"/>
    <xf numFmtId="44" fontId="0" fillId="0" borderId="27" xfId="0" applyNumberFormat="1" applyFont="1" applyBorder="1" applyAlignment="1"/>
    <xf numFmtId="44" fontId="0" fillId="0" borderId="29" xfId="0" applyNumberFormat="1" applyFont="1" applyBorder="1" applyAlignment="1"/>
    <xf numFmtId="10" fontId="0" fillId="0" borderId="33" xfId="0" applyNumberFormat="1" applyFont="1" applyBorder="1" applyAlignment="1"/>
    <xf numFmtId="10" fontId="0" fillId="0" borderId="0" xfId="0" applyNumberFormat="1" applyFont="1" applyAlignment="1"/>
    <xf numFmtId="10" fontId="0" fillId="0" borderId="36" xfId="0" applyNumberFormat="1" applyFont="1" applyBorder="1" applyAlignment="1"/>
    <xf numFmtId="10" fontId="0" fillId="0" borderId="34" xfId="0" applyNumberFormat="1" applyFont="1" applyBorder="1" applyAlignment="1"/>
    <xf numFmtId="10" fontId="0" fillId="0" borderId="35" xfId="0" applyNumberFormat="1" applyFont="1" applyBorder="1" applyAlignment="1"/>
    <xf numFmtId="10" fontId="0" fillId="0" borderId="37" xfId="0" applyNumberFormat="1" applyFont="1" applyBorder="1" applyAlignment="1"/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165" fontId="13" fillId="0" borderId="0" xfId="0" applyNumberFormat="1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4" fontId="13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164" fontId="9" fillId="16" borderId="0" xfId="0" applyNumberFormat="1" applyFont="1" applyFill="1" applyAlignment="1">
      <alignment horizontal="center" vertical="center"/>
    </xf>
    <xf numFmtId="10" fontId="9" fillId="16" borderId="0" xfId="0" applyNumberFormat="1" applyFont="1" applyFill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10" fontId="1" fillId="14" borderId="0" xfId="0" applyNumberFormat="1" applyFont="1" applyFill="1" applyAlignment="1">
      <alignment horizontal="center" vertical="center"/>
    </xf>
    <xf numFmtId="166" fontId="1" fillId="14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0" fillId="0" borderId="25" xfId="0" pivotButton="1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8" xfId="0" applyNumberFormat="1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30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3" fillId="18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15" fillId="18" borderId="0" xfId="0" applyFont="1" applyFill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</cellXfs>
  <cellStyles count="1">
    <cellStyle name="Normal" xfId="0" builtinId="0"/>
  </cellStyles>
  <dxfs count="74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0.0%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66" formatCode="0.0%"/>
    </dxf>
    <dxf>
      <numFmt numFmtId="13" formatCode="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3" formatCode="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66" formatCode="0.0%"/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6" formatCode="0.0%"/>
    </dxf>
    <dxf>
      <numFmt numFmtId="13" formatCode="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3" formatCode="0%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5">
    <tableStyle name="Copy of Forecasted Q1+Q2 Budget-style" pivot="0" count="3" xr9:uid="{00000000-0011-0000-FFFF-FFFF00000000}">
      <tableStyleElement type="headerRow" dxfId="73"/>
      <tableStyleElement type="firstRowStripe" dxfId="72"/>
      <tableStyleElement type="secondRowStripe" dxfId="71"/>
    </tableStyle>
    <tableStyle name="Copy of Forecasted Q1+Q2 Budget-style 2" pivot="0" count="3" xr9:uid="{00000000-0011-0000-FFFF-FFFF01000000}">
      <tableStyleElement type="headerRow" dxfId="70"/>
      <tableStyleElement type="firstRowStripe" dxfId="69"/>
      <tableStyleElement type="secondRowStripe" dxfId="68"/>
    </tableStyle>
    <tableStyle name="Copy of Forecasted Q1+Q2 Budget-style 3" pivot="0" count="3" xr9:uid="{00000000-0011-0000-FFFF-FFFF02000000}">
      <tableStyleElement type="headerRow" dxfId="67"/>
      <tableStyleElement type="firstRowStripe" dxfId="66"/>
      <tableStyleElement type="secondRowStripe" dxfId="65"/>
    </tableStyle>
    <tableStyle name="Copy of Forecasted Q1+Q2 Budget-style 4" pivot="0" count="3" xr9:uid="{00000000-0011-0000-FFFF-FFFF03000000}">
      <tableStyleElement type="headerRow" dxfId="64"/>
      <tableStyleElement type="firstRowStripe" dxfId="63"/>
      <tableStyleElement type="secondRowStripe" dxfId="62"/>
    </tableStyle>
    <tableStyle name="SEM Pivot Table-style" pivot="0" count="3" xr9:uid="{00000000-0011-0000-FFFF-FFFF04000000}">
      <tableStyleElement type="headerRow" dxfId="61"/>
      <tableStyleElement type="firstRowStripe" dxfId="60"/>
      <tableStyleElement type="secondRowStripe" dxfId="5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SEM Spending by Campaign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'SEM Pivot Table'!$D$1:$D$2</c:f>
              <c:strCache>
                <c:ptCount val="2"/>
                <c:pt idx="0">
                  <c:v>Overall Findings</c:v>
                </c:pt>
                <c:pt idx="1">
                  <c:v>SUM of Spend</c:v>
                </c:pt>
              </c:strCache>
            </c:strRef>
          </c:tx>
          <c:dPt>
            <c:idx val="0"/>
            <c:bubble3D val="0"/>
            <c:spPr>
              <a:solidFill>
                <a:srgbClr val="D2FBA8"/>
              </a:solidFill>
            </c:spPr>
            <c:extLst>
              <c:ext xmlns:c16="http://schemas.microsoft.com/office/drawing/2014/chart" uri="{C3380CC4-5D6E-409C-BE32-E72D297353CC}">
                <c16:uniqueId val="{00000001-77D5-4DEB-B881-B0858EB812BB}"/>
              </c:ext>
            </c:extLst>
          </c:dPt>
          <c:dPt>
            <c:idx val="1"/>
            <c:bubble3D val="0"/>
            <c:spPr>
              <a:solidFill>
                <a:srgbClr val="E7025F"/>
              </a:solidFill>
            </c:spPr>
            <c:extLst>
              <c:ext xmlns:c16="http://schemas.microsoft.com/office/drawing/2014/chart" uri="{C3380CC4-5D6E-409C-BE32-E72D297353CC}">
                <c16:uniqueId val="{00000003-77D5-4DEB-B881-B0858EB812BB}"/>
              </c:ext>
            </c:extLst>
          </c:dPt>
          <c:dPt>
            <c:idx val="2"/>
            <c:bubble3D val="0"/>
            <c:spPr>
              <a:solidFill>
                <a:srgbClr val="B9DEF0"/>
              </a:solidFill>
            </c:spPr>
            <c:extLst>
              <c:ext xmlns:c16="http://schemas.microsoft.com/office/drawing/2014/chart" uri="{C3380CC4-5D6E-409C-BE32-E72D297353CC}">
                <c16:uniqueId val="{00000005-77D5-4DEB-B881-B0858EB812BB}"/>
              </c:ext>
            </c:extLst>
          </c:dPt>
          <c:dPt>
            <c:idx val="3"/>
            <c:bubble3D val="0"/>
            <c:spPr>
              <a:solidFill>
                <a:srgbClr val="EF6C02"/>
              </a:solidFill>
            </c:spPr>
            <c:extLst>
              <c:ext xmlns:c16="http://schemas.microsoft.com/office/drawing/2014/chart" uri="{C3380CC4-5D6E-409C-BE32-E72D297353CC}">
                <c16:uniqueId val="{00000007-77D5-4DEB-B881-B0858EB812B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'SEM Pivot Table'!$A$3:$A$6</c:f>
              <c:strCache>
                <c:ptCount val="4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</c:strCache>
            </c:strRef>
          </c:cat>
          <c:val>
            <c:numRef>
              <c:f>'SEM Pivot Table'!$D$3:$D$6</c:f>
              <c:numCache>
                <c:formatCode>"$"#,##0.00</c:formatCode>
                <c:ptCount val="4"/>
                <c:pt idx="0">
                  <c:v>76938.087711538479</c:v>
                </c:pt>
                <c:pt idx="1">
                  <c:v>108536.51176923077</c:v>
                </c:pt>
                <c:pt idx="2">
                  <c:v>110077.58596153845</c:v>
                </c:pt>
                <c:pt idx="3">
                  <c:v>47484.173878205132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D5-4DEB-B881-B0858EB81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Orders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'SEM Conquest Pivot Table'!$C$44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D3FCA9"/>
              </a:solidFill>
            </c:spPr>
            <c:extLst>
              <c:ext xmlns:c16="http://schemas.microsoft.com/office/drawing/2014/chart" uri="{C3380CC4-5D6E-409C-BE32-E72D297353CC}">
                <c16:uniqueId val="{00000001-9A3C-4D99-BE2E-82C987137660}"/>
              </c:ext>
            </c:extLst>
          </c:dPt>
          <c:dPt>
            <c:idx val="1"/>
            <c:bubble3D val="0"/>
            <c:spPr>
              <a:solidFill>
                <a:srgbClr val="E8025F"/>
              </a:solidFill>
            </c:spPr>
            <c:extLst>
              <c:ext xmlns:c16="http://schemas.microsoft.com/office/drawing/2014/chart" uri="{C3380CC4-5D6E-409C-BE32-E72D297353CC}">
                <c16:uniqueId val="{00000003-9A3C-4D99-BE2E-82C987137660}"/>
              </c:ext>
            </c:extLst>
          </c:dPt>
          <c:dPt>
            <c:idx val="2"/>
            <c:bubble3D val="0"/>
            <c:spPr>
              <a:solidFill>
                <a:srgbClr val="B8D9EF"/>
              </a:solidFill>
            </c:spPr>
            <c:extLst>
              <c:ext xmlns:c16="http://schemas.microsoft.com/office/drawing/2014/chart" uri="{C3380CC4-5D6E-409C-BE32-E72D297353CC}">
                <c16:uniqueId val="{00000005-9A3C-4D99-BE2E-82C987137660}"/>
              </c:ext>
            </c:extLst>
          </c:dPt>
          <c:dPt>
            <c:idx val="3"/>
            <c:bubble3D val="0"/>
            <c:spPr>
              <a:solidFill>
                <a:srgbClr val="EE6C02"/>
              </a:solidFill>
            </c:spPr>
            <c:extLst>
              <c:ext xmlns:c16="http://schemas.microsoft.com/office/drawing/2014/chart" uri="{C3380CC4-5D6E-409C-BE32-E72D297353CC}">
                <c16:uniqueId val="{00000007-9A3C-4D99-BE2E-82C98713766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'SEM Conquest Pivot Table'!$A$45:$A$48</c:f>
              <c:strCache>
                <c:ptCount val="4"/>
                <c:pt idx="0">
                  <c:v>Campaign</c:v>
                </c:pt>
                <c:pt idx="1">
                  <c:v>Bird</c:v>
                </c:pt>
                <c:pt idx="2">
                  <c:v>Cat</c:v>
                </c:pt>
                <c:pt idx="3">
                  <c:v>Dog</c:v>
                </c:pt>
              </c:strCache>
            </c:strRef>
          </c:cat>
          <c:val>
            <c:numRef>
              <c:f>'SEM Conquest Pivot Table'!$C$45:$C$48</c:f>
              <c:numCache>
                <c:formatCode>General</c:formatCode>
                <c:ptCount val="4"/>
                <c:pt idx="0">
                  <c:v>0</c:v>
                </c:pt>
                <c:pt idx="1">
                  <c:v>1896</c:v>
                </c:pt>
                <c:pt idx="2">
                  <c:v>4052</c:v>
                </c:pt>
                <c:pt idx="3">
                  <c:v>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3C-4D99-BE2E-82C987137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CPC and CPA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'SEM Conquest Pivot Table'!$G$1:$G$2</c:f>
              <c:strCache>
                <c:ptCount val="2"/>
                <c:pt idx="0">
                  <c:v>Overall Campaign Performance (SEM Conquest)</c:v>
                </c:pt>
                <c:pt idx="1">
                  <c:v>CPC</c:v>
                </c:pt>
              </c:strCache>
            </c:strRef>
          </c:tx>
          <c:spPr>
            <a:solidFill>
              <a:srgbClr val="1C49C2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88F6-429F-B7F2-2AE894ECDA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'SEM Conquest Pivot Table'!$A$3:$A$6</c:f>
              <c:strCache>
                <c:ptCount val="4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</c:strCache>
            </c:strRef>
          </c:cat>
          <c:val>
            <c:numRef>
              <c:f>'SEM Conquest Pivot Table'!$G$3:$G$6</c:f>
              <c:numCache>
                <c:formatCode>"$"#,##0.00</c:formatCode>
                <c:ptCount val="4"/>
                <c:pt idx="0">
                  <c:v>2.4098881072335545</c:v>
                </c:pt>
                <c:pt idx="1">
                  <c:v>4.9571029095133294</c:v>
                </c:pt>
                <c:pt idx="2">
                  <c:v>1.6375792507484932</c:v>
                </c:pt>
                <c:pt idx="3">
                  <c:v>3.8654673383863103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8F6-429F-B7F2-2AE894ECDADB}"/>
            </c:ext>
          </c:extLst>
        </c:ser>
        <c:ser>
          <c:idx val="1"/>
          <c:order val="1"/>
          <c:tx>
            <c:strRef>
              <c:f>'SEM Conquest Pivot Table'!$H$1:$H$2</c:f>
              <c:strCache>
                <c:ptCount val="2"/>
                <c:pt idx="0">
                  <c:v>Overall Campaign Performance (SEM Conquest)</c:v>
                </c:pt>
                <c:pt idx="1">
                  <c:v>CPA</c:v>
                </c:pt>
              </c:strCache>
            </c:strRef>
          </c:tx>
          <c:spPr>
            <a:solidFill>
              <a:srgbClr val="B9DAF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88F6-429F-B7F2-2AE894ECDADB}"/>
              </c:ext>
            </c:extLst>
          </c:dPt>
          <c:dPt>
            <c:idx val="1"/>
            <c:invertIfNegative val="1"/>
            <c:bubble3D val="0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88F6-429F-B7F2-2AE894ECDADB}"/>
              </c:ext>
            </c:extLst>
          </c:dPt>
          <c:dPt>
            <c:idx val="2"/>
            <c:invertIfNegative val="1"/>
            <c:bubble3D val="0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88F6-429F-B7F2-2AE894ECDADB}"/>
              </c:ext>
            </c:extLst>
          </c:dPt>
          <c:dPt>
            <c:idx val="3"/>
            <c:invertIfNegative val="1"/>
            <c:bubble3D val="0"/>
            <c:spPr>
              <a:solidFill>
                <a:srgbClr val="C9DAF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88F6-429F-B7F2-2AE894ECDA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'SEM Conquest Pivot Table'!$A$3:$A$6</c:f>
              <c:strCache>
                <c:ptCount val="4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</c:strCache>
            </c:strRef>
          </c:cat>
          <c:val>
            <c:numRef>
              <c:f>'SEM Conquest Pivot Table'!$H$3:$H$6</c:f>
              <c:numCache>
                <c:formatCode>"$"#,##0.00</c:formatCode>
                <c:ptCount val="4"/>
                <c:pt idx="0">
                  <c:v>9.5480376906848434</c:v>
                </c:pt>
                <c:pt idx="1">
                  <c:v>6.3025673171842973</c:v>
                </c:pt>
                <c:pt idx="2">
                  <c:v>4.864877622377624</c:v>
                </c:pt>
                <c:pt idx="3">
                  <c:v>4.8619437749659689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88F6-429F-B7F2-2AE894ECD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2748236"/>
        <c:axId val="1160161077"/>
      </c:barChart>
      <c:catAx>
        <c:axId val="12327482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0161077"/>
        <c:crosses val="autoZero"/>
        <c:auto val="1"/>
        <c:lblAlgn val="ctr"/>
        <c:lblOffset val="100"/>
        <c:noMultiLvlLbl val="1"/>
      </c:catAx>
      <c:valAx>
        <c:axId val="1160161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274823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SEM Conquest Performance for Each Chewy Campaign, By CTR and CVR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'SEM Conquest Pivot Table'!$I$2</c:f>
              <c:strCache>
                <c:ptCount val="1"/>
                <c:pt idx="0">
                  <c:v>CTR</c:v>
                </c:pt>
              </c:strCache>
            </c:strRef>
          </c:tx>
          <c:spPr>
            <a:solidFill>
              <a:srgbClr val="2B71F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'SEM Conquest Pivot Table'!$A$3:$A$6</c:f>
              <c:strCache>
                <c:ptCount val="4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</c:strCache>
            </c:strRef>
          </c:cat>
          <c:val>
            <c:numRef>
              <c:f>'SEM Conquest Pivot Table'!$I$3:$I$6</c:f>
              <c:numCache>
                <c:formatCode>0.00%</c:formatCode>
                <c:ptCount val="4"/>
                <c:pt idx="0">
                  <c:v>3.4471365638766524E-3</c:v>
                </c:pt>
                <c:pt idx="1">
                  <c:v>3.1796602470257427E-3</c:v>
                </c:pt>
                <c:pt idx="2">
                  <c:v>8.6075177822161515E-3</c:v>
                </c:pt>
                <c:pt idx="3">
                  <c:v>1.050751928899023E-3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0BB-4C02-B919-84B97A1AB22A}"/>
            </c:ext>
          </c:extLst>
        </c:ser>
        <c:ser>
          <c:idx val="1"/>
          <c:order val="1"/>
          <c:tx>
            <c:strRef>
              <c:f>'SEM Conquest Pivot Table'!$J$2</c:f>
              <c:strCache>
                <c:ptCount val="1"/>
                <c:pt idx="0">
                  <c:v>CVR</c:v>
                </c:pt>
              </c:strCache>
            </c:strRef>
          </c:tx>
          <c:spPr>
            <a:solidFill>
              <a:srgbClr val="AFCAF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'SEM Conquest Pivot Table'!$A$3:$A$6</c:f>
              <c:strCache>
                <c:ptCount val="4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</c:strCache>
            </c:strRef>
          </c:cat>
          <c:val>
            <c:numRef>
              <c:f>'SEM Conquest Pivot Table'!$J$3:$J$6</c:f>
              <c:numCache>
                <c:formatCode>0.0%</c:formatCode>
                <c:ptCount val="4"/>
                <c:pt idx="0">
                  <c:v>0.25239616613418525</c:v>
                </c:pt>
                <c:pt idx="1">
                  <c:v>0.78652121588570967</c:v>
                </c:pt>
                <c:pt idx="2">
                  <c:v>0.33661262992842872</c:v>
                </c:pt>
                <c:pt idx="3">
                  <c:v>0.79504566841959545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0BB-4C02-B919-84B97A1AB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620428"/>
        <c:axId val="953644875"/>
      </c:barChart>
      <c:catAx>
        <c:axId val="2146204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53644875"/>
        <c:crosses val="autoZero"/>
        <c:auto val="1"/>
        <c:lblAlgn val="ctr"/>
        <c:lblOffset val="100"/>
        <c:noMultiLvlLbl val="1"/>
      </c:catAx>
      <c:valAx>
        <c:axId val="953644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46204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CTR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'SEM Conquest Pivot Table'!$I$1:$I$2</c:f>
              <c:strCache>
                <c:ptCount val="2"/>
                <c:pt idx="0">
                  <c:v>Overall Campaign Performance (SEM Conquest)</c:v>
                </c:pt>
                <c:pt idx="1">
                  <c:v>CTR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2FBA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6BE-4DF0-8116-37692A73A352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6BE-4DF0-8116-37692A73A352}"/>
              </c:ext>
            </c:extLst>
          </c:dPt>
          <c:dPt>
            <c:idx val="2"/>
            <c:invertIfNegative val="1"/>
            <c:bubble3D val="0"/>
            <c:spPr>
              <a:solidFill>
                <a:srgbClr val="B8D9E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6BE-4DF0-8116-37692A73A352}"/>
              </c:ext>
            </c:extLst>
          </c:dPt>
          <c:dPt>
            <c:idx val="3"/>
            <c:invertIfNegative val="1"/>
            <c:bubble3D val="0"/>
            <c:spPr>
              <a:solidFill>
                <a:srgbClr val="EE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6BE-4DF0-8116-37692A73A35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'SEM Conquest Pivot Table'!$A$3:$A$6</c:f>
              <c:strCache>
                <c:ptCount val="4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</c:strCache>
            </c:strRef>
          </c:cat>
          <c:val>
            <c:numRef>
              <c:f>'SEM Conquest Pivot Table'!$I$3:$I$6</c:f>
              <c:numCache>
                <c:formatCode>0.00%</c:formatCode>
                <c:ptCount val="4"/>
                <c:pt idx="0">
                  <c:v>3.4471365638766524E-3</c:v>
                </c:pt>
                <c:pt idx="1">
                  <c:v>3.1796602470257427E-3</c:v>
                </c:pt>
                <c:pt idx="2">
                  <c:v>8.6075177822161515E-3</c:v>
                </c:pt>
                <c:pt idx="3">
                  <c:v>1.050751928899023E-3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36BE-4DF0-8116-37692A73A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945601"/>
        <c:axId val="1620798409"/>
      </c:barChart>
      <c:catAx>
        <c:axId val="683945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0798409"/>
        <c:crosses val="autoZero"/>
        <c:auto val="1"/>
        <c:lblAlgn val="ctr"/>
        <c:lblOffset val="100"/>
        <c:noMultiLvlLbl val="1"/>
      </c:catAx>
      <c:valAx>
        <c:axId val="1620798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CTR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39456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CVR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'SEM Conquest Pivot Table'!$J$1:$J$2</c:f>
              <c:strCache>
                <c:ptCount val="2"/>
                <c:pt idx="0">
                  <c:v>Overall Campaign Performance (SEM Conquest)</c:v>
                </c:pt>
                <c:pt idx="1">
                  <c:v>CVR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CB4-47D9-9794-DDDB87B0BC78}"/>
              </c:ext>
            </c:extLst>
          </c:dPt>
          <c:dPt>
            <c:idx val="1"/>
            <c:invertIfNegative val="1"/>
            <c:bubble3D val="0"/>
            <c:spPr>
              <a:solidFill>
                <a:srgbClr val="E7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CB4-47D9-9794-DDDB87B0BC78}"/>
              </c:ext>
            </c:extLst>
          </c:dPt>
          <c:dPt>
            <c:idx val="2"/>
            <c:invertIfNegative val="1"/>
            <c:bubble3D val="0"/>
            <c:spPr>
              <a:solidFill>
                <a:srgbClr val="B8D9E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CB4-47D9-9794-DDDB87B0BC78}"/>
              </c:ext>
            </c:extLst>
          </c:dPt>
          <c:dPt>
            <c:idx val="3"/>
            <c:invertIfNegative val="1"/>
            <c:bubble3D val="0"/>
            <c:spPr>
              <a:solidFill>
                <a:srgbClr val="EE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CB4-47D9-9794-DDDB87B0BC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'SEM Conquest Pivot Table'!$A$3:$A$6</c:f>
              <c:strCache>
                <c:ptCount val="4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</c:strCache>
            </c:strRef>
          </c:cat>
          <c:val>
            <c:numRef>
              <c:f>'SEM Conquest Pivot Table'!$J$3:$J$6</c:f>
              <c:numCache>
                <c:formatCode>0.0%</c:formatCode>
                <c:ptCount val="4"/>
                <c:pt idx="0">
                  <c:v>0.25239616613418525</c:v>
                </c:pt>
                <c:pt idx="1">
                  <c:v>0.78652121588570967</c:v>
                </c:pt>
                <c:pt idx="2">
                  <c:v>0.33661262992842872</c:v>
                </c:pt>
                <c:pt idx="3">
                  <c:v>0.79504566841959545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ACB4-47D9-9794-DDDB87B0B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6644907"/>
        <c:axId val="789393952"/>
      </c:barChart>
      <c:catAx>
        <c:axId val="1986644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89393952"/>
        <c:crosses val="autoZero"/>
        <c:auto val="1"/>
        <c:lblAlgn val="ctr"/>
        <c:lblOffset val="100"/>
        <c:noMultiLvlLbl val="1"/>
      </c:catAx>
      <c:valAx>
        <c:axId val="789393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CVR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66449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Meta Retarget Spending by Campaign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'MR Pivot Table'!$B$1:$B$2</c:f>
              <c:strCache>
                <c:ptCount val="2"/>
                <c:pt idx="0">
                  <c:v>Overall Campaign Performance (Meta Retarget)</c:v>
                </c:pt>
                <c:pt idx="1">
                  <c:v>SUM of Spend</c:v>
                </c:pt>
              </c:strCache>
            </c:strRef>
          </c:tx>
          <c:dPt>
            <c:idx val="0"/>
            <c:bubble3D val="0"/>
            <c:spPr>
              <a:solidFill>
                <a:srgbClr val="D3FCA9"/>
              </a:solidFill>
            </c:spPr>
            <c:extLst>
              <c:ext xmlns:c16="http://schemas.microsoft.com/office/drawing/2014/chart" uri="{C3380CC4-5D6E-409C-BE32-E72D297353CC}">
                <c16:uniqueId val="{00000001-B60D-4C65-A7CD-0267FAB700A3}"/>
              </c:ext>
            </c:extLst>
          </c:dPt>
          <c:dPt>
            <c:idx val="1"/>
            <c:bubble3D val="0"/>
            <c:spPr>
              <a:solidFill>
                <a:srgbClr val="E8025F"/>
              </a:solidFill>
            </c:spPr>
            <c:extLst>
              <c:ext xmlns:c16="http://schemas.microsoft.com/office/drawing/2014/chart" uri="{C3380CC4-5D6E-409C-BE32-E72D297353CC}">
                <c16:uniqueId val="{00000003-B60D-4C65-A7CD-0267FAB700A3}"/>
              </c:ext>
            </c:extLst>
          </c:dPt>
          <c:dPt>
            <c:idx val="2"/>
            <c:bubble3D val="0"/>
            <c:spPr>
              <a:solidFill>
                <a:srgbClr val="B9DEF0"/>
              </a:solidFill>
            </c:spPr>
            <c:extLst>
              <c:ext xmlns:c16="http://schemas.microsoft.com/office/drawing/2014/chart" uri="{C3380CC4-5D6E-409C-BE32-E72D297353CC}">
                <c16:uniqueId val="{00000005-B60D-4C65-A7CD-0267FAB700A3}"/>
              </c:ext>
            </c:extLst>
          </c:dPt>
          <c:dPt>
            <c:idx val="3"/>
            <c:bubble3D val="0"/>
            <c:spPr>
              <a:solidFill>
                <a:srgbClr val="EF6C02"/>
              </a:solidFill>
            </c:spPr>
            <c:extLst>
              <c:ext xmlns:c16="http://schemas.microsoft.com/office/drawing/2014/chart" uri="{C3380CC4-5D6E-409C-BE32-E72D297353CC}">
                <c16:uniqueId val="{00000007-B60D-4C65-A7CD-0267FAB700A3}"/>
              </c:ext>
            </c:extLst>
          </c:dPt>
          <c:dPt>
            <c:idx val="4"/>
            <c:bubble3D val="0"/>
            <c:spPr>
              <a:solidFill>
                <a:srgbClr val="01CC75"/>
              </a:solidFill>
            </c:spPr>
            <c:extLst>
              <c:ext xmlns:c16="http://schemas.microsoft.com/office/drawing/2014/chart" uri="{C3380CC4-5D6E-409C-BE32-E72D297353CC}">
                <c16:uniqueId val="{00000009-B60D-4C65-A7CD-0267FAB700A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'MR Pivot Table'!$A$3:$A$7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'MR Pivot Table'!$B$3:$B$7</c:f>
              <c:numCache>
                <c:formatCode>"$"#,##0.00</c:formatCode>
                <c:ptCount val="5"/>
                <c:pt idx="0">
                  <c:v>351496.23173333332</c:v>
                </c:pt>
                <c:pt idx="1">
                  <c:v>688807.5161777779</c:v>
                </c:pt>
                <c:pt idx="2">
                  <c:v>805584.96062222205</c:v>
                </c:pt>
                <c:pt idx="3">
                  <c:v>211785.52217777781</c:v>
                </c:pt>
                <c:pt idx="4">
                  <c:v>154112.82440000004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0D-4C65-A7CD-0267FAB70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Meta Retarget Revenue for Each Chewy Campaign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'MR Pivot Table'!$E$1:$E$2</c:f>
              <c:strCache>
                <c:ptCount val="2"/>
                <c:pt idx="0">
                  <c:v>Overall Campaign Performance (Meta Retarget)</c:v>
                </c:pt>
                <c:pt idx="1">
                  <c:v>SUM of Revenue</c:v>
                </c:pt>
              </c:strCache>
            </c:strRef>
          </c:tx>
          <c:spPr>
            <a:solidFill>
              <a:srgbClr val="A5F29A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'MR Pivot Table'!$A$3:$A$7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'MR Pivot Table'!$E$3:$E$7</c:f>
              <c:numCache>
                <c:formatCode>"$"#,##0</c:formatCode>
                <c:ptCount val="5"/>
                <c:pt idx="0">
                  <c:v>5889486.7851851853</c:v>
                </c:pt>
                <c:pt idx="1">
                  <c:v>8702630.192592591</c:v>
                </c:pt>
                <c:pt idx="2">
                  <c:v>31235789.451851852</c:v>
                </c:pt>
                <c:pt idx="3">
                  <c:v>3336072.8888888895</c:v>
                </c:pt>
                <c:pt idx="4">
                  <c:v>495805.21481481491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945-4974-A285-8B9D9C114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49200211"/>
        <c:axId val="452405700"/>
        <c:axId val="0"/>
      </c:bar3DChart>
      <c:catAx>
        <c:axId val="1449200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52405700"/>
        <c:crosses val="autoZero"/>
        <c:auto val="1"/>
        <c:lblAlgn val="ctr"/>
        <c:lblOffset val="100"/>
        <c:noMultiLvlLbl val="1"/>
      </c:catAx>
      <c:valAx>
        <c:axId val="452405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Revenue</a:t>
                </a:r>
              </a:p>
            </c:rich>
          </c:tx>
          <c:overlay val="0"/>
        </c:title>
        <c:numFmt formatCode="&quot;$&quot;#,##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92002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Meta Retarget Performance for Each Chewy Campaign, By Clicks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'MR Pivot Table'!$C$1:$C$2</c:f>
              <c:strCache>
                <c:ptCount val="2"/>
                <c:pt idx="0">
                  <c:v>Overall Campaign Performance (Meta Retarget)</c:v>
                </c:pt>
                <c:pt idx="1">
                  <c:v>SUM of Clicks</c:v>
                </c:pt>
              </c:strCache>
            </c:strRef>
          </c:tx>
          <c:spPr>
            <a:solidFill>
              <a:srgbClr val="2B71FF">
                <a:alpha val="30000"/>
              </a:srgbClr>
            </a:solidFill>
            <a:ln cmpd="sng">
              <a:solidFill>
                <a:srgbClr val="2B71FF">
                  <a:alpha val="100000"/>
                </a:srgbClr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'MR Pivot Table'!$A$3:$A$7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'MR Pivot Table'!$C$3:$C$7</c:f>
              <c:numCache>
                <c:formatCode>#,##0</c:formatCode>
                <c:ptCount val="5"/>
                <c:pt idx="0">
                  <c:v>764212.00000000012</c:v>
                </c:pt>
                <c:pt idx="1">
                  <c:v>1265132</c:v>
                </c:pt>
                <c:pt idx="2">
                  <c:v>1906716.666666667</c:v>
                </c:pt>
                <c:pt idx="3">
                  <c:v>237336</c:v>
                </c:pt>
                <c:pt idx="4">
                  <c:v>84107.333333333343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E-471D-97A6-EB2365B90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080687"/>
        <c:axId val="1278239096"/>
      </c:areaChart>
      <c:catAx>
        <c:axId val="906080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78239096"/>
        <c:crosses val="autoZero"/>
        <c:auto val="1"/>
        <c:lblAlgn val="ctr"/>
        <c:lblOffset val="100"/>
        <c:noMultiLvlLbl val="1"/>
      </c:catAx>
      <c:valAx>
        <c:axId val="1278239096"/>
        <c:scaling>
          <c:orientation val="minMax"/>
          <c:max val="191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Clicks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6080687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Meta Retarget Performance for Each Chewy Campaign, By Impressions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strRef>
              <c:f>'MR Pivot Table'!$D$1:$D$2</c:f>
              <c:strCache>
                <c:ptCount val="2"/>
                <c:pt idx="0">
                  <c:v>Overall Campaign Performance (Meta Retarget)</c:v>
                </c:pt>
                <c:pt idx="1">
                  <c:v>SUM of Impressions</c:v>
                </c:pt>
              </c:strCache>
            </c:strRef>
          </c:tx>
          <c:spPr>
            <a:solidFill>
              <a:srgbClr val="32C41E">
                <a:alpha val="30000"/>
              </a:srgbClr>
            </a:solidFill>
            <a:ln cmpd="sng">
              <a:solidFill>
                <a:srgbClr val="32C41E">
                  <a:alpha val="100000"/>
                </a:srgbClr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'MR Pivot Table'!$A$3:$A$7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'MR Pivot Table'!$D$3:$D$7</c:f>
              <c:numCache>
                <c:formatCode>#,##0</c:formatCode>
                <c:ptCount val="5"/>
                <c:pt idx="0">
                  <c:v>38062975.666666672</c:v>
                </c:pt>
                <c:pt idx="1">
                  <c:v>130690373.00000003</c:v>
                </c:pt>
                <c:pt idx="2">
                  <c:v>124021593.66666667</c:v>
                </c:pt>
                <c:pt idx="3">
                  <c:v>53427626.666666657</c:v>
                </c:pt>
                <c:pt idx="4">
                  <c:v>27331652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9-4C55-BEC7-972DDA31F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937569"/>
        <c:axId val="1508706363"/>
      </c:areaChart>
      <c:catAx>
        <c:axId val="1778937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08706363"/>
        <c:crosses val="autoZero"/>
        <c:auto val="1"/>
        <c:lblAlgn val="ctr"/>
        <c:lblOffset val="100"/>
        <c:noMultiLvlLbl val="1"/>
      </c:catAx>
      <c:valAx>
        <c:axId val="1508706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Impressions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7893756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Meta Retarget Performance for Each Chewy Campaign, By CPC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'MR Pivot Table'!$G$1:$G$2</c:f>
              <c:strCache>
                <c:ptCount val="2"/>
                <c:pt idx="0">
                  <c:v>Overall Campaign Performance (Meta Retarget)</c:v>
                </c:pt>
                <c:pt idx="1">
                  <c:v>CPC</c:v>
                </c:pt>
              </c:strCache>
            </c:strRef>
          </c:tx>
          <c:spPr>
            <a:solidFill>
              <a:srgbClr val="2B71FF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980-4F73-A196-EACCE06F1FCE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980-4F73-A196-EACCE06F1FCE}"/>
              </c:ext>
            </c:extLst>
          </c:dPt>
          <c:dPt>
            <c:idx val="2"/>
            <c:invertIfNegative val="1"/>
            <c:bubble3D val="0"/>
            <c:spPr>
              <a:solidFill>
                <a:srgbClr val="B9DAF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980-4F73-A196-EACCE06F1FCE}"/>
              </c:ext>
            </c:extLst>
          </c:dPt>
          <c:dPt>
            <c:idx val="3"/>
            <c:invertIfNegative val="1"/>
            <c:bubble3D val="0"/>
            <c:spPr>
              <a:solidFill>
                <a:srgbClr val="EF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980-4F73-A196-EACCE06F1FCE}"/>
              </c:ext>
            </c:extLst>
          </c:dPt>
          <c:dPt>
            <c:idx val="4"/>
            <c:invertIfNegative val="1"/>
            <c:bubble3D val="0"/>
            <c:spPr>
              <a:solidFill>
                <a:srgbClr val="01CC7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980-4F73-A196-EACCE06F1F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'MR Pivot Table'!$A$3:$A$7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'MR Pivot Table'!$G$3:$G$7</c:f>
              <c:numCache>
                <c:formatCode>"$"#,##0.00</c:formatCode>
                <c:ptCount val="5"/>
                <c:pt idx="0">
                  <c:v>0.45994597275799554</c:v>
                </c:pt>
                <c:pt idx="1">
                  <c:v>0.54445505779458425</c:v>
                </c:pt>
                <c:pt idx="2">
                  <c:v>0.42249851522541643</c:v>
                </c:pt>
                <c:pt idx="3">
                  <c:v>0.89234470193218818</c:v>
                </c:pt>
                <c:pt idx="4">
                  <c:v>1.8323351637986385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E980-4F73-A196-EACCE06F1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516934"/>
        <c:axId val="461083307"/>
      </c:barChart>
      <c:catAx>
        <c:axId val="141951693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1083307"/>
        <c:crosses val="autoZero"/>
        <c:auto val="1"/>
        <c:lblAlgn val="ctr"/>
        <c:lblOffset val="100"/>
        <c:noMultiLvlLbl val="1"/>
      </c:catAx>
      <c:valAx>
        <c:axId val="4610833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CPC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951693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SEM Revenue by Campaign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'SEM Pivot Table'!$C$1:$C$2</c:f>
              <c:strCache>
                <c:ptCount val="2"/>
                <c:pt idx="0">
                  <c:v>Overall Findings</c:v>
                </c:pt>
                <c:pt idx="1">
                  <c:v>SUM of Revenue</c:v>
                </c:pt>
              </c:strCache>
            </c:strRef>
          </c:tx>
          <c:dPt>
            <c:idx val="0"/>
            <c:bubble3D val="0"/>
            <c:spPr>
              <a:solidFill>
                <a:srgbClr val="D2FBA8"/>
              </a:solidFill>
            </c:spPr>
            <c:extLst>
              <c:ext xmlns:c16="http://schemas.microsoft.com/office/drawing/2014/chart" uri="{C3380CC4-5D6E-409C-BE32-E72D297353CC}">
                <c16:uniqueId val="{00000001-D4C8-4EAA-A492-7F01CBB8A460}"/>
              </c:ext>
            </c:extLst>
          </c:dPt>
          <c:dPt>
            <c:idx val="1"/>
            <c:bubble3D val="0"/>
            <c:spPr>
              <a:solidFill>
                <a:srgbClr val="E7025F"/>
              </a:solidFill>
            </c:spPr>
            <c:extLst>
              <c:ext xmlns:c16="http://schemas.microsoft.com/office/drawing/2014/chart" uri="{C3380CC4-5D6E-409C-BE32-E72D297353CC}">
                <c16:uniqueId val="{00000003-D4C8-4EAA-A492-7F01CBB8A460}"/>
              </c:ext>
            </c:extLst>
          </c:dPt>
          <c:dPt>
            <c:idx val="2"/>
            <c:bubble3D val="0"/>
            <c:spPr>
              <a:solidFill>
                <a:srgbClr val="B9DEF0"/>
              </a:solidFill>
            </c:spPr>
            <c:extLst>
              <c:ext xmlns:c16="http://schemas.microsoft.com/office/drawing/2014/chart" uri="{C3380CC4-5D6E-409C-BE32-E72D297353CC}">
                <c16:uniqueId val="{00000005-D4C8-4EAA-A492-7F01CBB8A460}"/>
              </c:ext>
            </c:extLst>
          </c:dPt>
          <c:dPt>
            <c:idx val="3"/>
            <c:bubble3D val="0"/>
            <c:spPr>
              <a:solidFill>
                <a:srgbClr val="EF6C02"/>
              </a:solidFill>
            </c:spPr>
            <c:extLst>
              <c:ext xmlns:c16="http://schemas.microsoft.com/office/drawing/2014/chart" uri="{C3380CC4-5D6E-409C-BE32-E72D297353CC}">
                <c16:uniqueId val="{00000007-D4C8-4EAA-A492-7F01CBB8A460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'SEM Pivot Table'!$A$3:$A$6</c:f>
              <c:strCache>
                <c:ptCount val="4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</c:strCache>
            </c:strRef>
          </c:cat>
          <c:val>
            <c:numRef>
              <c:f>'SEM Pivot Table'!$C$3:$C$6</c:f>
              <c:numCache>
                <c:formatCode>"$"#,##0.00</c:formatCode>
                <c:ptCount val="4"/>
                <c:pt idx="0">
                  <c:v>1524188.7</c:v>
                </c:pt>
                <c:pt idx="1">
                  <c:v>3214260.26</c:v>
                </c:pt>
                <c:pt idx="2">
                  <c:v>4338716.3899999997</c:v>
                </c:pt>
                <c:pt idx="3">
                  <c:v>445260.87797619059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C8-4EAA-A492-7F01CBB8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Meta Retarget Performance for Each Chewy Campaign, By CPA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'MR Pivot Table'!$H$1:$H$2</c:f>
              <c:strCache>
                <c:ptCount val="2"/>
                <c:pt idx="0">
                  <c:v>Overall Campaign Performance (Meta Retarget)</c:v>
                </c:pt>
                <c:pt idx="1">
                  <c:v>CPA</c:v>
                </c:pt>
              </c:strCache>
            </c:strRef>
          </c:tx>
          <c:spPr>
            <a:solidFill>
              <a:srgbClr val="BED3FF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13F-4202-BD8F-8DBD485D20A1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C13F-4202-BD8F-8DBD485D20A1}"/>
              </c:ext>
            </c:extLst>
          </c:dPt>
          <c:dPt>
            <c:idx val="2"/>
            <c:invertIfNegative val="1"/>
            <c:bubble3D val="0"/>
            <c:spPr>
              <a:solidFill>
                <a:srgbClr val="B9DAF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C13F-4202-BD8F-8DBD485D20A1}"/>
              </c:ext>
            </c:extLst>
          </c:dPt>
          <c:dPt>
            <c:idx val="3"/>
            <c:invertIfNegative val="1"/>
            <c:bubble3D val="0"/>
            <c:spPr>
              <a:solidFill>
                <a:srgbClr val="EF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C13F-4202-BD8F-8DBD485D20A1}"/>
              </c:ext>
            </c:extLst>
          </c:dPt>
          <c:dPt>
            <c:idx val="4"/>
            <c:invertIfNegative val="1"/>
            <c:bubble3D val="0"/>
            <c:spPr>
              <a:solidFill>
                <a:srgbClr val="01CC7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C13F-4202-BD8F-8DBD485D20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'MR Pivot Table'!$A$3:$A$7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'MR Pivot Table'!$H$3:$H$7</c:f>
              <c:numCache>
                <c:formatCode>"$"#,##0.00</c:formatCode>
                <c:ptCount val="5"/>
                <c:pt idx="0">
                  <c:v>17.579206388263731</c:v>
                </c:pt>
                <c:pt idx="1">
                  <c:v>16.17184786649867</c:v>
                </c:pt>
                <c:pt idx="2">
                  <c:v>10.520895397965548</c:v>
                </c:pt>
                <c:pt idx="3">
                  <c:v>19.757955236288627</c:v>
                </c:pt>
                <c:pt idx="4">
                  <c:v>44.996445080291984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C13F-4202-BD8F-8DBD485D2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6820404"/>
        <c:axId val="833961115"/>
      </c:barChart>
      <c:catAx>
        <c:axId val="11268204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3961115"/>
        <c:crosses val="autoZero"/>
        <c:auto val="1"/>
        <c:lblAlgn val="ctr"/>
        <c:lblOffset val="100"/>
        <c:noMultiLvlLbl val="1"/>
      </c:catAx>
      <c:valAx>
        <c:axId val="8339611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CPA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26820404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Meta Retarget Performance for Each Chewy Campaign, By CTR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'MR Pivot Table'!$I$1:$I$2</c:f>
              <c:strCache>
                <c:ptCount val="2"/>
                <c:pt idx="0">
                  <c:v>Overall Campaign Performance (Meta Retarget)</c:v>
                </c:pt>
                <c:pt idx="1">
                  <c:v>CTR</c:v>
                </c:pt>
              </c:strCache>
            </c:strRef>
          </c:tx>
          <c:spPr>
            <a:solidFill>
              <a:srgbClr val="2B71F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'MR Pivot Table'!$A$3:$A$7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'MR Pivot Table'!$I$3:$I$7</c:f>
              <c:numCache>
                <c:formatCode>0.00%</c:formatCode>
                <c:ptCount val="5"/>
                <c:pt idx="0">
                  <c:v>2.0077568466861942E-2</c:v>
                </c:pt>
                <c:pt idx="1">
                  <c:v>9.6803763808983832E-3</c:v>
                </c:pt>
                <c:pt idx="2">
                  <c:v>1.5374070033250475E-2</c:v>
                </c:pt>
                <c:pt idx="3">
                  <c:v>4.4421961971234866E-3</c:v>
                </c:pt>
                <c:pt idx="4">
                  <c:v>3.0772868516448747E-3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CF8-4D52-8F4E-FDC0E8A50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5044226"/>
        <c:axId val="760464469"/>
      </c:barChart>
      <c:catAx>
        <c:axId val="19050442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0464469"/>
        <c:crosses val="autoZero"/>
        <c:auto val="1"/>
        <c:lblAlgn val="ctr"/>
        <c:lblOffset val="100"/>
        <c:noMultiLvlLbl val="1"/>
      </c:catAx>
      <c:valAx>
        <c:axId val="7604644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CTR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5044226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Meta Retarget Performance for Each Chewy Campaign, By CVR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'MR Pivot Table'!$J$1:$J$2</c:f>
              <c:strCache>
                <c:ptCount val="2"/>
                <c:pt idx="0">
                  <c:v>Overall Campaign Performance (Meta Retarget)</c:v>
                </c:pt>
                <c:pt idx="1">
                  <c:v>CVR</c:v>
                </c:pt>
              </c:strCache>
            </c:strRef>
          </c:tx>
          <c:spPr>
            <a:solidFill>
              <a:srgbClr val="BED3F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'MR Pivot Table'!$A$3:$A$7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'MR Pivot Table'!$J$3:$J$7</c:f>
              <c:numCache>
                <c:formatCode>0.00%</c:formatCode>
                <c:ptCount val="5"/>
                <c:pt idx="0">
                  <c:v>2.6164205743955862E-2</c:v>
                </c:pt>
                <c:pt idx="1">
                  <c:v>3.3666842669381532E-2</c:v>
                </c:pt>
                <c:pt idx="2">
                  <c:v>4.0158037813693689E-2</c:v>
                </c:pt>
                <c:pt idx="3">
                  <c:v>4.5163818384063102E-2</c:v>
                </c:pt>
                <c:pt idx="4">
                  <c:v>4.072177614318212E-2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23B-491C-869A-6842A6DDE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6998670"/>
        <c:axId val="253078467"/>
      </c:barChart>
      <c:catAx>
        <c:axId val="122699867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3078467"/>
        <c:crosses val="autoZero"/>
        <c:auto val="1"/>
        <c:lblAlgn val="ctr"/>
        <c:lblOffset val="100"/>
        <c:noMultiLvlLbl val="1"/>
      </c:catAx>
      <c:valAx>
        <c:axId val="2530784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SUM of CVR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699867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Meta Retarget Revenue by Campaign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'MR Pivot Table'!$E$1:$E$2</c:f>
              <c:strCache>
                <c:ptCount val="2"/>
                <c:pt idx="0">
                  <c:v>Overall Campaign Performance (Meta Retarget)</c:v>
                </c:pt>
                <c:pt idx="1">
                  <c:v>SUM of Revenue</c:v>
                </c:pt>
              </c:strCache>
            </c:strRef>
          </c:tx>
          <c:dPt>
            <c:idx val="0"/>
            <c:bubble3D val="0"/>
            <c:spPr>
              <a:solidFill>
                <a:srgbClr val="D3FCA9"/>
              </a:solidFill>
            </c:spPr>
            <c:extLst>
              <c:ext xmlns:c16="http://schemas.microsoft.com/office/drawing/2014/chart" uri="{C3380CC4-5D6E-409C-BE32-E72D297353CC}">
                <c16:uniqueId val="{00000001-E642-4877-B559-A3093AA13633}"/>
              </c:ext>
            </c:extLst>
          </c:dPt>
          <c:dPt>
            <c:idx val="1"/>
            <c:bubble3D val="0"/>
            <c:spPr>
              <a:solidFill>
                <a:srgbClr val="E8025F"/>
              </a:solidFill>
            </c:spPr>
            <c:extLst>
              <c:ext xmlns:c16="http://schemas.microsoft.com/office/drawing/2014/chart" uri="{C3380CC4-5D6E-409C-BE32-E72D297353CC}">
                <c16:uniqueId val="{00000003-E642-4877-B559-A3093AA13633}"/>
              </c:ext>
            </c:extLst>
          </c:dPt>
          <c:dPt>
            <c:idx val="2"/>
            <c:bubble3D val="0"/>
            <c:spPr>
              <a:solidFill>
                <a:srgbClr val="B9DEF0"/>
              </a:solidFill>
            </c:spPr>
            <c:extLst>
              <c:ext xmlns:c16="http://schemas.microsoft.com/office/drawing/2014/chart" uri="{C3380CC4-5D6E-409C-BE32-E72D297353CC}">
                <c16:uniqueId val="{00000005-E642-4877-B559-A3093AA13633}"/>
              </c:ext>
            </c:extLst>
          </c:dPt>
          <c:dPt>
            <c:idx val="3"/>
            <c:bubble3D val="0"/>
            <c:spPr>
              <a:solidFill>
                <a:srgbClr val="EF6C02"/>
              </a:solidFill>
            </c:spPr>
            <c:extLst>
              <c:ext xmlns:c16="http://schemas.microsoft.com/office/drawing/2014/chart" uri="{C3380CC4-5D6E-409C-BE32-E72D297353CC}">
                <c16:uniqueId val="{00000007-E642-4877-B559-A3093AA13633}"/>
              </c:ext>
            </c:extLst>
          </c:dPt>
          <c:dPt>
            <c:idx val="4"/>
            <c:bubble3D val="0"/>
            <c:spPr>
              <a:solidFill>
                <a:srgbClr val="01CC75"/>
              </a:solidFill>
            </c:spPr>
            <c:extLst>
              <c:ext xmlns:c16="http://schemas.microsoft.com/office/drawing/2014/chart" uri="{C3380CC4-5D6E-409C-BE32-E72D297353CC}">
                <c16:uniqueId val="{00000009-E642-4877-B559-A3093AA1363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'MR Pivot Table'!$A$3:$A$7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'MR Pivot Table'!$E$3:$E$7</c:f>
              <c:numCache>
                <c:formatCode>"$"#,##0</c:formatCode>
                <c:ptCount val="5"/>
                <c:pt idx="0">
                  <c:v>5889486.7851851853</c:v>
                </c:pt>
                <c:pt idx="1">
                  <c:v>8702630.192592591</c:v>
                </c:pt>
                <c:pt idx="2">
                  <c:v>31235789.451851852</c:v>
                </c:pt>
                <c:pt idx="3">
                  <c:v>3336072.8888888895</c:v>
                </c:pt>
                <c:pt idx="4">
                  <c:v>495805.21481481491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642-4877-B559-A3093AA13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Meta Retarget Performance for Each Chewy Campaign, By CPC and CPA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'MR Pivot Table'!$G$1:$G$2</c:f>
              <c:strCache>
                <c:ptCount val="2"/>
                <c:pt idx="0">
                  <c:v>Overall Campaign Performance (Meta Retarget)</c:v>
                </c:pt>
                <c:pt idx="1">
                  <c:v>CPC</c:v>
                </c:pt>
              </c:strCache>
            </c:strRef>
          </c:tx>
          <c:spPr>
            <a:solidFill>
              <a:srgbClr val="5BD04B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'MR Pivot Table'!$A$3:$A$7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'MR Pivot Table'!$G$3:$G$7</c:f>
              <c:numCache>
                <c:formatCode>"$"#,##0.00</c:formatCode>
                <c:ptCount val="5"/>
                <c:pt idx="0">
                  <c:v>0.45994597275799554</c:v>
                </c:pt>
                <c:pt idx="1">
                  <c:v>0.54445505779458425</c:v>
                </c:pt>
                <c:pt idx="2">
                  <c:v>0.42249851522541643</c:v>
                </c:pt>
                <c:pt idx="3">
                  <c:v>0.89234470193218818</c:v>
                </c:pt>
                <c:pt idx="4">
                  <c:v>1.8323351637986385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0CF-41E1-B75E-732D6A9A22B6}"/>
            </c:ext>
          </c:extLst>
        </c:ser>
        <c:ser>
          <c:idx val="1"/>
          <c:order val="1"/>
          <c:tx>
            <c:strRef>
              <c:f>'MR Pivot Table'!$H$1:$H$2</c:f>
              <c:strCache>
                <c:ptCount val="2"/>
                <c:pt idx="0">
                  <c:v>Overall Campaign Performance (Meta Retarget)</c:v>
                </c:pt>
                <c:pt idx="1">
                  <c:v>CPA</c:v>
                </c:pt>
              </c:strCache>
            </c:strRef>
          </c:tx>
          <c:spPr>
            <a:solidFill>
              <a:srgbClr val="A5F29A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>
                    <a:solidFill>
                      <a:srgbClr val="A5F29A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'MR Pivot Table'!$A$3:$A$7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'MR Pivot Table'!$H$3:$H$7</c:f>
              <c:numCache>
                <c:formatCode>"$"#,##0.00</c:formatCode>
                <c:ptCount val="5"/>
                <c:pt idx="0">
                  <c:v>17.579206388263731</c:v>
                </c:pt>
                <c:pt idx="1">
                  <c:v>16.17184786649867</c:v>
                </c:pt>
                <c:pt idx="2">
                  <c:v>10.520895397965548</c:v>
                </c:pt>
                <c:pt idx="3">
                  <c:v>19.757955236288627</c:v>
                </c:pt>
                <c:pt idx="4">
                  <c:v>44.996445080291984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0CF-41E1-B75E-732D6A9A2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45066"/>
        <c:axId val="333121065"/>
      </c:barChart>
      <c:catAx>
        <c:axId val="44545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33121065"/>
        <c:crosses val="autoZero"/>
        <c:auto val="1"/>
        <c:lblAlgn val="ctr"/>
        <c:lblOffset val="100"/>
        <c:noMultiLvlLbl val="1"/>
      </c:catAx>
      <c:valAx>
        <c:axId val="333121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454506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Meta Retarget CTR and CVR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'MR Pivot Table'!$I$1:$I$2</c:f>
              <c:strCache>
                <c:ptCount val="2"/>
                <c:pt idx="0">
                  <c:v>Overall Campaign Performance (Meta Retarget)</c:v>
                </c:pt>
                <c:pt idx="1">
                  <c:v>CTR</c:v>
                </c:pt>
              </c:strCache>
            </c:strRef>
          </c:tx>
          <c:spPr>
            <a:solidFill>
              <a:srgbClr val="1C49C2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95B1-4178-B34E-6A8A57A663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'MR Pivot Table'!$A$3:$A$7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'MR Pivot Table'!$I$3:$I$7</c:f>
              <c:numCache>
                <c:formatCode>0.00%</c:formatCode>
                <c:ptCount val="5"/>
                <c:pt idx="0">
                  <c:v>2.0077568466861942E-2</c:v>
                </c:pt>
                <c:pt idx="1">
                  <c:v>9.6803763808983832E-3</c:v>
                </c:pt>
                <c:pt idx="2">
                  <c:v>1.5374070033250475E-2</c:v>
                </c:pt>
                <c:pt idx="3">
                  <c:v>4.4421961971234866E-3</c:v>
                </c:pt>
                <c:pt idx="4">
                  <c:v>3.0772868516448747E-3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5B1-4178-B34E-6A8A57A6633F}"/>
            </c:ext>
          </c:extLst>
        </c:ser>
        <c:ser>
          <c:idx val="1"/>
          <c:order val="1"/>
          <c:tx>
            <c:strRef>
              <c:f>'MR Pivot Table'!$J$1:$J$2</c:f>
              <c:strCache>
                <c:ptCount val="2"/>
                <c:pt idx="0">
                  <c:v>Overall Campaign Performance (Meta Retarget)</c:v>
                </c:pt>
                <c:pt idx="1">
                  <c:v>CVR</c:v>
                </c:pt>
              </c:strCache>
            </c:strRef>
          </c:tx>
          <c:spPr>
            <a:solidFill>
              <a:srgbClr val="B9DAF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95B1-4178-B34E-6A8A57A663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'MR Pivot Table'!$A$3:$A$7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'MR Pivot Table'!$J$3:$J$7</c:f>
              <c:numCache>
                <c:formatCode>0.00%</c:formatCode>
                <c:ptCount val="5"/>
                <c:pt idx="0">
                  <c:v>2.6164205743955862E-2</c:v>
                </c:pt>
                <c:pt idx="1">
                  <c:v>3.3666842669381532E-2</c:v>
                </c:pt>
                <c:pt idx="2">
                  <c:v>4.0158037813693689E-2</c:v>
                </c:pt>
                <c:pt idx="3">
                  <c:v>4.5163818384063102E-2</c:v>
                </c:pt>
                <c:pt idx="4">
                  <c:v>4.072177614318212E-2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5B1-4178-B34E-6A8A57A66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361939"/>
        <c:axId val="583917305"/>
      </c:barChart>
      <c:catAx>
        <c:axId val="840361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3917305"/>
        <c:crosses val="autoZero"/>
        <c:auto val="1"/>
        <c:lblAlgn val="ctr"/>
        <c:lblOffset val="100"/>
        <c:noMultiLvlLbl val="1"/>
      </c:catAx>
      <c:valAx>
        <c:axId val="5839173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403619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Meta Retarget Performance for Each Chewy Campaign, By Spend and Revenue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'MR Pivot Table'!$B$2</c:f>
              <c:strCache>
                <c:ptCount val="1"/>
                <c:pt idx="0">
                  <c:v>SUM of Spend</c:v>
                </c:pt>
              </c:strCache>
            </c:strRef>
          </c:tx>
          <c:spPr>
            <a:solidFill>
              <a:srgbClr val="5BD04B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'MR Pivot Table'!$A$3:$A$7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'MR Pivot Table'!$B$3:$B$7</c:f>
              <c:numCache>
                <c:formatCode>"$"#,##0.00</c:formatCode>
                <c:ptCount val="5"/>
                <c:pt idx="0">
                  <c:v>351496.23173333332</c:v>
                </c:pt>
                <c:pt idx="1">
                  <c:v>688807.5161777779</c:v>
                </c:pt>
                <c:pt idx="2">
                  <c:v>805584.96062222205</c:v>
                </c:pt>
                <c:pt idx="3">
                  <c:v>211785.52217777781</c:v>
                </c:pt>
                <c:pt idx="4">
                  <c:v>154112.82440000004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03C-4BDE-9616-E878D75424BC}"/>
            </c:ext>
          </c:extLst>
        </c:ser>
        <c:ser>
          <c:idx val="1"/>
          <c:order val="1"/>
          <c:tx>
            <c:strRef>
              <c:f>'MR Pivot Table'!$E$2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rgbClr val="2B71F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'MR Pivot Table'!$A$3:$A$7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'MR Pivot Table'!$E$3:$E$7</c:f>
              <c:numCache>
                <c:formatCode>"$"#,##0</c:formatCode>
                <c:ptCount val="5"/>
                <c:pt idx="0">
                  <c:v>5889486.7851851853</c:v>
                </c:pt>
                <c:pt idx="1">
                  <c:v>8702630.192592591</c:v>
                </c:pt>
                <c:pt idx="2">
                  <c:v>31235789.451851852</c:v>
                </c:pt>
                <c:pt idx="3">
                  <c:v>3336072.8888888895</c:v>
                </c:pt>
                <c:pt idx="4">
                  <c:v>495805.21481481491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03C-4BDE-9616-E878D7542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8085317"/>
        <c:axId val="1671068773"/>
      </c:barChart>
      <c:catAx>
        <c:axId val="288085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71068773"/>
        <c:crosses val="autoZero"/>
        <c:auto val="1"/>
        <c:lblAlgn val="ctr"/>
        <c:lblOffset val="100"/>
        <c:noMultiLvlLbl val="1"/>
      </c:catAx>
      <c:valAx>
        <c:axId val="167106877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_(&quot;$&quot;* #,##0.00_);_(&quot;$&quot;* \(#,##0.00\);_(&quot;$&quot;* &quot;-&quot;??_);_(@_)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80853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Meta Awareness Spending by Campaign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'MA Pivot Table'!$B$14:$B$15</c:f>
              <c:strCache>
                <c:ptCount val="2"/>
                <c:pt idx="0">
                  <c:v>Overall Campaign Performance (Meta Awareness)</c:v>
                </c:pt>
                <c:pt idx="1">
                  <c:v>SUM of Spend</c:v>
                </c:pt>
              </c:strCache>
            </c:strRef>
          </c:tx>
          <c:dPt>
            <c:idx val="0"/>
            <c:bubble3D val="0"/>
            <c:spPr>
              <a:solidFill>
                <a:srgbClr val="D3FCA9"/>
              </a:solidFill>
            </c:spPr>
            <c:extLst>
              <c:ext xmlns:c16="http://schemas.microsoft.com/office/drawing/2014/chart" uri="{C3380CC4-5D6E-409C-BE32-E72D297353CC}">
                <c16:uniqueId val="{00000001-6E7C-4028-99A4-A646EB552435}"/>
              </c:ext>
            </c:extLst>
          </c:dPt>
          <c:dPt>
            <c:idx val="1"/>
            <c:bubble3D val="0"/>
            <c:spPr>
              <a:solidFill>
                <a:srgbClr val="E8025F"/>
              </a:solidFill>
            </c:spPr>
            <c:extLst>
              <c:ext xmlns:c16="http://schemas.microsoft.com/office/drawing/2014/chart" uri="{C3380CC4-5D6E-409C-BE32-E72D297353CC}">
                <c16:uniqueId val="{00000003-6E7C-4028-99A4-A646EB552435}"/>
              </c:ext>
            </c:extLst>
          </c:dPt>
          <c:dPt>
            <c:idx val="2"/>
            <c:bubble3D val="0"/>
            <c:spPr>
              <a:solidFill>
                <a:srgbClr val="B9DEF0"/>
              </a:solidFill>
            </c:spPr>
            <c:extLst>
              <c:ext xmlns:c16="http://schemas.microsoft.com/office/drawing/2014/chart" uri="{C3380CC4-5D6E-409C-BE32-E72D297353CC}">
                <c16:uniqueId val="{00000005-6E7C-4028-99A4-A646EB552435}"/>
              </c:ext>
            </c:extLst>
          </c:dPt>
          <c:dPt>
            <c:idx val="3"/>
            <c:bubble3D val="0"/>
            <c:spPr>
              <a:solidFill>
                <a:srgbClr val="EF6C02"/>
              </a:solidFill>
            </c:spPr>
            <c:extLst>
              <c:ext xmlns:c16="http://schemas.microsoft.com/office/drawing/2014/chart" uri="{C3380CC4-5D6E-409C-BE32-E72D297353CC}">
                <c16:uniqueId val="{00000007-6E7C-4028-99A4-A646EB552435}"/>
              </c:ext>
            </c:extLst>
          </c:dPt>
          <c:dPt>
            <c:idx val="4"/>
            <c:bubble3D val="0"/>
            <c:spPr>
              <a:solidFill>
                <a:srgbClr val="01CC75"/>
              </a:solidFill>
            </c:spPr>
            <c:extLst>
              <c:ext xmlns:c16="http://schemas.microsoft.com/office/drawing/2014/chart" uri="{C3380CC4-5D6E-409C-BE32-E72D297353CC}">
                <c16:uniqueId val="{00000009-6E7C-4028-99A4-A646EB552435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'MA Pivot Table'!$A$16:$A$20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'MA Pivot Table'!$B$16:$B$20</c:f>
              <c:numCache>
                <c:formatCode>"$"#,##0.00</c:formatCode>
                <c:ptCount val="5"/>
                <c:pt idx="0">
                  <c:v>142535.31428571432</c:v>
                </c:pt>
                <c:pt idx="1">
                  <c:v>306769.88571428572</c:v>
                </c:pt>
                <c:pt idx="2">
                  <c:v>153539.3142857143</c:v>
                </c:pt>
                <c:pt idx="3">
                  <c:v>138104.05714285714</c:v>
                </c:pt>
                <c:pt idx="4">
                  <c:v>108393.48571428571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7C-4028-99A4-A646EB552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Meta Awareness Revenue by Campaign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'MA Pivot Table'!$E$14:$E$15</c:f>
              <c:strCache>
                <c:ptCount val="2"/>
                <c:pt idx="0">
                  <c:v>Overall Campaign Performance (Meta Awareness)</c:v>
                </c:pt>
                <c:pt idx="1">
                  <c:v>SUM of Revenue</c:v>
                </c:pt>
              </c:strCache>
            </c:strRef>
          </c:tx>
          <c:dPt>
            <c:idx val="0"/>
            <c:bubble3D val="0"/>
            <c:spPr>
              <a:solidFill>
                <a:srgbClr val="D3FCA9"/>
              </a:solidFill>
            </c:spPr>
            <c:extLst>
              <c:ext xmlns:c16="http://schemas.microsoft.com/office/drawing/2014/chart" uri="{C3380CC4-5D6E-409C-BE32-E72D297353CC}">
                <c16:uniqueId val="{00000001-8CBD-44FC-8AB7-3301B0D1B63E}"/>
              </c:ext>
            </c:extLst>
          </c:dPt>
          <c:dPt>
            <c:idx val="1"/>
            <c:bubble3D val="0"/>
            <c:spPr>
              <a:solidFill>
                <a:srgbClr val="E8025F"/>
              </a:solidFill>
            </c:spPr>
            <c:extLst>
              <c:ext xmlns:c16="http://schemas.microsoft.com/office/drawing/2014/chart" uri="{C3380CC4-5D6E-409C-BE32-E72D297353CC}">
                <c16:uniqueId val="{00000003-8CBD-44FC-8AB7-3301B0D1B63E}"/>
              </c:ext>
            </c:extLst>
          </c:dPt>
          <c:dPt>
            <c:idx val="2"/>
            <c:bubble3D val="0"/>
            <c:spPr>
              <a:solidFill>
                <a:srgbClr val="B9DEF0"/>
              </a:solidFill>
            </c:spPr>
            <c:extLst>
              <c:ext xmlns:c16="http://schemas.microsoft.com/office/drawing/2014/chart" uri="{C3380CC4-5D6E-409C-BE32-E72D297353CC}">
                <c16:uniqueId val="{00000005-8CBD-44FC-8AB7-3301B0D1B63E}"/>
              </c:ext>
            </c:extLst>
          </c:dPt>
          <c:dPt>
            <c:idx val="3"/>
            <c:bubble3D val="0"/>
            <c:spPr>
              <a:solidFill>
                <a:srgbClr val="EF6C02"/>
              </a:solidFill>
            </c:spPr>
            <c:extLst>
              <c:ext xmlns:c16="http://schemas.microsoft.com/office/drawing/2014/chart" uri="{C3380CC4-5D6E-409C-BE32-E72D297353CC}">
                <c16:uniqueId val="{00000007-8CBD-44FC-8AB7-3301B0D1B63E}"/>
              </c:ext>
            </c:extLst>
          </c:dPt>
          <c:dPt>
            <c:idx val="4"/>
            <c:bubble3D val="0"/>
            <c:spPr>
              <a:solidFill>
                <a:srgbClr val="01CC75"/>
              </a:solidFill>
            </c:spPr>
            <c:extLst>
              <c:ext xmlns:c16="http://schemas.microsoft.com/office/drawing/2014/chart" uri="{C3380CC4-5D6E-409C-BE32-E72D297353CC}">
                <c16:uniqueId val="{00000009-8CBD-44FC-8AB7-3301B0D1B63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'MA Pivot Table'!$A$16:$A$20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'MA Pivot Table'!$E$16:$E$20</c:f>
              <c:numCache>
                <c:formatCode>"$"#,##0.00</c:formatCode>
                <c:ptCount val="5"/>
                <c:pt idx="0">
                  <c:v>1741772.8</c:v>
                </c:pt>
                <c:pt idx="1">
                  <c:v>5135304.8000000017</c:v>
                </c:pt>
                <c:pt idx="2">
                  <c:v>4023189.2000000007</c:v>
                </c:pt>
                <c:pt idx="3">
                  <c:v>1712668.7999999998</c:v>
                </c:pt>
                <c:pt idx="4">
                  <c:v>801895.99999999988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BD-44FC-8AB7-3301B0D1B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Meta Awareness Performance for Each Chewy Campaign, By CPC and CPA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 Pivot Table'!$G$14:$G$15</c:f>
              <c:strCache>
                <c:ptCount val="2"/>
                <c:pt idx="0">
                  <c:v>Overall Campaign Performance (Meta Awareness)</c:v>
                </c:pt>
                <c:pt idx="1">
                  <c:v>CPC</c:v>
                </c:pt>
              </c:strCache>
            </c:strRef>
          </c:tx>
          <c:spPr>
            <a:solidFill>
              <a:srgbClr val="5BD04B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 Pivot Table'!$A$16:$A$20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'MA Pivot Table'!$G$16:$G$20</c:f>
              <c:numCache>
                <c:formatCode>"$"#,##0.00</c:formatCode>
                <c:ptCount val="5"/>
                <c:pt idx="0">
                  <c:v>0.33525967198726642</c:v>
                </c:pt>
                <c:pt idx="1">
                  <c:v>1.044379900570876</c:v>
                </c:pt>
                <c:pt idx="2">
                  <c:v>0.36184963703098688</c:v>
                </c:pt>
                <c:pt idx="3">
                  <c:v>0.70989692220589562</c:v>
                </c:pt>
                <c:pt idx="4">
                  <c:v>0.33206143418197603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199-458D-9D72-9C8610BCEFA2}"/>
            </c:ext>
          </c:extLst>
        </c:ser>
        <c:ser>
          <c:idx val="1"/>
          <c:order val="1"/>
          <c:tx>
            <c:strRef>
              <c:f>'MA Pivot Table'!$H$14:$H$15</c:f>
              <c:strCache>
                <c:ptCount val="2"/>
                <c:pt idx="0">
                  <c:v>Overall Campaign Performance (Meta Awareness)</c:v>
                </c:pt>
                <c:pt idx="1">
                  <c:v>CPA</c:v>
                </c:pt>
              </c:strCache>
            </c:strRef>
          </c:tx>
          <c:spPr>
            <a:solidFill>
              <a:srgbClr val="A5F29A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 Pivot Table'!$A$16:$A$20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'MA Pivot Table'!$H$16:$H$20</c:f>
              <c:numCache>
                <c:formatCode>"$"#,##0.00</c:formatCode>
                <c:ptCount val="5"/>
                <c:pt idx="0">
                  <c:v>12.282233027635874</c:v>
                </c:pt>
                <c:pt idx="1">
                  <c:v>18.02408259190868</c:v>
                </c:pt>
                <c:pt idx="2">
                  <c:v>14.410071730240666</c:v>
                </c:pt>
                <c:pt idx="3">
                  <c:v>26.80591171251109</c:v>
                </c:pt>
                <c:pt idx="4">
                  <c:v>24.657298843104119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199-458D-9D72-9C8610BCE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82233"/>
        <c:axId val="257223534"/>
      </c:barChart>
      <c:catAx>
        <c:axId val="1425822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7223534"/>
        <c:crosses val="autoZero"/>
        <c:auto val="1"/>
        <c:lblAlgn val="ctr"/>
        <c:lblOffset val="100"/>
        <c:noMultiLvlLbl val="1"/>
      </c:catAx>
      <c:valAx>
        <c:axId val="257223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5822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SEM CPC and CPA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'SEM Pivot Table'!$G$1:$G$2</c:f>
              <c:strCache>
                <c:ptCount val="2"/>
                <c:pt idx="0">
                  <c:v>Overall Findings</c:v>
                </c:pt>
                <c:pt idx="1">
                  <c:v>CPC</c:v>
                </c:pt>
              </c:strCache>
            </c:strRef>
          </c:tx>
          <c:spPr>
            <a:solidFill>
              <a:srgbClr val="35685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'SEM Pivot Table'!$A$3:$A$6</c:f>
              <c:strCache>
                <c:ptCount val="4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</c:strCache>
            </c:strRef>
          </c:cat>
          <c:val>
            <c:numRef>
              <c:f>'SEM Pivot Table'!$G$3:$G$6</c:f>
              <c:numCache>
                <c:formatCode>"$"#,##0.00</c:formatCode>
                <c:ptCount val="4"/>
                <c:pt idx="0">
                  <c:v>0.66050348298082551</c:v>
                </c:pt>
                <c:pt idx="1">
                  <c:v>1.3362451433577196</c:v>
                </c:pt>
                <c:pt idx="2">
                  <c:v>0.45595507435750865</c:v>
                </c:pt>
                <c:pt idx="3">
                  <c:v>1.0054029066506835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F87-482A-9FAC-33E400A28E62}"/>
            </c:ext>
          </c:extLst>
        </c:ser>
        <c:ser>
          <c:idx val="1"/>
          <c:order val="1"/>
          <c:tx>
            <c:strRef>
              <c:f>'SEM Pivot Table'!$H$1:$H$2</c:f>
              <c:strCache>
                <c:ptCount val="2"/>
                <c:pt idx="0">
                  <c:v>Overall Findings</c:v>
                </c:pt>
                <c:pt idx="1">
                  <c:v>CPA</c:v>
                </c:pt>
              </c:strCache>
            </c:strRef>
          </c:tx>
          <c:spPr>
            <a:solidFill>
              <a:srgbClr val="57BB8A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'SEM Pivot Table'!$A$3:$A$6</c:f>
              <c:strCache>
                <c:ptCount val="4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</c:strCache>
            </c:strRef>
          </c:cat>
          <c:val>
            <c:numRef>
              <c:f>'SEM Pivot Table'!$H$3:$H$6</c:f>
              <c:numCache>
                <c:formatCode>"$"#,##0.00</c:formatCode>
                <c:ptCount val="4"/>
                <c:pt idx="0">
                  <c:v>17.158360328175398</c:v>
                </c:pt>
                <c:pt idx="1">
                  <c:v>12.252936528474912</c:v>
                </c:pt>
                <c:pt idx="2">
                  <c:v>9.6255321757203962</c:v>
                </c:pt>
                <c:pt idx="3">
                  <c:v>8.8391984136643948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F87-482A-9FAC-33E400A28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1949107"/>
        <c:axId val="151198557"/>
      </c:barChart>
      <c:catAx>
        <c:axId val="1719491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198557"/>
        <c:crosses val="autoZero"/>
        <c:auto val="1"/>
        <c:lblAlgn val="ctr"/>
        <c:lblOffset val="100"/>
        <c:noMultiLvlLbl val="1"/>
      </c:catAx>
      <c:valAx>
        <c:axId val="1511985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94910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Meta Awareness Performance for Each Chewy Campaign, By CTR and CVR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 Pivot Table'!$I$14:$I$15</c:f>
              <c:strCache>
                <c:ptCount val="2"/>
                <c:pt idx="0">
                  <c:v>Overall Campaign Performance (Meta Awareness)</c:v>
                </c:pt>
                <c:pt idx="1">
                  <c:v>CTR</c:v>
                </c:pt>
              </c:strCache>
            </c:strRef>
          </c:tx>
          <c:spPr>
            <a:solidFill>
              <a:srgbClr val="2B71F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 Pivot Table'!$A$16:$A$20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'MA Pivot Table'!$I$16:$I$20</c:f>
              <c:numCache>
                <c:formatCode>0.00%</c:formatCode>
                <c:ptCount val="5"/>
                <c:pt idx="0">
                  <c:v>1.6332214975095571E-2</c:v>
                </c:pt>
                <c:pt idx="1">
                  <c:v>7.5470017867006571E-3</c:v>
                </c:pt>
                <c:pt idx="2">
                  <c:v>2.1733802940443941E-2</c:v>
                </c:pt>
                <c:pt idx="3">
                  <c:v>1.9497879563878755E-2</c:v>
                </c:pt>
                <c:pt idx="4">
                  <c:v>1.7516361186395324E-2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051-4320-B177-9E0454B99896}"/>
            </c:ext>
          </c:extLst>
        </c:ser>
        <c:ser>
          <c:idx val="1"/>
          <c:order val="1"/>
          <c:tx>
            <c:strRef>
              <c:f>'MA Pivot Table'!$J$14:$J$15</c:f>
              <c:strCache>
                <c:ptCount val="2"/>
                <c:pt idx="0">
                  <c:v>Overall Campaign Performance (Meta Awareness)</c:v>
                </c:pt>
                <c:pt idx="1">
                  <c:v>CVR</c:v>
                </c:pt>
              </c:strCache>
            </c:strRef>
          </c:tx>
          <c:spPr>
            <a:solidFill>
              <a:srgbClr val="BED3F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 Pivot Table'!$A$16:$A$20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'MA Pivot Table'!$J$16:$J$20</c:f>
              <c:numCache>
                <c:formatCode>0.00%</c:formatCode>
                <c:ptCount val="5"/>
                <c:pt idx="0">
                  <c:v>2.7296312586881304E-2</c:v>
                </c:pt>
                <c:pt idx="1">
                  <c:v>5.7943581607849279E-2</c:v>
                </c:pt>
                <c:pt idx="2">
                  <c:v>2.5110883818268374E-2</c:v>
                </c:pt>
                <c:pt idx="3">
                  <c:v>2.6482849373653881E-2</c:v>
                </c:pt>
                <c:pt idx="4">
                  <c:v>1.3467064510792645E-2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051-4320-B177-9E0454B99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898637"/>
        <c:axId val="1460291958"/>
      </c:barChart>
      <c:catAx>
        <c:axId val="20118986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0291958"/>
        <c:crosses val="autoZero"/>
        <c:auto val="1"/>
        <c:lblAlgn val="ctr"/>
        <c:lblOffset val="100"/>
        <c:noMultiLvlLbl val="1"/>
      </c:catAx>
      <c:valAx>
        <c:axId val="1460291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18986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Meta Awareness CPC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 Pivot Table'!$G$15</c:f>
              <c:strCache>
                <c:ptCount val="1"/>
                <c:pt idx="0">
                  <c:v>CPC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092-49BA-A518-6B9301A8AF76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092-49BA-A518-6B9301A8AF76}"/>
              </c:ext>
            </c:extLst>
          </c:dPt>
          <c:dPt>
            <c:idx val="2"/>
            <c:invertIfNegative val="1"/>
            <c:bubble3D val="0"/>
            <c:spPr>
              <a:solidFill>
                <a:srgbClr val="B8D9E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092-49BA-A518-6B9301A8AF76}"/>
              </c:ext>
            </c:extLst>
          </c:dPt>
          <c:dPt>
            <c:idx val="3"/>
            <c:invertIfNegative val="1"/>
            <c:bubble3D val="0"/>
            <c:spPr>
              <a:solidFill>
                <a:srgbClr val="EE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092-49BA-A518-6B9301A8AF76}"/>
              </c:ext>
            </c:extLst>
          </c:dPt>
          <c:dPt>
            <c:idx val="4"/>
            <c:invertIfNegative val="1"/>
            <c:bubble3D val="0"/>
            <c:spPr>
              <a:solidFill>
                <a:srgbClr val="01CC7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092-49BA-A518-6B9301A8AF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 Pivot Table'!$A$16:$A$20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'MA Pivot Table'!$G$16:$G$20</c:f>
              <c:numCache>
                <c:formatCode>"$"#,##0.00</c:formatCode>
                <c:ptCount val="5"/>
                <c:pt idx="0">
                  <c:v>0.33525967198726642</c:v>
                </c:pt>
                <c:pt idx="1">
                  <c:v>1.044379900570876</c:v>
                </c:pt>
                <c:pt idx="2">
                  <c:v>0.36184963703098688</c:v>
                </c:pt>
                <c:pt idx="3">
                  <c:v>0.70989692220589562</c:v>
                </c:pt>
                <c:pt idx="4">
                  <c:v>0.33206143418197603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5092-49BA-A518-6B9301A8A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485722"/>
        <c:axId val="202783156"/>
      </c:barChart>
      <c:catAx>
        <c:axId val="122485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783156"/>
        <c:crosses val="autoZero"/>
        <c:auto val="1"/>
        <c:lblAlgn val="ctr"/>
        <c:lblOffset val="100"/>
        <c:noMultiLvlLbl val="1"/>
      </c:catAx>
      <c:valAx>
        <c:axId val="202783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48572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Meta Awareness CPA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 Pivot Table'!$H$15</c:f>
              <c:strCache>
                <c:ptCount val="1"/>
                <c:pt idx="0">
                  <c:v>CPA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4A8-41E2-8DE9-3ABC54D9914B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4A8-41E2-8DE9-3ABC54D9914B}"/>
              </c:ext>
            </c:extLst>
          </c:dPt>
          <c:dPt>
            <c:idx val="2"/>
            <c:invertIfNegative val="1"/>
            <c:bubble3D val="0"/>
            <c:spPr>
              <a:solidFill>
                <a:srgbClr val="BED3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4A8-41E2-8DE9-3ABC54D9914B}"/>
              </c:ext>
            </c:extLst>
          </c:dPt>
          <c:dPt>
            <c:idx val="3"/>
            <c:invertIfNegative val="1"/>
            <c:bubble3D val="0"/>
            <c:spPr>
              <a:solidFill>
                <a:srgbClr val="EE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4A8-41E2-8DE9-3ABC54D9914B}"/>
              </c:ext>
            </c:extLst>
          </c:dPt>
          <c:dPt>
            <c:idx val="4"/>
            <c:invertIfNegative val="1"/>
            <c:bubble3D val="0"/>
            <c:spPr>
              <a:solidFill>
                <a:srgbClr val="01CC7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4A8-41E2-8DE9-3ABC54D991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 Pivot Table'!$A$16:$A$20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'MA Pivot Table'!$H$16:$H$20</c:f>
              <c:numCache>
                <c:formatCode>"$"#,##0.00</c:formatCode>
                <c:ptCount val="5"/>
                <c:pt idx="0">
                  <c:v>12.282233027635874</c:v>
                </c:pt>
                <c:pt idx="1">
                  <c:v>18.02408259190868</c:v>
                </c:pt>
                <c:pt idx="2">
                  <c:v>14.410071730240666</c:v>
                </c:pt>
                <c:pt idx="3">
                  <c:v>26.80591171251109</c:v>
                </c:pt>
                <c:pt idx="4">
                  <c:v>24.657298843104119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B4A8-41E2-8DE9-3ABC54D99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6713734"/>
        <c:axId val="434570576"/>
      </c:barChart>
      <c:catAx>
        <c:axId val="9467137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34570576"/>
        <c:crosses val="autoZero"/>
        <c:auto val="1"/>
        <c:lblAlgn val="ctr"/>
        <c:lblOffset val="100"/>
        <c:noMultiLvlLbl val="1"/>
      </c:catAx>
      <c:valAx>
        <c:axId val="434570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4671373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Meta Awareness CVR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 Pivot Table'!$J$15</c:f>
              <c:strCache>
                <c:ptCount val="1"/>
                <c:pt idx="0">
                  <c:v>CVR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626-4345-B389-D03C122F3CCC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626-4345-B389-D03C122F3CCC}"/>
              </c:ext>
            </c:extLst>
          </c:dPt>
          <c:dPt>
            <c:idx val="2"/>
            <c:invertIfNegative val="1"/>
            <c:bubble3D val="0"/>
            <c:spPr>
              <a:solidFill>
                <a:srgbClr val="BED3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626-4345-B389-D03C122F3CCC}"/>
              </c:ext>
            </c:extLst>
          </c:dPt>
          <c:dPt>
            <c:idx val="3"/>
            <c:invertIfNegative val="1"/>
            <c:bubble3D val="0"/>
            <c:spPr>
              <a:solidFill>
                <a:srgbClr val="EE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626-4345-B389-D03C122F3CCC}"/>
              </c:ext>
            </c:extLst>
          </c:dPt>
          <c:dPt>
            <c:idx val="4"/>
            <c:invertIfNegative val="1"/>
            <c:bubble3D val="0"/>
            <c:spPr>
              <a:solidFill>
                <a:srgbClr val="01CC7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B626-4345-B389-D03C122F3CC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 Pivot Table'!$A$16:$A$20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'MA Pivot Table'!$J$16:$J$20</c:f>
              <c:numCache>
                <c:formatCode>0.00%</c:formatCode>
                <c:ptCount val="5"/>
                <c:pt idx="0">
                  <c:v>2.7296312586881304E-2</c:v>
                </c:pt>
                <c:pt idx="1">
                  <c:v>5.7943581607849279E-2</c:v>
                </c:pt>
                <c:pt idx="2">
                  <c:v>2.5110883818268374E-2</c:v>
                </c:pt>
                <c:pt idx="3">
                  <c:v>2.6482849373653881E-2</c:v>
                </c:pt>
                <c:pt idx="4">
                  <c:v>1.3467064510792645E-2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B626-4345-B389-D03C122F3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1314986"/>
        <c:axId val="2125207085"/>
      </c:barChart>
      <c:catAx>
        <c:axId val="291314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25207085"/>
        <c:crosses val="autoZero"/>
        <c:auto val="1"/>
        <c:lblAlgn val="ctr"/>
        <c:lblOffset val="100"/>
        <c:noMultiLvlLbl val="1"/>
      </c:catAx>
      <c:valAx>
        <c:axId val="21252070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913149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Meta Awareness CTR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'MA Pivot Table'!$I$15</c:f>
              <c:strCache>
                <c:ptCount val="1"/>
                <c:pt idx="0">
                  <c:v>CTR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E8E-4B9B-A6C3-7A0D3B36F97B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FE8E-4B9B-A6C3-7A0D3B36F97B}"/>
              </c:ext>
            </c:extLst>
          </c:dPt>
          <c:dPt>
            <c:idx val="2"/>
            <c:invertIfNegative val="1"/>
            <c:bubble3D val="0"/>
            <c:spPr>
              <a:solidFill>
                <a:srgbClr val="BED3F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FE8E-4B9B-A6C3-7A0D3B36F97B}"/>
              </c:ext>
            </c:extLst>
          </c:dPt>
          <c:dPt>
            <c:idx val="3"/>
            <c:invertIfNegative val="1"/>
            <c:bubble3D val="0"/>
            <c:spPr>
              <a:solidFill>
                <a:srgbClr val="EE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FE8E-4B9B-A6C3-7A0D3B36F97B}"/>
              </c:ext>
            </c:extLst>
          </c:dPt>
          <c:dPt>
            <c:idx val="4"/>
            <c:invertIfNegative val="1"/>
            <c:bubble3D val="0"/>
            <c:spPr>
              <a:solidFill>
                <a:srgbClr val="01CC7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FE8E-4B9B-A6C3-7A0D3B36F9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'MA Pivot Table'!$A$16:$A$20</c:f>
              <c:strCache>
                <c:ptCount val="5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  <c:pt idx="4">
                  <c:v>Reptile</c:v>
                </c:pt>
              </c:strCache>
            </c:strRef>
          </c:cat>
          <c:val>
            <c:numRef>
              <c:f>'MA Pivot Table'!$I$16:$I$20</c:f>
              <c:numCache>
                <c:formatCode>0.00%</c:formatCode>
                <c:ptCount val="5"/>
                <c:pt idx="0">
                  <c:v>1.6332214975095571E-2</c:v>
                </c:pt>
                <c:pt idx="1">
                  <c:v>7.5470017867006571E-3</c:v>
                </c:pt>
                <c:pt idx="2">
                  <c:v>2.1733802940443941E-2</c:v>
                </c:pt>
                <c:pt idx="3">
                  <c:v>1.9497879563878755E-2</c:v>
                </c:pt>
                <c:pt idx="4">
                  <c:v>1.7516361186395324E-2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FE8E-4B9B-A6C3-7A0D3B36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49137130"/>
        <c:axId val="2135530542"/>
      </c:barChart>
      <c:catAx>
        <c:axId val="19491371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5530542"/>
        <c:crosses val="autoZero"/>
        <c:auto val="1"/>
        <c:lblAlgn val="ctr"/>
        <c:lblOffset val="100"/>
        <c:noMultiLvlLbl val="1"/>
      </c:catAx>
      <c:valAx>
        <c:axId val="21355305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913713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Spending for Each Chewy Campaign (Q1)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'(Draft 1) Performance Report'!$B$1:$B$2</c:f>
              <c:strCache>
                <c:ptCount val="2"/>
                <c:pt idx="0">
                  <c:v>Q1 Performance (Overall)</c:v>
                </c:pt>
                <c:pt idx="1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rgbClr val="2B71FF"/>
              </a:solidFill>
            </c:spPr>
            <c:extLst>
              <c:ext xmlns:c16="http://schemas.microsoft.com/office/drawing/2014/chart" uri="{C3380CC4-5D6E-409C-BE32-E72D297353CC}">
                <c16:uniqueId val="{00000001-A0FC-456A-BBF3-48724ACE65D1}"/>
              </c:ext>
            </c:extLst>
          </c:dPt>
          <c:dPt>
            <c:idx val="1"/>
            <c:bubble3D val="0"/>
            <c:spPr>
              <a:solidFill>
                <a:srgbClr val="BED3FF"/>
              </a:solidFill>
            </c:spPr>
            <c:extLst>
              <c:ext xmlns:c16="http://schemas.microsoft.com/office/drawing/2014/chart" uri="{C3380CC4-5D6E-409C-BE32-E72D297353CC}">
                <c16:uniqueId val="{00000003-A0FC-456A-BBF3-48724ACE65D1}"/>
              </c:ext>
            </c:extLst>
          </c:dPt>
          <c:dPt>
            <c:idx val="2"/>
            <c:bubble3D val="0"/>
            <c:spPr>
              <a:solidFill>
                <a:srgbClr val="32C41E"/>
              </a:solidFill>
            </c:spPr>
            <c:extLst>
              <c:ext xmlns:c16="http://schemas.microsoft.com/office/drawing/2014/chart" uri="{C3380CC4-5D6E-409C-BE32-E72D297353CC}">
                <c16:uniqueId val="{00000005-A0FC-456A-BBF3-48724ACE65D1}"/>
              </c:ext>
            </c:extLst>
          </c:dPt>
          <c:dPt>
            <c:idx val="3"/>
            <c:bubble3D val="0"/>
            <c:spPr>
              <a:solidFill>
                <a:srgbClr val="A5F29A"/>
              </a:solidFill>
            </c:spPr>
            <c:extLst>
              <c:ext xmlns:c16="http://schemas.microsoft.com/office/drawing/2014/chart" uri="{C3380CC4-5D6E-409C-BE32-E72D297353CC}">
                <c16:uniqueId val="{00000007-A0FC-456A-BBF3-48724ACE65D1}"/>
              </c:ext>
            </c:extLst>
          </c:dPt>
          <c:dPt>
            <c:idx val="4"/>
            <c:bubble3D val="0"/>
            <c:spPr>
              <a:solidFill>
                <a:srgbClr val="666666"/>
              </a:solidFill>
            </c:spPr>
            <c:extLst>
              <c:ext xmlns:c16="http://schemas.microsoft.com/office/drawing/2014/chart" uri="{C3380CC4-5D6E-409C-BE32-E72D297353CC}">
                <c16:uniqueId val="{00000009-A0FC-456A-BBF3-48724ACE65D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'(Draft 1) Performance Report'!$A$3:$A$7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'(Draft 1) Performance Report'!$B$3:$B$7</c:f>
              <c:numCache>
                <c:formatCode>"$"#,##0.00</c:formatCode>
                <c:ptCount val="5"/>
                <c:pt idx="0">
                  <c:v>287676.26674768014</c:v>
                </c:pt>
                <c:pt idx="1">
                  <c:v>576877.15704163618</c:v>
                </c:pt>
                <c:pt idx="2">
                  <c:v>513042.21521990228</c:v>
                </c:pt>
                <c:pt idx="3">
                  <c:v>197962.89172982296</c:v>
                </c:pt>
                <c:pt idx="4">
                  <c:v>131469.84344761906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FC-456A-BBF3-48724ACE6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Spending for Each Chewy Campaign (Q2)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'(Draft 1) Performance Report'!$B$9:$B$10</c:f>
              <c:strCache>
                <c:ptCount val="2"/>
                <c:pt idx="0">
                  <c:v>Q2 Performance (Overall)</c:v>
                </c:pt>
                <c:pt idx="1">
                  <c:v>Cost</c:v>
                </c:pt>
              </c:strCache>
            </c:strRef>
          </c:tx>
          <c:dPt>
            <c:idx val="0"/>
            <c:bubble3D val="0"/>
            <c:spPr>
              <a:solidFill>
                <a:srgbClr val="2B71FF"/>
              </a:solidFill>
            </c:spPr>
            <c:extLst>
              <c:ext xmlns:c16="http://schemas.microsoft.com/office/drawing/2014/chart" uri="{C3380CC4-5D6E-409C-BE32-E72D297353CC}">
                <c16:uniqueId val="{00000001-8E7E-43C9-B8D5-EE5E1CD7FD62}"/>
              </c:ext>
            </c:extLst>
          </c:dPt>
          <c:dPt>
            <c:idx val="1"/>
            <c:bubble3D val="0"/>
            <c:spPr>
              <a:solidFill>
                <a:srgbClr val="BED3FF"/>
              </a:solidFill>
            </c:spPr>
            <c:extLst>
              <c:ext xmlns:c16="http://schemas.microsoft.com/office/drawing/2014/chart" uri="{C3380CC4-5D6E-409C-BE32-E72D297353CC}">
                <c16:uniqueId val="{00000003-8E7E-43C9-B8D5-EE5E1CD7FD62}"/>
              </c:ext>
            </c:extLst>
          </c:dPt>
          <c:dPt>
            <c:idx val="2"/>
            <c:bubble3D val="0"/>
            <c:spPr>
              <a:solidFill>
                <a:srgbClr val="32C41E"/>
              </a:solidFill>
            </c:spPr>
            <c:extLst>
              <c:ext xmlns:c16="http://schemas.microsoft.com/office/drawing/2014/chart" uri="{C3380CC4-5D6E-409C-BE32-E72D297353CC}">
                <c16:uniqueId val="{00000005-8E7E-43C9-B8D5-EE5E1CD7FD62}"/>
              </c:ext>
            </c:extLst>
          </c:dPt>
          <c:dPt>
            <c:idx val="3"/>
            <c:bubble3D val="0"/>
            <c:spPr>
              <a:solidFill>
                <a:srgbClr val="A5F29A"/>
              </a:solidFill>
            </c:spPr>
            <c:extLst>
              <c:ext xmlns:c16="http://schemas.microsoft.com/office/drawing/2014/chart" uri="{C3380CC4-5D6E-409C-BE32-E72D297353CC}">
                <c16:uniqueId val="{00000007-8E7E-43C9-B8D5-EE5E1CD7FD62}"/>
              </c:ext>
            </c:extLst>
          </c:dPt>
          <c:dPt>
            <c:idx val="4"/>
            <c:bubble3D val="0"/>
            <c:spPr>
              <a:solidFill>
                <a:srgbClr val="666666"/>
              </a:solidFill>
            </c:spPr>
            <c:extLst>
              <c:ext xmlns:c16="http://schemas.microsoft.com/office/drawing/2014/chart" uri="{C3380CC4-5D6E-409C-BE32-E72D297353CC}">
                <c16:uniqueId val="{00000009-8E7E-43C9-B8D5-EE5E1CD7FD6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'(Draft 1) Performance Report'!$A$11:$A$15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'(Draft 1) Performance Report'!$B$11:$B$15</c:f>
              <c:numCache>
                <c:formatCode>"$"#,##0.00</c:formatCode>
                <c:ptCount val="5"/>
                <c:pt idx="0">
                  <c:v>301396.44644444442</c:v>
                </c:pt>
                <c:pt idx="1">
                  <c:v>552774.75938888884</c:v>
                </c:pt>
                <c:pt idx="2">
                  <c:v>582060.25411111116</c:v>
                </c:pt>
                <c:pt idx="3">
                  <c:v>210583.60826388889</c:v>
                </c:pt>
                <c:pt idx="4">
                  <c:v>131036.46666666667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7E-43C9-B8D5-EE5E1CD7F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Orders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'(Draft 1) Performance Report'!$AA$35:$AA$36</c:f>
              <c:strCache>
                <c:ptCount val="2"/>
                <c:pt idx="0">
                  <c:v>Overall Campaign Performance (Meta Awareness + Retargeting)</c:v>
                </c:pt>
                <c:pt idx="1">
                  <c:v>Orders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'(Draft 1) Performance Report'!$W$37:$W$41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'(Draft 1) Performance Report'!$AA$37:$AA$41</c:f>
              <c:numCache>
                <c:formatCode>#,##0</c:formatCode>
                <c:ptCount val="5"/>
                <c:pt idx="0">
                  <c:v>31600</c:v>
                </c:pt>
                <c:pt idx="1">
                  <c:v>59613</c:v>
                </c:pt>
                <c:pt idx="2">
                  <c:v>87225</c:v>
                </c:pt>
                <c:pt idx="3">
                  <c:v>15871</c:v>
                </c:pt>
                <c:pt idx="4">
                  <c:v>7821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582-4B3B-81E7-8C73E4950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5744465"/>
        <c:axId val="1587660980"/>
      </c:barChart>
      <c:catAx>
        <c:axId val="1185744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7660980"/>
        <c:crosses val="autoZero"/>
        <c:auto val="1"/>
        <c:lblAlgn val="ctr"/>
        <c:lblOffset val="100"/>
        <c:noMultiLvlLbl val="1"/>
      </c:catAx>
      <c:valAx>
        <c:axId val="1587660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Orders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57444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SEM Performance for Each Chewy Campaign, By Revenue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'(Draft 1) Performance Report'!$Q$35:$Q$36</c:f>
              <c:strCache>
                <c:ptCount val="2"/>
                <c:pt idx="0">
                  <c:v>Overall Campaign Performance (SEM + SEM Conquest)</c:v>
                </c:pt>
                <c:pt idx="1">
                  <c:v>Revenue</c:v>
                </c:pt>
              </c:strCache>
            </c:strRef>
          </c:tx>
          <c:spPr>
            <a:solidFill>
              <a:srgbClr val="A5F29A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'(Draft 1) Performance Report'!$L$37:$L$40</c:f>
              <c:strCache>
                <c:ptCount val="4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</c:strCache>
            </c:strRef>
          </c:cat>
          <c:val>
            <c:numRef>
              <c:f>'(Draft 1) Performance Report'!$Q$37:$Q$40</c:f>
              <c:numCache>
                <c:formatCode>"$"#,##0.00</c:formatCode>
                <c:ptCount val="4"/>
                <c:pt idx="0">
                  <c:v>1829026.44</c:v>
                </c:pt>
                <c:pt idx="1">
                  <c:v>3857112.3119999999</c:v>
                </c:pt>
                <c:pt idx="2">
                  <c:v>5206459.6679999996</c:v>
                </c:pt>
                <c:pt idx="3">
                  <c:v>534313.05357142864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C66-4557-AE63-E189A899A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479782"/>
        <c:axId val="2018587463"/>
        <c:axId val="0"/>
      </c:bar3DChart>
      <c:catAx>
        <c:axId val="31479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18587463"/>
        <c:crosses val="autoZero"/>
        <c:auto val="1"/>
        <c:lblAlgn val="ctr"/>
        <c:lblOffset val="100"/>
        <c:noMultiLvlLbl val="1"/>
      </c:catAx>
      <c:valAx>
        <c:axId val="20185874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47978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Meta Performance for Each Chewy Campaign, By Revenue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'(Draft 1) Performance Report'!$AB$35:$AB$36</c:f>
              <c:strCache>
                <c:ptCount val="2"/>
                <c:pt idx="0">
                  <c:v>Overall Campaign Performance (Meta Awareness + Retargeting)</c:v>
                </c:pt>
                <c:pt idx="1">
                  <c:v>Revenue</c:v>
                </c:pt>
              </c:strCache>
            </c:strRef>
          </c:tx>
          <c:spPr>
            <a:solidFill>
              <a:srgbClr val="BED3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'(Draft 1) Performance Report'!$W$37:$W$41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'(Draft 1) Performance Report'!$AB$37:$AB$41</c:f>
              <c:numCache>
                <c:formatCode>"$"#,##0.00</c:formatCode>
                <c:ptCount val="5"/>
                <c:pt idx="0">
                  <c:v>7631259.5851851851</c:v>
                </c:pt>
                <c:pt idx="1">
                  <c:v>13837934.992592592</c:v>
                </c:pt>
                <c:pt idx="2">
                  <c:v>35258978.651851855</c:v>
                </c:pt>
                <c:pt idx="3">
                  <c:v>5048741.6888888888</c:v>
                </c:pt>
                <c:pt idx="4">
                  <c:v>1297701.2148148147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DB1-4CC7-8D7C-2336EA2F4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8050391"/>
        <c:axId val="320234117"/>
        <c:axId val="0"/>
      </c:bar3DChart>
      <c:catAx>
        <c:axId val="1938050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20234117"/>
        <c:crosses val="autoZero"/>
        <c:auto val="1"/>
        <c:lblAlgn val="ctr"/>
        <c:lblOffset val="100"/>
        <c:noMultiLvlLbl val="1"/>
      </c:catAx>
      <c:valAx>
        <c:axId val="3202341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80503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SEM CTR and CVR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'SEM Pivot Table'!$I$1:$I$2</c:f>
              <c:strCache>
                <c:ptCount val="2"/>
                <c:pt idx="0">
                  <c:v>Overall Findings</c:v>
                </c:pt>
                <c:pt idx="1">
                  <c:v>CTR</c:v>
                </c:pt>
              </c:strCache>
            </c:strRef>
          </c:tx>
          <c:spPr>
            <a:solidFill>
              <a:srgbClr val="2B71F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'SEM Pivot Table'!$A$3:$A$6</c:f>
              <c:strCache>
                <c:ptCount val="4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</c:strCache>
            </c:strRef>
          </c:cat>
          <c:val>
            <c:numRef>
              <c:f>'SEM Pivot Table'!$I$3:$I$6</c:f>
              <c:numCache>
                <c:formatCode>0.00%</c:formatCode>
                <c:ptCount val="4"/>
                <c:pt idx="0">
                  <c:v>1.591163445040154E-2</c:v>
                </c:pt>
                <c:pt idx="1">
                  <c:v>1.4889935466863867E-2</c:v>
                </c:pt>
                <c:pt idx="2">
                  <c:v>3.9010484364587782E-2</c:v>
                </c:pt>
                <c:pt idx="3">
                  <c:v>5.1184119777060964E-3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77D-4C37-BBFF-F9C2BA580966}"/>
            </c:ext>
          </c:extLst>
        </c:ser>
        <c:ser>
          <c:idx val="1"/>
          <c:order val="1"/>
          <c:tx>
            <c:strRef>
              <c:f>'SEM Pivot Table'!$J$1:$J$2</c:f>
              <c:strCache>
                <c:ptCount val="2"/>
                <c:pt idx="0">
                  <c:v>Overall Findings</c:v>
                </c:pt>
                <c:pt idx="1">
                  <c:v>CVR</c:v>
                </c:pt>
              </c:strCache>
            </c:strRef>
          </c:tx>
          <c:spPr>
            <a:solidFill>
              <a:srgbClr val="BED3FF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'SEM Pivot Table'!$A$3:$A$6</c:f>
              <c:strCache>
                <c:ptCount val="4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</c:strCache>
            </c:strRef>
          </c:cat>
          <c:val>
            <c:numRef>
              <c:f>'SEM Pivot Table'!$J$3:$J$6</c:f>
              <c:numCache>
                <c:formatCode>0.00%</c:formatCode>
                <c:ptCount val="4"/>
                <c:pt idx="0">
                  <c:v>3.8494557192404105E-2</c:v>
                </c:pt>
                <c:pt idx="1">
                  <c:v>0.10905509387503848</c:v>
                </c:pt>
                <c:pt idx="2">
                  <c:v>4.7369336680169995E-2</c:v>
                </c:pt>
                <c:pt idx="3">
                  <c:v>0.11374367443731606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77D-4C37-BBFF-F9C2BA580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3378317"/>
        <c:axId val="12423369"/>
      </c:barChart>
      <c:catAx>
        <c:axId val="15133783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23369"/>
        <c:crosses val="autoZero"/>
        <c:auto val="1"/>
        <c:lblAlgn val="ctr"/>
        <c:lblOffset val="100"/>
        <c:noMultiLvlLbl val="1"/>
      </c:catAx>
      <c:valAx>
        <c:axId val="12423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133783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SEM Performance for Each Chewy Campaign, By Orders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'(Draft 1) Performance Report'!$P$35:$P$36</c:f>
              <c:strCache>
                <c:ptCount val="2"/>
                <c:pt idx="0">
                  <c:v>Overall Campaign Performance (SEM + SEM Conquest)</c:v>
                </c:pt>
                <c:pt idx="1">
                  <c:v>Orders</c:v>
                </c:pt>
              </c:strCache>
            </c:strRef>
          </c:tx>
          <c:spPr>
            <a:solidFill>
              <a:srgbClr val="32C41E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8BC7-492F-8AC7-FE740BC93327}"/>
              </c:ext>
            </c:extLst>
          </c:dPt>
          <c:cat>
            <c:strRef>
              <c:f>'(Draft 1) Performance Report'!$L$37:$L$40</c:f>
              <c:strCache>
                <c:ptCount val="4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</c:strCache>
            </c:strRef>
          </c:cat>
          <c:val>
            <c:numRef>
              <c:f>'(Draft 1) Performance Report'!$P$37:$P$40</c:f>
              <c:numCache>
                <c:formatCode>#,##0</c:formatCode>
                <c:ptCount val="4"/>
                <c:pt idx="0">
                  <c:v>6380</c:v>
                </c:pt>
                <c:pt idx="1">
                  <c:v>12910</c:v>
                </c:pt>
                <c:pt idx="2">
                  <c:v>16760</c:v>
                </c:pt>
                <c:pt idx="3">
                  <c:v>7670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BC7-492F-8AC7-FE740BC93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96365602"/>
        <c:axId val="65766040"/>
        <c:axId val="0"/>
      </c:bar3DChart>
      <c:catAx>
        <c:axId val="10963656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766040"/>
        <c:crosses val="autoZero"/>
        <c:auto val="1"/>
        <c:lblAlgn val="ctr"/>
        <c:lblOffset val="100"/>
        <c:noMultiLvlLbl val="1"/>
      </c:catAx>
      <c:valAx>
        <c:axId val="657660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Orders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963656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Meta Performance for Each Chewy Campaign, By Orders</a:t>
            </a:r>
          </a:p>
        </c:rich>
      </c:tx>
      <c:layout>
        <c:manualLayout>
          <c:xMode val="edge"/>
          <c:yMode val="edge"/>
          <c:x val="3.0693069306930696E-2"/>
          <c:y val="4.7311827956989252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'(Draft 1) Performance Report'!$AA$35:$AA$36</c:f>
              <c:strCache>
                <c:ptCount val="2"/>
                <c:pt idx="0">
                  <c:v>Overall Campaign Performance (Meta Awareness + Retargeting)</c:v>
                </c:pt>
                <c:pt idx="1">
                  <c:v>Orders</c:v>
                </c:pt>
              </c:strCache>
            </c:strRef>
          </c:tx>
          <c:spPr>
            <a:solidFill>
              <a:srgbClr val="2B71FF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'(Draft 1) Performance Report'!$W$37:$W$41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'(Draft 1) Performance Report'!$AA$37:$AA$41</c:f>
              <c:numCache>
                <c:formatCode>#,##0</c:formatCode>
                <c:ptCount val="5"/>
                <c:pt idx="0">
                  <c:v>31600</c:v>
                </c:pt>
                <c:pt idx="1">
                  <c:v>59613</c:v>
                </c:pt>
                <c:pt idx="2">
                  <c:v>87225</c:v>
                </c:pt>
                <c:pt idx="3">
                  <c:v>15871</c:v>
                </c:pt>
                <c:pt idx="4">
                  <c:v>7821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BFF-4FBC-83E4-992419D36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2009572"/>
        <c:axId val="1083942687"/>
        <c:axId val="0"/>
      </c:bar3DChart>
      <c:catAx>
        <c:axId val="672009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3942687"/>
        <c:crosses val="autoZero"/>
        <c:auto val="1"/>
        <c:lblAlgn val="ctr"/>
        <c:lblOffset val="100"/>
        <c:noMultiLvlLbl val="1"/>
      </c:catAx>
      <c:valAx>
        <c:axId val="10839426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Orders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7200957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SEM Performance for Each Chewy Campaign, By Impressions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'(Draft 1) Performance Report'!$O$35:$O$36</c:f>
              <c:strCache>
                <c:ptCount val="2"/>
                <c:pt idx="0">
                  <c:v>Overall Campaign Performance (SEM + SEM Conquest)</c:v>
                </c:pt>
                <c:pt idx="1">
                  <c:v>Impressions</c:v>
                </c:pt>
              </c:strCache>
            </c:strRef>
          </c:tx>
          <c:dPt>
            <c:idx val="0"/>
            <c:bubble3D val="0"/>
            <c:spPr>
              <a:solidFill>
                <a:srgbClr val="2B71FF"/>
              </a:solidFill>
            </c:spPr>
            <c:extLst>
              <c:ext xmlns:c16="http://schemas.microsoft.com/office/drawing/2014/chart" uri="{C3380CC4-5D6E-409C-BE32-E72D297353CC}">
                <c16:uniqueId val="{00000001-6A33-49F3-A401-EB74C1F5E8DE}"/>
              </c:ext>
            </c:extLst>
          </c:dPt>
          <c:dPt>
            <c:idx val="1"/>
            <c:bubble3D val="0"/>
            <c:spPr>
              <a:solidFill>
                <a:srgbClr val="BED3FF"/>
              </a:solidFill>
            </c:spPr>
            <c:extLst>
              <c:ext xmlns:c16="http://schemas.microsoft.com/office/drawing/2014/chart" uri="{C3380CC4-5D6E-409C-BE32-E72D297353CC}">
                <c16:uniqueId val="{00000003-6A33-49F3-A401-EB74C1F5E8DE}"/>
              </c:ext>
            </c:extLst>
          </c:dPt>
          <c:dPt>
            <c:idx val="2"/>
            <c:bubble3D val="0"/>
            <c:spPr>
              <a:solidFill>
                <a:srgbClr val="5BD04B"/>
              </a:solidFill>
            </c:spPr>
            <c:extLst>
              <c:ext xmlns:c16="http://schemas.microsoft.com/office/drawing/2014/chart" uri="{C3380CC4-5D6E-409C-BE32-E72D297353CC}">
                <c16:uniqueId val="{00000005-6A33-49F3-A401-EB74C1F5E8DE}"/>
              </c:ext>
            </c:extLst>
          </c:dPt>
          <c:dPt>
            <c:idx val="3"/>
            <c:bubble3D val="0"/>
            <c:spPr>
              <a:solidFill>
                <a:srgbClr val="A5F29A"/>
              </a:solidFill>
            </c:spPr>
            <c:extLst>
              <c:ext xmlns:c16="http://schemas.microsoft.com/office/drawing/2014/chart" uri="{C3380CC4-5D6E-409C-BE32-E72D297353CC}">
                <c16:uniqueId val="{00000007-6A33-49F3-A401-EB74C1F5E8DE}"/>
              </c:ext>
            </c:extLst>
          </c:dPt>
          <c:cat>
            <c:strRef>
              <c:f>'(Draft 1) Performance Report'!$L$37:$L$40</c:f>
              <c:strCache>
                <c:ptCount val="4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</c:strCache>
            </c:strRef>
          </c:cat>
          <c:val>
            <c:numRef>
              <c:f>'(Draft 1) Performance Report'!$O$37:$O$40</c:f>
              <c:numCache>
                <c:formatCode>#,##0</c:formatCode>
                <c:ptCount val="4"/>
                <c:pt idx="0">
                  <c:v>9499881</c:v>
                </c:pt>
                <c:pt idx="1">
                  <c:v>7075263</c:v>
                </c:pt>
                <c:pt idx="2">
                  <c:v>8026154</c:v>
                </c:pt>
                <c:pt idx="3">
                  <c:v>11978068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33-49F3-A401-EB74C1F5E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Meta Performance for Each Chewy Campaign, By Impressions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'(Draft 1) Performance Report'!$Z$35:$Z$36</c:f>
              <c:strCache>
                <c:ptCount val="2"/>
                <c:pt idx="0">
                  <c:v>Overall Campaign Performance (Meta Awareness + Retargeting)</c:v>
                </c:pt>
                <c:pt idx="1">
                  <c:v>Impressions</c:v>
                </c:pt>
              </c:strCache>
            </c:strRef>
          </c:tx>
          <c:dPt>
            <c:idx val="0"/>
            <c:bubble3D val="0"/>
            <c:spPr>
              <a:solidFill>
                <a:srgbClr val="2B71FF"/>
              </a:solidFill>
            </c:spPr>
            <c:extLst>
              <c:ext xmlns:c16="http://schemas.microsoft.com/office/drawing/2014/chart" uri="{C3380CC4-5D6E-409C-BE32-E72D297353CC}">
                <c16:uniqueId val="{00000001-3EF3-4CB4-A93F-92950ACC16B0}"/>
              </c:ext>
            </c:extLst>
          </c:dPt>
          <c:dPt>
            <c:idx val="1"/>
            <c:bubble3D val="0"/>
            <c:spPr>
              <a:solidFill>
                <a:srgbClr val="BED3FF"/>
              </a:solidFill>
            </c:spPr>
            <c:extLst>
              <c:ext xmlns:c16="http://schemas.microsoft.com/office/drawing/2014/chart" uri="{C3380CC4-5D6E-409C-BE32-E72D297353CC}">
                <c16:uniqueId val="{00000003-3EF3-4CB4-A93F-92950ACC16B0}"/>
              </c:ext>
            </c:extLst>
          </c:dPt>
          <c:dPt>
            <c:idx val="2"/>
            <c:bubble3D val="0"/>
            <c:spPr>
              <a:solidFill>
                <a:srgbClr val="5BD04B"/>
              </a:solidFill>
            </c:spPr>
            <c:extLst>
              <c:ext xmlns:c16="http://schemas.microsoft.com/office/drawing/2014/chart" uri="{C3380CC4-5D6E-409C-BE32-E72D297353CC}">
                <c16:uniqueId val="{00000005-3EF3-4CB4-A93F-92950ACC16B0}"/>
              </c:ext>
            </c:extLst>
          </c:dPt>
          <c:dPt>
            <c:idx val="3"/>
            <c:bubble3D val="0"/>
            <c:spPr>
              <a:solidFill>
                <a:srgbClr val="A5F29A"/>
              </a:solidFill>
            </c:spPr>
            <c:extLst>
              <c:ext xmlns:c16="http://schemas.microsoft.com/office/drawing/2014/chart" uri="{C3380CC4-5D6E-409C-BE32-E72D297353CC}">
                <c16:uniqueId val="{00000007-3EF3-4CB4-A93F-92950ACC16B0}"/>
              </c:ext>
            </c:extLst>
          </c:dPt>
          <c:dPt>
            <c:idx val="4"/>
            <c:bubble3D val="0"/>
            <c:spPr>
              <a:solidFill>
                <a:srgbClr val="666666"/>
              </a:solidFill>
            </c:spPr>
            <c:extLst>
              <c:ext xmlns:c16="http://schemas.microsoft.com/office/drawing/2014/chart" uri="{C3380CC4-5D6E-409C-BE32-E72D297353CC}">
                <c16:uniqueId val="{00000009-3EF3-4CB4-A93F-92950ACC16B0}"/>
              </c:ext>
            </c:extLst>
          </c:dPt>
          <c:cat>
            <c:strRef>
              <c:f>'(Draft 1) Performance Report'!$W$37:$W$41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'(Draft 1) Performance Report'!$Z$37:$Z$41</c:f>
              <c:numCache>
                <c:formatCode>#,##0</c:formatCode>
                <c:ptCount val="5"/>
                <c:pt idx="0">
                  <c:v>64094288.666666672</c:v>
                </c:pt>
                <c:pt idx="1">
                  <c:v>169610994.5</c:v>
                </c:pt>
                <c:pt idx="2">
                  <c:v>143545006.16666666</c:v>
                </c:pt>
                <c:pt idx="3">
                  <c:v>63405173.166666672</c:v>
                </c:pt>
                <c:pt idx="4">
                  <c:v>45967143.5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F3-4CB4-A93F-92950ACC1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CVR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'SEM Conquest Pivot Table'!$J$1:$J$2</c:f>
              <c:strCache>
                <c:ptCount val="2"/>
                <c:pt idx="0">
                  <c:v>Overall Campaign Performance (SEM Conquest)</c:v>
                </c:pt>
                <c:pt idx="1">
                  <c:v>CVR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'SEM Conquest Pivot Table'!$A$3:$A$6</c:f>
              <c:strCache>
                <c:ptCount val="4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</c:strCache>
            </c:strRef>
          </c:cat>
          <c:val>
            <c:numRef>
              <c:f>'SEM Conquest Pivot Table'!$J$3:$J$6</c:f>
              <c:numCache>
                <c:formatCode>0.0%</c:formatCode>
                <c:ptCount val="4"/>
                <c:pt idx="0">
                  <c:v>0.25239616613418525</c:v>
                </c:pt>
                <c:pt idx="1">
                  <c:v>0.78652121588570967</c:v>
                </c:pt>
                <c:pt idx="2">
                  <c:v>0.33661262992842872</c:v>
                </c:pt>
                <c:pt idx="3">
                  <c:v>0.79504566841959545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932-4FA8-B977-430455829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086203"/>
        <c:axId val="1868693722"/>
      </c:barChart>
      <c:catAx>
        <c:axId val="17010862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8693722"/>
        <c:crosses val="autoZero"/>
        <c:auto val="1"/>
        <c:lblAlgn val="ctr"/>
        <c:lblOffset val="100"/>
        <c:noMultiLvlLbl val="1"/>
      </c:catAx>
      <c:valAx>
        <c:axId val="1868693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CVR</a:t>
                </a:r>
              </a:p>
            </c:rich>
          </c:tx>
          <c:overlay val="0"/>
        </c:title>
        <c:numFmt formatCode="0.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108620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Q1 Spending by Campaign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3FCA9"/>
              </a:solidFill>
            </c:spPr>
            <c:extLst>
              <c:ext xmlns:c16="http://schemas.microsoft.com/office/drawing/2014/chart" uri="{C3380CC4-5D6E-409C-BE32-E72D297353CC}">
                <c16:uniqueId val="{00000001-79CE-44DB-AEDE-CC2CD058D46E}"/>
              </c:ext>
            </c:extLst>
          </c:dPt>
          <c:dPt>
            <c:idx val="1"/>
            <c:bubble3D val="0"/>
            <c:spPr>
              <a:solidFill>
                <a:srgbClr val="E8025F"/>
              </a:solidFill>
            </c:spPr>
            <c:extLst>
              <c:ext xmlns:c16="http://schemas.microsoft.com/office/drawing/2014/chart" uri="{C3380CC4-5D6E-409C-BE32-E72D297353CC}">
                <c16:uniqueId val="{00000003-79CE-44DB-AEDE-CC2CD058D46E}"/>
              </c:ext>
            </c:extLst>
          </c:dPt>
          <c:dPt>
            <c:idx val="2"/>
            <c:bubble3D val="0"/>
            <c:spPr>
              <a:solidFill>
                <a:srgbClr val="B8D9EF"/>
              </a:solidFill>
            </c:spPr>
            <c:extLst>
              <c:ext xmlns:c16="http://schemas.microsoft.com/office/drawing/2014/chart" uri="{C3380CC4-5D6E-409C-BE32-E72D297353CC}">
                <c16:uniqueId val="{00000005-79CE-44DB-AEDE-CC2CD058D46E}"/>
              </c:ext>
            </c:extLst>
          </c:dPt>
          <c:dPt>
            <c:idx val="3"/>
            <c:bubble3D val="0"/>
            <c:spPr>
              <a:solidFill>
                <a:srgbClr val="EF6C02"/>
              </a:solidFill>
            </c:spPr>
            <c:extLst>
              <c:ext xmlns:c16="http://schemas.microsoft.com/office/drawing/2014/chart" uri="{C3380CC4-5D6E-409C-BE32-E72D297353CC}">
                <c16:uniqueId val="{00000007-79CE-44DB-AEDE-CC2CD058D46E}"/>
              </c:ext>
            </c:extLst>
          </c:dPt>
          <c:dPt>
            <c:idx val="4"/>
            <c:bubble3D val="0"/>
            <c:spPr>
              <a:solidFill>
                <a:srgbClr val="01CC75"/>
              </a:solidFill>
            </c:spPr>
            <c:extLst>
              <c:ext xmlns:c16="http://schemas.microsoft.com/office/drawing/2014/chart" uri="{C3380CC4-5D6E-409C-BE32-E72D297353CC}">
                <c16:uniqueId val="{00000009-79CE-44DB-AEDE-CC2CD058D46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'Final Performance Report'!$C$91:$C$95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'Final Performance Report'!$D$91:$D$95</c:f>
              <c:numCache>
                <c:formatCode>"$"#,##0</c:formatCode>
                <c:ptCount val="5"/>
                <c:pt idx="0">
                  <c:v>287676.26674768014</c:v>
                </c:pt>
                <c:pt idx="1">
                  <c:v>576877.15704163618</c:v>
                </c:pt>
                <c:pt idx="2">
                  <c:v>513042.21521990228</c:v>
                </c:pt>
                <c:pt idx="3">
                  <c:v>197962.89172982296</c:v>
                </c:pt>
                <c:pt idx="4">
                  <c:v>131469.84344761906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9CE-44DB-AEDE-CC2CD058D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Q2 Spending by Campaign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3FCA9"/>
              </a:solidFill>
            </c:spPr>
            <c:extLst>
              <c:ext xmlns:c16="http://schemas.microsoft.com/office/drawing/2014/chart" uri="{C3380CC4-5D6E-409C-BE32-E72D297353CC}">
                <c16:uniqueId val="{00000001-C8FA-4B5F-959D-FD4BF377F598}"/>
              </c:ext>
            </c:extLst>
          </c:dPt>
          <c:dPt>
            <c:idx val="1"/>
            <c:bubble3D val="0"/>
            <c:spPr>
              <a:solidFill>
                <a:srgbClr val="E8025F"/>
              </a:solidFill>
            </c:spPr>
            <c:extLst>
              <c:ext xmlns:c16="http://schemas.microsoft.com/office/drawing/2014/chart" uri="{C3380CC4-5D6E-409C-BE32-E72D297353CC}">
                <c16:uniqueId val="{00000003-C8FA-4B5F-959D-FD4BF377F598}"/>
              </c:ext>
            </c:extLst>
          </c:dPt>
          <c:dPt>
            <c:idx val="2"/>
            <c:bubble3D val="0"/>
            <c:spPr>
              <a:solidFill>
                <a:srgbClr val="B8D9EF"/>
              </a:solidFill>
            </c:spPr>
            <c:extLst>
              <c:ext xmlns:c16="http://schemas.microsoft.com/office/drawing/2014/chart" uri="{C3380CC4-5D6E-409C-BE32-E72D297353CC}">
                <c16:uniqueId val="{00000005-C8FA-4B5F-959D-FD4BF377F598}"/>
              </c:ext>
            </c:extLst>
          </c:dPt>
          <c:dPt>
            <c:idx val="3"/>
            <c:bubble3D val="0"/>
            <c:spPr>
              <a:solidFill>
                <a:srgbClr val="EF6C02"/>
              </a:solidFill>
            </c:spPr>
            <c:extLst>
              <c:ext xmlns:c16="http://schemas.microsoft.com/office/drawing/2014/chart" uri="{C3380CC4-5D6E-409C-BE32-E72D297353CC}">
                <c16:uniqueId val="{00000007-C8FA-4B5F-959D-FD4BF377F598}"/>
              </c:ext>
            </c:extLst>
          </c:dPt>
          <c:dPt>
            <c:idx val="4"/>
            <c:bubble3D val="0"/>
            <c:spPr>
              <a:solidFill>
                <a:srgbClr val="01CC75"/>
              </a:solidFill>
            </c:spPr>
            <c:extLst>
              <c:ext xmlns:c16="http://schemas.microsoft.com/office/drawing/2014/chart" uri="{C3380CC4-5D6E-409C-BE32-E72D297353CC}">
                <c16:uniqueId val="{00000009-C8FA-4B5F-959D-FD4BF377F598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'Final Performance Report'!$Q$91:$Q$95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'Final Performance Report'!$R$91:$R$95</c:f>
              <c:numCache>
                <c:formatCode>"$"#,##0</c:formatCode>
                <c:ptCount val="5"/>
                <c:pt idx="0">
                  <c:v>301396.44644444442</c:v>
                </c:pt>
                <c:pt idx="1">
                  <c:v>552774.75938888884</c:v>
                </c:pt>
                <c:pt idx="2">
                  <c:v>582060.25411111116</c:v>
                </c:pt>
                <c:pt idx="3">
                  <c:v>210583.60826388889</c:v>
                </c:pt>
                <c:pt idx="4">
                  <c:v>131036.46666666667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FA-4B5F-959D-FD4BF377F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Q1 Orders by Campaign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3FCA9"/>
              </a:solidFill>
            </c:spPr>
            <c:extLst>
              <c:ext xmlns:c16="http://schemas.microsoft.com/office/drawing/2014/chart" uri="{C3380CC4-5D6E-409C-BE32-E72D297353CC}">
                <c16:uniqueId val="{00000001-CB97-4BBF-BB0E-FF788D8C041E}"/>
              </c:ext>
            </c:extLst>
          </c:dPt>
          <c:dPt>
            <c:idx val="1"/>
            <c:bubble3D val="0"/>
            <c:spPr>
              <a:solidFill>
                <a:srgbClr val="E8025F"/>
              </a:solidFill>
            </c:spPr>
            <c:extLst>
              <c:ext xmlns:c16="http://schemas.microsoft.com/office/drawing/2014/chart" uri="{C3380CC4-5D6E-409C-BE32-E72D297353CC}">
                <c16:uniqueId val="{00000003-CB97-4BBF-BB0E-FF788D8C041E}"/>
              </c:ext>
            </c:extLst>
          </c:dPt>
          <c:dPt>
            <c:idx val="2"/>
            <c:bubble3D val="0"/>
            <c:spPr>
              <a:solidFill>
                <a:srgbClr val="B8D9EF"/>
              </a:solidFill>
            </c:spPr>
            <c:extLst>
              <c:ext xmlns:c16="http://schemas.microsoft.com/office/drawing/2014/chart" uri="{C3380CC4-5D6E-409C-BE32-E72D297353CC}">
                <c16:uniqueId val="{00000005-CB97-4BBF-BB0E-FF788D8C041E}"/>
              </c:ext>
            </c:extLst>
          </c:dPt>
          <c:dPt>
            <c:idx val="3"/>
            <c:bubble3D val="0"/>
            <c:spPr>
              <a:solidFill>
                <a:srgbClr val="EF6C02"/>
              </a:solidFill>
            </c:spPr>
            <c:extLst>
              <c:ext xmlns:c16="http://schemas.microsoft.com/office/drawing/2014/chart" uri="{C3380CC4-5D6E-409C-BE32-E72D297353CC}">
                <c16:uniqueId val="{00000007-CB97-4BBF-BB0E-FF788D8C041E}"/>
              </c:ext>
            </c:extLst>
          </c:dPt>
          <c:dPt>
            <c:idx val="4"/>
            <c:bubble3D val="0"/>
            <c:spPr>
              <a:solidFill>
                <a:srgbClr val="01CC75"/>
              </a:solidFill>
            </c:spPr>
            <c:extLst>
              <c:ext xmlns:c16="http://schemas.microsoft.com/office/drawing/2014/chart" uri="{C3380CC4-5D6E-409C-BE32-E72D297353CC}">
                <c16:uniqueId val="{00000009-CB97-4BBF-BB0E-FF788D8C041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'Final Performance Report'!$C$91:$C$95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'Final Performance Report'!$G$91:$G$95</c:f>
              <c:numCache>
                <c:formatCode>#,##0</c:formatCode>
                <c:ptCount val="5"/>
                <c:pt idx="0">
                  <c:v>20587</c:v>
                </c:pt>
                <c:pt idx="1">
                  <c:v>39283</c:v>
                </c:pt>
                <c:pt idx="2">
                  <c:v>52830</c:v>
                </c:pt>
                <c:pt idx="3">
                  <c:v>12903</c:v>
                </c:pt>
                <c:pt idx="4">
                  <c:v>5121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97-4BBF-BB0E-FF788D8C0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Q1 Revenue by Campaign</a:t>
            </a:r>
          </a:p>
        </c:rich>
      </c:tx>
      <c:layout>
        <c:manualLayout>
          <c:xMode val="edge"/>
          <c:yMode val="edge"/>
          <c:x val="4.1168478260869563E-2"/>
          <c:y val="0.05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3FCA9"/>
              </a:solidFill>
            </c:spPr>
            <c:extLst>
              <c:ext xmlns:c16="http://schemas.microsoft.com/office/drawing/2014/chart" uri="{C3380CC4-5D6E-409C-BE32-E72D297353CC}">
                <c16:uniqueId val="{00000001-748C-4395-8D68-1F3AA87F1BC3}"/>
              </c:ext>
            </c:extLst>
          </c:dPt>
          <c:dPt>
            <c:idx val="1"/>
            <c:bubble3D val="0"/>
            <c:spPr>
              <a:solidFill>
                <a:srgbClr val="E8025F"/>
              </a:solidFill>
            </c:spPr>
            <c:extLst>
              <c:ext xmlns:c16="http://schemas.microsoft.com/office/drawing/2014/chart" uri="{C3380CC4-5D6E-409C-BE32-E72D297353CC}">
                <c16:uniqueId val="{00000003-748C-4395-8D68-1F3AA87F1BC3}"/>
              </c:ext>
            </c:extLst>
          </c:dPt>
          <c:dPt>
            <c:idx val="2"/>
            <c:bubble3D val="0"/>
            <c:spPr>
              <a:solidFill>
                <a:srgbClr val="B8D9EF"/>
              </a:solidFill>
            </c:spPr>
            <c:extLst>
              <c:ext xmlns:c16="http://schemas.microsoft.com/office/drawing/2014/chart" uri="{C3380CC4-5D6E-409C-BE32-E72D297353CC}">
                <c16:uniqueId val="{00000005-748C-4395-8D68-1F3AA87F1BC3}"/>
              </c:ext>
            </c:extLst>
          </c:dPt>
          <c:dPt>
            <c:idx val="3"/>
            <c:bubble3D val="0"/>
            <c:spPr>
              <a:solidFill>
                <a:srgbClr val="EF6C02"/>
              </a:solidFill>
            </c:spPr>
            <c:extLst>
              <c:ext xmlns:c16="http://schemas.microsoft.com/office/drawing/2014/chart" uri="{C3380CC4-5D6E-409C-BE32-E72D297353CC}">
                <c16:uniqueId val="{00000007-748C-4395-8D68-1F3AA87F1BC3}"/>
              </c:ext>
            </c:extLst>
          </c:dPt>
          <c:dPt>
            <c:idx val="4"/>
            <c:bubble3D val="0"/>
            <c:spPr>
              <a:solidFill>
                <a:srgbClr val="01CC75"/>
              </a:solidFill>
            </c:spPr>
            <c:extLst>
              <c:ext xmlns:c16="http://schemas.microsoft.com/office/drawing/2014/chart" uri="{C3380CC4-5D6E-409C-BE32-E72D297353CC}">
                <c16:uniqueId val="{00000009-748C-4395-8D68-1F3AA87F1BC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'Final Performance Report'!$C$91:$C$95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'Final Performance Report'!$H$91:$H$95</c:f>
              <c:numCache>
                <c:formatCode>"$"#,##0</c:formatCode>
                <c:ptCount val="5"/>
                <c:pt idx="0">
                  <c:v>4707286.4550370369</c:v>
                </c:pt>
                <c:pt idx="1">
                  <c:v>9390530.0924444441</c:v>
                </c:pt>
                <c:pt idx="2">
                  <c:v>20190961.675851852</c:v>
                </c:pt>
                <c:pt idx="3">
                  <c:v>2821021.766137566</c:v>
                </c:pt>
                <c:pt idx="4">
                  <c:v>674130.20740740746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48C-4395-8D68-1F3AA87F1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Q2 Revenue by Campaign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3FCA9"/>
              </a:solidFill>
            </c:spPr>
            <c:extLst>
              <c:ext xmlns:c16="http://schemas.microsoft.com/office/drawing/2014/chart" uri="{C3380CC4-5D6E-409C-BE32-E72D297353CC}">
                <c16:uniqueId val="{00000001-B973-4F44-B275-2A2D73CAFDFE}"/>
              </c:ext>
            </c:extLst>
          </c:dPt>
          <c:dPt>
            <c:idx val="1"/>
            <c:bubble3D val="0"/>
            <c:spPr>
              <a:solidFill>
                <a:srgbClr val="E8025F"/>
              </a:solidFill>
            </c:spPr>
            <c:extLst>
              <c:ext xmlns:c16="http://schemas.microsoft.com/office/drawing/2014/chart" uri="{C3380CC4-5D6E-409C-BE32-E72D297353CC}">
                <c16:uniqueId val="{00000003-B973-4F44-B275-2A2D73CAFDFE}"/>
              </c:ext>
            </c:extLst>
          </c:dPt>
          <c:dPt>
            <c:idx val="2"/>
            <c:bubble3D val="0"/>
            <c:spPr>
              <a:solidFill>
                <a:srgbClr val="B8D9EF"/>
              </a:solidFill>
            </c:spPr>
            <c:extLst>
              <c:ext xmlns:c16="http://schemas.microsoft.com/office/drawing/2014/chart" uri="{C3380CC4-5D6E-409C-BE32-E72D297353CC}">
                <c16:uniqueId val="{00000005-B973-4F44-B275-2A2D73CAFDFE}"/>
              </c:ext>
            </c:extLst>
          </c:dPt>
          <c:dPt>
            <c:idx val="3"/>
            <c:bubble3D val="0"/>
            <c:spPr>
              <a:solidFill>
                <a:srgbClr val="EF6C02"/>
              </a:solidFill>
            </c:spPr>
            <c:extLst>
              <c:ext xmlns:c16="http://schemas.microsoft.com/office/drawing/2014/chart" uri="{C3380CC4-5D6E-409C-BE32-E72D297353CC}">
                <c16:uniqueId val="{00000007-B973-4F44-B275-2A2D73CAFDFE}"/>
              </c:ext>
            </c:extLst>
          </c:dPt>
          <c:dPt>
            <c:idx val="4"/>
            <c:bubble3D val="0"/>
            <c:spPr>
              <a:solidFill>
                <a:srgbClr val="01CC75"/>
              </a:solidFill>
            </c:spPr>
            <c:extLst>
              <c:ext xmlns:c16="http://schemas.microsoft.com/office/drawing/2014/chart" uri="{C3380CC4-5D6E-409C-BE32-E72D297353CC}">
                <c16:uniqueId val="{00000009-B973-4F44-B275-2A2D73CAFDFE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'Final Performance Report'!$Q$91:$Q$95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'Final Performance Report'!$V$91:$V$95</c:f>
              <c:numCache>
                <c:formatCode>"$"#,##0</c:formatCode>
                <c:ptCount val="5"/>
                <c:pt idx="0">
                  <c:v>4752999.5701481486</c:v>
                </c:pt>
                <c:pt idx="1">
                  <c:v>8304517.2121481476</c:v>
                </c:pt>
                <c:pt idx="2">
                  <c:v>20274476.644000001</c:v>
                </c:pt>
                <c:pt idx="3">
                  <c:v>2762032.9763227515</c:v>
                </c:pt>
                <c:pt idx="4">
                  <c:v>623571.00740740739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73-4F44-B275-2A2D73CAF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SEM CPC by Campaign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'SEM Pivot Table'!$G$1:$G$2</c:f>
              <c:strCache>
                <c:ptCount val="2"/>
                <c:pt idx="0">
                  <c:v>Overall Findings</c:v>
                </c:pt>
                <c:pt idx="1">
                  <c:v>CPC</c:v>
                </c:pt>
              </c:strCache>
            </c:strRef>
          </c:tx>
          <c:spPr>
            <a:solidFill>
              <a:srgbClr val="2B71FF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2FBA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BA4-4C59-9044-B1D5172E503E}"/>
              </c:ext>
            </c:extLst>
          </c:dPt>
          <c:dPt>
            <c:idx val="1"/>
            <c:invertIfNegative val="1"/>
            <c:bubble3D val="0"/>
            <c:spPr>
              <a:solidFill>
                <a:srgbClr val="E7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BA4-4C59-9044-B1D5172E503E}"/>
              </c:ext>
            </c:extLst>
          </c:dPt>
          <c:dPt>
            <c:idx val="2"/>
            <c:invertIfNegative val="1"/>
            <c:bubble3D val="0"/>
            <c:spPr>
              <a:solidFill>
                <a:srgbClr val="B8D9E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BA4-4C59-9044-B1D5172E503E}"/>
              </c:ext>
            </c:extLst>
          </c:dPt>
          <c:dPt>
            <c:idx val="3"/>
            <c:invertIfNegative val="1"/>
            <c:bubble3D val="0"/>
            <c:spPr>
              <a:solidFill>
                <a:srgbClr val="EE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BA4-4C59-9044-B1D5172E50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200"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'SEM Pivot Table'!$A$3:$A$6</c:f>
              <c:strCache>
                <c:ptCount val="4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</c:strCache>
            </c:strRef>
          </c:cat>
          <c:val>
            <c:numRef>
              <c:f>'SEM Pivot Table'!$G$3:$G$6</c:f>
              <c:numCache>
                <c:formatCode>"$"#,##0.00</c:formatCode>
                <c:ptCount val="4"/>
                <c:pt idx="0">
                  <c:v>0.66050348298082551</c:v>
                </c:pt>
                <c:pt idx="1">
                  <c:v>1.3362451433577196</c:v>
                </c:pt>
                <c:pt idx="2">
                  <c:v>0.45595507435750865</c:v>
                </c:pt>
                <c:pt idx="3">
                  <c:v>1.0054029066506835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0BA4-4C59-9044-B1D5172E5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2940491"/>
        <c:axId val="1027326751"/>
      </c:barChart>
      <c:catAx>
        <c:axId val="9829404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27326751"/>
        <c:crosses val="autoZero"/>
        <c:auto val="1"/>
        <c:lblAlgn val="ctr"/>
        <c:lblOffset val="100"/>
        <c:noMultiLvlLbl val="1"/>
      </c:catAx>
      <c:valAx>
        <c:axId val="10273267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CPC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2940491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Q2 Orders by Campaign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3FCA9"/>
              </a:solidFill>
            </c:spPr>
            <c:extLst>
              <c:ext xmlns:c16="http://schemas.microsoft.com/office/drawing/2014/chart" uri="{C3380CC4-5D6E-409C-BE32-E72D297353CC}">
                <c16:uniqueId val="{00000001-9A23-44A6-8E2B-534E2FE4606A}"/>
              </c:ext>
            </c:extLst>
          </c:dPt>
          <c:dPt>
            <c:idx val="1"/>
            <c:bubble3D val="0"/>
            <c:spPr>
              <a:solidFill>
                <a:srgbClr val="E8025F"/>
              </a:solidFill>
            </c:spPr>
            <c:extLst>
              <c:ext xmlns:c16="http://schemas.microsoft.com/office/drawing/2014/chart" uri="{C3380CC4-5D6E-409C-BE32-E72D297353CC}">
                <c16:uniqueId val="{00000003-9A23-44A6-8E2B-534E2FE4606A}"/>
              </c:ext>
            </c:extLst>
          </c:dPt>
          <c:dPt>
            <c:idx val="2"/>
            <c:bubble3D val="0"/>
            <c:spPr>
              <a:solidFill>
                <a:srgbClr val="B8D9EF"/>
              </a:solidFill>
            </c:spPr>
            <c:extLst>
              <c:ext xmlns:c16="http://schemas.microsoft.com/office/drawing/2014/chart" uri="{C3380CC4-5D6E-409C-BE32-E72D297353CC}">
                <c16:uniqueId val="{00000005-9A23-44A6-8E2B-534E2FE4606A}"/>
              </c:ext>
            </c:extLst>
          </c:dPt>
          <c:dPt>
            <c:idx val="3"/>
            <c:bubble3D val="0"/>
            <c:spPr>
              <a:solidFill>
                <a:srgbClr val="EF6C02"/>
              </a:solidFill>
            </c:spPr>
            <c:extLst>
              <c:ext xmlns:c16="http://schemas.microsoft.com/office/drawing/2014/chart" uri="{C3380CC4-5D6E-409C-BE32-E72D297353CC}">
                <c16:uniqueId val="{00000007-9A23-44A6-8E2B-534E2FE4606A}"/>
              </c:ext>
            </c:extLst>
          </c:dPt>
          <c:dPt>
            <c:idx val="4"/>
            <c:bubble3D val="0"/>
            <c:spPr>
              <a:solidFill>
                <a:srgbClr val="01CC75"/>
              </a:solidFill>
            </c:spPr>
            <c:extLst>
              <c:ext xmlns:c16="http://schemas.microsoft.com/office/drawing/2014/chart" uri="{C3380CC4-5D6E-409C-BE32-E72D297353CC}">
                <c16:uniqueId val="{00000009-9A23-44A6-8E2B-534E2FE4606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'Final Performance Report'!$Q$91:$Q$95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'Final Performance Report'!$U$91:$U$95</c:f>
              <c:numCache>
                <c:formatCode>#,##0</c:formatCode>
                <c:ptCount val="5"/>
                <c:pt idx="0">
                  <c:v>17393</c:v>
                </c:pt>
                <c:pt idx="1">
                  <c:v>33240</c:v>
                </c:pt>
                <c:pt idx="2">
                  <c:v>51155</c:v>
                </c:pt>
                <c:pt idx="3">
                  <c:v>10638</c:v>
                </c:pt>
                <c:pt idx="4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A23-44A6-8E2B-534E2FE460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Q1 CPC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C49C2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D7C-4870-A009-7196E97ABC22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D7C-4870-A009-7196E97ABC22}"/>
              </c:ext>
            </c:extLst>
          </c:dPt>
          <c:dPt>
            <c:idx val="2"/>
            <c:invertIfNegative val="1"/>
            <c:bubble3D val="0"/>
            <c:spPr>
              <a:solidFill>
                <a:srgbClr val="B8D9E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D7C-4870-A009-7196E97ABC22}"/>
              </c:ext>
            </c:extLst>
          </c:dPt>
          <c:dPt>
            <c:idx val="3"/>
            <c:invertIfNegative val="1"/>
            <c:bubble3D val="0"/>
            <c:spPr>
              <a:solidFill>
                <a:srgbClr val="EF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D7C-4870-A009-7196E97ABC22}"/>
              </c:ext>
            </c:extLst>
          </c:dPt>
          <c:dPt>
            <c:idx val="4"/>
            <c:invertIfNegative val="1"/>
            <c:bubble3D val="0"/>
            <c:spPr>
              <a:solidFill>
                <a:srgbClr val="01CC7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4D7C-4870-A009-7196E97ABC22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A-4D7C-4870-A009-7196E97ABC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Performance Report'!$C$91:$C$95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'Final Performance Report'!$G$91:$G$95</c:f>
              <c:numCache>
                <c:formatCode>#,##0</c:formatCode>
                <c:ptCount val="5"/>
                <c:pt idx="0">
                  <c:v>20587</c:v>
                </c:pt>
                <c:pt idx="1">
                  <c:v>39283</c:v>
                </c:pt>
                <c:pt idx="2">
                  <c:v>52830</c:v>
                </c:pt>
                <c:pt idx="3">
                  <c:v>12903</c:v>
                </c:pt>
                <c:pt idx="4">
                  <c:v>5121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4D7C-4870-A009-7196E97A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4839717"/>
        <c:axId val="1285469731"/>
      </c:barChart>
      <c:catAx>
        <c:axId val="864839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5469731"/>
        <c:crosses val="autoZero"/>
        <c:auto val="1"/>
        <c:lblAlgn val="ctr"/>
        <c:lblOffset val="100"/>
        <c:noMultiLvlLbl val="1"/>
      </c:catAx>
      <c:valAx>
        <c:axId val="12854697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CPC ($)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483971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Q1 CPA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C49C2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881-4B9D-8147-11B5F27F09FE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881-4B9D-8147-11B5F27F09FE}"/>
              </c:ext>
            </c:extLst>
          </c:dPt>
          <c:dPt>
            <c:idx val="2"/>
            <c:invertIfNegative val="1"/>
            <c:bubble3D val="0"/>
            <c:spPr>
              <a:solidFill>
                <a:srgbClr val="B8D9E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881-4B9D-8147-11B5F27F09FE}"/>
              </c:ext>
            </c:extLst>
          </c:dPt>
          <c:dPt>
            <c:idx val="3"/>
            <c:invertIfNegative val="1"/>
            <c:bubble3D val="0"/>
            <c:spPr>
              <a:solidFill>
                <a:srgbClr val="EF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881-4B9D-8147-11B5F27F09FE}"/>
              </c:ext>
            </c:extLst>
          </c:dPt>
          <c:dPt>
            <c:idx val="4"/>
            <c:invertIfNegative val="1"/>
            <c:bubble3D val="0"/>
            <c:spPr>
              <a:solidFill>
                <a:srgbClr val="01CC7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881-4B9D-8147-11B5F27F09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Performance Report'!$C$91:$C$95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'Final Performance Report'!$J$91:$J$95</c:f>
              <c:numCache>
                <c:formatCode>"$"#,##0.00</c:formatCode>
                <c:ptCount val="5"/>
                <c:pt idx="0">
                  <c:v>13.973685663169968</c:v>
                </c:pt>
                <c:pt idx="1">
                  <c:v>14.685160426689311</c:v>
                </c:pt>
                <c:pt idx="2">
                  <c:v>9.711190899487077</c:v>
                </c:pt>
                <c:pt idx="3">
                  <c:v>15.342392600931795</c:v>
                </c:pt>
                <c:pt idx="4">
                  <c:v>25.672689601175367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E881-4B9D-8147-11B5F27F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592297"/>
        <c:axId val="1161700218"/>
      </c:barChart>
      <c:catAx>
        <c:axId val="34592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61700218"/>
        <c:crosses val="autoZero"/>
        <c:auto val="1"/>
        <c:lblAlgn val="ctr"/>
        <c:lblOffset val="100"/>
        <c:noMultiLvlLbl val="1"/>
      </c:catAx>
      <c:valAx>
        <c:axId val="11617002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CPA ($)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45922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Q1 CTR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C49C2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3551-426B-ABA8-2F2C3ACC8F49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3551-426B-ABA8-2F2C3ACC8F49}"/>
              </c:ext>
            </c:extLst>
          </c:dPt>
          <c:dPt>
            <c:idx val="2"/>
            <c:invertIfNegative val="1"/>
            <c:bubble3D val="0"/>
            <c:spPr>
              <a:solidFill>
                <a:srgbClr val="B8D9E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3551-426B-ABA8-2F2C3ACC8F49}"/>
              </c:ext>
            </c:extLst>
          </c:dPt>
          <c:dPt>
            <c:idx val="3"/>
            <c:invertIfNegative val="1"/>
            <c:bubble3D val="0"/>
            <c:spPr>
              <a:solidFill>
                <a:srgbClr val="EF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3551-426B-ABA8-2F2C3ACC8F49}"/>
              </c:ext>
            </c:extLst>
          </c:dPt>
          <c:dPt>
            <c:idx val="4"/>
            <c:invertIfNegative val="1"/>
            <c:bubble3D val="0"/>
            <c:spPr>
              <a:solidFill>
                <a:srgbClr val="01CC7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3551-426B-ABA8-2F2C3ACC8F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Performance Report'!$C$91:$C$95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'Final Performance Report'!$K$91:$K$95</c:f>
              <c:numCache>
                <c:formatCode>0.00%</c:formatCode>
                <c:ptCount val="5"/>
                <c:pt idx="0">
                  <c:v>1.7535630886199735E-2</c:v>
                </c:pt>
                <c:pt idx="1">
                  <c:v>8.2975693844052033E-3</c:v>
                </c:pt>
                <c:pt idx="2">
                  <c:v>1.6959358403590218E-2</c:v>
                </c:pt>
                <c:pt idx="3">
                  <c:v>6.8984516706708902E-3</c:v>
                </c:pt>
                <c:pt idx="4">
                  <c:v>9.2900516119937999E-3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3551-426B-ABA8-2F2C3ACC8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2520776"/>
        <c:axId val="560458957"/>
      </c:barChart>
      <c:catAx>
        <c:axId val="1232520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0458957"/>
        <c:crosses val="autoZero"/>
        <c:auto val="1"/>
        <c:lblAlgn val="ctr"/>
        <c:lblOffset val="100"/>
        <c:noMultiLvlLbl val="1"/>
      </c:catAx>
      <c:valAx>
        <c:axId val="5604589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CTR (%)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25207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Q1 CVR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B8D9EF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17D-4965-814F-81AC7C8FA83E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17D-4965-814F-81AC7C8FA83E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517D-4965-814F-81AC7C8FA83E}"/>
              </c:ext>
            </c:extLst>
          </c:dPt>
          <c:dPt>
            <c:idx val="3"/>
            <c:invertIfNegative val="1"/>
            <c:bubble3D val="0"/>
            <c:spPr>
              <a:solidFill>
                <a:srgbClr val="EF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517D-4965-814F-81AC7C8FA83E}"/>
              </c:ext>
            </c:extLst>
          </c:dPt>
          <c:dPt>
            <c:idx val="4"/>
            <c:invertIfNegative val="1"/>
            <c:bubble3D val="0"/>
            <c:spPr>
              <a:solidFill>
                <a:srgbClr val="01CC7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517D-4965-814F-81AC7C8FA83E}"/>
              </c:ext>
            </c:extLst>
          </c:dPt>
          <c:dPt>
            <c:idx val="5"/>
            <c:invertIfNegative val="1"/>
            <c:bubble3D val="0"/>
            <c:spPr>
              <a:solidFill>
                <a:srgbClr val="1C49C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517D-4965-814F-81AC7C8FA8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Performance Report'!$C$91:$C$95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'Final Performance Report'!$L$91:$L$95</c:f>
              <c:numCache>
                <c:formatCode>0.00%</c:formatCode>
                <c:ptCount val="5"/>
                <c:pt idx="0">
                  <c:v>3.1679355130387464E-2</c:v>
                </c:pt>
                <c:pt idx="1">
                  <c:v>4.9645322549471758E-2</c:v>
                </c:pt>
                <c:pt idx="2">
                  <c:v>4.3380398606988044E-2</c:v>
                </c:pt>
                <c:pt idx="3">
                  <c:v>4.9992186501115206E-2</c:v>
                </c:pt>
                <c:pt idx="4">
                  <c:v>2.3972437080739817E-2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B-517D-4965-814F-81AC7C8FA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0146633"/>
        <c:axId val="1608304418"/>
      </c:barChart>
      <c:catAx>
        <c:axId val="1730146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8304418"/>
        <c:crosses val="autoZero"/>
        <c:auto val="1"/>
        <c:lblAlgn val="ctr"/>
        <c:lblOffset val="100"/>
        <c:noMultiLvlLbl val="1"/>
      </c:catAx>
      <c:valAx>
        <c:axId val="1608304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CVR (%)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014663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Q2 CPC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C49C2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927-4AAC-AC2A-3E59A8FAA6EA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927-4AAC-AC2A-3E59A8FAA6EA}"/>
              </c:ext>
            </c:extLst>
          </c:dPt>
          <c:dPt>
            <c:idx val="2"/>
            <c:invertIfNegative val="1"/>
            <c:bubble3D val="0"/>
            <c:spPr>
              <a:solidFill>
                <a:srgbClr val="B8D9E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927-4AAC-AC2A-3E59A8FAA6EA}"/>
              </c:ext>
            </c:extLst>
          </c:dPt>
          <c:dPt>
            <c:idx val="3"/>
            <c:invertIfNegative val="1"/>
            <c:bubble3D val="0"/>
            <c:spPr>
              <a:solidFill>
                <a:srgbClr val="EF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927-4AAC-AC2A-3E59A8FAA6EA}"/>
              </c:ext>
            </c:extLst>
          </c:dPt>
          <c:dPt>
            <c:idx val="4"/>
            <c:invertIfNegative val="1"/>
            <c:bubble3D val="0"/>
            <c:spPr>
              <a:solidFill>
                <a:srgbClr val="01CC7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927-4AAC-AC2A-3E59A8FAA6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Performance Report'!$Q$91:$Q$95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'Final Performance Report'!$R$91:$R$95</c:f>
              <c:numCache>
                <c:formatCode>"$"#,##0</c:formatCode>
                <c:ptCount val="5"/>
                <c:pt idx="0">
                  <c:v>301396.44644444442</c:v>
                </c:pt>
                <c:pt idx="1">
                  <c:v>552774.75938888884</c:v>
                </c:pt>
                <c:pt idx="2">
                  <c:v>582060.25411111116</c:v>
                </c:pt>
                <c:pt idx="3">
                  <c:v>210583.60826388889</c:v>
                </c:pt>
                <c:pt idx="4">
                  <c:v>131036.46666666667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E927-4AAC-AC2A-3E59A8FAA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440391"/>
        <c:axId val="1394214717"/>
      </c:barChart>
      <c:catAx>
        <c:axId val="137440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94214717"/>
        <c:crosses val="autoZero"/>
        <c:auto val="1"/>
        <c:lblAlgn val="ctr"/>
        <c:lblOffset val="100"/>
        <c:noMultiLvlLbl val="1"/>
      </c:catAx>
      <c:valAx>
        <c:axId val="1394214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CPC ($)</a:t>
                </a:r>
              </a:p>
            </c:rich>
          </c:tx>
          <c:overlay val="0"/>
        </c:title>
        <c:numFmt formatCode="&quot;$&quot;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744039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Q2 CPA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'Final Performance Report'!$X$89:$X$90</c:f>
              <c:strCache>
                <c:ptCount val="2"/>
                <c:pt idx="0">
                  <c:v>Q2 Performance (Overall)</c:v>
                </c:pt>
                <c:pt idx="1">
                  <c:v>CPA</c:v>
                </c:pt>
              </c:strCache>
            </c:strRef>
          </c:tx>
          <c:spPr>
            <a:solidFill>
              <a:srgbClr val="1C49C2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C3B-4B4D-A56B-1BB77CCA63C0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C3B-4B4D-A56B-1BB77CCA63C0}"/>
              </c:ext>
            </c:extLst>
          </c:dPt>
          <c:dPt>
            <c:idx val="2"/>
            <c:invertIfNegative val="1"/>
            <c:bubble3D val="0"/>
            <c:spPr>
              <a:solidFill>
                <a:srgbClr val="B8D9E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C3B-4B4D-A56B-1BB77CCA63C0}"/>
              </c:ext>
            </c:extLst>
          </c:dPt>
          <c:dPt>
            <c:idx val="3"/>
            <c:invertIfNegative val="1"/>
            <c:bubble3D val="0"/>
            <c:spPr>
              <a:solidFill>
                <a:srgbClr val="EF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C3B-4B4D-A56B-1BB77CCA63C0}"/>
              </c:ext>
            </c:extLst>
          </c:dPt>
          <c:dPt>
            <c:idx val="4"/>
            <c:invertIfNegative val="1"/>
            <c:bubble3D val="0"/>
            <c:spPr>
              <a:solidFill>
                <a:srgbClr val="01CC7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C3B-4B4D-A56B-1BB77CCA63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Performance Report'!$Q$91:$Q$95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'Final Performance Report'!$X$91:$X$95</c:f>
              <c:numCache>
                <c:formatCode>"$"#,##0.00</c:formatCode>
                <c:ptCount val="5"/>
                <c:pt idx="0">
                  <c:v>17.328606131457736</c:v>
                </c:pt>
                <c:pt idx="1">
                  <c:v>16.629806239136247</c:v>
                </c:pt>
                <c:pt idx="2">
                  <c:v>11.378364854092682</c:v>
                </c:pt>
                <c:pt idx="3">
                  <c:v>19.79541344838211</c:v>
                </c:pt>
                <c:pt idx="4">
                  <c:v>48.532024691358025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6C3B-4B4D-A56B-1BB77CCA6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605206"/>
        <c:axId val="1582967063"/>
      </c:barChart>
      <c:catAx>
        <c:axId val="7316052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82967063"/>
        <c:crosses val="autoZero"/>
        <c:auto val="1"/>
        <c:lblAlgn val="ctr"/>
        <c:lblOffset val="100"/>
        <c:noMultiLvlLbl val="1"/>
      </c:catAx>
      <c:valAx>
        <c:axId val="1582967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CPA ($)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16052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Q2 CTR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C49C2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2722-4BD5-820F-004BB094CFF8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2722-4BD5-820F-004BB094CFF8}"/>
              </c:ext>
            </c:extLst>
          </c:dPt>
          <c:dPt>
            <c:idx val="2"/>
            <c:invertIfNegative val="1"/>
            <c:bubble3D val="0"/>
            <c:spPr>
              <a:solidFill>
                <a:srgbClr val="B8D9E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2722-4BD5-820F-004BB094CFF8}"/>
              </c:ext>
            </c:extLst>
          </c:dPt>
          <c:dPt>
            <c:idx val="3"/>
            <c:invertIfNegative val="1"/>
            <c:bubble3D val="0"/>
            <c:spPr>
              <a:solidFill>
                <a:srgbClr val="EF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2722-4BD5-820F-004BB094CFF8}"/>
              </c:ext>
            </c:extLst>
          </c:dPt>
          <c:dPt>
            <c:idx val="4"/>
            <c:invertIfNegative val="1"/>
            <c:bubble3D val="0"/>
            <c:spPr>
              <a:solidFill>
                <a:srgbClr val="01CC7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2722-4BD5-820F-004BB094CF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Performance Report'!$Q$91:$Q$95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'Final Performance Report'!$Y$91:$Y$95</c:f>
              <c:numCache>
                <c:formatCode>0.00%</c:formatCode>
                <c:ptCount val="5"/>
                <c:pt idx="0">
                  <c:v>1.8160696899758001E-2</c:v>
                </c:pt>
                <c:pt idx="1">
                  <c:v>1.0500803166612942E-2</c:v>
                </c:pt>
                <c:pt idx="2">
                  <c:v>1.718156142215246E-2</c:v>
                </c:pt>
                <c:pt idx="3">
                  <c:v>5.8968122859138928E-3</c:v>
                </c:pt>
                <c:pt idx="4">
                  <c:v>8.5716396923424167E-3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2722-4BD5-820F-004BB094C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5975052"/>
        <c:axId val="2133041582"/>
      </c:barChart>
      <c:catAx>
        <c:axId val="3859750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3041582"/>
        <c:crosses val="autoZero"/>
        <c:auto val="1"/>
        <c:lblAlgn val="ctr"/>
        <c:lblOffset val="100"/>
        <c:noMultiLvlLbl val="1"/>
      </c:catAx>
      <c:valAx>
        <c:axId val="2133041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CTR (%)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8597505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Q2 CVR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1C49C2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BDA-4766-995B-00F18C7537BC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BDA-4766-995B-00F18C7537BC}"/>
              </c:ext>
            </c:extLst>
          </c:dPt>
          <c:dPt>
            <c:idx val="2"/>
            <c:invertIfNegative val="1"/>
            <c:bubble3D val="0"/>
            <c:spPr>
              <a:solidFill>
                <a:srgbClr val="B8D9E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BDA-4766-995B-00F18C7537BC}"/>
              </c:ext>
            </c:extLst>
          </c:dPt>
          <c:dPt>
            <c:idx val="3"/>
            <c:invertIfNegative val="1"/>
            <c:bubble3D val="0"/>
            <c:spPr>
              <a:solidFill>
                <a:srgbClr val="EF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BDA-4766-995B-00F18C7537BC}"/>
              </c:ext>
            </c:extLst>
          </c:dPt>
          <c:dPt>
            <c:idx val="4"/>
            <c:invertIfNegative val="1"/>
            <c:bubble3D val="0"/>
            <c:spPr>
              <a:solidFill>
                <a:srgbClr val="01CC7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BDA-4766-995B-00F18C7537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Performance Report'!$Q$91:$Q$95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'Final Performance Report'!$Z$91:$Z$95</c:f>
              <c:numCache>
                <c:formatCode>0.00%</c:formatCode>
                <c:ptCount val="5"/>
                <c:pt idx="0">
                  <c:v>2.6213953364995653E-2</c:v>
                </c:pt>
                <c:pt idx="1">
                  <c:v>3.8924090061569702E-2</c:v>
                </c:pt>
                <c:pt idx="2">
                  <c:v>3.7327375028269466E-2</c:v>
                </c:pt>
                <c:pt idx="3">
                  <c:v>4.7513116949203509E-2</c:v>
                </c:pt>
                <c:pt idx="4">
                  <c:v>1.3711639150284644E-2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5BDA-4766-995B-00F18C753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6334097"/>
        <c:axId val="1336701882"/>
      </c:barChart>
      <c:catAx>
        <c:axId val="20663340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6701882"/>
        <c:crosses val="autoZero"/>
        <c:auto val="1"/>
        <c:lblAlgn val="ctr"/>
        <c:lblOffset val="100"/>
        <c:noMultiLvlLbl val="1"/>
      </c:catAx>
      <c:valAx>
        <c:axId val="1336701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CVR (%)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63340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SEM Spend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3FCA9"/>
              </a:solidFill>
            </c:spPr>
            <c:extLst>
              <c:ext xmlns:c16="http://schemas.microsoft.com/office/drawing/2014/chart" uri="{C3380CC4-5D6E-409C-BE32-E72D297353CC}">
                <c16:uniqueId val="{00000001-72F7-4015-9A85-546983AB0B6A}"/>
              </c:ext>
            </c:extLst>
          </c:dPt>
          <c:dPt>
            <c:idx val="1"/>
            <c:bubble3D val="0"/>
            <c:spPr>
              <a:solidFill>
                <a:srgbClr val="E8025F"/>
              </a:solidFill>
            </c:spPr>
            <c:extLst>
              <c:ext xmlns:c16="http://schemas.microsoft.com/office/drawing/2014/chart" uri="{C3380CC4-5D6E-409C-BE32-E72D297353CC}">
                <c16:uniqueId val="{00000003-72F7-4015-9A85-546983AB0B6A}"/>
              </c:ext>
            </c:extLst>
          </c:dPt>
          <c:dPt>
            <c:idx val="2"/>
            <c:bubble3D val="0"/>
            <c:spPr>
              <a:solidFill>
                <a:srgbClr val="B8D9EF"/>
              </a:solidFill>
            </c:spPr>
            <c:extLst>
              <c:ext xmlns:c16="http://schemas.microsoft.com/office/drawing/2014/chart" uri="{C3380CC4-5D6E-409C-BE32-E72D297353CC}">
                <c16:uniqueId val="{00000005-72F7-4015-9A85-546983AB0B6A}"/>
              </c:ext>
            </c:extLst>
          </c:dPt>
          <c:dPt>
            <c:idx val="3"/>
            <c:bubble3D val="0"/>
            <c:spPr>
              <a:solidFill>
                <a:srgbClr val="EF6C02"/>
              </a:solidFill>
            </c:spPr>
            <c:extLst>
              <c:ext xmlns:c16="http://schemas.microsoft.com/office/drawing/2014/chart" uri="{C3380CC4-5D6E-409C-BE32-E72D297353CC}">
                <c16:uniqueId val="{00000007-72F7-4015-9A85-546983AB0B6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'Final Performance Report'!$J$196:$J$199</c:f>
              <c:strCache>
                <c:ptCount val="4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</c:strCache>
            </c:strRef>
          </c:cat>
          <c:val>
            <c:numRef>
              <c:f>'Final Performance Report'!$K$196:$K$199</c:f>
              <c:numCache>
                <c:formatCode>"$"#,##0</c:formatCode>
                <c:ptCount val="4"/>
                <c:pt idx="0">
                  <c:v>95041.16717307693</c:v>
                </c:pt>
                <c:pt idx="1">
                  <c:v>134074.51453846152</c:v>
                </c:pt>
                <c:pt idx="2">
                  <c:v>135978.19442307693</c:v>
                </c:pt>
                <c:pt idx="3">
                  <c:v>58656.920673076922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F7-4015-9A85-546983AB0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SEM CPA by Campaign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'SEM Pivot Table'!$H$1:$H$2</c:f>
              <c:strCache>
                <c:ptCount val="2"/>
                <c:pt idx="0">
                  <c:v>Overall Findings</c:v>
                </c:pt>
                <c:pt idx="1">
                  <c:v>CPA</c:v>
                </c:pt>
              </c:strCache>
            </c:strRef>
          </c:tx>
          <c:spPr>
            <a:solidFill>
              <a:srgbClr val="BED3FF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2FBA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DC1-48B3-A615-51A0BAE363AE}"/>
              </c:ext>
            </c:extLst>
          </c:dPt>
          <c:dPt>
            <c:idx val="1"/>
            <c:invertIfNegative val="1"/>
            <c:bubble3D val="0"/>
            <c:spPr>
              <a:solidFill>
                <a:srgbClr val="E7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DC1-48B3-A615-51A0BAE363AE}"/>
              </c:ext>
            </c:extLst>
          </c:dPt>
          <c:dPt>
            <c:idx val="2"/>
            <c:invertIfNegative val="1"/>
            <c:bubble3D val="0"/>
            <c:spPr>
              <a:solidFill>
                <a:srgbClr val="B8D9E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DC1-48B3-A615-51A0BAE363AE}"/>
              </c:ext>
            </c:extLst>
          </c:dPt>
          <c:dPt>
            <c:idx val="3"/>
            <c:invertIfNegative val="1"/>
            <c:bubble3D val="0"/>
            <c:spPr>
              <a:solidFill>
                <a:srgbClr val="EE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DC1-48B3-A615-51A0BAE363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'SEM Pivot Table'!$A$3:$A$6</c:f>
              <c:strCache>
                <c:ptCount val="4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</c:strCache>
            </c:strRef>
          </c:cat>
          <c:val>
            <c:numRef>
              <c:f>'SEM Pivot Table'!$H$3:$H$6</c:f>
              <c:numCache>
                <c:formatCode>"$"#,##0.00</c:formatCode>
                <c:ptCount val="4"/>
                <c:pt idx="0">
                  <c:v>17.158360328175398</c:v>
                </c:pt>
                <c:pt idx="1">
                  <c:v>12.252936528474912</c:v>
                </c:pt>
                <c:pt idx="2">
                  <c:v>9.6255321757203962</c:v>
                </c:pt>
                <c:pt idx="3">
                  <c:v>8.8391984136643948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4DC1-48B3-A615-51A0BAE36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8375818"/>
        <c:axId val="41069472"/>
      </c:barChart>
      <c:catAx>
        <c:axId val="15483758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1069472"/>
        <c:crosses val="autoZero"/>
        <c:auto val="1"/>
        <c:lblAlgn val="ctr"/>
        <c:lblOffset val="100"/>
        <c:noMultiLvlLbl val="1"/>
      </c:catAx>
      <c:valAx>
        <c:axId val="410694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CPA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4837581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SEM Revenue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3FCA9"/>
              </a:solidFill>
            </c:spPr>
            <c:extLst>
              <c:ext xmlns:c16="http://schemas.microsoft.com/office/drawing/2014/chart" uri="{C3380CC4-5D6E-409C-BE32-E72D297353CC}">
                <c16:uniqueId val="{00000001-DA1E-4B31-9231-62F3EF519689}"/>
              </c:ext>
            </c:extLst>
          </c:dPt>
          <c:dPt>
            <c:idx val="1"/>
            <c:bubble3D val="0"/>
            <c:spPr>
              <a:solidFill>
                <a:srgbClr val="E8025F"/>
              </a:solidFill>
            </c:spPr>
            <c:extLst>
              <c:ext xmlns:c16="http://schemas.microsoft.com/office/drawing/2014/chart" uri="{C3380CC4-5D6E-409C-BE32-E72D297353CC}">
                <c16:uniqueId val="{00000003-DA1E-4B31-9231-62F3EF519689}"/>
              </c:ext>
            </c:extLst>
          </c:dPt>
          <c:dPt>
            <c:idx val="2"/>
            <c:bubble3D val="0"/>
            <c:spPr>
              <a:solidFill>
                <a:srgbClr val="B8D9EF"/>
              </a:solidFill>
            </c:spPr>
            <c:extLst>
              <c:ext xmlns:c16="http://schemas.microsoft.com/office/drawing/2014/chart" uri="{C3380CC4-5D6E-409C-BE32-E72D297353CC}">
                <c16:uniqueId val="{00000005-DA1E-4B31-9231-62F3EF519689}"/>
              </c:ext>
            </c:extLst>
          </c:dPt>
          <c:dPt>
            <c:idx val="3"/>
            <c:bubble3D val="0"/>
            <c:spPr>
              <a:solidFill>
                <a:srgbClr val="EF6C02"/>
              </a:solidFill>
            </c:spPr>
            <c:extLst>
              <c:ext xmlns:c16="http://schemas.microsoft.com/office/drawing/2014/chart" uri="{C3380CC4-5D6E-409C-BE32-E72D297353CC}">
                <c16:uniqueId val="{00000007-DA1E-4B31-9231-62F3EF51968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'Final Performance Report'!$J$196:$J$199</c:f>
              <c:strCache>
                <c:ptCount val="4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</c:strCache>
            </c:strRef>
          </c:cat>
          <c:val>
            <c:numRef>
              <c:f>'Final Performance Report'!$O$196:$O$199</c:f>
              <c:numCache>
                <c:formatCode>"$"#,##0</c:formatCode>
                <c:ptCount val="4"/>
                <c:pt idx="0">
                  <c:v>1829026.44</c:v>
                </c:pt>
                <c:pt idx="1">
                  <c:v>3857112.3119999999</c:v>
                </c:pt>
                <c:pt idx="2">
                  <c:v>5206459.6679999996</c:v>
                </c:pt>
                <c:pt idx="3">
                  <c:v>534313.05357142864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A1E-4B31-9231-62F3EF519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SEM Orders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3FCA9"/>
              </a:solidFill>
            </c:spPr>
            <c:extLst>
              <c:ext xmlns:c16="http://schemas.microsoft.com/office/drawing/2014/chart" uri="{C3380CC4-5D6E-409C-BE32-E72D297353CC}">
                <c16:uniqueId val="{00000001-51FF-4EB5-8A14-7DDD74BDC9C4}"/>
              </c:ext>
            </c:extLst>
          </c:dPt>
          <c:dPt>
            <c:idx val="1"/>
            <c:bubble3D val="0"/>
            <c:spPr>
              <a:solidFill>
                <a:srgbClr val="E8025F"/>
              </a:solidFill>
            </c:spPr>
            <c:extLst>
              <c:ext xmlns:c16="http://schemas.microsoft.com/office/drawing/2014/chart" uri="{C3380CC4-5D6E-409C-BE32-E72D297353CC}">
                <c16:uniqueId val="{00000003-51FF-4EB5-8A14-7DDD74BDC9C4}"/>
              </c:ext>
            </c:extLst>
          </c:dPt>
          <c:dPt>
            <c:idx val="2"/>
            <c:bubble3D val="0"/>
            <c:spPr>
              <a:solidFill>
                <a:srgbClr val="B8D9EF"/>
              </a:solidFill>
            </c:spPr>
            <c:extLst>
              <c:ext xmlns:c16="http://schemas.microsoft.com/office/drawing/2014/chart" uri="{C3380CC4-5D6E-409C-BE32-E72D297353CC}">
                <c16:uniqueId val="{00000005-51FF-4EB5-8A14-7DDD74BDC9C4}"/>
              </c:ext>
            </c:extLst>
          </c:dPt>
          <c:dPt>
            <c:idx val="3"/>
            <c:bubble3D val="0"/>
            <c:spPr>
              <a:solidFill>
                <a:srgbClr val="EF6C02"/>
              </a:solidFill>
            </c:spPr>
            <c:extLst>
              <c:ext xmlns:c16="http://schemas.microsoft.com/office/drawing/2014/chart" uri="{C3380CC4-5D6E-409C-BE32-E72D297353CC}">
                <c16:uniqueId val="{00000007-51FF-4EB5-8A14-7DDD74BDC9C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'Final Performance Report'!$J$196:$J$199</c:f>
              <c:strCache>
                <c:ptCount val="4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</c:strCache>
            </c:strRef>
          </c:cat>
          <c:val>
            <c:numRef>
              <c:f>'Final Performance Report'!$N$196:$N$199</c:f>
              <c:numCache>
                <c:formatCode>#,##0</c:formatCode>
                <c:ptCount val="4"/>
                <c:pt idx="0">
                  <c:v>6380</c:v>
                </c:pt>
                <c:pt idx="1">
                  <c:v>12910</c:v>
                </c:pt>
                <c:pt idx="2">
                  <c:v>16760</c:v>
                </c:pt>
                <c:pt idx="3">
                  <c:v>7670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1FF-4EB5-8A14-7DDD74BDC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SEM - CPA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7CDA-4C62-90BF-25B373B07974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7CDA-4C62-90BF-25B373B07974}"/>
              </c:ext>
            </c:extLst>
          </c:dPt>
          <c:dPt>
            <c:idx val="2"/>
            <c:invertIfNegative val="1"/>
            <c:bubble3D val="0"/>
            <c:spPr>
              <a:solidFill>
                <a:srgbClr val="B8D9E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7CDA-4C62-90BF-25B373B07974}"/>
              </c:ext>
            </c:extLst>
          </c:dPt>
          <c:dPt>
            <c:idx val="3"/>
            <c:invertIfNegative val="1"/>
            <c:bubble3D val="0"/>
            <c:spPr>
              <a:solidFill>
                <a:srgbClr val="EF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7CDA-4C62-90BF-25B373B07974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8-7CDA-4C62-90BF-25B373B0797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Performance Report'!$J$196:$J$199</c:f>
              <c:strCache>
                <c:ptCount val="4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</c:strCache>
            </c:strRef>
          </c:cat>
          <c:val>
            <c:numRef>
              <c:f>'Final Performance Report'!$Q$196:$Q$199</c:f>
              <c:numCache>
                <c:formatCode>"$"#,##0.00</c:formatCode>
                <c:ptCount val="4"/>
                <c:pt idx="0">
                  <c:v>14.896734666626479</c:v>
                </c:pt>
                <c:pt idx="1">
                  <c:v>10.385322582375021</c:v>
                </c:pt>
                <c:pt idx="2">
                  <c:v>8.1132574238112731</c:v>
                </c:pt>
                <c:pt idx="3">
                  <c:v>7.6475776627218934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7CDA-4C62-90BF-25B373B07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1577239"/>
        <c:axId val="992309899"/>
      </c:barChart>
      <c:catAx>
        <c:axId val="1661577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2309899"/>
        <c:crosses val="autoZero"/>
        <c:auto val="1"/>
        <c:lblAlgn val="ctr"/>
        <c:lblOffset val="100"/>
        <c:noMultiLvlLbl val="1"/>
      </c:catAx>
      <c:valAx>
        <c:axId val="992309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CPA ($)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615772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SEM - CTR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B039-41B6-8707-122AABF7F804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B039-41B6-8707-122AABF7F804}"/>
              </c:ext>
            </c:extLst>
          </c:dPt>
          <c:dPt>
            <c:idx val="2"/>
            <c:invertIfNegative val="1"/>
            <c:bubble3D val="0"/>
            <c:spPr>
              <a:solidFill>
                <a:srgbClr val="B8D9E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B039-41B6-8707-122AABF7F804}"/>
              </c:ext>
            </c:extLst>
          </c:dPt>
          <c:dPt>
            <c:idx val="3"/>
            <c:invertIfNegative val="1"/>
            <c:bubble3D val="0"/>
            <c:spPr>
              <a:solidFill>
                <a:srgbClr val="EF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B039-41B6-8707-122AABF7F8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Performance Report'!$J$196:$J$199</c:f>
              <c:strCache>
                <c:ptCount val="4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</c:strCache>
            </c:strRef>
          </c:cat>
          <c:val>
            <c:numRef>
              <c:f>'Final Performance Report'!$R$196:$R$199</c:f>
              <c:numCache>
                <c:formatCode>0.00%</c:formatCode>
                <c:ptCount val="4"/>
                <c:pt idx="0">
                  <c:v>1.3052374024474622E-2</c:v>
                </c:pt>
                <c:pt idx="1">
                  <c:v>1.2208281162127823E-2</c:v>
                </c:pt>
                <c:pt idx="2">
                  <c:v>3.2050020470576569E-2</c:v>
                </c:pt>
                <c:pt idx="3">
                  <c:v>4.1842641066990108E-3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B039-41B6-8707-122AABF7F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1500253"/>
        <c:axId val="584853869"/>
      </c:barChart>
      <c:catAx>
        <c:axId val="791500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4853869"/>
        <c:crosses val="autoZero"/>
        <c:auto val="1"/>
        <c:lblAlgn val="ctr"/>
        <c:lblOffset val="100"/>
        <c:noMultiLvlLbl val="1"/>
      </c:catAx>
      <c:valAx>
        <c:axId val="5848538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CTR (%)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150025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SEM - CVR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0589-4FE0-9E02-CD83B5B89743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0589-4FE0-9E02-CD83B5B89743}"/>
              </c:ext>
            </c:extLst>
          </c:dPt>
          <c:dPt>
            <c:idx val="2"/>
            <c:invertIfNegative val="1"/>
            <c:bubble3D val="0"/>
            <c:spPr>
              <a:solidFill>
                <a:srgbClr val="B8D9E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0589-4FE0-9E02-CD83B5B89743}"/>
              </c:ext>
            </c:extLst>
          </c:dPt>
          <c:dPt>
            <c:idx val="3"/>
            <c:invertIfNegative val="1"/>
            <c:bubble3D val="0"/>
            <c:spPr>
              <a:solidFill>
                <a:srgbClr val="EF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0589-4FE0-9E02-CD83B5B897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Performance Report'!$J$196:$J$199</c:f>
              <c:strCache>
                <c:ptCount val="4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</c:strCache>
            </c:strRef>
          </c:cat>
          <c:val>
            <c:numRef>
              <c:f>'Final Performance Report'!$S$196:$S$199</c:f>
              <c:numCache>
                <c:formatCode>0.00%</c:formatCode>
                <c:ptCount val="4"/>
                <c:pt idx="0">
                  <c:v>5.1453272686215683E-2</c:v>
                </c:pt>
                <c:pt idx="1">
                  <c:v>0.14946142945791002</c:v>
                </c:pt>
                <c:pt idx="2">
                  <c:v>6.5153569607026007E-2</c:v>
                </c:pt>
                <c:pt idx="3">
                  <c:v>0.15303455348627476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0589-4FE0-9E02-CD83B5B89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330490"/>
        <c:axId val="1241178859"/>
      </c:barChart>
      <c:catAx>
        <c:axId val="156330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1178859"/>
        <c:crosses val="autoZero"/>
        <c:auto val="1"/>
        <c:lblAlgn val="ctr"/>
        <c:lblOffset val="100"/>
        <c:noMultiLvlLbl val="1"/>
      </c:catAx>
      <c:valAx>
        <c:axId val="12411788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CVR (%)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33049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SEM - CPC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460-4BA6-82FC-EA6C580E82A1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460-4BA6-82FC-EA6C580E82A1}"/>
              </c:ext>
            </c:extLst>
          </c:dPt>
          <c:dPt>
            <c:idx val="2"/>
            <c:invertIfNegative val="1"/>
            <c:bubble3D val="0"/>
            <c:spPr>
              <a:solidFill>
                <a:srgbClr val="B8D9E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9460-4BA6-82FC-EA6C580E82A1}"/>
              </c:ext>
            </c:extLst>
          </c:dPt>
          <c:dPt>
            <c:idx val="3"/>
            <c:invertIfNegative val="1"/>
            <c:bubble3D val="0"/>
            <c:spPr>
              <a:solidFill>
                <a:srgbClr val="EF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9460-4BA6-82FC-EA6C580E82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Performance Report'!$J$196:$J$199</c:f>
              <c:strCache>
                <c:ptCount val="4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</c:strCache>
            </c:strRef>
          </c:cat>
          <c:val>
            <c:numRef>
              <c:f>'Final Performance Report'!$P$196:$P$199</c:f>
              <c:numCache>
                <c:formatCode>"$"#,##0.00</c:formatCode>
                <c:ptCount val="4"/>
                <c:pt idx="0">
                  <c:v>0.76648575093613447</c:v>
                </c:pt>
                <c:pt idx="1">
                  <c:v>1.5522051585432841</c:v>
                </c:pt>
                <c:pt idx="2">
                  <c:v>0.52860768230200827</c:v>
                </c:pt>
                <c:pt idx="3">
                  <c:v>1.1703436328662538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9460-4BA6-82FC-EA6C580E8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6607321"/>
        <c:axId val="267605060"/>
      </c:barChart>
      <c:catAx>
        <c:axId val="18266073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67605060"/>
        <c:crosses val="autoZero"/>
        <c:auto val="1"/>
        <c:lblAlgn val="ctr"/>
        <c:lblOffset val="100"/>
        <c:noMultiLvlLbl val="1"/>
      </c:catAx>
      <c:valAx>
        <c:axId val="2676050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CPC ($)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266073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Spend by Campaign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7A22-49B1-909A-C12CADE6FACD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7A22-49B1-909A-C12CADE6FACD}"/>
              </c:ext>
            </c:extLst>
          </c:dPt>
          <c:dPt>
            <c:idx val="2"/>
            <c:bubble3D val="0"/>
            <c:spPr>
              <a:solidFill>
                <a:srgbClr val="D3FCA9"/>
              </a:solidFill>
            </c:spPr>
            <c:extLst>
              <c:ext xmlns:c16="http://schemas.microsoft.com/office/drawing/2014/chart" uri="{C3380CC4-5D6E-409C-BE32-E72D297353CC}">
                <c16:uniqueId val="{00000005-7A22-49B1-909A-C12CADE6FACD}"/>
              </c:ext>
            </c:extLst>
          </c:dPt>
          <c:dPt>
            <c:idx val="3"/>
            <c:bubble3D val="0"/>
            <c:spPr>
              <a:solidFill>
                <a:srgbClr val="E8025F"/>
              </a:solidFill>
            </c:spPr>
            <c:extLst>
              <c:ext xmlns:c16="http://schemas.microsoft.com/office/drawing/2014/chart" uri="{C3380CC4-5D6E-409C-BE32-E72D297353CC}">
                <c16:uniqueId val="{00000007-7A22-49B1-909A-C12CADE6FACD}"/>
              </c:ext>
            </c:extLst>
          </c:dPt>
          <c:dPt>
            <c:idx val="4"/>
            <c:bubble3D val="0"/>
            <c:spPr>
              <a:solidFill>
                <a:srgbClr val="B9DAF0"/>
              </a:solidFill>
            </c:spPr>
            <c:extLst>
              <c:ext xmlns:c16="http://schemas.microsoft.com/office/drawing/2014/chart" uri="{C3380CC4-5D6E-409C-BE32-E72D297353CC}">
                <c16:uniqueId val="{00000009-7A22-49B1-909A-C12CADE6FACD}"/>
              </c:ext>
            </c:extLst>
          </c:dPt>
          <c:dPt>
            <c:idx val="5"/>
            <c:bubble3D val="0"/>
            <c:spPr>
              <a:solidFill>
                <a:srgbClr val="EF6C02"/>
              </a:solidFill>
            </c:spPr>
            <c:extLst>
              <c:ext xmlns:c16="http://schemas.microsoft.com/office/drawing/2014/chart" uri="{C3380CC4-5D6E-409C-BE32-E72D297353CC}">
                <c16:uniqueId val="{0000000B-7A22-49B1-909A-C12CADE6FACD}"/>
              </c:ext>
            </c:extLst>
          </c:dPt>
          <c:dPt>
            <c:idx val="6"/>
            <c:bubble3D val="0"/>
            <c:spPr>
              <a:solidFill>
                <a:srgbClr val="01CC75"/>
              </a:solidFill>
            </c:spPr>
            <c:extLst>
              <c:ext xmlns:c16="http://schemas.microsoft.com/office/drawing/2014/chart" uri="{C3380CC4-5D6E-409C-BE32-E72D297353CC}">
                <c16:uniqueId val="{0000000D-7A22-49B1-909A-C12CADE6FACD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'Final Performance Report'!$J$29:$J$35</c:f>
              <c:strCache>
                <c:ptCount val="7"/>
                <c:pt idx="0">
                  <c:v>Combined Performance (Q1 + Q2)</c:v>
                </c:pt>
                <c:pt idx="1">
                  <c:v>Campaign</c:v>
                </c:pt>
                <c:pt idx="2">
                  <c:v>Birds</c:v>
                </c:pt>
                <c:pt idx="3">
                  <c:v>Cats</c:v>
                </c:pt>
                <c:pt idx="4">
                  <c:v>Dogs</c:v>
                </c:pt>
                <c:pt idx="5">
                  <c:v>Fish</c:v>
                </c:pt>
                <c:pt idx="6">
                  <c:v>Reptiles</c:v>
                </c:pt>
              </c:strCache>
            </c:strRef>
          </c:cat>
          <c:val>
            <c:numRef>
              <c:f>'Final Performance Report'!$K$29:$K$35</c:f>
              <c:numCache>
                <c:formatCode>General</c:formatCode>
                <c:ptCount val="7"/>
                <c:pt idx="1">
                  <c:v>0</c:v>
                </c:pt>
                <c:pt idx="2" formatCode="&quot;$&quot;#,##0">
                  <c:v>589072.71319212462</c:v>
                </c:pt>
                <c:pt idx="3" formatCode="&quot;$&quot;#,##0">
                  <c:v>1129651.916430525</c:v>
                </c:pt>
                <c:pt idx="4" formatCode="&quot;$&quot;#,##0">
                  <c:v>1095102.4693310135</c:v>
                </c:pt>
                <c:pt idx="5" formatCode="&quot;$&quot;#,##0">
                  <c:v>408546.49999371183</c:v>
                </c:pt>
                <c:pt idx="6" formatCode="&quot;$&quot;#,##0">
                  <c:v>262506.31011428573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A22-49B1-909A-C12CADE6F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Revenue by Campaign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F0BB-4106-B982-209E747B8917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F0BB-4106-B982-209E747B8917}"/>
              </c:ext>
            </c:extLst>
          </c:dPt>
          <c:dPt>
            <c:idx val="2"/>
            <c:bubble3D val="0"/>
            <c:spPr>
              <a:solidFill>
                <a:srgbClr val="D3FCA9"/>
              </a:solidFill>
            </c:spPr>
            <c:extLst>
              <c:ext xmlns:c16="http://schemas.microsoft.com/office/drawing/2014/chart" uri="{C3380CC4-5D6E-409C-BE32-E72D297353CC}">
                <c16:uniqueId val="{00000005-F0BB-4106-B982-209E747B8917}"/>
              </c:ext>
            </c:extLst>
          </c:dPt>
          <c:dPt>
            <c:idx val="3"/>
            <c:bubble3D val="0"/>
            <c:spPr>
              <a:solidFill>
                <a:srgbClr val="E8025F"/>
              </a:solidFill>
            </c:spPr>
            <c:extLst>
              <c:ext xmlns:c16="http://schemas.microsoft.com/office/drawing/2014/chart" uri="{C3380CC4-5D6E-409C-BE32-E72D297353CC}">
                <c16:uniqueId val="{00000007-F0BB-4106-B982-209E747B8917}"/>
              </c:ext>
            </c:extLst>
          </c:dPt>
          <c:dPt>
            <c:idx val="4"/>
            <c:bubble3D val="0"/>
            <c:spPr>
              <a:solidFill>
                <a:srgbClr val="B9DAF0"/>
              </a:solidFill>
            </c:spPr>
            <c:extLst>
              <c:ext xmlns:c16="http://schemas.microsoft.com/office/drawing/2014/chart" uri="{C3380CC4-5D6E-409C-BE32-E72D297353CC}">
                <c16:uniqueId val="{00000009-F0BB-4106-B982-209E747B8917}"/>
              </c:ext>
            </c:extLst>
          </c:dPt>
          <c:dPt>
            <c:idx val="5"/>
            <c:bubble3D val="0"/>
            <c:spPr>
              <a:solidFill>
                <a:srgbClr val="EF6C02"/>
              </a:solidFill>
            </c:spPr>
            <c:extLst>
              <c:ext xmlns:c16="http://schemas.microsoft.com/office/drawing/2014/chart" uri="{C3380CC4-5D6E-409C-BE32-E72D297353CC}">
                <c16:uniqueId val="{0000000B-F0BB-4106-B982-209E747B8917}"/>
              </c:ext>
            </c:extLst>
          </c:dPt>
          <c:dPt>
            <c:idx val="6"/>
            <c:bubble3D val="0"/>
            <c:spPr>
              <a:solidFill>
                <a:srgbClr val="01CC75"/>
              </a:solidFill>
            </c:spPr>
            <c:extLst>
              <c:ext xmlns:c16="http://schemas.microsoft.com/office/drawing/2014/chart" uri="{C3380CC4-5D6E-409C-BE32-E72D297353CC}">
                <c16:uniqueId val="{0000000D-F0BB-4106-B982-209E747B8917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'Final Performance Report'!$J$29:$J$35</c:f>
              <c:strCache>
                <c:ptCount val="7"/>
                <c:pt idx="0">
                  <c:v>Combined Performance (Q1 + Q2)</c:v>
                </c:pt>
                <c:pt idx="1">
                  <c:v>Campaign</c:v>
                </c:pt>
                <c:pt idx="2">
                  <c:v>Birds</c:v>
                </c:pt>
                <c:pt idx="3">
                  <c:v>Cats</c:v>
                </c:pt>
                <c:pt idx="4">
                  <c:v>Dogs</c:v>
                </c:pt>
                <c:pt idx="5">
                  <c:v>Fish</c:v>
                </c:pt>
                <c:pt idx="6">
                  <c:v>Reptiles</c:v>
                </c:pt>
              </c:strCache>
            </c:strRef>
          </c:cat>
          <c:val>
            <c:numRef>
              <c:f>'Final Performance Report'!$O$29:$O$35</c:f>
              <c:numCache>
                <c:formatCode>General</c:formatCode>
                <c:ptCount val="7"/>
                <c:pt idx="1">
                  <c:v>0</c:v>
                </c:pt>
                <c:pt idx="2" formatCode="&quot;$&quot;#,##0">
                  <c:v>9460286.0251851864</c:v>
                </c:pt>
                <c:pt idx="3" formatCode="&quot;$&quot;#,##0">
                  <c:v>17695047.304592591</c:v>
                </c:pt>
                <c:pt idx="4" formatCode="&quot;$&quot;#,##0">
                  <c:v>40465438.319851853</c:v>
                </c:pt>
                <c:pt idx="5" formatCode="&quot;$&quot;#,##0">
                  <c:v>5583054.7424603179</c:v>
                </c:pt>
                <c:pt idx="6" formatCode="&quot;$&quot;#,##0">
                  <c:v>1297701.2148148147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0BB-4106-B982-209E747B8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Orders by Campaign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'Final Performance Report'!$N$29:$N$30</c:f>
              <c:strCache>
                <c:ptCount val="2"/>
                <c:pt idx="0">
                  <c:v>Combined Performance (Q1 + Q2)</c:v>
                </c:pt>
                <c:pt idx="1">
                  <c:v>Orders</c:v>
                </c:pt>
              </c:strCache>
            </c:strRef>
          </c:tx>
          <c:dPt>
            <c:idx val="0"/>
            <c:bubble3D val="0"/>
            <c:spPr>
              <a:solidFill>
                <a:srgbClr val="D3FCA9"/>
              </a:solidFill>
            </c:spPr>
            <c:extLst>
              <c:ext xmlns:c16="http://schemas.microsoft.com/office/drawing/2014/chart" uri="{C3380CC4-5D6E-409C-BE32-E72D297353CC}">
                <c16:uniqueId val="{00000001-3D9E-47AC-ADB5-77EA08A18CE9}"/>
              </c:ext>
            </c:extLst>
          </c:dPt>
          <c:dPt>
            <c:idx val="1"/>
            <c:bubble3D val="0"/>
            <c:spPr>
              <a:solidFill>
                <a:srgbClr val="E8025F"/>
              </a:solidFill>
            </c:spPr>
            <c:extLst>
              <c:ext xmlns:c16="http://schemas.microsoft.com/office/drawing/2014/chart" uri="{C3380CC4-5D6E-409C-BE32-E72D297353CC}">
                <c16:uniqueId val="{00000003-3D9E-47AC-ADB5-77EA08A18CE9}"/>
              </c:ext>
            </c:extLst>
          </c:dPt>
          <c:dPt>
            <c:idx val="2"/>
            <c:bubble3D val="0"/>
            <c:spPr>
              <a:solidFill>
                <a:srgbClr val="B9DAF0"/>
              </a:solidFill>
            </c:spPr>
            <c:extLst>
              <c:ext xmlns:c16="http://schemas.microsoft.com/office/drawing/2014/chart" uri="{C3380CC4-5D6E-409C-BE32-E72D297353CC}">
                <c16:uniqueId val="{00000005-3D9E-47AC-ADB5-77EA08A18CE9}"/>
              </c:ext>
            </c:extLst>
          </c:dPt>
          <c:dPt>
            <c:idx val="3"/>
            <c:bubble3D val="0"/>
            <c:spPr>
              <a:solidFill>
                <a:srgbClr val="EF6C02"/>
              </a:solidFill>
            </c:spPr>
            <c:extLst>
              <c:ext xmlns:c16="http://schemas.microsoft.com/office/drawing/2014/chart" uri="{C3380CC4-5D6E-409C-BE32-E72D297353CC}">
                <c16:uniqueId val="{00000007-3D9E-47AC-ADB5-77EA08A18CE9}"/>
              </c:ext>
            </c:extLst>
          </c:dPt>
          <c:dPt>
            <c:idx val="4"/>
            <c:bubble3D val="0"/>
            <c:spPr>
              <a:solidFill>
                <a:srgbClr val="01CC75"/>
              </a:solidFill>
            </c:spPr>
            <c:extLst>
              <c:ext xmlns:c16="http://schemas.microsoft.com/office/drawing/2014/chart" uri="{C3380CC4-5D6E-409C-BE32-E72D297353CC}">
                <c16:uniqueId val="{00000009-3D9E-47AC-ADB5-77EA08A18CE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'Final Performance Report'!$J$31:$J$35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'Final Performance Report'!$N$31:$N$35</c:f>
              <c:numCache>
                <c:formatCode>#,##0</c:formatCode>
                <c:ptCount val="5"/>
                <c:pt idx="0">
                  <c:v>37980</c:v>
                </c:pt>
                <c:pt idx="1">
                  <c:v>72523</c:v>
                </c:pt>
                <c:pt idx="2">
                  <c:v>103985</c:v>
                </c:pt>
                <c:pt idx="3">
                  <c:v>23541</c:v>
                </c:pt>
                <c:pt idx="4">
                  <c:v>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9E-47AC-ADB5-77EA08A18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CPC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'Final Performance Report'!$P$29:$P$30</c:f>
              <c:strCache>
                <c:ptCount val="2"/>
                <c:pt idx="0">
                  <c:v>Combined Performance (Q1 + Q2)</c:v>
                </c:pt>
                <c:pt idx="1">
                  <c:v>CPC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4840-46ED-9E82-0F9D0DA6CDB5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4840-46ED-9E82-0F9D0DA6CDB5}"/>
              </c:ext>
            </c:extLst>
          </c:dPt>
          <c:dPt>
            <c:idx val="2"/>
            <c:invertIfNegative val="1"/>
            <c:bubble3D val="0"/>
            <c:spPr>
              <a:solidFill>
                <a:srgbClr val="B9DAF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4840-46ED-9E82-0F9D0DA6CDB5}"/>
              </c:ext>
            </c:extLst>
          </c:dPt>
          <c:dPt>
            <c:idx val="3"/>
            <c:invertIfNegative val="1"/>
            <c:bubble3D val="0"/>
            <c:spPr>
              <a:solidFill>
                <a:srgbClr val="EF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4840-46ED-9E82-0F9D0DA6CDB5}"/>
              </c:ext>
            </c:extLst>
          </c:dPt>
          <c:dPt>
            <c:idx val="4"/>
            <c:invertIfNegative val="1"/>
            <c:bubble3D val="0"/>
            <c:spPr>
              <a:solidFill>
                <a:srgbClr val="01CC7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4840-46ED-9E82-0F9D0DA6CD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Performance Report'!$J$31:$J$35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'Final Performance Report'!$P$31:$P$35</c:f>
              <c:numCache>
                <c:formatCode>"$"#,##0.00</c:formatCode>
                <c:ptCount val="5"/>
                <c:pt idx="0">
                  <c:v>0.44852444018810167</c:v>
                </c:pt>
                <c:pt idx="1">
                  <c:v>0.68661714637531013</c:v>
                </c:pt>
                <c:pt idx="2">
                  <c:v>0.42310159752245619</c:v>
                </c:pt>
                <c:pt idx="3">
                  <c:v>0.84761317718080842</c:v>
                </c:pt>
                <c:pt idx="4">
                  <c:v>0.63942751732937408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4840-46ED-9E82-0F9D0DA6C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7687476"/>
        <c:axId val="66215302"/>
      </c:barChart>
      <c:catAx>
        <c:axId val="16176874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6215302"/>
        <c:crosses val="autoZero"/>
        <c:auto val="1"/>
        <c:lblAlgn val="ctr"/>
        <c:lblOffset val="100"/>
        <c:noMultiLvlLbl val="1"/>
      </c:catAx>
      <c:valAx>
        <c:axId val="66215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CPC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176874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SEM Conquest Spending for Each Chewy Campaign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'SEM Conquest Pivot Table'!$B$1:$B$2</c:f>
              <c:strCache>
                <c:ptCount val="2"/>
                <c:pt idx="0">
                  <c:v>Overall Campaign Performance (SEM Conquest)</c:v>
                </c:pt>
                <c:pt idx="1">
                  <c:v>Spend</c:v>
                </c:pt>
              </c:strCache>
            </c:strRef>
          </c:tx>
          <c:dPt>
            <c:idx val="0"/>
            <c:bubble3D val="0"/>
            <c:spPr>
              <a:solidFill>
                <a:srgbClr val="01CC75"/>
              </a:solidFill>
            </c:spPr>
            <c:extLst>
              <c:ext xmlns:c16="http://schemas.microsoft.com/office/drawing/2014/chart" uri="{C3380CC4-5D6E-409C-BE32-E72D297353CC}">
                <c16:uniqueId val="{00000001-E1BD-42DC-B6A0-71297E84A6FF}"/>
              </c:ext>
            </c:extLst>
          </c:dPt>
          <c:dPt>
            <c:idx val="1"/>
            <c:bubble3D val="0"/>
            <c:spPr>
              <a:solidFill>
                <a:srgbClr val="1C49C2"/>
              </a:solidFill>
            </c:spPr>
            <c:extLst>
              <c:ext xmlns:c16="http://schemas.microsoft.com/office/drawing/2014/chart" uri="{C3380CC4-5D6E-409C-BE32-E72D297353CC}">
                <c16:uniqueId val="{00000003-E1BD-42DC-B6A0-71297E84A6FF}"/>
              </c:ext>
            </c:extLst>
          </c:dPt>
          <c:dPt>
            <c:idx val="2"/>
            <c:bubble3D val="0"/>
            <c:spPr>
              <a:solidFill>
                <a:srgbClr val="B9DEF0"/>
              </a:solidFill>
            </c:spPr>
            <c:extLst>
              <c:ext xmlns:c16="http://schemas.microsoft.com/office/drawing/2014/chart" uri="{C3380CC4-5D6E-409C-BE32-E72D297353CC}">
                <c16:uniqueId val="{00000005-E1BD-42DC-B6A0-71297E84A6FF}"/>
              </c:ext>
            </c:extLst>
          </c:dPt>
          <c:dPt>
            <c:idx val="3"/>
            <c:bubble3D val="0"/>
            <c:spPr>
              <a:solidFill>
                <a:srgbClr val="EF6C02"/>
              </a:solidFill>
            </c:spPr>
            <c:extLst>
              <c:ext xmlns:c16="http://schemas.microsoft.com/office/drawing/2014/chart" uri="{C3380CC4-5D6E-409C-BE32-E72D297353CC}">
                <c16:uniqueId val="{00000007-E1BD-42DC-B6A0-71297E84A6F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'SEM Conquest Pivot Table'!$A$3:$A$6</c:f>
              <c:strCache>
                <c:ptCount val="4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</c:strCache>
            </c:strRef>
          </c:cat>
          <c:val>
            <c:numRef>
              <c:f>'SEM Conquest Pivot Table'!$B$3:$B$6</c:f>
              <c:numCache>
                <c:formatCode>"$"#,##0</c:formatCode>
                <c:ptCount val="4"/>
                <c:pt idx="0">
                  <c:v>18103.079461538462</c:v>
                </c:pt>
                <c:pt idx="1">
                  <c:v>25538.002769230774</c:v>
                </c:pt>
                <c:pt idx="2">
                  <c:v>25900.608461538468</c:v>
                </c:pt>
                <c:pt idx="3">
                  <c:v>11172.746794871797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BD-42DC-B6A0-71297E84A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CPA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'Final Performance Report'!$Q$29:$Q$30</c:f>
              <c:strCache>
                <c:ptCount val="2"/>
                <c:pt idx="0">
                  <c:v>Combined Performance (Q1 + Q2)</c:v>
                </c:pt>
                <c:pt idx="1">
                  <c:v>CPA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96D-4A62-BF3D-FC4B94CE2668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96D-4A62-BF3D-FC4B94CE2668}"/>
              </c:ext>
            </c:extLst>
          </c:dPt>
          <c:dPt>
            <c:idx val="2"/>
            <c:invertIfNegative val="1"/>
            <c:bubble3D val="0"/>
            <c:spPr>
              <a:solidFill>
                <a:srgbClr val="B9DAF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96D-4A62-BF3D-FC4B94CE2668}"/>
              </c:ext>
            </c:extLst>
          </c:dPt>
          <c:dPt>
            <c:idx val="3"/>
            <c:invertIfNegative val="1"/>
            <c:bubble3D val="0"/>
            <c:spPr>
              <a:solidFill>
                <a:srgbClr val="EF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96D-4A62-BF3D-FC4B94CE2668}"/>
              </c:ext>
            </c:extLst>
          </c:dPt>
          <c:dPt>
            <c:idx val="4"/>
            <c:invertIfNegative val="1"/>
            <c:bubble3D val="0"/>
            <c:spPr>
              <a:solidFill>
                <a:srgbClr val="01CC7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96D-4A62-BF3D-FC4B94CE26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Performance Report'!$J$31:$J$35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'Final Performance Report'!$Q$31:$Q$35</c:f>
              <c:numCache>
                <c:formatCode>"$"#,##0.00</c:formatCode>
                <c:ptCount val="5"/>
                <c:pt idx="0">
                  <c:v>15.510076703320816</c:v>
                </c:pt>
                <c:pt idx="1">
                  <c:v>15.576464244867491</c:v>
                </c:pt>
                <c:pt idx="2">
                  <c:v>10.531350380641568</c:v>
                </c:pt>
                <c:pt idx="3">
                  <c:v>17.354679070290633</c:v>
                </c:pt>
                <c:pt idx="4">
                  <c:v>33.56428974738342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696D-4A62-BF3D-FC4B94CE2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46911"/>
        <c:axId val="20278636"/>
      </c:barChart>
      <c:catAx>
        <c:axId val="216046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78636"/>
        <c:crosses val="autoZero"/>
        <c:auto val="1"/>
        <c:lblAlgn val="ctr"/>
        <c:lblOffset val="100"/>
        <c:noMultiLvlLbl val="1"/>
      </c:catAx>
      <c:valAx>
        <c:axId val="202786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CPA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604691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CTR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'Final Performance Report'!$R$29:$R$30</c:f>
              <c:strCache>
                <c:ptCount val="2"/>
                <c:pt idx="0">
                  <c:v>Combined Performance (Q1 + Q2)</c:v>
                </c:pt>
                <c:pt idx="1">
                  <c:v>CTR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C17-4AA4-98F1-CFCD107B776A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C17-4AA4-98F1-CFCD107B776A}"/>
              </c:ext>
            </c:extLst>
          </c:dPt>
          <c:dPt>
            <c:idx val="2"/>
            <c:invertIfNegative val="1"/>
            <c:bubble3D val="0"/>
            <c:spPr>
              <a:solidFill>
                <a:srgbClr val="B9DAF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C17-4AA4-98F1-CFCD107B776A}"/>
              </c:ext>
            </c:extLst>
          </c:dPt>
          <c:dPt>
            <c:idx val="3"/>
            <c:invertIfNegative val="1"/>
            <c:bubble3D val="0"/>
            <c:spPr>
              <a:solidFill>
                <a:srgbClr val="EF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C17-4AA4-98F1-CFCD107B776A}"/>
              </c:ext>
            </c:extLst>
          </c:dPt>
          <c:dPt>
            <c:idx val="4"/>
            <c:invertIfNegative val="1"/>
            <c:bubble3D val="0"/>
            <c:spPr>
              <a:solidFill>
                <a:srgbClr val="01CC7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1C17-4AA4-98F1-CFCD107B776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Performance Report'!$J$31:$J$35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'Final Performance Report'!$R$31:$R$35</c:f>
              <c:numCache>
                <c:formatCode>0.00%</c:formatCode>
                <c:ptCount val="5"/>
                <c:pt idx="0">
                  <c:v>1.7845938149022484E-2</c:v>
                </c:pt>
                <c:pt idx="1">
                  <c:v>9.3116625100285455E-3</c:v>
                </c:pt>
                <c:pt idx="2">
                  <c:v>1.7076289868208562E-2</c:v>
                </c:pt>
                <c:pt idx="3">
                  <c:v>6.3939463538632184E-3</c:v>
                </c:pt>
                <c:pt idx="4">
                  <c:v>8.9310168541000025E-3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1C17-4AA4-98F1-CFCD107B7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804374"/>
        <c:axId val="1334487256"/>
      </c:barChart>
      <c:catAx>
        <c:axId val="227804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34487256"/>
        <c:crosses val="autoZero"/>
        <c:auto val="1"/>
        <c:lblAlgn val="ctr"/>
        <c:lblOffset val="100"/>
        <c:noMultiLvlLbl val="1"/>
      </c:catAx>
      <c:valAx>
        <c:axId val="1334487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CTR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78043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CVR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'Final Performance Report'!$S$29:$S$30</c:f>
              <c:strCache>
                <c:ptCount val="2"/>
                <c:pt idx="0">
                  <c:v>Combined Performance (Q1 + Q2)</c:v>
                </c:pt>
                <c:pt idx="1">
                  <c:v>CVR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F41-4829-9A8C-BF9DF9759BB8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F41-4829-9A8C-BF9DF9759BB8}"/>
              </c:ext>
            </c:extLst>
          </c:dPt>
          <c:dPt>
            <c:idx val="2"/>
            <c:invertIfNegative val="1"/>
            <c:bubble3D val="0"/>
            <c:spPr>
              <a:solidFill>
                <a:srgbClr val="B9DAF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F41-4829-9A8C-BF9DF9759BB8}"/>
              </c:ext>
            </c:extLst>
          </c:dPt>
          <c:dPt>
            <c:idx val="3"/>
            <c:invertIfNegative val="1"/>
            <c:bubble3D val="0"/>
            <c:spPr>
              <a:solidFill>
                <a:srgbClr val="EF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F41-4829-9A8C-BF9DF9759BB8}"/>
              </c:ext>
            </c:extLst>
          </c:dPt>
          <c:dPt>
            <c:idx val="4"/>
            <c:invertIfNegative val="1"/>
            <c:bubble3D val="0"/>
            <c:spPr>
              <a:solidFill>
                <a:srgbClr val="01CC7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F41-4829-9A8C-BF9DF9759B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Performance Report'!$J$31:$J$35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'Final Performance Report'!$S$31:$S$35</c:f>
              <c:numCache>
                <c:formatCode>0.00%</c:formatCode>
                <c:ptCount val="5"/>
                <c:pt idx="0">
                  <c:v>2.8918260610024539E-2</c:v>
                </c:pt>
                <c:pt idx="1">
                  <c:v>4.4080423874214798E-2</c:v>
                </c:pt>
                <c:pt idx="2">
                  <c:v>4.0175436409388643E-2</c:v>
                </c:pt>
                <c:pt idx="3">
                  <c:v>4.8840613747322591E-2</c:v>
                </c:pt>
                <c:pt idx="4">
                  <c:v>1.9050828190971092E-2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EF41-4829-9A8C-BF9DF9759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9677271"/>
        <c:axId val="30012864"/>
      </c:barChart>
      <c:catAx>
        <c:axId val="1219677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012864"/>
        <c:crosses val="autoZero"/>
        <c:auto val="1"/>
        <c:lblAlgn val="ctr"/>
        <c:lblOffset val="100"/>
        <c:noMultiLvlLbl val="1"/>
      </c:catAx>
      <c:valAx>
        <c:axId val="30012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CVR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1967727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Meta Spend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EB08-4DB6-910D-EFAE94EE2E32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EB08-4DB6-910D-EFAE94EE2E32}"/>
              </c:ext>
            </c:extLst>
          </c:dPt>
          <c:dPt>
            <c:idx val="2"/>
            <c:bubble3D val="0"/>
            <c:spPr>
              <a:solidFill>
                <a:srgbClr val="D3FCA9"/>
              </a:solidFill>
            </c:spPr>
            <c:extLst>
              <c:ext xmlns:c16="http://schemas.microsoft.com/office/drawing/2014/chart" uri="{C3380CC4-5D6E-409C-BE32-E72D297353CC}">
                <c16:uniqueId val="{00000005-EB08-4DB6-910D-EFAE94EE2E32}"/>
              </c:ext>
            </c:extLst>
          </c:dPt>
          <c:dPt>
            <c:idx val="3"/>
            <c:bubble3D val="0"/>
            <c:spPr>
              <a:solidFill>
                <a:srgbClr val="E8025F"/>
              </a:solidFill>
            </c:spPr>
            <c:extLst>
              <c:ext xmlns:c16="http://schemas.microsoft.com/office/drawing/2014/chart" uri="{C3380CC4-5D6E-409C-BE32-E72D297353CC}">
                <c16:uniqueId val="{00000007-EB08-4DB6-910D-EFAE94EE2E32}"/>
              </c:ext>
            </c:extLst>
          </c:dPt>
          <c:dPt>
            <c:idx val="4"/>
            <c:bubble3D val="0"/>
            <c:spPr>
              <a:solidFill>
                <a:srgbClr val="B9DAF0"/>
              </a:solidFill>
            </c:spPr>
            <c:extLst>
              <c:ext xmlns:c16="http://schemas.microsoft.com/office/drawing/2014/chart" uri="{C3380CC4-5D6E-409C-BE32-E72D297353CC}">
                <c16:uniqueId val="{00000009-EB08-4DB6-910D-EFAE94EE2E32}"/>
              </c:ext>
            </c:extLst>
          </c:dPt>
          <c:dPt>
            <c:idx val="5"/>
            <c:bubble3D val="0"/>
            <c:spPr>
              <a:solidFill>
                <a:srgbClr val="EF6C02"/>
              </a:solidFill>
            </c:spPr>
            <c:extLst>
              <c:ext xmlns:c16="http://schemas.microsoft.com/office/drawing/2014/chart" uri="{C3380CC4-5D6E-409C-BE32-E72D297353CC}">
                <c16:uniqueId val="{0000000B-EB08-4DB6-910D-EFAE94EE2E32}"/>
              </c:ext>
            </c:extLst>
          </c:dPt>
          <c:dPt>
            <c:idx val="6"/>
            <c:bubble3D val="0"/>
            <c:spPr>
              <a:solidFill>
                <a:srgbClr val="01CC75"/>
              </a:solidFill>
            </c:spPr>
            <c:extLst>
              <c:ext xmlns:c16="http://schemas.microsoft.com/office/drawing/2014/chart" uri="{C3380CC4-5D6E-409C-BE32-E72D297353CC}">
                <c16:uniqueId val="{0000000D-EB08-4DB6-910D-EFAE94EE2E3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'Final Performance Report'!$J$293:$J$299</c:f>
              <c:strCache>
                <c:ptCount val="7"/>
                <c:pt idx="0">
                  <c:v>Overall Campaign Performance (Meta Awareness + Retargeting)</c:v>
                </c:pt>
                <c:pt idx="1">
                  <c:v>Campaign</c:v>
                </c:pt>
                <c:pt idx="2">
                  <c:v>Birds</c:v>
                </c:pt>
                <c:pt idx="3">
                  <c:v>Cats</c:v>
                </c:pt>
                <c:pt idx="4">
                  <c:v>Dogs</c:v>
                </c:pt>
                <c:pt idx="5">
                  <c:v>Fish</c:v>
                </c:pt>
                <c:pt idx="6">
                  <c:v>Reptiles</c:v>
                </c:pt>
              </c:strCache>
            </c:strRef>
          </c:cat>
          <c:val>
            <c:numRef>
              <c:f>'Final Performance Report'!$K$293:$K$299</c:f>
              <c:numCache>
                <c:formatCode>General</c:formatCode>
                <c:ptCount val="7"/>
                <c:pt idx="1">
                  <c:v>0</c:v>
                </c:pt>
                <c:pt idx="2" formatCode="&quot;$&quot;#,##0">
                  <c:v>494031.54601904762</c:v>
                </c:pt>
                <c:pt idx="3" formatCode="&quot;$&quot;#,##0">
                  <c:v>995577.40189206356</c:v>
                </c:pt>
                <c:pt idx="4" formatCode="&quot;$&quot;#,##0">
                  <c:v>959124.27490793657</c:v>
                </c:pt>
                <c:pt idx="5" formatCode="&quot;$&quot;#,##0">
                  <c:v>349889.57932063495</c:v>
                </c:pt>
                <c:pt idx="6" formatCode="&quot;$&quot;#,##0">
                  <c:v>262506.31011428573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B08-4DB6-910D-EFAE94EE2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Meta Revenue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59F5-446E-B1AD-5417CFADE5DC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59F5-446E-B1AD-5417CFADE5DC}"/>
              </c:ext>
            </c:extLst>
          </c:dPt>
          <c:dPt>
            <c:idx val="2"/>
            <c:bubble3D val="0"/>
            <c:spPr>
              <a:solidFill>
                <a:srgbClr val="D3FCA9"/>
              </a:solidFill>
            </c:spPr>
            <c:extLst>
              <c:ext xmlns:c16="http://schemas.microsoft.com/office/drawing/2014/chart" uri="{C3380CC4-5D6E-409C-BE32-E72D297353CC}">
                <c16:uniqueId val="{00000005-59F5-446E-B1AD-5417CFADE5DC}"/>
              </c:ext>
            </c:extLst>
          </c:dPt>
          <c:dPt>
            <c:idx val="3"/>
            <c:bubble3D val="0"/>
            <c:spPr>
              <a:solidFill>
                <a:srgbClr val="E8025F"/>
              </a:solidFill>
            </c:spPr>
            <c:extLst>
              <c:ext xmlns:c16="http://schemas.microsoft.com/office/drawing/2014/chart" uri="{C3380CC4-5D6E-409C-BE32-E72D297353CC}">
                <c16:uniqueId val="{00000007-59F5-446E-B1AD-5417CFADE5DC}"/>
              </c:ext>
            </c:extLst>
          </c:dPt>
          <c:dPt>
            <c:idx val="4"/>
            <c:bubble3D val="0"/>
            <c:spPr>
              <a:solidFill>
                <a:srgbClr val="B9DAF0"/>
              </a:solidFill>
            </c:spPr>
            <c:extLst>
              <c:ext xmlns:c16="http://schemas.microsoft.com/office/drawing/2014/chart" uri="{C3380CC4-5D6E-409C-BE32-E72D297353CC}">
                <c16:uniqueId val="{00000009-59F5-446E-B1AD-5417CFADE5DC}"/>
              </c:ext>
            </c:extLst>
          </c:dPt>
          <c:dPt>
            <c:idx val="5"/>
            <c:bubble3D val="0"/>
            <c:spPr>
              <a:solidFill>
                <a:srgbClr val="EF6C02"/>
              </a:solidFill>
            </c:spPr>
            <c:extLst>
              <c:ext xmlns:c16="http://schemas.microsoft.com/office/drawing/2014/chart" uri="{C3380CC4-5D6E-409C-BE32-E72D297353CC}">
                <c16:uniqueId val="{0000000B-59F5-446E-B1AD-5417CFADE5DC}"/>
              </c:ext>
            </c:extLst>
          </c:dPt>
          <c:dPt>
            <c:idx val="6"/>
            <c:bubble3D val="0"/>
            <c:spPr>
              <a:solidFill>
                <a:srgbClr val="01CC75"/>
              </a:solidFill>
            </c:spPr>
            <c:extLst>
              <c:ext xmlns:c16="http://schemas.microsoft.com/office/drawing/2014/chart" uri="{C3380CC4-5D6E-409C-BE32-E72D297353CC}">
                <c16:uniqueId val="{0000000D-59F5-446E-B1AD-5417CFADE5DC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'Final Performance Report'!$J$293:$J$299</c:f>
              <c:strCache>
                <c:ptCount val="7"/>
                <c:pt idx="0">
                  <c:v>Overall Campaign Performance (Meta Awareness + Retargeting)</c:v>
                </c:pt>
                <c:pt idx="1">
                  <c:v>Campaign</c:v>
                </c:pt>
                <c:pt idx="2">
                  <c:v>Birds</c:v>
                </c:pt>
                <c:pt idx="3">
                  <c:v>Cats</c:v>
                </c:pt>
                <c:pt idx="4">
                  <c:v>Dogs</c:v>
                </c:pt>
                <c:pt idx="5">
                  <c:v>Fish</c:v>
                </c:pt>
                <c:pt idx="6">
                  <c:v>Reptiles</c:v>
                </c:pt>
              </c:strCache>
            </c:strRef>
          </c:cat>
          <c:val>
            <c:numRef>
              <c:f>'Final Performance Report'!$O$293:$O$299</c:f>
              <c:numCache>
                <c:formatCode>General</c:formatCode>
                <c:ptCount val="7"/>
                <c:pt idx="1">
                  <c:v>0</c:v>
                </c:pt>
                <c:pt idx="2" formatCode="&quot;$&quot;#,##0">
                  <c:v>7631259.5851851851</c:v>
                </c:pt>
                <c:pt idx="3" formatCode="&quot;$&quot;#,##0">
                  <c:v>13837934.992592592</c:v>
                </c:pt>
                <c:pt idx="4" formatCode="&quot;$&quot;#,##0">
                  <c:v>35258978.651851855</c:v>
                </c:pt>
                <c:pt idx="5" formatCode="&quot;$&quot;#,##0">
                  <c:v>5048741.6888888888</c:v>
                </c:pt>
                <c:pt idx="6" formatCode="&quot;$&quot;#,##0">
                  <c:v>1297701.2148148147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9F5-446E-B1AD-5417CFADE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Meta Orders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A988-465B-8E46-1DFE0B10455A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A988-465B-8E46-1DFE0B10455A}"/>
              </c:ext>
            </c:extLst>
          </c:dPt>
          <c:dPt>
            <c:idx val="2"/>
            <c:bubble3D val="0"/>
            <c:spPr>
              <a:solidFill>
                <a:srgbClr val="D3FCA9"/>
              </a:solidFill>
            </c:spPr>
            <c:extLst>
              <c:ext xmlns:c16="http://schemas.microsoft.com/office/drawing/2014/chart" uri="{C3380CC4-5D6E-409C-BE32-E72D297353CC}">
                <c16:uniqueId val="{00000005-A988-465B-8E46-1DFE0B10455A}"/>
              </c:ext>
            </c:extLst>
          </c:dPt>
          <c:dPt>
            <c:idx val="3"/>
            <c:bubble3D val="0"/>
            <c:spPr>
              <a:solidFill>
                <a:srgbClr val="E8025F"/>
              </a:solidFill>
            </c:spPr>
            <c:extLst>
              <c:ext xmlns:c16="http://schemas.microsoft.com/office/drawing/2014/chart" uri="{C3380CC4-5D6E-409C-BE32-E72D297353CC}">
                <c16:uniqueId val="{00000007-A988-465B-8E46-1DFE0B10455A}"/>
              </c:ext>
            </c:extLst>
          </c:dPt>
          <c:dPt>
            <c:idx val="4"/>
            <c:bubble3D val="0"/>
            <c:spPr>
              <a:solidFill>
                <a:srgbClr val="B9DAF0"/>
              </a:solidFill>
            </c:spPr>
            <c:extLst>
              <c:ext xmlns:c16="http://schemas.microsoft.com/office/drawing/2014/chart" uri="{C3380CC4-5D6E-409C-BE32-E72D297353CC}">
                <c16:uniqueId val="{00000009-A988-465B-8E46-1DFE0B10455A}"/>
              </c:ext>
            </c:extLst>
          </c:dPt>
          <c:dPt>
            <c:idx val="5"/>
            <c:bubble3D val="0"/>
            <c:spPr>
              <a:solidFill>
                <a:srgbClr val="EF6C02"/>
              </a:solidFill>
            </c:spPr>
            <c:extLst>
              <c:ext xmlns:c16="http://schemas.microsoft.com/office/drawing/2014/chart" uri="{C3380CC4-5D6E-409C-BE32-E72D297353CC}">
                <c16:uniqueId val="{0000000B-A988-465B-8E46-1DFE0B10455A}"/>
              </c:ext>
            </c:extLst>
          </c:dPt>
          <c:dPt>
            <c:idx val="6"/>
            <c:bubble3D val="0"/>
            <c:spPr>
              <a:solidFill>
                <a:srgbClr val="01CC75"/>
              </a:solidFill>
            </c:spPr>
            <c:extLst>
              <c:ext xmlns:c16="http://schemas.microsoft.com/office/drawing/2014/chart" uri="{C3380CC4-5D6E-409C-BE32-E72D297353CC}">
                <c16:uniqueId val="{0000000D-A988-465B-8E46-1DFE0B10455A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'Final Performance Report'!$J$293:$J$299</c:f>
              <c:strCache>
                <c:ptCount val="7"/>
                <c:pt idx="0">
                  <c:v>Overall Campaign Performance (Meta Awareness + Retargeting)</c:v>
                </c:pt>
                <c:pt idx="1">
                  <c:v>Campaign</c:v>
                </c:pt>
                <c:pt idx="2">
                  <c:v>Birds</c:v>
                </c:pt>
                <c:pt idx="3">
                  <c:v>Cats</c:v>
                </c:pt>
                <c:pt idx="4">
                  <c:v>Dogs</c:v>
                </c:pt>
                <c:pt idx="5">
                  <c:v>Fish</c:v>
                </c:pt>
                <c:pt idx="6">
                  <c:v>Reptiles</c:v>
                </c:pt>
              </c:strCache>
            </c:strRef>
          </c:cat>
          <c:val>
            <c:numRef>
              <c:f>'Final Performance Report'!$N$293:$N$299</c:f>
              <c:numCache>
                <c:formatCode>General</c:formatCode>
                <c:ptCount val="7"/>
                <c:pt idx="1">
                  <c:v>0</c:v>
                </c:pt>
                <c:pt idx="2" formatCode="#,##0">
                  <c:v>31600</c:v>
                </c:pt>
                <c:pt idx="3" formatCode="#,##0">
                  <c:v>59613</c:v>
                </c:pt>
                <c:pt idx="4" formatCode="#,##0">
                  <c:v>87225</c:v>
                </c:pt>
                <c:pt idx="5" formatCode="#,##0">
                  <c:v>15871</c:v>
                </c:pt>
                <c:pt idx="6" formatCode="#,##0">
                  <c:v>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988-465B-8E46-1DFE0B104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Meta - CPC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'Final Performance Report'!$P$293:$P$294</c:f>
              <c:strCache>
                <c:ptCount val="2"/>
                <c:pt idx="0">
                  <c:v>Overall Campaign Performance (Meta Awareness + Retargeting)</c:v>
                </c:pt>
                <c:pt idx="1">
                  <c:v>CPC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EDA-44E4-AD0B-2EAD373E3A50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EDA-44E4-AD0B-2EAD373E3A50}"/>
              </c:ext>
            </c:extLst>
          </c:dPt>
          <c:dPt>
            <c:idx val="2"/>
            <c:invertIfNegative val="1"/>
            <c:bubble3D val="0"/>
            <c:spPr>
              <a:solidFill>
                <a:srgbClr val="B9DAF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EDA-44E4-AD0B-2EAD373E3A50}"/>
              </c:ext>
            </c:extLst>
          </c:dPt>
          <c:dPt>
            <c:idx val="3"/>
            <c:invertIfNegative val="1"/>
            <c:bubble3D val="0"/>
            <c:spPr>
              <a:solidFill>
                <a:srgbClr val="EF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EDA-44E4-AD0B-2EAD373E3A50}"/>
              </c:ext>
            </c:extLst>
          </c:dPt>
          <c:dPt>
            <c:idx val="4"/>
            <c:invertIfNegative val="1"/>
            <c:bubble3D val="0"/>
            <c:spPr>
              <a:solidFill>
                <a:srgbClr val="01CC7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EDA-44E4-AD0B-2EAD373E3A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Performance Report'!$J$295:$J$299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'Final Performance Report'!$P$295:$P$299</c:f>
              <c:numCache>
                <c:formatCode>"$"#,##0.00</c:formatCode>
                <c:ptCount val="5"/>
                <c:pt idx="0">
                  <c:v>0.41537560590859091</c:v>
                </c:pt>
                <c:pt idx="1">
                  <c:v>0.63865489522002761</c:v>
                </c:pt>
                <c:pt idx="2">
                  <c:v>0.41145860618171981</c:v>
                </c:pt>
                <c:pt idx="3">
                  <c:v>0.81016025238814515</c:v>
                </c:pt>
                <c:pt idx="4">
                  <c:v>0.63942751732937408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EEDA-44E4-AD0B-2EAD373E3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2160663"/>
        <c:axId val="1745059497"/>
      </c:barChart>
      <c:catAx>
        <c:axId val="1042160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5059497"/>
        <c:crosses val="autoZero"/>
        <c:auto val="1"/>
        <c:lblAlgn val="ctr"/>
        <c:lblOffset val="100"/>
        <c:noMultiLvlLbl val="1"/>
      </c:catAx>
      <c:valAx>
        <c:axId val="1745059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CPC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421606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Meta - CPA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'Final Performance Report'!$Q$293:$Q$294</c:f>
              <c:strCache>
                <c:ptCount val="2"/>
                <c:pt idx="0">
                  <c:v>Overall Campaign Performance (Meta Awareness + Retargeting)</c:v>
                </c:pt>
                <c:pt idx="1">
                  <c:v>CPA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605D-4BF9-940A-A333125BDAC2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605D-4BF9-940A-A333125BDAC2}"/>
              </c:ext>
            </c:extLst>
          </c:dPt>
          <c:dPt>
            <c:idx val="2"/>
            <c:invertIfNegative val="1"/>
            <c:bubble3D val="0"/>
            <c:spPr>
              <a:solidFill>
                <a:srgbClr val="B9DAF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605D-4BF9-940A-A333125BDAC2}"/>
              </c:ext>
            </c:extLst>
          </c:dPt>
          <c:dPt>
            <c:idx val="3"/>
            <c:invertIfNegative val="1"/>
            <c:bubble3D val="0"/>
            <c:spPr>
              <a:solidFill>
                <a:srgbClr val="EF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605D-4BF9-940A-A333125BDAC2}"/>
              </c:ext>
            </c:extLst>
          </c:dPt>
          <c:dPt>
            <c:idx val="4"/>
            <c:invertIfNegative val="1"/>
            <c:bubble3D val="0"/>
            <c:spPr>
              <a:solidFill>
                <a:srgbClr val="01CC7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605D-4BF9-940A-A333125BDA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Performance Report'!$J$295:$J$299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'Final Performance Report'!$Q$295:$Q$299</c:f>
              <c:numCache>
                <c:formatCode>"$"#,##0.00</c:formatCode>
                <c:ptCount val="5"/>
                <c:pt idx="0">
                  <c:v>15.633909684147076</c:v>
                </c:pt>
                <c:pt idx="1">
                  <c:v>16.700676058780193</c:v>
                </c:pt>
                <c:pt idx="2">
                  <c:v>10.995979076043986</c:v>
                </c:pt>
                <c:pt idx="3">
                  <c:v>22.045843319301554</c:v>
                </c:pt>
                <c:pt idx="4">
                  <c:v>33.56428974738342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605D-4BF9-940A-A333125B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1093892"/>
        <c:axId val="1422170613"/>
      </c:barChart>
      <c:catAx>
        <c:axId val="10710938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2170613"/>
        <c:crosses val="autoZero"/>
        <c:auto val="1"/>
        <c:lblAlgn val="ctr"/>
        <c:lblOffset val="100"/>
        <c:noMultiLvlLbl val="1"/>
      </c:catAx>
      <c:valAx>
        <c:axId val="1422170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CPA</a:t>
                </a:r>
              </a:p>
            </c:rich>
          </c:tx>
          <c:overlay val="0"/>
        </c:title>
        <c:numFmt formatCode="&quot;$&quot;#,##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109389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Meta - CTR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'Final Performance Report'!$R$293:$R$294</c:f>
              <c:strCache>
                <c:ptCount val="2"/>
                <c:pt idx="0">
                  <c:v>Overall Campaign Performance (Meta Awareness + Retargeting)</c:v>
                </c:pt>
                <c:pt idx="1">
                  <c:v>CTR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204-440C-8935-AFE69CAD1A41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204-440C-8935-AFE69CAD1A41}"/>
              </c:ext>
            </c:extLst>
          </c:dPt>
          <c:dPt>
            <c:idx val="2"/>
            <c:invertIfNegative val="1"/>
            <c:bubble3D val="0"/>
            <c:spPr>
              <a:solidFill>
                <a:srgbClr val="B9DAF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204-440C-8935-AFE69CAD1A41}"/>
              </c:ext>
            </c:extLst>
          </c:dPt>
          <c:dPt>
            <c:idx val="3"/>
            <c:invertIfNegative val="1"/>
            <c:bubble3D val="0"/>
            <c:spPr>
              <a:solidFill>
                <a:srgbClr val="EF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204-440C-8935-AFE69CAD1A41}"/>
              </c:ext>
            </c:extLst>
          </c:dPt>
          <c:dPt>
            <c:idx val="4"/>
            <c:invertIfNegative val="1"/>
            <c:bubble3D val="0"/>
            <c:spPr>
              <a:solidFill>
                <a:srgbClr val="01CC7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204-440C-8935-AFE69CAD1A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Performance Report'!$J$295:$J$299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'Final Performance Report'!$R$295:$R$299</c:f>
              <c:numCache>
                <c:formatCode>0.00%</c:formatCode>
                <c:ptCount val="5"/>
                <c:pt idx="0">
                  <c:v>1.8556427175367773E-2</c:v>
                </c:pt>
                <c:pt idx="1">
                  <c:v>9.19083108141318E-3</c:v>
                </c:pt>
                <c:pt idx="2">
                  <c:v>1.623905093542689E-2</c:v>
                </c:pt>
                <c:pt idx="3">
                  <c:v>6.8113842834995383E-3</c:v>
                </c:pt>
                <c:pt idx="4">
                  <c:v>8.9310168541000025E-3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A204-440C-8935-AFE69CAD1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7708402"/>
        <c:axId val="282855574"/>
      </c:barChart>
      <c:catAx>
        <c:axId val="1367708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2855574"/>
        <c:crosses val="autoZero"/>
        <c:auto val="1"/>
        <c:lblAlgn val="ctr"/>
        <c:lblOffset val="100"/>
        <c:noMultiLvlLbl val="1"/>
      </c:catAx>
      <c:valAx>
        <c:axId val="282855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CTR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770840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Meta - CVR by Campaign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'Final Performance Report'!$S$293:$S$294</c:f>
              <c:strCache>
                <c:ptCount val="2"/>
                <c:pt idx="0">
                  <c:v>Overall Campaign Performance (Meta Awareness + Retargeting)</c:v>
                </c:pt>
                <c:pt idx="1">
                  <c:v>CVR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0"/>
            <c:invertIfNegative val="1"/>
            <c:bubble3D val="0"/>
            <c:spPr>
              <a:solidFill>
                <a:srgbClr val="D3FCA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5D55-4889-A76E-9E386485EE68}"/>
              </c:ext>
            </c:extLst>
          </c:dPt>
          <c:dPt>
            <c:idx val="1"/>
            <c:invertIfNegative val="1"/>
            <c:bubble3D val="0"/>
            <c:spPr>
              <a:solidFill>
                <a:srgbClr val="E8025F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5D55-4889-A76E-9E386485EE68}"/>
              </c:ext>
            </c:extLst>
          </c:dPt>
          <c:dPt>
            <c:idx val="2"/>
            <c:invertIfNegative val="1"/>
            <c:bubble3D val="0"/>
            <c:spPr>
              <a:solidFill>
                <a:srgbClr val="B9DAF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5D55-4889-A76E-9E386485EE68}"/>
              </c:ext>
            </c:extLst>
          </c:dPt>
          <c:dPt>
            <c:idx val="3"/>
            <c:invertIfNegative val="1"/>
            <c:bubble3D val="0"/>
            <c:spPr>
              <a:solidFill>
                <a:srgbClr val="EF6C02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5D55-4889-A76E-9E386485EE68}"/>
              </c:ext>
            </c:extLst>
          </c:dPt>
          <c:dPt>
            <c:idx val="4"/>
            <c:invertIfNegative val="1"/>
            <c:bubble3D val="0"/>
            <c:spPr>
              <a:solidFill>
                <a:srgbClr val="01CC75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5D55-4889-A76E-9E386485EE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'Final Performance Report'!$J$295:$J$299</c:f>
              <c:strCache>
                <c:ptCount val="5"/>
                <c:pt idx="0">
                  <c:v>Birds</c:v>
                </c:pt>
                <c:pt idx="1">
                  <c:v>Cats</c:v>
                </c:pt>
                <c:pt idx="2">
                  <c:v>Dogs</c:v>
                </c:pt>
                <c:pt idx="3">
                  <c:v>Fish</c:v>
                </c:pt>
                <c:pt idx="4">
                  <c:v>Reptiles</c:v>
                </c:pt>
              </c:strCache>
            </c:strRef>
          </c:cat>
          <c:val>
            <c:numRef>
              <c:f>'Final Performance Report'!$S$295:$S$299</c:f>
              <c:numCache>
                <c:formatCode>0.00%</c:formatCode>
                <c:ptCount val="5"/>
                <c:pt idx="0">
                  <c:v>2.6568888672152527E-2</c:v>
                </c:pt>
                <c:pt idx="1">
                  <c:v>3.8241259992840948E-2</c:v>
                </c:pt>
                <c:pt idx="2">
                  <c:v>3.7419005923549825E-2</c:v>
                </c:pt>
                <c:pt idx="3">
                  <c:v>3.6748889151309284E-2</c:v>
                </c:pt>
                <c:pt idx="4">
                  <c:v>1.9050828190971092E-2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5D55-4889-A76E-9E386485E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3521194"/>
        <c:axId val="1058352961"/>
      </c:barChart>
      <c:catAx>
        <c:axId val="15935211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8352961"/>
        <c:crosses val="autoZero"/>
        <c:auto val="1"/>
        <c:lblAlgn val="ctr"/>
        <c:lblOffset val="100"/>
        <c:noMultiLvlLbl val="1"/>
      </c:catAx>
      <c:valAx>
        <c:axId val="1058352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CVR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352119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Overall SEM Conquest Revenue for Each Chewy Campaign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'SEM Conquest Pivot Table'!$E$1:$E$2</c:f>
              <c:strCache>
                <c:ptCount val="2"/>
                <c:pt idx="0">
                  <c:v>Overall Campaign Performance (SEM Conquest)</c:v>
                </c:pt>
                <c:pt idx="1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rgbClr val="01CC75"/>
              </a:solidFill>
            </c:spPr>
            <c:extLst>
              <c:ext xmlns:c16="http://schemas.microsoft.com/office/drawing/2014/chart" uri="{C3380CC4-5D6E-409C-BE32-E72D297353CC}">
                <c16:uniqueId val="{00000001-A168-49A7-AD61-0B1A9197CCCF}"/>
              </c:ext>
            </c:extLst>
          </c:dPt>
          <c:dPt>
            <c:idx val="1"/>
            <c:bubble3D val="0"/>
            <c:spPr>
              <a:solidFill>
                <a:srgbClr val="1C49C2"/>
              </a:solidFill>
            </c:spPr>
            <c:extLst>
              <c:ext xmlns:c16="http://schemas.microsoft.com/office/drawing/2014/chart" uri="{C3380CC4-5D6E-409C-BE32-E72D297353CC}">
                <c16:uniqueId val="{00000003-A168-49A7-AD61-0B1A9197CCCF}"/>
              </c:ext>
            </c:extLst>
          </c:dPt>
          <c:dPt>
            <c:idx val="2"/>
            <c:bubble3D val="0"/>
            <c:spPr>
              <a:solidFill>
                <a:srgbClr val="B9DEF0"/>
              </a:solidFill>
            </c:spPr>
            <c:extLst>
              <c:ext xmlns:c16="http://schemas.microsoft.com/office/drawing/2014/chart" uri="{C3380CC4-5D6E-409C-BE32-E72D297353CC}">
                <c16:uniqueId val="{00000005-A168-49A7-AD61-0B1A9197CCCF}"/>
              </c:ext>
            </c:extLst>
          </c:dPt>
          <c:dPt>
            <c:idx val="3"/>
            <c:bubble3D val="0"/>
            <c:spPr>
              <a:solidFill>
                <a:srgbClr val="EF6C02"/>
              </a:solidFill>
            </c:spPr>
            <c:extLst>
              <c:ext xmlns:c16="http://schemas.microsoft.com/office/drawing/2014/chart" uri="{C3380CC4-5D6E-409C-BE32-E72D297353CC}">
                <c16:uniqueId val="{00000007-A168-49A7-AD61-0B1A9197CCCF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'SEM Conquest Pivot Table'!$A$3:$A$6</c:f>
              <c:strCache>
                <c:ptCount val="4"/>
                <c:pt idx="0">
                  <c:v>Bird</c:v>
                </c:pt>
                <c:pt idx="1">
                  <c:v>Cat</c:v>
                </c:pt>
                <c:pt idx="2">
                  <c:v>Dog</c:v>
                </c:pt>
                <c:pt idx="3">
                  <c:v>Fish</c:v>
                </c:pt>
              </c:strCache>
            </c:strRef>
          </c:cat>
          <c:val>
            <c:numRef>
              <c:f>'SEM Conquest Pivot Table'!$E$3:$E$6</c:f>
              <c:numCache>
                <c:formatCode>"$"#,##0</c:formatCode>
                <c:ptCount val="4"/>
                <c:pt idx="0">
                  <c:v>304837.74000000005</c:v>
                </c:pt>
                <c:pt idx="1">
                  <c:v>642852.05200000003</c:v>
                </c:pt>
                <c:pt idx="2">
                  <c:v>867743.27800000005</c:v>
                </c:pt>
                <c:pt idx="3">
                  <c:v>89052.175595238106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68-49A7-AD61-0B1A9197C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Spend and Revenue by Campaign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'SEM Conquest Pivot Table'!$B$44</c:f>
              <c:strCache>
                <c:ptCount val="1"/>
              </c:strCache>
            </c:strRef>
          </c:tx>
          <c:spPr>
            <a:solidFill>
              <a:srgbClr val="1C49C2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F2B8-4D59-A0F9-91C48BF41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1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'SEM Conquest Pivot Table'!$A$45:$A$48</c:f>
              <c:strCache>
                <c:ptCount val="4"/>
                <c:pt idx="0">
                  <c:v>Campaign</c:v>
                </c:pt>
                <c:pt idx="1">
                  <c:v>Bird</c:v>
                </c:pt>
                <c:pt idx="2">
                  <c:v>Cat</c:v>
                </c:pt>
                <c:pt idx="3">
                  <c:v>Dog</c:v>
                </c:pt>
              </c:strCache>
            </c:strRef>
          </c:cat>
          <c:val>
            <c:numRef>
              <c:f>'SEM Conquest Pivot Table'!$B$45:$B$48</c:f>
              <c:numCache>
                <c:formatCode>_("$"* #,##0.00_);_("$"* \(#,##0.00\);_("$"* "-"??_);_(@_)</c:formatCode>
                <c:ptCount val="4"/>
                <c:pt idx="0" formatCode="General">
                  <c:v>0</c:v>
                </c:pt>
                <c:pt idx="1">
                  <c:v>18103.079461538462</c:v>
                </c:pt>
                <c:pt idx="2">
                  <c:v>25538.002769230774</c:v>
                </c:pt>
                <c:pt idx="3">
                  <c:v>25900.608461538468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2B8-4D59-A0F9-91C48BF41254}"/>
            </c:ext>
          </c:extLst>
        </c:ser>
        <c:ser>
          <c:idx val="1"/>
          <c:order val="1"/>
          <c:tx>
            <c:strRef>
              <c:f>'SEM Conquest Pivot Table'!$D$44</c:f>
              <c:strCache>
                <c:ptCount val="1"/>
              </c:strCache>
            </c:strRef>
          </c:tx>
          <c:spPr>
            <a:solidFill>
              <a:srgbClr val="C9DAF8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3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F2B8-4D59-A0F9-91C48BF41254}"/>
              </c:ext>
            </c:extLst>
          </c:dPt>
          <c:dLbls>
            <c:dLbl>
              <c:idx val="3"/>
              <c:spPr/>
              <c:txPr>
                <a:bodyPr/>
                <a:lstStyle/>
                <a:p>
                  <a:pPr lvl="0">
                    <a:defRPr>
                      <a:solidFill>
                        <a:srgbClr val="000000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F2B8-4D59-A0F9-91C48BF412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'SEM Conquest Pivot Table'!$A$45:$A$48</c:f>
              <c:strCache>
                <c:ptCount val="4"/>
                <c:pt idx="0">
                  <c:v>Campaign</c:v>
                </c:pt>
                <c:pt idx="1">
                  <c:v>Bird</c:v>
                </c:pt>
                <c:pt idx="2">
                  <c:v>Cat</c:v>
                </c:pt>
                <c:pt idx="3">
                  <c:v>Dog</c:v>
                </c:pt>
              </c:strCache>
            </c:strRef>
          </c:cat>
          <c:val>
            <c:numRef>
              <c:f>'SEM Conquest Pivot Table'!$D$45:$D$48</c:f>
              <c:numCache>
                <c:formatCode>_("$"* #,##0.00_);_("$"* \(#,##0.00\);_("$"* "-"??_);_(@_)</c:formatCode>
                <c:ptCount val="4"/>
                <c:pt idx="0" formatCode="General">
                  <c:v>0</c:v>
                </c:pt>
                <c:pt idx="1">
                  <c:v>304837.74000000005</c:v>
                </c:pt>
                <c:pt idx="2">
                  <c:v>642852.05200000003</c:v>
                </c:pt>
                <c:pt idx="3">
                  <c:v>867743.27800000005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2B8-4D59-A0F9-91C48BF4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8134177"/>
        <c:axId val="1350217628"/>
      </c:barChart>
      <c:catAx>
        <c:axId val="11381341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Campaign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0217628"/>
        <c:crosses val="autoZero"/>
        <c:auto val="1"/>
        <c:lblAlgn val="ctr"/>
        <c:lblOffset val="100"/>
        <c:noMultiLvlLbl val="1"/>
      </c:catAx>
      <c:valAx>
        <c:axId val="13502176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38134177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26" Type="http://schemas.openxmlformats.org/officeDocument/2006/relationships/chart" Target="../charts/chart70.xml"/><Relationship Id="rId3" Type="http://schemas.openxmlformats.org/officeDocument/2006/relationships/chart" Target="../charts/chart47.xml"/><Relationship Id="rId21" Type="http://schemas.openxmlformats.org/officeDocument/2006/relationships/chart" Target="../charts/chart65.xml"/><Relationship Id="rId34" Type="http://schemas.openxmlformats.org/officeDocument/2006/relationships/chart" Target="../charts/chart78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5" Type="http://schemas.openxmlformats.org/officeDocument/2006/relationships/chart" Target="../charts/chart69.xml"/><Relationship Id="rId33" Type="http://schemas.openxmlformats.org/officeDocument/2006/relationships/chart" Target="../charts/chart77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29" Type="http://schemas.openxmlformats.org/officeDocument/2006/relationships/chart" Target="../charts/chart73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24" Type="http://schemas.openxmlformats.org/officeDocument/2006/relationships/chart" Target="../charts/chart68.xml"/><Relationship Id="rId32" Type="http://schemas.openxmlformats.org/officeDocument/2006/relationships/chart" Target="../charts/chart76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23" Type="http://schemas.openxmlformats.org/officeDocument/2006/relationships/chart" Target="../charts/chart67.xml"/><Relationship Id="rId28" Type="http://schemas.openxmlformats.org/officeDocument/2006/relationships/chart" Target="../charts/chart72.xml"/><Relationship Id="rId36" Type="http://schemas.openxmlformats.org/officeDocument/2006/relationships/image" Target="../media/image1.png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31" Type="http://schemas.openxmlformats.org/officeDocument/2006/relationships/chart" Target="../charts/chart75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Relationship Id="rId27" Type="http://schemas.openxmlformats.org/officeDocument/2006/relationships/chart" Target="../charts/chart71.xml"/><Relationship Id="rId30" Type="http://schemas.openxmlformats.org/officeDocument/2006/relationships/chart" Target="../charts/chart74.xml"/><Relationship Id="rId35" Type="http://schemas.openxmlformats.org/officeDocument/2006/relationships/chart" Target="../charts/chart79.xml"/><Relationship Id="rId8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32</xdr:row>
      <xdr:rowOff>180975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9525</xdr:colOff>
      <xdr:row>32</xdr:row>
      <xdr:rowOff>180975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8</xdr:col>
      <xdr:colOff>19050</xdr:colOff>
      <xdr:row>32</xdr:row>
      <xdr:rowOff>180975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13</xdr:col>
      <xdr:colOff>47625</xdr:colOff>
      <xdr:row>32</xdr:row>
      <xdr:rowOff>180975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8</xdr:col>
      <xdr:colOff>19050</xdr:colOff>
      <xdr:row>51</xdr:row>
      <xdr:rowOff>9525</xdr:rowOff>
    </xdr:from>
    <xdr:ext cx="5715000" cy="35337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13</xdr:col>
      <xdr:colOff>47625</xdr:colOff>
      <xdr:row>51</xdr:row>
      <xdr:rowOff>9525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23</xdr:row>
      <xdr:rowOff>200025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676275</xdr:colOff>
      <xdr:row>23</xdr:row>
      <xdr:rowOff>200025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</xdr:col>
      <xdr:colOff>1200150</xdr:colOff>
      <xdr:row>78</xdr:row>
      <xdr:rowOff>161925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50</xdr:row>
      <xdr:rowOff>47625</xdr:rowOff>
    </xdr:from>
    <xdr:ext cx="4343400" cy="2686050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</xdr:col>
      <xdr:colOff>1019175</xdr:colOff>
      <xdr:row>62</xdr:row>
      <xdr:rowOff>142875</xdr:rowOff>
    </xdr:from>
    <xdr:ext cx="5476875" cy="30765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361950</xdr:colOff>
      <xdr:row>24</xdr:row>
      <xdr:rowOff>0</xdr:rowOff>
    </xdr:from>
    <xdr:ext cx="5715000" cy="35337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400050</xdr:colOff>
      <xdr:row>63</xdr:row>
      <xdr:rowOff>152400</xdr:rowOff>
    </xdr:from>
    <xdr:ext cx="4267200" cy="2667000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0</xdr:col>
      <xdr:colOff>400050</xdr:colOff>
      <xdr:row>77</xdr:row>
      <xdr:rowOff>161925</xdr:rowOff>
    </xdr:from>
    <xdr:ext cx="4267200" cy="2667000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26</xdr:row>
      <xdr:rowOff>89428</xdr:rowOff>
    </xdr:from>
    <xdr:ext cx="5715000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952500</xdr:colOff>
      <xdr:row>62</xdr:row>
      <xdr:rowOff>9525</xdr:rowOff>
    </xdr:from>
    <xdr:ext cx="5715000" cy="35337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44</xdr:row>
      <xdr:rowOff>0</xdr:rowOff>
    </xdr:from>
    <xdr:ext cx="5715000" cy="35337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5</xdr:col>
      <xdr:colOff>952500</xdr:colOff>
      <xdr:row>44</xdr:row>
      <xdr:rowOff>0</xdr:rowOff>
    </xdr:from>
    <xdr:ext cx="5715000" cy="3533775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11</xdr:col>
      <xdr:colOff>942975</xdr:colOff>
      <xdr:row>25</xdr:row>
      <xdr:rowOff>180975</xdr:rowOff>
    </xdr:from>
    <xdr:ext cx="5715000" cy="3533775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17</xdr:col>
      <xdr:colOff>933450</xdr:colOff>
      <xdr:row>25</xdr:row>
      <xdr:rowOff>180975</xdr:rowOff>
    </xdr:from>
    <xdr:ext cx="5715000" cy="353377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11</xdr:col>
      <xdr:colOff>942975</xdr:colOff>
      <xdr:row>43</xdr:row>
      <xdr:rowOff>190500</xdr:rowOff>
    </xdr:from>
    <xdr:ext cx="5715000" cy="3533775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17</xdr:col>
      <xdr:colOff>933450</xdr:colOff>
      <xdr:row>43</xdr:row>
      <xdr:rowOff>190500</xdr:rowOff>
    </xdr:from>
    <xdr:ext cx="5715000" cy="3533775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5</xdr:col>
      <xdr:colOff>912812</xdr:colOff>
      <xdr:row>26</xdr:row>
      <xdr:rowOff>132292</xdr:rowOff>
    </xdr:from>
    <xdr:ext cx="5715000" cy="3533775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23</xdr:col>
      <xdr:colOff>923925</xdr:colOff>
      <xdr:row>25</xdr:row>
      <xdr:rowOff>180975</xdr:rowOff>
    </xdr:from>
    <xdr:ext cx="5715000" cy="3533775"/>
    <xdr:graphicFrame macro="">
      <xdr:nvGraphicFramePr>
        <xdr:cNvPr id="24" name="Chart 24" title="Chart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23</xdr:col>
      <xdr:colOff>923925</xdr:colOff>
      <xdr:row>43</xdr:row>
      <xdr:rowOff>190500</xdr:rowOff>
    </xdr:from>
    <xdr:ext cx="5715000" cy="3533775"/>
    <xdr:graphicFrame macro="">
      <xdr:nvGraphicFramePr>
        <xdr:cNvPr id="25" name="Chart 25" title="Chart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0</xdr:col>
      <xdr:colOff>0</xdr:colOff>
      <xdr:row>62</xdr:row>
      <xdr:rowOff>9525</xdr:rowOff>
    </xdr:from>
    <xdr:ext cx="5715000" cy="3533775"/>
    <xdr:graphicFrame macro="">
      <xdr:nvGraphicFramePr>
        <xdr:cNvPr id="26" name="Chart 26" title="Chart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39</xdr:row>
      <xdr:rowOff>190500</xdr:rowOff>
    </xdr:from>
    <xdr:ext cx="5715000" cy="3533775"/>
    <xdr:graphicFrame macro="">
      <xdr:nvGraphicFramePr>
        <xdr:cNvPr id="27" name="Chart 27" title="Chart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200025</xdr:colOff>
      <xdr:row>39</xdr:row>
      <xdr:rowOff>190500</xdr:rowOff>
    </xdr:from>
    <xdr:ext cx="5715000" cy="3533775"/>
    <xdr:graphicFrame macro="">
      <xdr:nvGraphicFramePr>
        <xdr:cNvPr id="28" name="Chart 28" title="Chart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10</xdr:col>
      <xdr:colOff>219075</xdr:colOff>
      <xdr:row>39</xdr:row>
      <xdr:rowOff>190500</xdr:rowOff>
    </xdr:from>
    <xdr:ext cx="5715000" cy="3533775"/>
    <xdr:graphicFrame macro="">
      <xdr:nvGraphicFramePr>
        <xdr:cNvPr id="29" name="Chart 29" title="Chart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10</xdr:col>
      <xdr:colOff>219075</xdr:colOff>
      <xdr:row>58</xdr:row>
      <xdr:rowOff>19050</xdr:rowOff>
    </xdr:from>
    <xdr:ext cx="5715000" cy="3533775"/>
    <xdr:graphicFrame macro="">
      <xdr:nvGraphicFramePr>
        <xdr:cNvPr id="30" name="Chart 30" title="Chart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10</xdr:col>
      <xdr:colOff>219075</xdr:colOff>
      <xdr:row>9</xdr:row>
      <xdr:rowOff>66675</xdr:rowOff>
    </xdr:from>
    <xdr:ext cx="3609975" cy="2228850"/>
    <xdr:graphicFrame macro="">
      <xdr:nvGraphicFramePr>
        <xdr:cNvPr id="31" name="Chart 31" title="Chart">
          <a:extLst>
            <a:ext uri="{FF2B5EF4-FFF2-40B4-BE49-F238E27FC236}">
              <a16:creationId xmlns:a16="http://schemas.microsoft.com/office/drawing/2014/main" id="{00000000-0008-0000-0A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14</xdr:col>
      <xdr:colOff>95250</xdr:colOff>
      <xdr:row>9</xdr:row>
      <xdr:rowOff>66675</xdr:rowOff>
    </xdr:from>
    <xdr:ext cx="3609975" cy="2228850"/>
    <xdr:graphicFrame macro="">
      <xdr:nvGraphicFramePr>
        <xdr:cNvPr id="32" name="Chart 32" title="Chart">
          <a:extLst>
            <a:ext uri="{FF2B5EF4-FFF2-40B4-BE49-F238E27FC236}">
              <a16:creationId xmlns:a16="http://schemas.microsoft.com/office/drawing/2014/main" id="{00000000-0008-0000-0A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21</xdr:col>
      <xdr:colOff>809625</xdr:colOff>
      <xdr:row>9</xdr:row>
      <xdr:rowOff>66675</xdr:rowOff>
    </xdr:from>
    <xdr:ext cx="3609975" cy="2228850"/>
    <xdr:graphicFrame macro="">
      <xdr:nvGraphicFramePr>
        <xdr:cNvPr id="33" name="Chart 33" title="Chart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17</xdr:col>
      <xdr:colOff>933450</xdr:colOff>
      <xdr:row>9</xdr:row>
      <xdr:rowOff>66675</xdr:rowOff>
    </xdr:from>
    <xdr:ext cx="3609975" cy="2228850"/>
    <xdr:graphicFrame macro="">
      <xdr:nvGraphicFramePr>
        <xdr:cNvPr id="34" name="Chart 34" title="Chart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51</xdr:row>
      <xdr:rowOff>28575</xdr:rowOff>
    </xdr:from>
    <xdr:ext cx="5772150" cy="3533775"/>
    <xdr:graphicFrame macro="">
      <xdr:nvGraphicFramePr>
        <xdr:cNvPr id="35" name="Chart 35" title="Chart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51</xdr:row>
      <xdr:rowOff>28575</xdr:rowOff>
    </xdr:from>
    <xdr:ext cx="5772150" cy="3533775"/>
    <xdr:graphicFrame macro="">
      <xdr:nvGraphicFramePr>
        <xdr:cNvPr id="36" name="Chart 36" title="Chart">
          <a:extLst>
            <a:ext uri="{FF2B5EF4-FFF2-40B4-BE49-F238E27FC236}">
              <a16:creationId xmlns:a16="http://schemas.microsoft.com/office/drawing/2014/main" id="{00000000-0008-0000-0B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18</xdr:col>
      <xdr:colOff>285750</xdr:colOff>
      <xdr:row>43</xdr:row>
      <xdr:rowOff>9525</xdr:rowOff>
    </xdr:from>
    <xdr:ext cx="5772150" cy="3533775"/>
    <xdr:graphicFrame macro="">
      <xdr:nvGraphicFramePr>
        <xdr:cNvPr id="37" name="Chart 37" title="Chart">
          <a:extLst>
            <a:ext uri="{FF2B5EF4-FFF2-40B4-BE49-F238E27FC236}">
              <a16:creationId xmlns:a16="http://schemas.microsoft.com/office/drawing/2014/main" id="{00000000-0008-0000-0B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142875</xdr:colOff>
      <xdr:row>79</xdr:row>
      <xdr:rowOff>133350</xdr:rowOff>
    </xdr:from>
    <xdr:ext cx="5772150" cy="3543300"/>
    <xdr:graphicFrame macro="">
      <xdr:nvGraphicFramePr>
        <xdr:cNvPr id="38" name="Chart 38" title="Chart">
          <a:extLst>
            <a:ext uri="{FF2B5EF4-FFF2-40B4-BE49-F238E27FC236}">
              <a16:creationId xmlns:a16="http://schemas.microsoft.com/office/drawing/2014/main" id="{00000000-0008-0000-0B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18</xdr:col>
      <xdr:colOff>285750</xdr:colOff>
      <xdr:row>79</xdr:row>
      <xdr:rowOff>133350</xdr:rowOff>
    </xdr:from>
    <xdr:ext cx="5772150" cy="3543300"/>
    <xdr:graphicFrame macro="">
      <xdr:nvGraphicFramePr>
        <xdr:cNvPr id="39" name="Chart 39" title="Chart">
          <a:extLst>
            <a:ext uri="{FF2B5EF4-FFF2-40B4-BE49-F238E27FC236}">
              <a16:creationId xmlns:a16="http://schemas.microsoft.com/office/drawing/2014/main" id="{00000000-0008-0000-0B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142875</xdr:colOff>
      <xdr:row>61</xdr:row>
      <xdr:rowOff>66675</xdr:rowOff>
    </xdr:from>
    <xdr:ext cx="5772150" cy="3543300"/>
    <xdr:graphicFrame macro="">
      <xdr:nvGraphicFramePr>
        <xdr:cNvPr id="40" name="Chart 40" title="Chart">
          <a:extLst>
            <a:ext uri="{FF2B5EF4-FFF2-40B4-BE49-F238E27FC236}">
              <a16:creationId xmlns:a16="http://schemas.microsoft.com/office/drawing/2014/main" id="{00000000-0008-0000-0B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18</xdr:col>
      <xdr:colOff>285750</xdr:colOff>
      <xdr:row>61</xdr:row>
      <xdr:rowOff>66675</xdr:rowOff>
    </xdr:from>
    <xdr:ext cx="5772150" cy="3543300"/>
    <xdr:graphicFrame macro="">
      <xdr:nvGraphicFramePr>
        <xdr:cNvPr id="41" name="Chart 41" title="Chart">
          <a:extLst>
            <a:ext uri="{FF2B5EF4-FFF2-40B4-BE49-F238E27FC236}">
              <a16:creationId xmlns:a16="http://schemas.microsoft.com/office/drawing/2014/main" id="{00000000-0008-0000-0B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12</xdr:col>
      <xdr:colOff>142875</xdr:colOff>
      <xdr:row>98</xdr:row>
      <xdr:rowOff>0</xdr:rowOff>
    </xdr:from>
    <xdr:ext cx="5772150" cy="3543300"/>
    <xdr:graphicFrame macro="">
      <xdr:nvGraphicFramePr>
        <xdr:cNvPr id="42" name="Chart 42" title="Chart">
          <a:extLst>
            <a:ext uri="{FF2B5EF4-FFF2-40B4-BE49-F238E27FC236}">
              <a16:creationId xmlns:a16="http://schemas.microsoft.com/office/drawing/2014/main" id="{00000000-0008-0000-0B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18</xdr:col>
      <xdr:colOff>285750</xdr:colOff>
      <xdr:row>98</xdr:row>
      <xdr:rowOff>0</xdr:rowOff>
    </xdr:from>
    <xdr:ext cx="5772150" cy="3543300"/>
    <xdr:graphicFrame macro="">
      <xdr:nvGraphicFramePr>
        <xdr:cNvPr id="43" name="Chart 43" title="Chart">
          <a:extLst>
            <a:ext uri="{FF2B5EF4-FFF2-40B4-BE49-F238E27FC236}">
              <a16:creationId xmlns:a16="http://schemas.microsoft.com/office/drawing/2014/main" id="{00000000-0008-0000-0B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12</xdr:col>
      <xdr:colOff>142875</xdr:colOff>
      <xdr:row>42</xdr:row>
      <xdr:rowOff>200025</xdr:rowOff>
    </xdr:from>
    <xdr:ext cx="5772150" cy="3543300"/>
    <xdr:graphicFrame macro="">
      <xdr:nvGraphicFramePr>
        <xdr:cNvPr id="44" name="Chart 44" title="Chart">
          <a:extLst>
            <a:ext uri="{FF2B5EF4-FFF2-40B4-BE49-F238E27FC236}">
              <a16:creationId xmlns:a16="http://schemas.microsoft.com/office/drawing/2014/main" id="{00000000-0008-0000-0B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</xdr:colOff>
      <xdr:row>73</xdr:row>
      <xdr:rowOff>9525</xdr:rowOff>
    </xdr:from>
    <xdr:ext cx="3857625" cy="2790825"/>
    <xdr:graphicFrame macro="">
      <xdr:nvGraphicFramePr>
        <xdr:cNvPr id="45" name="Chart 45" title="Chart">
          <a:extLst>
            <a:ext uri="{FF2B5EF4-FFF2-40B4-BE49-F238E27FC236}">
              <a16:creationId xmlns:a16="http://schemas.microsoft.com/office/drawing/2014/main" id="{00000000-0008-0000-0C00-00002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542925</xdr:colOff>
      <xdr:row>73</xdr:row>
      <xdr:rowOff>9525</xdr:rowOff>
    </xdr:from>
    <xdr:ext cx="3857625" cy="2790825"/>
    <xdr:graphicFrame macro="">
      <xdr:nvGraphicFramePr>
        <xdr:cNvPr id="46" name="Chart 46" title="Chart">
          <a:extLst>
            <a:ext uri="{FF2B5EF4-FFF2-40B4-BE49-F238E27FC236}">
              <a16:creationId xmlns:a16="http://schemas.microsoft.com/office/drawing/2014/main" id="{00000000-0008-0000-0C00-00002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9</xdr:col>
      <xdr:colOff>361950</xdr:colOff>
      <xdr:row>73</xdr:row>
      <xdr:rowOff>9525</xdr:rowOff>
    </xdr:from>
    <xdr:ext cx="3857625" cy="2790825"/>
    <xdr:graphicFrame macro="">
      <xdr:nvGraphicFramePr>
        <xdr:cNvPr id="47" name="Chart 47" title="Chart">
          <a:extLst>
            <a:ext uri="{FF2B5EF4-FFF2-40B4-BE49-F238E27FC236}">
              <a16:creationId xmlns:a16="http://schemas.microsoft.com/office/drawing/2014/main" id="{00000000-0008-0000-0C00-00002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</xdr:col>
      <xdr:colOff>933450</xdr:colOff>
      <xdr:row>73</xdr:row>
      <xdr:rowOff>9525</xdr:rowOff>
    </xdr:from>
    <xdr:ext cx="3857625" cy="2790825"/>
    <xdr:graphicFrame macro="">
      <xdr:nvGraphicFramePr>
        <xdr:cNvPr id="48" name="Chart 48" title="Chart">
          <a:extLst>
            <a:ext uri="{FF2B5EF4-FFF2-40B4-BE49-F238E27FC236}">
              <a16:creationId xmlns:a16="http://schemas.microsoft.com/office/drawing/2014/main" id="{00000000-0008-0000-0C00-00003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18</xdr:col>
      <xdr:colOff>933450</xdr:colOff>
      <xdr:row>73</xdr:row>
      <xdr:rowOff>9525</xdr:rowOff>
    </xdr:from>
    <xdr:ext cx="3857625" cy="2790825"/>
    <xdr:graphicFrame macro="">
      <xdr:nvGraphicFramePr>
        <xdr:cNvPr id="49" name="Chart 49" title="Chart">
          <a:extLst>
            <a:ext uri="{FF2B5EF4-FFF2-40B4-BE49-F238E27FC236}">
              <a16:creationId xmlns:a16="http://schemas.microsoft.com/office/drawing/2014/main" id="{00000000-0008-0000-0C00-00003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23</xdr:col>
      <xdr:colOff>371475</xdr:colOff>
      <xdr:row>72</xdr:row>
      <xdr:rowOff>200025</xdr:rowOff>
    </xdr:from>
    <xdr:ext cx="3857625" cy="2790825"/>
    <xdr:graphicFrame macro="">
      <xdr:nvGraphicFramePr>
        <xdr:cNvPr id="50" name="Chart 50" title="Chart">
          <a:extLst>
            <a:ext uri="{FF2B5EF4-FFF2-40B4-BE49-F238E27FC236}">
              <a16:creationId xmlns:a16="http://schemas.microsoft.com/office/drawing/2014/main" id="{00000000-0008-0000-0C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</xdr:col>
      <xdr:colOff>0</xdr:colOff>
      <xdr:row>96</xdr:row>
      <xdr:rowOff>133350</xdr:rowOff>
    </xdr:from>
    <xdr:ext cx="5514975" cy="2724150"/>
    <xdr:graphicFrame macro="">
      <xdr:nvGraphicFramePr>
        <xdr:cNvPr id="51" name="Chart 51" title="Chart">
          <a:extLst>
            <a:ext uri="{FF2B5EF4-FFF2-40B4-BE49-F238E27FC236}">
              <a16:creationId xmlns:a16="http://schemas.microsoft.com/office/drawing/2014/main" id="{00000000-0008-0000-0C00-00003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</xdr:col>
      <xdr:colOff>0</xdr:colOff>
      <xdr:row>111</xdr:row>
      <xdr:rowOff>38100</xdr:rowOff>
    </xdr:from>
    <xdr:ext cx="5524500" cy="2724150"/>
    <xdr:graphicFrame macro="">
      <xdr:nvGraphicFramePr>
        <xdr:cNvPr id="52" name="Chart 52" title="Chart">
          <a:extLst>
            <a:ext uri="{FF2B5EF4-FFF2-40B4-BE49-F238E27FC236}">
              <a16:creationId xmlns:a16="http://schemas.microsoft.com/office/drawing/2014/main" id="{00000000-0008-0000-0C00-00003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7</xdr:col>
      <xdr:colOff>361950</xdr:colOff>
      <xdr:row>96</xdr:row>
      <xdr:rowOff>133350</xdr:rowOff>
    </xdr:from>
    <xdr:ext cx="5514975" cy="2724150"/>
    <xdr:graphicFrame macro="">
      <xdr:nvGraphicFramePr>
        <xdr:cNvPr id="53" name="Chart 53" title="Chart">
          <a:extLst>
            <a:ext uri="{FF2B5EF4-FFF2-40B4-BE49-F238E27FC236}">
              <a16:creationId xmlns:a16="http://schemas.microsoft.com/office/drawing/2014/main" id="{00000000-0008-0000-0C00-00003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7</xdr:col>
      <xdr:colOff>352425</xdr:colOff>
      <xdr:row>111</xdr:row>
      <xdr:rowOff>9525</xdr:rowOff>
    </xdr:from>
    <xdr:ext cx="5524500" cy="2724150"/>
    <xdr:graphicFrame macro="">
      <xdr:nvGraphicFramePr>
        <xdr:cNvPr id="54" name="Chart 54" title="Chart">
          <a:extLst>
            <a:ext uri="{FF2B5EF4-FFF2-40B4-BE49-F238E27FC236}">
              <a16:creationId xmlns:a16="http://schemas.microsoft.com/office/drawing/2014/main" id="{00000000-0008-0000-0C00-00003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15</xdr:col>
      <xdr:colOff>19050</xdr:colOff>
      <xdr:row>96</xdr:row>
      <xdr:rowOff>104775</xdr:rowOff>
    </xdr:from>
    <xdr:ext cx="5314950" cy="2781300"/>
    <xdr:graphicFrame macro="">
      <xdr:nvGraphicFramePr>
        <xdr:cNvPr id="55" name="Chart 55" title="Chart">
          <a:extLst>
            <a:ext uri="{FF2B5EF4-FFF2-40B4-BE49-F238E27FC236}">
              <a16:creationId xmlns:a16="http://schemas.microsoft.com/office/drawing/2014/main" id="{00000000-0008-0000-0C00-00003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15</xdr:col>
      <xdr:colOff>19050</xdr:colOff>
      <xdr:row>111</xdr:row>
      <xdr:rowOff>47625</xdr:rowOff>
    </xdr:from>
    <xdr:ext cx="5305425" cy="2724150"/>
    <xdr:graphicFrame macro="">
      <xdr:nvGraphicFramePr>
        <xdr:cNvPr id="56" name="Chart 56" title="Chart">
          <a:extLst>
            <a:ext uri="{FF2B5EF4-FFF2-40B4-BE49-F238E27FC236}">
              <a16:creationId xmlns:a16="http://schemas.microsoft.com/office/drawing/2014/main" id="{00000000-0008-0000-0C00-00003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21</xdr:col>
      <xdr:colOff>419100</xdr:colOff>
      <xdr:row>96</xdr:row>
      <xdr:rowOff>133350</xdr:rowOff>
    </xdr:from>
    <xdr:ext cx="5314950" cy="2724150"/>
    <xdr:graphicFrame macro="">
      <xdr:nvGraphicFramePr>
        <xdr:cNvPr id="57" name="Chart 57" title="Chart">
          <a:extLst>
            <a:ext uri="{FF2B5EF4-FFF2-40B4-BE49-F238E27FC236}">
              <a16:creationId xmlns:a16="http://schemas.microsoft.com/office/drawing/2014/main" id="{00000000-0008-0000-0C00-00003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21</xdr:col>
      <xdr:colOff>419100</xdr:colOff>
      <xdr:row>111</xdr:row>
      <xdr:rowOff>9525</xdr:rowOff>
    </xdr:from>
    <xdr:ext cx="5305425" cy="2790825"/>
    <xdr:graphicFrame macro="">
      <xdr:nvGraphicFramePr>
        <xdr:cNvPr id="58" name="Chart 58" title="Chart">
          <a:extLst>
            <a:ext uri="{FF2B5EF4-FFF2-40B4-BE49-F238E27FC236}">
              <a16:creationId xmlns:a16="http://schemas.microsoft.com/office/drawing/2014/main" id="{00000000-0008-0000-0C00-00003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3</xdr:col>
      <xdr:colOff>962025</xdr:colOff>
      <xdr:row>174</xdr:row>
      <xdr:rowOff>9525</xdr:rowOff>
    </xdr:from>
    <xdr:ext cx="5829300" cy="3533775"/>
    <xdr:graphicFrame macro="">
      <xdr:nvGraphicFramePr>
        <xdr:cNvPr id="59" name="Chart 59" title="Chart">
          <a:extLst>
            <a:ext uri="{FF2B5EF4-FFF2-40B4-BE49-F238E27FC236}">
              <a16:creationId xmlns:a16="http://schemas.microsoft.com/office/drawing/2014/main" id="{00000000-0008-0000-0C00-00003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10</xdr:col>
      <xdr:colOff>962025</xdr:colOff>
      <xdr:row>174</xdr:row>
      <xdr:rowOff>9525</xdr:rowOff>
    </xdr:from>
    <xdr:ext cx="5829300" cy="3533775"/>
    <xdr:graphicFrame macro="">
      <xdr:nvGraphicFramePr>
        <xdr:cNvPr id="60" name="Chart 60" title="Chart">
          <a:extLst>
            <a:ext uri="{FF2B5EF4-FFF2-40B4-BE49-F238E27FC236}">
              <a16:creationId xmlns:a16="http://schemas.microsoft.com/office/drawing/2014/main" id="{00000000-0008-0000-0C00-00003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17</xdr:col>
      <xdr:colOff>962025</xdr:colOff>
      <xdr:row>174</xdr:row>
      <xdr:rowOff>9525</xdr:rowOff>
    </xdr:from>
    <xdr:ext cx="5829300" cy="3533775"/>
    <xdr:graphicFrame macro="">
      <xdr:nvGraphicFramePr>
        <xdr:cNvPr id="61" name="Chart 61" title="Chart">
          <a:extLst>
            <a:ext uri="{FF2B5EF4-FFF2-40B4-BE49-F238E27FC236}">
              <a16:creationId xmlns:a16="http://schemas.microsoft.com/office/drawing/2014/main" id="{00000000-0008-0000-0C00-00003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7</xdr:col>
      <xdr:colOff>495300</xdr:colOff>
      <xdr:row>201</xdr:row>
      <xdr:rowOff>9525</xdr:rowOff>
    </xdr:from>
    <xdr:ext cx="5810250" cy="3314700"/>
    <xdr:graphicFrame macro="">
      <xdr:nvGraphicFramePr>
        <xdr:cNvPr id="62" name="Chart 62" title="Chart">
          <a:extLst>
            <a:ext uri="{FF2B5EF4-FFF2-40B4-BE49-F238E27FC236}">
              <a16:creationId xmlns:a16="http://schemas.microsoft.com/office/drawing/2014/main" id="{00000000-0008-0000-0C00-00003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14</xdr:col>
      <xdr:colOff>419100</xdr:colOff>
      <xdr:row>201</xdr:row>
      <xdr:rowOff>9525</xdr:rowOff>
    </xdr:from>
    <xdr:ext cx="5810250" cy="3314700"/>
    <xdr:graphicFrame macro="">
      <xdr:nvGraphicFramePr>
        <xdr:cNvPr id="63" name="Chart 63" title="Chart">
          <a:extLst>
            <a:ext uri="{FF2B5EF4-FFF2-40B4-BE49-F238E27FC236}">
              <a16:creationId xmlns:a16="http://schemas.microsoft.com/office/drawing/2014/main" id="{00000000-0008-0000-0C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21</xdr:col>
      <xdr:colOff>342900</xdr:colOff>
      <xdr:row>201</xdr:row>
      <xdr:rowOff>9525</xdr:rowOff>
    </xdr:from>
    <xdr:ext cx="5810250" cy="3314700"/>
    <xdr:graphicFrame macro="">
      <xdr:nvGraphicFramePr>
        <xdr:cNvPr id="64" name="Chart 64" title="Chart">
          <a:extLst>
            <a:ext uri="{FF2B5EF4-FFF2-40B4-BE49-F238E27FC236}">
              <a16:creationId xmlns:a16="http://schemas.microsoft.com/office/drawing/2014/main" id="{00000000-0008-0000-0C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0</xdr:col>
      <xdr:colOff>695325</xdr:colOff>
      <xdr:row>201</xdr:row>
      <xdr:rowOff>9525</xdr:rowOff>
    </xdr:from>
    <xdr:ext cx="5810250" cy="3314700"/>
    <xdr:graphicFrame macro="">
      <xdr:nvGraphicFramePr>
        <xdr:cNvPr id="65" name="Chart 65" title="Chart">
          <a:extLst>
            <a:ext uri="{FF2B5EF4-FFF2-40B4-BE49-F238E27FC236}">
              <a16:creationId xmlns:a16="http://schemas.microsoft.com/office/drawing/2014/main" id="{00000000-0008-0000-0C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oneCellAnchor>
    <xdr:from>
      <xdr:col>4</xdr:col>
      <xdr:colOff>76200</xdr:colOff>
      <xdr:row>8</xdr:row>
      <xdr:rowOff>161925</xdr:rowOff>
    </xdr:from>
    <xdr:ext cx="5715000" cy="3533775"/>
    <xdr:graphicFrame macro="">
      <xdr:nvGraphicFramePr>
        <xdr:cNvPr id="66" name="Chart 66" title="Chart">
          <a:extLst>
            <a:ext uri="{FF2B5EF4-FFF2-40B4-BE49-F238E27FC236}">
              <a16:creationId xmlns:a16="http://schemas.microsoft.com/office/drawing/2014/main" id="{00000000-0008-0000-0C00-00004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oneCellAnchor>
  <xdr:oneCellAnchor>
    <xdr:from>
      <xdr:col>11</xdr:col>
      <xdr:colOff>0</xdr:colOff>
      <xdr:row>8</xdr:row>
      <xdr:rowOff>161925</xdr:rowOff>
    </xdr:from>
    <xdr:ext cx="5781675" cy="3533775"/>
    <xdr:graphicFrame macro="">
      <xdr:nvGraphicFramePr>
        <xdr:cNvPr id="67" name="Chart 67" title="Chart">
          <a:extLst>
            <a:ext uri="{FF2B5EF4-FFF2-40B4-BE49-F238E27FC236}">
              <a16:creationId xmlns:a16="http://schemas.microsoft.com/office/drawing/2014/main" id="{00000000-0008-0000-0C00-00004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oneCellAnchor>
  <xdr:oneCellAnchor>
    <xdr:from>
      <xdr:col>18</xdr:col>
      <xdr:colOff>9525</xdr:colOff>
      <xdr:row>8</xdr:row>
      <xdr:rowOff>161925</xdr:rowOff>
    </xdr:from>
    <xdr:ext cx="5715000" cy="3533775"/>
    <xdr:graphicFrame macro="">
      <xdr:nvGraphicFramePr>
        <xdr:cNvPr id="68" name="Chart 68" title="Chart">
          <a:extLst>
            <a:ext uri="{FF2B5EF4-FFF2-40B4-BE49-F238E27FC236}">
              <a16:creationId xmlns:a16="http://schemas.microsoft.com/office/drawing/2014/main" id="{00000000-0008-0000-0C00-00004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oneCellAnchor>
  <xdr:oneCellAnchor>
    <xdr:from>
      <xdr:col>1</xdr:col>
      <xdr:colOff>0</xdr:colOff>
      <xdr:row>36</xdr:row>
      <xdr:rowOff>190500</xdr:rowOff>
    </xdr:from>
    <xdr:ext cx="5715000" cy="3533775"/>
    <xdr:graphicFrame macro="">
      <xdr:nvGraphicFramePr>
        <xdr:cNvPr id="69" name="Chart 69" title="Chart">
          <a:extLst>
            <a:ext uri="{FF2B5EF4-FFF2-40B4-BE49-F238E27FC236}">
              <a16:creationId xmlns:a16="http://schemas.microsoft.com/office/drawing/2014/main" id="{00000000-0008-0000-0C00-00004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oneCellAnchor>
  <xdr:oneCellAnchor>
    <xdr:from>
      <xdr:col>7</xdr:col>
      <xdr:colOff>542925</xdr:colOff>
      <xdr:row>36</xdr:row>
      <xdr:rowOff>190500</xdr:rowOff>
    </xdr:from>
    <xdr:ext cx="5715000" cy="3533775"/>
    <xdr:graphicFrame macro="">
      <xdr:nvGraphicFramePr>
        <xdr:cNvPr id="70" name="Chart 70" title="Chart">
          <a:extLst>
            <a:ext uri="{FF2B5EF4-FFF2-40B4-BE49-F238E27FC236}">
              <a16:creationId xmlns:a16="http://schemas.microsoft.com/office/drawing/2014/main" id="{00000000-0008-0000-0C00-00004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 fLocksWithSheet="0"/>
  </xdr:oneCellAnchor>
  <xdr:oneCellAnchor>
    <xdr:from>
      <xdr:col>14</xdr:col>
      <xdr:colOff>466725</xdr:colOff>
      <xdr:row>36</xdr:row>
      <xdr:rowOff>190500</xdr:rowOff>
    </xdr:from>
    <xdr:ext cx="5715000" cy="3533775"/>
    <xdr:graphicFrame macro="">
      <xdr:nvGraphicFramePr>
        <xdr:cNvPr id="71" name="Chart 71" title="Chart">
          <a:extLst>
            <a:ext uri="{FF2B5EF4-FFF2-40B4-BE49-F238E27FC236}">
              <a16:creationId xmlns:a16="http://schemas.microsoft.com/office/drawing/2014/main" id="{00000000-0008-0000-0C00-00004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 fLocksWithSheet="0"/>
  </xdr:oneCellAnchor>
  <xdr:oneCellAnchor>
    <xdr:from>
      <xdr:col>21</xdr:col>
      <xdr:colOff>19050</xdr:colOff>
      <xdr:row>36</xdr:row>
      <xdr:rowOff>190500</xdr:rowOff>
    </xdr:from>
    <xdr:ext cx="5715000" cy="3533775"/>
    <xdr:graphicFrame macro="">
      <xdr:nvGraphicFramePr>
        <xdr:cNvPr id="72" name="Chart 72" title="Chart">
          <a:extLst>
            <a:ext uri="{FF2B5EF4-FFF2-40B4-BE49-F238E27FC236}">
              <a16:creationId xmlns:a16="http://schemas.microsoft.com/office/drawing/2014/main" id="{00000000-0008-0000-0C00-00004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 fLocksWithSheet="0"/>
  </xdr:oneCellAnchor>
  <xdr:oneCellAnchor>
    <xdr:from>
      <xdr:col>2</xdr:col>
      <xdr:colOff>962025</xdr:colOff>
      <xdr:row>271</xdr:row>
      <xdr:rowOff>38100</xdr:rowOff>
    </xdr:from>
    <xdr:ext cx="6391275" cy="3962400"/>
    <xdr:graphicFrame macro="">
      <xdr:nvGraphicFramePr>
        <xdr:cNvPr id="73" name="Chart 73" title="Chart">
          <a:extLst>
            <a:ext uri="{FF2B5EF4-FFF2-40B4-BE49-F238E27FC236}">
              <a16:creationId xmlns:a16="http://schemas.microsoft.com/office/drawing/2014/main" id="{00000000-0008-0000-0C00-00004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 fLocksWithSheet="0"/>
  </xdr:oneCellAnchor>
  <xdr:oneCellAnchor>
    <xdr:from>
      <xdr:col>10</xdr:col>
      <xdr:colOff>657225</xdr:colOff>
      <xdr:row>271</xdr:row>
      <xdr:rowOff>38100</xdr:rowOff>
    </xdr:from>
    <xdr:ext cx="6391275" cy="3962400"/>
    <xdr:graphicFrame macro="">
      <xdr:nvGraphicFramePr>
        <xdr:cNvPr id="74" name="Chart 74" title="Chart">
          <a:extLst>
            <a:ext uri="{FF2B5EF4-FFF2-40B4-BE49-F238E27FC236}">
              <a16:creationId xmlns:a16="http://schemas.microsoft.com/office/drawing/2014/main" id="{00000000-0008-0000-0C00-00004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 fLocksWithSheet="0"/>
  </xdr:oneCellAnchor>
  <xdr:oneCellAnchor>
    <xdr:from>
      <xdr:col>18</xdr:col>
      <xdr:colOff>476250</xdr:colOff>
      <xdr:row>271</xdr:row>
      <xdr:rowOff>38100</xdr:rowOff>
    </xdr:from>
    <xdr:ext cx="6391275" cy="3962400"/>
    <xdr:graphicFrame macro="">
      <xdr:nvGraphicFramePr>
        <xdr:cNvPr id="75" name="Chart 75" title="Chart">
          <a:extLst>
            <a:ext uri="{FF2B5EF4-FFF2-40B4-BE49-F238E27FC236}">
              <a16:creationId xmlns:a16="http://schemas.microsoft.com/office/drawing/2014/main" id="{00000000-0008-0000-0C00-00004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 fLocksWithSheet="0"/>
  </xdr:oneCellAnchor>
  <xdr:oneCellAnchor>
    <xdr:from>
      <xdr:col>1</xdr:col>
      <xdr:colOff>523875</xdr:colOff>
      <xdr:row>301</xdr:row>
      <xdr:rowOff>200025</xdr:rowOff>
    </xdr:from>
    <xdr:ext cx="5857875" cy="3314700"/>
    <xdr:graphicFrame macro="">
      <xdr:nvGraphicFramePr>
        <xdr:cNvPr id="76" name="Chart 76" title="Chart">
          <a:extLst>
            <a:ext uri="{FF2B5EF4-FFF2-40B4-BE49-F238E27FC236}">
              <a16:creationId xmlns:a16="http://schemas.microsoft.com/office/drawing/2014/main" id="{00000000-0008-0000-0C00-00004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 fLocksWithSheet="0"/>
  </xdr:oneCellAnchor>
  <xdr:oneCellAnchor>
    <xdr:from>
      <xdr:col>7</xdr:col>
      <xdr:colOff>752475</xdr:colOff>
      <xdr:row>301</xdr:row>
      <xdr:rowOff>200025</xdr:rowOff>
    </xdr:from>
    <xdr:ext cx="5857875" cy="3314700"/>
    <xdr:graphicFrame macro="">
      <xdr:nvGraphicFramePr>
        <xdr:cNvPr id="77" name="Chart 77" title="Chart">
          <a:extLst>
            <a:ext uri="{FF2B5EF4-FFF2-40B4-BE49-F238E27FC236}">
              <a16:creationId xmlns:a16="http://schemas.microsoft.com/office/drawing/2014/main" id="{00000000-0008-0000-0C00-00004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 fLocksWithSheet="0"/>
  </xdr:oneCellAnchor>
  <xdr:oneCellAnchor>
    <xdr:from>
      <xdr:col>14</xdr:col>
      <xdr:colOff>142875</xdr:colOff>
      <xdr:row>301</xdr:row>
      <xdr:rowOff>200025</xdr:rowOff>
    </xdr:from>
    <xdr:ext cx="5857875" cy="3314700"/>
    <xdr:graphicFrame macro="">
      <xdr:nvGraphicFramePr>
        <xdr:cNvPr id="78" name="Chart 78" title="Chart">
          <a:extLst>
            <a:ext uri="{FF2B5EF4-FFF2-40B4-BE49-F238E27FC236}">
              <a16:creationId xmlns:a16="http://schemas.microsoft.com/office/drawing/2014/main" id="{00000000-0008-0000-0C00-00004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 fLocksWithSheet="0"/>
  </xdr:oneCellAnchor>
  <xdr:oneCellAnchor>
    <xdr:from>
      <xdr:col>20</xdr:col>
      <xdr:colOff>504825</xdr:colOff>
      <xdr:row>301</xdr:row>
      <xdr:rowOff>200025</xdr:rowOff>
    </xdr:from>
    <xdr:ext cx="5857875" cy="3314700"/>
    <xdr:graphicFrame macro="">
      <xdr:nvGraphicFramePr>
        <xdr:cNvPr id="79" name="Chart 79" title="Chart">
          <a:extLst>
            <a:ext uri="{FF2B5EF4-FFF2-40B4-BE49-F238E27FC236}">
              <a16:creationId xmlns:a16="http://schemas.microsoft.com/office/drawing/2014/main" id="{00000000-0008-0000-0C00-00004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 fLocksWithSheet="0"/>
  </xdr:oneCellAnchor>
  <xdr:oneCellAnchor>
    <xdr:from>
      <xdr:col>12</xdr:col>
      <xdr:colOff>923925</xdr:colOff>
      <xdr:row>344</xdr:row>
      <xdr:rowOff>133350</xdr:rowOff>
    </xdr:from>
    <xdr:ext cx="1943100" cy="58102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arlos Flores" refreshedDate="45921.819706249997" refreshedVersion="6" recordCount="999" xr:uid="{00000000-000A-0000-FFFF-FFFF01000000}">
  <cacheSource type="worksheet">
    <worksheetSource ref="A1:J1000" sheet="Meta Awareness"/>
  </cacheSource>
  <cacheFields count="10">
    <cacheField name="Quarter" numFmtId="0">
      <sharedItems containsBlank="1"/>
    </cacheField>
    <cacheField name="Campaign Name" numFmtId="0">
      <sharedItems containsBlank="1" count="11">
        <s v="FY24_PaidSocial_Awareness_Q1_Cat"/>
        <s v="FY24_PaidSocial_Awareness_Q1_Dog"/>
        <s v="FY24_PaidSocial_Awareness_Q2_Bird"/>
        <s v="FY24_PaidSocial_Awareness_Q1_Fish"/>
        <s v="FY24_PaidSocial_Awareness_Q1_Bird"/>
        <s v="FY24_PaidSocial_Awareness_Q2_Cat"/>
        <s v="FY24_PaidSocial_Awareness_Q2_Reptile"/>
        <s v="FY24_PaidSocial_Awareness_Q2_Fish"/>
        <s v="FY24_PaidSocial_Awareness_Q2_Dog"/>
        <s v="FY24_PaidSocial_Awareness_Q1_Reptile"/>
        <m/>
      </sharedItems>
    </cacheField>
    <cacheField name="Campaign" numFmtId="0">
      <sharedItems containsBlank="1"/>
    </cacheField>
    <cacheField name="Fiscal Week" numFmtId="0">
      <sharedItems containsBlank="1"/>
    </cacheField>
    <cacheField name="Date" numFmtId="0">
      <sharedItems containsBlank="1"/>
    </cacheField>
    <cacheField name="Spend" numFmtId="164">
      <sharedItems containsString="0" containsBlank="1" containsNumber="1" minValue="2988" maxValue="16036"/>
    </cacheField>
    <cacheField name="Revenue" numFmtId="0">
      <sharedItems containsString="0" containsBlank="1" containsNumber="1" minValue="18248.8" maxValue="299107.59999999998"/>
    </cacheField>
    <cacheField name="Clicks" numFmtId="0">
      <sharedItems containsString="0" containsBlank="1" containsNumber="1" containsInteger="1" minValue="4251" maxValue="26576"/>
    </cacheField>
    <cacheField name="Impressions" numFmtId="0">
      <sharedItems containsString="0" containsBlank="1" containsNumber="1" minValue="227317" maxValue="2242012"/>
    </cacheField>
    <cacheField name="Orders" numFmtId="0">
      <sharedItems containsString="0" containsBlank="1" containsNumber="1" containsInteger="1" minValue="90" maxValue="11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Carlos Flores" refreshedDate="45921.819706365743" refreshedVersion="6" recordCount="100" xr:uid="{00000000-000A-0000-FFFF-FFFF00000000}">
  <cacheSource type="worksheet">
    <worksheetSource ref="A1:N101" sheet="SEM conquest"/>
  </cacheSource>
  <cacheFields count="18">
    <cacheField name="Quarter" numFmtId="0">
      <sharedItems/>
    </cacheField>
    <cacheField name="Campaign Name" numFmtId="0">
      <sharedItems/>
    </cacheField>
    <cacheField name="Campaign" numFmtId="0">
      <sharedItems count="4">
        <s v="Bird"/>
        <s v="Dog"/>
        <s v="Cat"/>
        <s v="Fish"/>
      </sharedItems>
    </cacheField>
    <cacheField name="Fiscal Week" numFmtId="0">
      <sharedItems/>
    </cacheField>
    <cacheField name="Date" numFmtId="165">
      <sharedItems/>
    </cacheField>
    <cacheField name="Spend" numFmtId="164">
      <sharedItems containsSemiMixedTypes="0" containsString="0" containsNumber="1" minValue="326.61346153846154" maxValue="1280"/>
    </cacheField>
    <cacheField name="Revenue" numFmtId="164">
      <sharedItems containsSemiMixedTypes="0" containsString="0" containsNumber="1" minValue="1632.5" maxValue="62032"/>
    </cacheField>
    <cacheField name="Clicks" numFmtId="3">
      <sharedItems containsSemiMixedTypes="0" containsString="0" containsNumber="1" minValue="51.400000000000006" maxValue="1458.2"/>
    </cacheField>
    <cacheField name="Impressions" numFmtId="0">
      <sharedItems containsSemiMixedTypes="0" containsString="0" containsNumber="1" containsInteger="1" minValue="38672" maxValue="180522"/>
    </cacheField>
    <cacheField name="Orders" numFmtId="0">
      <sharedItems containsSemiMixedTypes="0" containsString="0" containsNumber="1" containsInteger="1" minValue="31" maxValue="301"/>
    </cacheField>
    <cacheField name="CPC" numFmtId="164">
      <sharedItems containsSemiMixedTypes="0" containsString="0" containsNumber="1" minValue="0.77262083628632183" maxValue="9.0398550724637676"/>
    </cacheField>
    <cacheField name="CPA" numFmtId="164">
      <sharedItems containsSemiMixedTypes="0" containsString="0" containsNumber="1" minValue="1.7148749218261412" maxValue="13.597706896551724"/>
    </cacheField>
    <cacheField name="CTR" numFmtId="10">
      <sharedItems containsSemiMixedTypes="0" containsString="0" containsNumber="1" minValue="4.8567082101045992E-4" maxValue="1.6217272372020322E-2"/>
    </cacheField>
    <cacheField name="CVR" numFmtId="166">
      <sharedItems containsSemiMixedTypes="0" containsString="0" containsNumber="1" minValue="0.17827868852459017" maxValue="1.7616033755274259"/>
    </cacheField>
    <cacheField name="cpc2" numFmtId="0" formula="Spend/Clicks" databaseField="0"/>
    <cacheField name="cpa2" numFmtId="0" formula="Spend/Orders" databaseField="0"/>
    <cacheField name="ctr2" numFmtId="0" formula="Clicks/Impressions" databaseField="0"/>
    <cacheField name="cvr2" numFmtId="0" formula="Orders/Click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s v="Q1"/>
    <x v="0"/>
    <s v="Cat"/>
    <s v="Jan: Week 1"/>
    <s v="1/1/24-1/7/24"/>
    <n v="9764.5714285714294"/>
    <n v="248632.4"/>
    <n v="17874"/>
    <n v="1731497.5"/>
    <n v="788"/>
  </r>
  <r>
    <s v="Q1"/>
    <x v="0"/>
    <s v="Cat"/>
    <s v="Jan: Week 3"/>
    <s v="1/15/24-1/21/24"/>
    <n v="9121.4285714285706"/>
    <n v="242127.6"/>
    <n v="15465"/>
    <n v="1627624"/>
    <n v="755"/>
  </r>
  <r>
    <s v="Q1"/>
    <x v="0"/>
    <s v="Cat"/>
    <s v="Jan: Week 4"/>
    <s v="1/22/24-1/28/24"/>
    <n v="10428.571428571429"/>
    <n v="242199.2"/>
    <n v="16284"/>
    <n v="1963977.5"/>
    <n v="815"/>
  </r>
  <r>
    <s v="Q1"/>
    <x v="0"/>
    <s v="Cat"/>
    <s v="Jan: Week 2"/>
    <s v="1/8/24-1/14/24"/>
    <n v="10977.714285714286"/>
    <n v="299011.59999999998"/>
    <n v="17368"/>
    <n v="2242012"/>
    <n v="943"/>
  </r>
  <r>
    <s v="Q1"/>
    <x v="1"/>
    <s v="Dog"/>
    <s v="Jan: Week 1"/>
    <s v="1/1/24-1/7/24"/>
    <n v="3807.4285714285716"/>
    <n v="206389.6"/>
    <n v="18513"/>
    <n v="750478.5"/>
    <n v="432"/>
  </r>
  <r>
    <s v="Q1"/>
    <x v="1"/>
    <s v="Dog"/>
    <s v="Jan: Week 3"/>
    <s v="1/15/24-1/21/24"/>
    <n v="3519.7142857142858"/>
    <n v="170459.6"/>
    <n v="15957"/>
    <n v="683794.5"/>
    <n v="311"/>
  </r>
  <r>
    <s v="Q1"/>
    <x v="1"/>
    <s v="Dog"/>
    <s v="Jan: Week 4"/>
    <s v="1/22/24-1/28/24"/>
    <n v="4246.5714285714284"/>
    <n v="193311.6"/>
    <n v="19093"/>
    <n v="791352"/>
    <n v="351"/>
  </r>
  <r>
    <s v="Q1"/>
    <x v="1"/>
    <s v="Dog"/>
    <s v="Jan: Week 2"/>
    <s v="1/8/24-1/14/24"/>
    <n v="4460"/>
    <n v="149174.79999999999"/>
    <n v="18574"/>
    <n v="911694.5"/>
    <n v="360"/>
  </r>
  <r>
    <s v="Q2"/>
    <x v="2"/>
    <s v="Bird"/>
    <s v="Apr: Week 1"/>
    <s v="3/25/24 - 3/31/24"/>
    <n v="5792"/>
    <n v="52959.199999999997"/>
    <n v="18703"/>
    <n v="967757"/>
    <n v="392"/>
  </r>
  <r>
    <s v="Q2"/>
    <x v="2"/>
    <s v="Bird"/>
    <s v="Apr: Week 2"/>
    <s v="4/1/24 - 4/7/24"/>
    <n v="6211.2"/>
    <n v="64608.800000000003"/>
    <n v="21200"/>
    <n v="1125071"/>
    <n v="416"/>
  </r>
  <r>
    <s v="Q2"/>
    <x v="2"/>
    <s v="Bird"/>
    <s v="Apr: Week 3"/>
    <s v="4/8/24 - 4/14/24"/>
    <n v="6666.8"/>
    <n v="71475.199999999997"/>
    <n v="18801"/>
    <n v="1186241.5"/>
    <n v="373"/>
  </r>
  <r>
    <s v="Q2"/>
    <x v="2"/>
    <s v="Bird"/>
    <s v="Apr: Week 4"/>
    <s v="4/15/24 - 4/21/24"/>
    <n v="6753.6"/>
    <n v="70472"/>
    <n v="19443"/>
    <n v="1079167.5"/>
    <n v="401"/>
  </r>
  <r>
    <s v="Q2"/>
    <x v="2"/>
    <s v="Bird"/>
    <s v="Apr: Week 5"/>
    <s v="4/22/24 - 4/28/24"/>
    <n v="7449.6"/>
    <n v="64410.400000000001"/>
    <n v="20278"/>
    <n v="1211909.5"/>
    <n v="350"/>
  </r>
  <r>
    <s v="Q2"/>
    <x v="2"/>
    <s v="Bird"/>
    <s v="May: Week 1"/>
    <s v="4/29/24 - 5/5/24"/>
    <n v="5768.8"/>
    <n v="68555.600000000006"/>
    <n v="14864"/>
    <n v="901612.5"/>
    <n v="322"/>
  </r>
  <r>
    <s v="Q2"/>
    <x v="2"/>
    <s v="Bird"/>
    <s v="May: Week 2"/>
    <s v="5/6/24 - 5/12/24"/>
    <n v="5647.2"/>
    <n v="59132.4"/>
    <n v="13624"/>
    <n v="945200"/>
    <n v="282"/>
  </r>
  <r>
    <s v="Q2"/>
    <x v="2"/>
    <s v="Bird"/>
    <s v="May: Week 3"/>
    <s v="5/13/24 - 5/19/24"/>
    <n v="5332"/>
    <n v="68706.399999999994"/>
    <n v="12417"/>
    <n v="813030.5"/>
    <n v="309"/>
  </r>
  <r>
    <s v="Q2"/>
    <x v="2"/>
    <s v="Bird"/>
    <s v="May: Week 4"/>
    <s v="5/20/24 - 5/26/24"/>
    <n v="4272.8"/>
    <n v="54718.8"/>
    <n v="9203"/>
    <n v="626519"/>
    <n v="272"/>
  </r>
  <r>
    <s v="Q2"/>
    <x v="2"/>
    <s v="Bird"/>
    <s v="Jun: Week 1"/>
    <s v="5/27/24 - 6/2/24"/>
    <n v="5886"/>
    <n v="72248.800000000003"/>
    <n v="14171"/>
    <n v="967203.5"/>
    <n v="394"/>
  </r>
  <r>
    <s v="Q2"/>
    <x v="2"/>
    <s v="Bird"/>
    <s v="Jun: Week 2"/>
    <s v="6/3/24 - 6/9/24"/>
    <n v="5056"/>
    <n v="47996.800000000003"/>
    <n v="12778"/>
    <n v="855194.5"/>
    <n v="343"/>
  </r>
  <r>
    <s v="Q2"/>
    <x v="2"/>
    <s v="Bird"/>
    <s v="Jun: Week 3"/>
    <s v="6/10/24 - 6/16/24"/>
    <n v="4942"/>
    <n v="49590.400000000001"/>
    <n v="16989"/>
    <n v="887362.5"/>
    <n v="364"/>
  </r>
  <r>
    <s v="Q2"/>
    <x v="2"/>
    <s v="Bird"/>
    <s v="Jun: Week 4"/>
    <s v="6/17/24 - 6/23/24"/>
    <n v="5466.8"/>
    <n v="65827.600000000006"/>
    <n v="19702"/>
    <n v="1025250"/>
    <n v="517"/>
  </r>
  <r>
    <s v="Q1"/>
    <x v="3"/>
    <s v="Fish"/>
    <s v="Jan: Week 1"/>
    <s v="1/1/24-1/7/24"/>
    <n v="3902.8571428571427"/>
    <n v="72001.2"/>
    <n v="8963"/>
    <n v="395022.5"/>
    <n v="118"/>
  </r>
  <r>
    <s v="Q1"/>
    <x v="3"/>
    <s v="Fish"/>
    <s v="Jan: Week 3"/>
    <s v="1/15/24-1/21/24"/>
    <n v="3585.428571428572"/>
    <n v="76312.800000000003"/>
    <n v="7339"/>
    <n v="358555.5"/>
    <n v="114"/>
  </r>
  <r>
    <s v="Q1"/>
    <x v="3"/>
    <s v="Fish"/>
    <s v="Jan: Week 4"/>
    <s v="1/22/24-1/28/24"/>
    <n v="4299.1428571428578"/>
    <n v="86436"/>
    <n v="9045"/>
    <n v="418606.5"/>
    <n v="148"/>
  </r>
  <r>
    <s v="Q1"/>
    <x v="3"/>
    <s v="Fish"/>
    <s v="Jan: Week 2"/>
    <s v="1/8/24-1/14/24"/>
    <n v="4591.4285714285716"/>
    <n v="92908.4"/>
    <n v="9474"/>
    <n v="466707.5"/>
    <n v="159"/>
  </r>
  <r>
    <s v="Q1"/>
    <x v="4"/>
    <s v="Bird"/>
    <s v="Feb: Week 1"/>
    <s v="1/29/24 - 2/4/24"/>
    <n v="5656"/>
    <n v="69118"/>
    <n v="21435"/>
    <n v="982098"/>
    <n v="457"/>
  </r>
  <r>
    <s v="Q1"/>
    <x v="4"/>
    <s v="Bird"/>
    <s v="Feb: Week 2"/>
    <s v="2/5/24 - 2/11/24"/>
    <n v="5217.2"/>
    <n v="58503.199999999997"/>
    <n v="17187"/>
    <n v="1009393.5"/>
    <n v="433"/>
  </r>
  <r>
    <s v="Q1"/>
    <x v="4"/>
    <s v="Bird"/>
    <s v="Feb: Week 3"/>
    <s v="2/12/24 - 2/18/24"/>
    <n v="6229.2"/>
    <n v="80130"/>
    <n v="24124"/>
    <n v="1226485"/>
    <n v="575"/>
  </r>
  <r>
    <s v="Q1"/>
    <x v="4"/>
    <s v="Bird"/>
    <s v="Feb: Week 4"/>
    <s v="2/19/24 - 2/25/24"/>
    <n v="6688.8"/>
    <n v="84239.2"/>
    <n v="14983"/>
    <n v="1158438"/>
    <n v="640"/>
  </r>
  <r>
    <s v="Q2"/>
    <x v="5"/>
    <s v="Cat"/>
    <s v="Apr: Week 1"/>
    <s v="3/25/24 - 3/31/24"/>
    <n v="11202"/>
    <n v="178234.4"/>
    <n v="12027"/>
    <n v="1427324"/>
    <n v="600"/>
  </r>
  <r>
    <s v="Q2"/>
    <x v="5"/>
    <s v="Cat"/>
    <s v="Apr: Week 2"/>
    <s v="4/1/24 - 4/7/24"/>
    <n v="14833.2"/>
    <n v="239318.8"/>
    <n v="11736"/>
    <n v="1917650.5"/>
    <n v="701"/>
  </r>
  <r>
    <s v="Q2"/>
    <x v="5"/>
    <s v="Cat"/>
    <s v="Apr: Week 3"/>
    <s v="4/8/24 - 4/14/24"/>
    <n v="12002"/>
    <n v="202032.8"/>
    <n v="8826"/>
    <n v="1407380"/>
    <n v="558"/>
  </r>
  <r>
    <s v="Q2"/>
    <x v="5"/>
    <s v="Cat"/>
    <s v="Apr: Week 4"/>
    <s v="4/15/24 - 4/21/24"/>
    <n v="12026.8"/>
    <n v="198259.6"/>
    <n v="8706"/>
    <n v="1369100.5"/>
    <n v="541"/>
  </r>
  <r>
    <s v="Q2"/>
    <x v="5"/>
    <s v="Cat"/>
    <s v="Apr: Week 5"/>
    <s v="4/22/24 - 4/28/24"/>
    <n v="13408"/>
    <n v="183625.2"/>
    <n v="8991"/>
    <n v="1545162"/>
    <n v="542"/>
  </r>
  <r>
    <s v="Q2"/>
    <x v="5"/>
    <s v="Cat"/>
    <s v="May: Week 1"/>
    <s v="4/29/24 - 5/5/24"/>
    <n v="11064"/>
    <n v="195867.6"/>
    <n v="7933"/>
    <n v="1210934.5"/>
    <n v="521"/>
  </r>
  <r>
    <s v="Q2"/>
    <x v="5"/>
    <s v="Cat"/>
    <s v="May: Week 2"/>
    <s v="5/6/24 - 5/12/24"/>
    <n v="10462.799999999999"/>
    <n v="159300.79999999999"/>
    <n v="6696"/>
    <n v="1018712"/>
    <n v="422"/>
  </r>
  <r>
    <s v="Q2"/>
    <x v="5"/>
    <s v="Cat"/>
    <s v="May: Week 3"/>
    <s v="5/13/24 - 5/19/24"/>
    <n v="9618.4"/>
    <n v="115376.4"/>
    <n v="8583"/>
    <n v="912387.5"/>
    <n v="354"/>
  </r>
  <r>
    <s v="Q2"/>
    <x v="5"/>
    <s v="Cat"/>
    <s v="May: Week 4"/>
    <s v="5/20/24 - 5/26/24"/>
    <n v="9565.6"/>
    <n v="112365.6"/>
    <n v="7390"/>
    <n v="852074.5"/>
    <n v="357"/>
  </r>
  <r>
    <s v="Q2"/>
    <x v="5"/>
    <s v="Cat"/>
    <s v="Jun: Week 1"/>
    <s v="5/27/24 - 6/2/24"/>
    <n v="11702"/>
    <n v="132105.20000000001"/>
    <n v="8319"/>
    <n v="1098747.5"/>
    <n v="395"/>
  </r>
  <r>
    <s v="Q2"/>
    <x v="5"/>
    <s v="Cat"/>
    <s v="Jun: Week 2"/>
    <s v="6/3/24 - 6/9/24"/>
    <n v="10074"/>
    <n v="122767.2"/>
    <n v="6644"/>
    <n v="979691"/>
    <n v="378"/>
  </r>
  <r>
    <s v="Q2"/>
    <x v="5"/>
    <s v="Cat"/>
    <s v="Jun: Week 3"/>
    <s v="6/10/24 - 6/16/24"/>
    <n v="9798"/>
    <n v="104201.2"/>
    <n v="7217"/>
    <n v="959049"/>
    <n v="368"/>
  </r>
  <r>
    <s v="Q2"/>
    <x v="5"/>
    <s v="Cat"/>
    <s v="Jun: Week 4"/>
    <s v="6/17/24 - 6/23/24"/>
    <n v="11027.2"/>
    <n v="141303.20000000001"/>
    <n v="8861"/>
    <n v="1132517.5"/>
    <n v="485"/>
  </r>
  <r>
    <s v="Q1"/>
    <x v="4"/>
    <s v="Bird"/>
    <s v="Mar: Week 1"/>
    <s v="2/26/24 - 3/3/24"/>
    <n v="6487.6"/>
    <n v="85664.4"/>
    <n v="15798"/>
    <n v="1184019.5"/>
    <n v="670"/>
  </r>
  <r>
    <s v="Q1"/>
    <x v="4"/>
    <s v="Bird"/>
    <s v="Mar: Week 2"/>
    <s v="3/4/24 - 3/10/24"/>
    <n v="6803.6"/>
    <n v="87887.2"/>
    <n v="14321"/>
    <n v="1167230"/>
    <n v="705"/>
  </r>
  <r>
    <s v="Q1"/>
    <x v="4"/>
    <s v="Bird"/>
    <s v="Mar: Week 3"/>
    <s v="3/11/24 - 3/17/24"/>
    <n v="6805.6"/>
    <n v="91982"/>
    <n v="11915"/>
    <n v="1248713"/>
    <n v="694"/>
  </r>
  <r>
    <s v="Q1"/>
    <x v="4"/>
    <s v="Bird"/>
    <s v="Mar: Week 4"/>
    <s v="3/18/24 - 3/24/24"/>
    <n v="6528.8"/>
    <n v="81676"/>
    <n v="15564"/>
    <n v="1087002.5"/>
    <n v="665"/>
  </r>
  <r>
    <s v="Q1"/>
    <x v="4"/>
    <s v="Bird"/>
    <s v="Jan: Week 1"/>
    <s v="1/1/24-1/7/24"/>
    <n v="4028.0000000000005"/>
    <n v="69106"/>
    <n v="21427"/>
    <n v="982098"/>
    <n v="452"/>
  </r>
  <r>
    <s v="Q1"/>
    <x v="4"/>
    <s v="Bird"/>
    <s v="Jan: Week 3"/>
    <s v="1/15/24-1/21/24"/>
    <n v="3702.5714285714289"/>
    <n v="58479.199999999997"/>
    <n v="17171"/>
    <n v="1009393.5"/>
    <n v="419"/>
  </r>
  <r>
    <s v="Q1"/>
    <x v="4"/>
    <s v="Bird"/>
    <s v="Jan: Week 4"/>
    <s v="1/22/24-1/28/24"/>
    <n v="4413.4285714285716"/>
    <n v="80094"/>
    <n v="24100"/>
    <n v="1226485"/>
    <n v="552"/>
  </r>
  <r>
    <s v="Q1"/>
    <x v="4"/>
    <s v="Bird"/>
    <s v="Jan: Week 2"/>
    <s v="1/8/24-1/14/24"/>
    <n v="4729.7142857142862"/>
    <n v="84191.2"/>
    <n v="14951"/>
    <n v="1158438"/>
    <n v="608"/>
  </r>
  <r>
    <s v="Q2"/>
    <x v="6"/>
    <s v="Reptile"/>
    <s v="Apr: Week 1"/>
    <s v="3/25/24 - 3/31/24"/>
    <n v="3800"/>
    <n v="18543.2"/>
    <n v="12541"/>
    <n v="517565"/>
    <n v="120"/>
  </r>
  <r>
    <s v="Q2"/>
    <x v="6"/>
    <s v="Reptile"/>
    <s v="Apr: Week 2"/>
    <s v="4/1/24 - 4/7/24"/>
    <n v="3843.2"/>
    <n v="18248.8"/>
    <n v="12183"/>
    <n v="510005.5"/>
    <n v="116"/>
  </r>
  <r>
    <s v="Q2"/>
    <x v="6"/>
    <s v="Reptile"/>
    <s v="Apr: Week 3"/>
    <s v="4/8/24 - 4/14/24"/>
    <n v="4179.6000000000004"/>
    <n v="19063.2"/>
    <n v="11277"/>
    <n v="603385.5"/>
    <n v="105"/>
  </r>
  <r>
    <s v="Q2"/>
    <x v="6"/>
    <s v="Reptile"/>
    <s v="Apr: Week 4"/>
    <s v="4/15/24 - 4/21/24"/>
    <n v="4195.2"/>
    <n v="33429.199999999997"/>
    <n v="12596"/>
    <n v="599979"/>
    <n v="133"/>
  </r>
  <r>
    <s v="Q2"/>
    <x v="6"/>
    <s v="Reptile"/>
    <s v="Apr: Week 5"/>
    <s v="4/22/24 - 4/28/24"/>
    <n v="4256.3999999999996"/>
    <n v="23772.400000000001"/>
    <n v="11729"/>
    <n v="598624"/>
    <n v="105"/>
  </r>
  <r>
    <s v="Q2"/>
    <x v="6"/>
    <s v="Reptile"/>
    <s v="May: Week 1"/>
    <s v="4/29/24 - 5/5/24"/>
    <n v="3914.4"/>
    <n v="19382"/>
    <n v="10709"/>
    <n v="500060.5"/>
    <n v="90"/>
  </r>
  <r>
    <s v="Q2"/>
    <x v="6"/>
    <s v="Reptile"/>
    <s v="May: Week 2"/>
    <s v="5/6/24 - 5/12/24"/>
    <n v="3865.6"/>
    <n v="20540.8"/>
    <n v="9335"/>
    <n v="525524.5"/>
    <n v="94"/>
  </r>
  <r>
    <s v="Q2"/>
    <x v="6"/>
    <s v="Reptile"/>
    <s v="May: Week 3"/>
    <s v="5/13/24 - 5/19/24"/>
    <n v="4466.8"/>
    <n v="30737.599999999999"/>
    <n v="10543"/>
    <n v="609821.5"/>
    <n v="129"/>
  </r>
  <r>
    <s v="Q2"/>
    <x v="6"/>
    <s v="Reptile"/>
    <s v="May: Week 4"/>
    <s v="5/20/24 - 5/26/24"/>
    <n v="3527.6"/>
    <n v="31650.799999999999"/>
    <n v="7543"/>
    <n v="471633"/>
    <n v="123"/>
  </r>
  <r>
    <s v="Q2"/>
    <x v="6"/>
    <s v="Reptile"/>
    <s v="Jun: Week 1"/>
    <s v="5/27/24 - 6/2/24"/>
    <n v="4956.8"/>
    <n v="46444"/>
    <n v="11285"/>
    <n v="703288.5"/>
    <n v="175"/>
  </r>
  <r>
    <s v="Q2"/>
    <x v="6"/>
    <s v="Reptile"/>
    <s v="Jun: Week 2"/>
    <s v="6/3/24 - 6/9/24"/>
    <n v="4288.8"/>
    <n v="32235.200000000001"/>
    <n v="10050"/>
    <n v="627654"/>
    <n v="152"/>
  </r>
  <r>
    <s v="Q2"/>
    <x v="6"/>
    <s v="Reptile"/>
    <s v="Jun: Week 3"/>
    <s v="6/10/24 - 6/16/24"/>
    <n v="4180.3999999999996"/>
    <n v="25566"/>
    <n v="12803"/>
    <n v="684618"/>
    <n v="158"/>
  </r>
  <r>
    <s v="Q2"/>
    <x v="6"/>
    <s v="Reptile"/>
    <s v="Jun: Week 4"/>
    <s v="6/17/24 - 6/23/24"/>
    <n v="4637.2"/>
    <n v="30318.400000000001"/>
    <n v="15313"/>
    <n v="786120.5"/>
    <n v="192"/>
  </r>
  <r>
    <s v="Q1"/>
    <x v="0"/>
    <s v="Cat"/>
    <s v="Feb: Week 1"/>
    <s v="1/29/24 - 2/4/24"/>
    <n v="13754.4"/>
    <n v="248692.4"/>
    <n v="17914"/>
    <n v="1731497.5"/>
    <n v="829"/>
  </r>
  <r>
    <s v="Q1"/>
    <x v="0"/>
    <s v="Cat"/>
    <s v="Feb: Week 2"/>
    <s v="2/5/24 - 2/11/24"/>
    <n v="12870.8"/>
    <n v="242199.6"/>
    <n v="15513"/>
    <n v="1627624"/>
    <n v="805"/>
  </r>
  <r>
    <s v="Q1"/>
    <x v="0"/>
    <s v="Cat"/>
    <s v="Feb: Week 3"/>
    <s v="2/12/24 - 2/18/24"/>
    <n v="14717.6"/>
    <n v="242283.2"/>
    <n v="16340"/>
    <n v="1963977.5"/>
    <n v="874"/>
  </r>
  <r>
    <s v="Q1"/>
    <x v="0"/>
    <s v="Cat"/>
    <s v="Feb: Week 4"/>
    <s v="2/19/24 - 2/25/24"/>
    <n v="15503.2"/>
    <n v="299107.59999999998"/>
    <n v="17432"/>
    <n v="2242012"/>
    <n v="1011"/>
  </r>
  <r>
    <s v="Q1"/>
    <x v="0"/>
    <s v="Cat"/>
    <s v="Mar: Week 1"/>
    <s v="2/26/24 - 3/3/24"/>
    <n v="15326"/>
    <n v="218272"/>
    <n v="13719"/>
    <n v="2106573.5"/>
    <n v="947"/>
  </r>
  <r>
    <s v="Q1"/>
    <x v="0"/>
    <s v="Cat"/>
    <s v="Mar: Week 2"/>
    <s v="3/4/24 - 3/10/24"/>
    <n v="15920"/>
    <n v="277112"/>
    <n v="12741"/>
    <n v="2067719"/>
    <n v="1103"/>
  </r>
  <r>
    <s v="Q1"/>
    <x v="0"/>
    <s v="Cat"/>
    <s v="Mar: Week 3"/>
    <s v="3/11/24 - 3/17/24"/>
    <n v="16036"/>
    <n v="247506.4"/>
    <n v="10853"/>
    <n v="1915401"/>
    <n v="965"/>
  </r>
  <r>
    <s v="Q1"/>
    <x v="0"/>
    <s v="Cat"/>
    <s v="Mar: Week 4"/>
    <s v="3/18/24 - 3/24/24"/>
    <n v="15565.6"/>
    <n v="243402.8"/>
    <n v="10302"/>
    <n v="1869975.5"/>
    <n v="963"/>
  </r>
  <r>
    <s v="Q2"/>
    <x v="7"/>
    <s v="Fish"/>
    <s v="Apr: Week 1"/>
    <s v="3/25/24 - 3/31/24"/>
    <n v="5380.4"/>
    <n v="61378"/>
    <n v="8730"/>
    <n v="427751"/>
    <n v="203"/>
  </r>
  <r>
    <s v="Q2"/>
    <x v="7"/>
    <s v="Fish"/>
    <s v="Apr: Week 2"/>
    <s v="4/1/24 - 4/7/24"/>
    <n v="5868.4"/>
    <n v="67627.600000000006"/>
    <n v="9626"/>
    <n v="444244.5"/>
    <n v="221"/>
  </r>
  <r>
    <s v="Q2"/>
    <x v="7"/>
    <s v="Fish"/>
    <s v="Apr: Week 3"/>
    <s v="4/8/24 - 4/14/24"/>
    <n v="6356"/>
    <n v="70731.600000000006"/>
    <n v="8792"/>
    <n v="448346.5"/>
    <n v="212"/>
  </r>
  <r>
    <s v="Q2"/>
    <x v="7"/>
    <s v="Fish"/>
    <s v="Apr: Week 4"/>
    <s v="4/15/24 - 4/21/24"/>
    <n v="6412"/>
    <n v="71731.600000000006"/>
    <n v="8891"/>
    <n v="398425.5"/>
    <n v="205"/>
  </r>
  <r>
    <s v="Q2"/>
    <x v="7"/>
    <s v="Fish"/>
    <s v="Apr: Week 5"/>
    <s v="4/22/24 - 4/28/24"/>
    <n v="7108"/>
    <n v="72430.399999999994"/>
    <n v="8442"/>
    <n v="448873"/>
    <n v="209"/>
  </r>
  <r>
    <s v="Q2"/>
    <x v="7"/>
    <s v="Fish"/>
    <s v="May: Week 1"/>
    <s v="4/29/24 - 5/5/24"/>
    <n v="5444.4"/>
    <n v="52097.599999999999"/>
    <n v="6789"/>
    <n v="409639.5"/>
    <n v="168"/>
  </r>
  <r>
    <s v="Q2"/>
    <x v="7"/>
    <s v="Fish"/>
    <s v="May: Week 2"/>
    <s v="5/6/24 - 5/12/24"/>
    <n v="5353.6"/>
    <n v="54432"/>
    <n v="5925"/>
    <n v="351168"/>
    <n v="158"/>
  </r>
  <r>
    <s v="Q2"/>
    <x v="7"/>
    <s v="Fish"/>
    <s v="May: Week 3"/>
    <s v="5/13/24 - 5/19/24"/>
    <n v="5072.3999999999996"/>
    <n v="46749.2"/>
    <n v="5112"/>
    <n v="297890"/>
    <n v="157"/>
  </r>
  <r>
    <s v="Q2"/>
    <x v="7"/>
    <s v="Fish"/>
    <s v="May: Week 4"/>
    <s v="5/20/24 - 5/26/24"/>
    <n v="4110.8"/>
    <n v="42980.4"/>
    <n v="4251"/>
    <n v="227317"/>
    <n v="150"/>
  </r>
  <r>
    <s v="Q2"/>
    <x v="7"/>
    <s v="Fish"/>
    <s v="Jun: Week 1"/>
    <s v="5/27/24 - 6/2/24"/>
    <n v="5873.2"/>
    <n v="63895.6"/>
    <n v="5770"/>
    <n v="322278"/>
    <n v="191"/>
  </r>
  <r>
    <s v="Q2"/>
    <x v="7"/>
    <s v="Fish"/>
    <s v="Jun: Week 2"/>
    <s v="6/3/24 - 6/9/24"/>
    <n v="5069.2"/>
    <n v="50670.8"/>
    <n v="5092"/>
    <n v="302035"/>
    <n v="178"/>
  </r>
  <r>
    <s v="Q2"/>
    <x v="7"/>
    <s v="Fish"/>
    <s v="Jun: Week 3"/>
    <s v="6/10/24 - 6/16/24"/>
    <n v="4919.2"/>
    <n v="54382.8"/>
    <n v="5722"/>
    <n v="312928.5"/>
    <n v="174"/>
  </r>
  <r>
    <s v="Q2"/>
    <x v="7"/>
    <s v="Fish"/>
    <s v="Jun: Week 4"/>
    <s v="6/17/24 - 6/23/24"/>
    <n v="5485.2"/>
    <n v="62171.199999999997"/>
    <n v="6936"/>
    <n v="374595"/>
    <n v="232"/>
  </r>
  <r>
    <s v="Q1"/>
    <x v="1"/>
    <s v="Dog"/>
    <s v="Feb: Week 1"/>
    <s v="1/29/24 - 2/4/24"/>
    <n v="5616"/>
    <n v="206593.6"/>
    <n v="18537"/>
    <n v="750478.5"/>
    <n v="581"/>
  </r>
  <r>
    <s v="Q1"/>
    <x v="1"/>
    <s v="Dog"/>
    <s v="Feb: Week 2"/>
    <s v="2/5/24 - 2/11/24"/>
    <n v="5230"/>
    <n v="170675.6"/>
    <n v="15989"/>
    <n v="683794.5"/>
    <n v="469"/>
  </r>
  <r>
    <s v="Q1"/>
    <x v="1"/>
    <s v="Dog"/>
    <s v="Feb: Week 3"/>
    <s v="2/12/24 - 2/18/24"/>
    <n v="6264.4"/>
    <n v="193539.6"/>
    <n v="19133"/>
    <n v="791352"/>
    <n v="518"/>
  </r>
  <r>
    <s v="Q1"/>
    <x v="1"/>
    <s v="Dog"/>
    <s v="Feb: Week 4"/>
    <s v="2/19/24 - 2/25/24"/>
    <n v="6580"/>
    <n v="149414.79999999999"/>
    <n v="18622"/>
    <n v="911694.5"/>
    <n v="536"/>
  </r>
  <r>
    <s v="Q1"/>
    <x v="1"/>
    <s v="Dog"/>
    <s v="Mar: Week 1"/>
    <s v="2/26/24 - 3/3/24"/>
    <n v="6230.8"/>
    <n v="148413.20000000001"/>
    <n v="13411"/>
    <n v="746602"/>
    <n v="531"/>
  </r>
  <r>
    <s v="Q1"/>
    <x v="1"/>
    <s v="Dog"/>
    <s v="Mar: Week 2"/>
    <s v="3/4/24 - 3/10/24"/>
    <n v="6531.6"/>
    <n v="153019.20000000001"/>
    <n v="14310"/>
    <n v="828952.5"/>
    <n v="561"/>
  </r>
  <r>
    <s v="Q1"/>
    <x v="1"/>
    <s v="Dog"/>
    <s v="Mar: Week 3"/>
    <s v="3/11/24 - 3/17/24"/>
    <n v="6396"/>
    <n v="126110.39999999999"/>
    <n v="10556"/>
    <n v="794678.5"/>
    <n v="446"/>
  </r>
  <r>
    <s v="Q1"/>
    <x v="1"/>
    <s v="Dog"/>
    <s v="Mar: Week 4"/>
    <s v="3/18/24 - 3/24/24"/>
    <n v="6288.4"/>
    <n v="152625.60000000001"/>
    <n v="11751"/>
    <n v="759639.5"/>
    <n v="489"/>
  </r>
  <r>
    <s v="Q2"/>
    <x v="8"/>
    <s v="Dog"/>
    <s v="Apr: Week 1"/>
    <s v="3/25/24 - 3/31/24"/>
    <n v="6762.8"/>
    <n v="160483.20000000001"/>
    <n v="15907"/>
    <n v="859596"/>
    <n v="407"/>
  </r>
  <r>
    <s v="Q2"/>
    <x v="8"/>
    <s v="Dog"/>
    <s v="Apr: Week 2"/>
    <s v="4/1/24 - 4/7/24"/>
    <n v="7356"/>
    <n v="149916.4"/>
    <n v="23071"/>
    <n v="982521"/>
    <n v="408"/>
  </r>
  <r>
    <s v="Q2"/>
    <x v="8"/>
    <s v="Dog"/>
    <s v="Apr: Week 3"/>
    <s v="4/8/24 - 4/14/24"/>
    <n v="7905.2"/>
    <n v="126051.2"/>
    <n v="26576"/>
    <n v="1040794"/>
    <n v="362"/>
  </r>
  <r>
    <s v="Q2"/>
    <x v="8"/>
    <s v="Dog"/>
    <s v="Apr: Week 4"/>
    <s v="4/15/24 - 4/21/24"/>
    <n v="8028.8"/>
    <n v="137357.6"/>
    <n v="24145"/>
    <n v="960560.5"/>
    <n v="395"/>
  </r>
  <r>
    <s v="Q2"/>
    <x v="8"/>
    <s v="Dog"/>
    <s v="Apr: Week 5"/>
    <s v="4/22/24 - 4/28/24"/>
    <n v="8756"/>
    <n v="171963.6"/>
    <n v="25317"/>
    <n v="1112168"/>
    <n v="422"/>
  </r>
  <r>
    <s v="Q2"/>
    <x v="8"/>
    <s v="Dog"/>
    <s v="May: Week 1"/>
    <s v="4/29/24 - 5/5/24"/>
    <n v="6902"/>
    <n v="172500.8"/>
    <n v="14878"/>
    <n v="773008.5"/>
    <n v="403"/>
  </r>
  <r>
    <s v="Q2"/>
    <x v="8"/>
    <s v="Dog"/>
    <s v="May: Week 2"/>
    <s v="5/6/24 - 5/12/24"/>
    <n v="6799.6"/>
    <n v="181272"/>
    <n v="14526"/>
    <n v="740305"/>
    <n v="406"/>
  </r>
  <r>
    <s v="Q2"/>
    <x v="8"/>
    <s v="Dog"/>
    <s v="May: Week 3"/>
    <s v="5/13/24 - 5/19/24"/>
    <n v="6230"/>
    <n v="184781.2"/>
    <n v="13766"/>
    <n v="594585"/>
    <n v="384"/>
  </r>
  <r>
    <s v="Q2"/>
    <x v="8"/>
    <s v="Dog"/>
    <s v="May: Week 4"/>
    <s v="5/20/24 - 5/26/24"/>
    <n v="4925.6000000000004"/>
    <n v="139161.60000000001"/>
    <n v="9126"/>
    <n v="433285"/>
    <n v="315"/>
  </r>
  <r>
    <s v="Q2"/>
    <x v="8"/>
    <s v="Dog"/>
    <s v="Jun: Week 1"/>
    <s v="5/27/24 - 6/2/24"/>
    <n v="6788.4"/>
    <n v="168566"/>
    <n v="15574"/>
    <n v="672788.5"/>
    <n v="411"/>
  </r>
  <r>
    <s v="Q2"/>
    <x v="8"/>
    <s v="Dog"/>
    <s v="Jun: Week 2"/>
    <s v="6/3/24 - 6/9/24"/>
    <n v="5842.4"/>
    <n v="135919.20000000001"/>
    <n v="12899"/>
    <n v="608854.5"/>
    <n v="357"/>
  </r>
  <r>
    <s v="Q2"/>
    <x v="8"/>
    <s v="Dog"/>
    <s v="Jun: Week 3"/>
    <s v="6/10/24 - 6/16/24"/>
    <n v="5716.4"/>
    <n v="122546.8"/>
    <n v="14224"/>
    <n v="586914.5"/>
    <n v="341"/>
  </r>
  <r>
    <s v="Q2"/>
    <x v="8"/>
    <s v="Dog"/>
    <s v="Jun: Week 4"/>
    <s v="6/17/24 - 6/23/24"/>
    <n v="6355.2"/>
    <n v="152942"/>
    <n v="19863"/>
    <n v="753520.5"/>
    <n v="459"/>
  </r>
  <r>
    <s v="Q1"/>
    <x v="3"/>
    <s v="Fish"/>
    <s v="Feb: Week 1"/>
    <s v="1/29/24 - 2/4/24"/>
    <n v="5682.4"/>
    <n v="72157.2"/>
    <n v="9067"/>
    <n v="395022.5"/>
    <n v="231"/>
  </r>
  <r>
    <s v="Q1"/>
    <x v="3"/>
    <s v="Fish"/>
    <s v="Feb: Week 2"/>
    <s v="2/5/24 - 2/11/24"/>
    <n v="5254.8"/>
    <n v="76480.800000000003"/>
    <n v="7451"/>
    <n v="358555.5"/>
    <n v="236"/>
  </r>
  <r>
    <s v="Q1"/>
    <x v="3"/>
    <s v="Fish"/>
    <s v="Feb: Week 3"/>
    <s v="2/12/24 - 2/18/24"/>
    <n v="6270.8"/>
    <n v="86616"/>
    <n v="9053"/>
    <n v="418606.5"/>
    <n v="279"/>
  </r>
  <r>
    <s v="Q1"/>
    <x v="3"/>
    <s v="Fish"/>
    <s v="Feb: Week 4"/>
    <s v="2/19/24 - 2/25/24"/>
    <n v="6696.8"/>
    <n v="93100.4"/>
    <n v="9490"/>
    <n v="466707.5"/>
    <n v="299"/>
  </r>
  <r>
    <s v="Q1"/>
    <x v="3"/>
    <s v="Fish"/>
    <s v="Mar: Week 1"/>
    <s v="2/26/24 - 3/3/24"/>
    <n v="6170.8"/>
    <n v="74528.800000000003"/>
    <n v="8937"/>
    <n v="484049.5"/>
    <n v="290"/>
  </r>
  <r>
    <s v="Q1"/>
    <x v="3"/>
    <s v="Fish"/>
    <s v="Mar: Week 2"/>
    <s v="3/4/24 - 3/10/24"/>
    <n v="6475.6"/>
    <n v="70956"/>
    <n v="8899"/>
    <n v="496941"/>
    <n v="285"/>
  </r>
  <r>
    <s v="Q1"/>
    <x v="3"/>
    <s v="Fish"/>
    <s v="Mar: Week 3"/>
    <s v="3/11/24 - 3/17/24"/>
    <n v="6481.2"/>
    <n v="64101.2"/>
    <n v="8217"/>
    <n v="488238.5"/>
    <n v="265"/>
  </r>
  <r>
    <s v="Q1"/>
    <x v="3"/>
    <s v="Fish"/>
    <s v="Mar: Week 4"/>
    <s v="3/18/24 - 3/24/24"/>
    <n v="6240"/>
    <n v="75791.199999999997"/>
    <n v="8528"/>
    <n v="465042"/>
    <n v="270"/>
  </r>
  <r>
    <s v="Q1"/>
    <x v="9"/>
    <s v="Reptile"/>
    <s v="Feb: Week 1"/>
    <s v="1/29/24 - 2/4/24"/>
    <n v="4706.3999999999996"/>
    <n v="39451.599999999999"/>
    <n v="20476"/>
    <n v="951922.5"/>
    <n v="234"/>
  </r>
  <r>
    <s v="Q1"/>
    <x v="9"/>
    <s v="Reptile"/>
    <s v="Feb: Week 2"/>
    <s v="2/5/24 - 2/11/24"/>
    <n v="4351.2"/>
    <n v="35538.400000000001"/>
    <n v="15666"/>
    <n v="874989.5"/>
    <n v="217"/>
  </r>
  <r>
    <s v="Q1"/>
    <x v="9"/>
    <s v="Reptile"/>
    <s v="Feb: Week 3"/>
    <s v="2/12/24 - 2/18/24"/>
    <n v="5186"/>
    <n v="37894.400000000001"/>
    <n v="19165"/>
    <n v="1062569"/>
    <n v="239"/>
  </r>
  <r>
    <s v="Q1"/>
    <x v="9"/>
    <s v="Reptile"/>
    <s v="Feb: Week 4"/>
    <s v="2/19/24 - 2/25/24"/>
    <n v="5575.2"/>
    <n v="43132.4"/>
    <n v="11963"/>
    <n v="955006.5"/>
    <n v="270"/>
  </r>
  <r>
    <s v="Q1"/>
    <x v="9"/>
    <s v="Reptile"/>
    <s v="Mar: Week 1"/>
    <s v="2/26/24 - 3/3/24"/>
    <n v="5062.3999999999996"/>
    <n v="35857.199999999997"/>
    <n v="11397"/>
    <n v="862147"/>
    <n v="291"/>
  </r>
  <r>
    <s v="Q1"/>
    <x v="9"/>
    <s v="Reptile"/>
    <s v="Mar: Week 2"/>
    <s v="3/4/24 - 3/10/24"/>
    <n v="5326.4"/>
    <n v="39131.199999999997"/>
    <n v="10462"/>
    <n v="811994.5"/>
    <n v="311"/>
  </r>
  <r>
    <s v="Q1"/>
    <x v="9"/>
    <s v="Reptile"/>
    <s v="Mar: Week 3"/>
    <s v="3/11/24 - 3/17/24"/>
    <n v="5316"/>
    <n v="34693.199999999997"/>
    <n v="9488"/>
    <n v="839164"/>
    <n v="283"/>
  </r>
  <r>
    <s v="Q1"/>
    <x v="9"/>
    <s v="Reptile"/>
    <s v="Mar: Week 4"/>
    <s v="3/18/24 - 3/24/24"/>
    <n v="5105.6000000000004"/>
    <n v="30753.200000000001"/>
    <n v="12968"/>
    <n v="694931.5"/>
    <n v="261"/>
  </r>
  <r>
    <s v="Q1"/>
    <x v="9"/>
    <s v="Reptile"/>
    <s v="Jan: Week 1"/>
    <s v="1/1/24-1/7/24"/>
    <n v="3253.7142857142858"/>
    <n v="39343.599999999999"/>
    <n v="20404"/>
    <n v="951922.5"/>
    <n v="157"/>
  </r>
  <r>
    <s v="Q1"/>
    <x v="9"/>
    <s v="Reptile"/>
    <s v="Jan: Week 3"/>
    <s v="1/15/24-1/21/24"/>
    <n v="2988"/>
    <n v="35418.400000000001"/>
    <n v="15586"/>
    <n v="874989.5"/>
    <n v="131"/>
  </r>
  <r>
    <s v="Q1"/>
    <x v="9"/>
    <s v="Reptile"/>
    <s v="Jan: Week 4"/>
    <s v="1/22/24-1/28/24"/>
    <n v="3572.2857142857147"/>
    <n v="37762.400000000001"/>
    <n v="19077"/>
    <n v="1062569"/>
    <n v="144"/>
  </r>
  <r>
    <s v="Q1"/>
    <x v="9"/>
    <s v="Reptile"/>
    <s v="Jan: Week 2"/>
    <s v="1/8/24-1/14/24"/>
    <n v="3838.2857142857142"/>
    <n v="42988.4"/>
    <n v="11867"/>
    <n v="955006.5"/>
    <n v="166"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  <r>
    <m/>
    <x v="10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Q1"/>
    <s v="FY24_SEM_Q1_Bird"/>
    <x v="0"/>
    <s v="Feb: Week 3"/>
    <s v="2/12/24 - 2/18/24"/>
    <n v="966.08400000000006"/>
    <n v="16461.417000000001"/>
    <n v="488"/>
    <n v="105447"/>
    <n v="87"/>
    <n v="1.9796803278688526"/>
    <n v="11.104413793103449"/>
    <n v="4.6279173423615658E-3"/>
    <n v="0.17827868852459017"/>
  </r>
  <r>
    <s v="Q2"/>
    <s v="FY24_SEM_Q2_Dog"/>
    <x v="1"/>
    <s v="Jun: Week 3"/>
    <s v="6/10/24 - 6/16/24"/>
    <n v="1090.1680000000001"/>
    <n v="43141.5"/>
    <n v="1411"/>
    <n v="87006"/>
    <n v="262"/>
    <n v="0.77262083628632183"/>
    <n v="4.1609465648854966"/>
    <n v="1.6217272372020322E-2"/>
    <n v="0.18568391211906449"/>
  </r>
  <r>
    <s v="Q2"/>
    <s v="FY24_SEM_Q2_Dog"/>
    <x v="1"/>
    <s v="Jun: Week 4"/>
    <s v="6/17/24 - 6/23/24"/>
    <n v="1160.1680000000001"/>
    <n v="41175.334000000003"/>
    <n v="1458.2"/>
    <n v="96663"/>
    <n v="276"/>
    <n v="0.79561651350980667"/>
    <n v="4.2035072463768124"/>
    <n v="1.5085399791026556E-2"/>
    <n v="0.1892744479495268"/>
  </r>
  <r>
    <s v="Q2"/>
    <s v="FY24_SEM_Q2_Bird"/>
    <x v="0"/>
    <s v="Apr: Week 1"/>
    <s v="3/25/24 - 3/31/24"/>
    <n v="788.66700000000003"/>
    <n v="11009.25"/>
    <n v="302.2"/>
    <n v="83146"/>
    <n v="58"/>
    <n v="2.609751819986764"/>
    <n v="13.597706896551724"/>
    <n v="3.6345705145166335E-3"/>
    <n v="0.19192587690271345"/>
  </r>
  <r>
    <s v="Q2"/>
    <s v="FY24_SEM_Q2_Bird"/>
    <x v="0"/>
    <s v="May: Week 1"/>
    <s v="4/29/24 - 5/5/24"/>
    <n v="828.08400000000006"/>
    <n v="11501.667000000001"/>
    <n v="331.90000000000003"/>
    <n v="81462"/>
    <n v="67"/>
    <n v="2.4949804157878877"/>
    <n v="12.359462686567165"/>
    <n v="4.0742923080700211E-3"/>
    <n v="0.20186803253992164"/>
  </r>
  <r>
    <s v="Q2"/>
    <s v="FY24_SEM_Q2_Bird"/>
    <x v="0"/>
    <s v="Jun: Week 1"/>
    <s v="5/27/24 - 6/2/24"/>
    <n v="636.33400000000006"/>
    <n v="13056.75"/>
    <n v="340.8"/>
    <n v="69297"/>
    <n v="71"/>
    <n v="1.8671772300469485"/>
    <n v="8.9624507042253523"/>
    <n v="4.9179618165288543E-3"/>
    <n v="0.20833333333333331"/>
  </r>
  <r>
    <s v="Q2"/>
    <s v="FY24_SEM_Q2_Bird"/>
    <x v="0"/>
    <s v="Apr: Week 3"/>
    <s v="4/8/24 - 4/14/24"/>
    <n v="748.33400000000006"/>
    <n v="10694.417000000001"/>
    <n v="293.8"/>
    <n v="85585"/>
    <n v="66"/>
    <n v="2.5470864533696393"/>
    <n v="11.33839393939394"/>
    <n v="3.4328445405152775E-3"/>
    <n v="0.22464261402314498"/>
  </r>
  <r>
    <s v="Q1"/>
    <s v="FY24_SEM_Q1_Bird"/>
    <x v="0"/>
    <s v="Feb: Week 1"/>
    <s v="1/29/24 - 2/4/24"/>
    <n v="831.58400000000006"/>
    <n v="14546.084000000001"/>
    <n v="349.3"/>
    <n v="90172"/>
    <n v="80"/>
    <n v="2.3807157171485831"/>
    <n v="10.3948"/>
    <n v="3.8737080246639757E-3"/>
    <n v="0.22902948754652161"/>
  </r>
  <r>
    <s v="Q1"/>
    <s v="FY24_SEM_Q1_Bird"/>
    <x v="0"/>
    <s v="Mar: Week 1"/>
    <s v="2/26/24 - 3/3/24"/>
    <n v="871.66700000000003"/>
    <n v="15832.667000000001"/>
    <n v="382.6"/>
    <n v="92961"/>
    <n v="90"/>
    <n v="2.2782723470987976"/>
    <n v="9.6851888888888897"/>
    <n v="4.1157044351932534E-3"/>
    <n v="0.23523261892315733"/>
  </r>
  <r>
    <s v="Q1"/>
    <s v="FY24_SEM_Q1_Bird"/>
    <x v="0"/>
    <s v="Feb: Week 4"/>
    <s v="2/19/24 - 2/25/24"/>
    <n v="918.66700000000003"/>
    <n v="14776.834000000001"/>
    <n v="406.6"/>
    <n v="96261"/>
    <n v="96"/>
    <n v="2.2593876045253318"/>
    <n v="9.5694479166666664"/>
    <n v="4.2239328492328148E-3"/>
    <n v="0.23610427939006393"/>
  </r>
  <r>
    <s v="Q1"/>
    <s v="FY24_SEM_Q1_Bird"/>
    <x v="0"/>
    <s v="Mar: Week 3"/>
    <s v="3/11/24 - 3/17/24"/>
    <n v="937.66700000000003"/>
    <n v="12726.084000000001"/>
    <n v="342.1"/>
    <n v="94283"/>
    <n v="83"/>
    <n v="2.7409149371528794"/>
    <n v="11.297192771084339"/>
    <n v="3.6284377883605743E-3"/>
    <n v="0.24261911721718793"/>
  </r>
  <r>
    <s v="Q1"/>
    <s v="FY24_SEM_Q1_Bird"/>
    <x v="0"/>
    <s v="Jan: Week 1"/>
    <s v="1/1/24-1/7/24"/>
    <n v="566.66692307692313"/>
    <n v="10909.300000000001"/>
    <n v="312.20000000000005"/>
    <n v="108120"/>
    <n v="76"/>
    <n v="1.8150766274084658"/>
    <n v="7.4561437246963571"/>
    <n v="2.887532371439142E-3"/>
    <n v="0.24343369634849452"/>
  </r>
  <r>
    <s v="Q2"/>
    <s v="FY24_SEM_Q2_Bird"/>
    <x v="0"/>
    <s v="Jun: Week 3"/>
    <s v="6/10/24 - 6/16/24"/>
    <n v="384.25"/>
    <n v="8165.3339999999998"/>
    <n v="187.3"/>
    <n v="44918"/>
    <n v="46"/>
    <n v="2.0515216230646023"/>
    <n v="8.3532608695652169"/>
    <n v="4.1698205619128195E-3"/>
    <n v="0.24559530165509877"/>
  </r>
  <r>
    <s v="Q2"/>
    <s v="FY24_SEM_Q2_Bird"/>
    <x v="0"/>
    <s v="May: Week 4"/>
    <s v="5/20/24 - 5/26/24"/>
    <n v="927.41700000000003"/>
    <n v="15970.25"/>
    <n v="371.70000000000005"/>
    <n v="81355"/>
    <n v="92"/>
    <n v="2.4950686037126713"/>
    <n v="10.080619565217392"/>
    <n v="4.5688648515764246E-3"/>
    <n v="0.24751143395211189"/>
  </r>
  <r>
    <s v="Q1"/>
    <s v="FY24_SEM_Q1_Bird"/>
    <x v="0"/>
    <s v="Mar: Week 2"/>
    <s v="3/4/24 - 3/10/24"/>
    <n v="922.41700000000003"/>
    <n v="13800.75"/>
    <n v="380"/>
    <n v="98322"/>
    <n v="95"/>
    <n v="2.4274131578947369"/>
    <n v="9.7096526315789475"/>
    <n v="3.864852220255894E-3"/>
    <n v="0.25"/>
  </r>
  <r>
    <s v="Q2"/>
    <s v="FY24_SEM_Q2_Bird"/>
    <x v="0"/>
    <s v="May: Week 2"/>
    <s v="5/6/24 - 5/12/24"/>
    <n v="854.75"/>
    <n v="12550.667000000001"/>
    <n v="313.40000000000003"/>
    <n v="88972"/>
    <n v="81"/>
    <n v="2.7273452456924057"/>
    <n v="10.552469135802468"/>
    <n v="3.5224565031695371E-3"/>
    <n v="0.25845564773452456"/>
  </r>
  <r>
    <s v="Q1"/>
    <s v="FY24_SEM_Q1_Bird"/>
    <x v="0"/>
    <s v="Feb: Week 2"/>
    <s v="2/5/24 - 2/11/24"/>
    <n v="864.16700000000003"/>
    <n v="13023.25"/>
    <n v="377.5"/>
    <n v="92070"/>
    <n v="98"/>
    <n v="2.2891841059602651"/>
    <n v="8.8180306122448986"/>
    <n v="4.1001411969153901E-3"/>
    <n v="0.2596026490066225"/>
  </r>
  <r>
    <s v="Q2"/>
    <s v="FY24_SEM_Q2_Bird"/>
    <x v="0"/>
    <s v="May: Week 3"/>
    <s v="5/13/24 - 5/19/24"/>
    <n v="842.5"/>
    <n v="12733.167000000001"/>
    <n v="322.10000000000002"/>
    <n v="83043"/>
    <n v="84"/>
    <n v="2.6156473144986028"/>
    <n v="10.029761904761905"/>
    <n v="3.8787134376166567E-3"/>
    <n v="0.26078857497671531"/>
  </r>
  <r>
    <s v="Q2"/>
    <s v="FY24_SEM_Q2_Bird"/>
    <x v="0"/>
    <s v="Apr: Week 4"/>
    <s v="4/15/24 - 4/21/24"/>
    <n v="730.75"/>
    <n v="11643.167000000001"/>
    <n v="260.60000000000002"/>
    <n v="76674"/>
    <n v="69"/>
    <n v="2.804105909439754"/>
    <n v="10.590579710144928"/>
    <n v="3.3988053316639281E-3"/>
    <n v="0.26477359938603223"/>
  </r>
  <r>
    <s v="Q1"/>
    <s v="FY24_SEM_Q1_Bird"/>
    <x v="0"/>
    <s v="Mar: Week 4"/>
    <s v="3/18/24 - 3/24/24"/>
    <n v="937.75"/>
    <n v="13462.417000000001"/>
    <n v="357.3"/>
    <n v="91902"/>
    <n v="95"/>
    <n v="2.6245452001119505"/>
    <n v="9.871052631578948"/>
    <n v="3.8878370438075343E-3"/>
    <n v="0.26588301147495103"/>
  </r>
  <r>
    <s v="Q2"/>
    <s v="FY24_SEM_Q2_Bird"/>
    <x v="0"/>
    <s v="Apr: Week 2"/>
    <s v="4/1/24 - 4/7/24"/>
    <n v="723.33400000000006"/>
    <n v="11671.917000000001"/>
    <n v="292.8"/>
    <n v="77764"/>
    <n v="78"/>
    <n v="2.470403005464481"/>
    <n v="9.2735128205128206"/>
    <n v="3.7652384136618489E-3"/>
    <n v="0.26639344262295078"/>
  </r>
  <r>
    <s v="Q1"/>
    <s v="FY24_SEM_Q1_Dog"/>
    <x v="1"/>
    <s v="Jan: Week 1"/>
    <s v="1/1/24-1/7/24"/>
    <n v="1125.283076923077"/>
    <n v="20395.600000000002"/>
    <n v="657.6"/>
    <n v="111365"/>
    <n v="177"/>
    <n v="1.7111968931311998"/>
    <n v="6.3575315080399832"/>
    <n v="5.9049072868495494E-3"/>
    <n v="0.26916058394160586"/>
  </r>
  <r>
    <s v="Q1"/>
    <s v="FY24_SEM_Q1_Dog"/>
    <x v="1"/>
    <s v="Feb: Week 3"/>
    <s v="2/12/24 - 2/18/24"/>
    <n v="1051.6680000000001"/>
    <n v="35142.167999999998"/>
    <n v="848"/>
    <n v="64011"/>
    <n v="237"/>
    <n v="1.240174528301887"/>
    <n v="4.4374177215189876"/>
    <n v="1.3247723047601193E-2"/>
    <n v="0.27948113207547171"/>
  </r>
  <r>
    <s v="Q2"/>
    <s v="FY24_SEM_Q2_Dog"/>
    <x v="1"/>
    <s v="Apr: Week 3"/>
    <s v="4/8/24 - 4/14/24"/>
    <n v="1187.1680000000001"/>
    <n v="30632.334000000003"/>
    <n v="637.20000000000005"/>
    <n v="71308"/>
    <n v="181"/>
    <n v="1.8631010671688639"/>
    <n v="6.558939226519338"/>
    <n v="8.9358837718068098E-3"/>
    <n v="0.28405524168236029"/>
  </r>
  <r>
    <s v="Q2"/>
    <s v="FY24_SEM_Q2_Dog"/>
    <x v="1"/>
    <s v="Apr: Week 4"/>
    <s v="4/15/24 - 4/21/24"/>
    <n v="1208.3340000000001"/>
    <n v="38828.334000000003"/>
    <n v="809.2"/>
    <n v="87048"/>
    <n v="232"/>
    <n v="1.4932451804251112"/>
    <n v="5.2083362068965524"/>
    <n v="9.2960205863431671E-3"/>
    <n v="0.2867029164607019"/>
  </r>
  <r>
    <s v="Q2"/>
    <s v="FY24_SEM_Q2_Bird"/>
    <x v="0"/>
    <s v="Jun: Week 4"/>
    <s v="6/17/24 - 6/23/24"/>
    <n v="400.08400000000006"/>
    <n v="8778.4169999999995"/>
    <n v="187.10000000000002"/>
    <n v="48056"/>
    <n v="54"/>
    <n v="2.1383431320149655"/>
    <n v="7.4089629629629643"/>
    <n v="3.8933743965373735E-3"/>
    <n v="0.28861571352218063"/>
  </r>
  <r>
    <s v="Q1"/>
    <s v="FY24_SEM_Q1_Bird"/>
    <x v="0"/>
    <s v="Jan: Week 4"/>
    <s v="1/22/24-1/28/24"/>
    <n v="398.71846153846155"/>
    <n v="14771.5"/>
    <n v="282"/>
    <n v="90902"/>
    <n v="83"/>
    <n v="1.4138952536824878"/>
    <n v="4.8038368860055609"/>
    <n v="3.1022419748740404E-3"/>
    <n v="0.29432624113475175"/>
  </r>
  <r>
    <s v="Q1"/>
    <s v="FY24_SEM_Q1_Cat"/>
    <x v="2"/>
    <s v="Jan: Week 1"/>
    <s v="1/1/24-1/7/24"/>
    <n v="1062.8215384615385"/>
    <n v="22750.600000000002"/>
    <n v="615.6"/>
    <n v="101139"/>
    <n v="182"/>
    <n v="1.7264807317438895"/>
    <n v="5.8396787827557057"/>
    <n v="6.086672796843948E-3"/>
    <n v="0.29564652371669914"/>
  </r>
  <r>
    <s v="Q2"/>
    <s v="FY24_SEM_Q2_Dog"/>
    <x v="1"/>
    <s v="Jun: Week 2"/>
    <s v="6/3/24 - 6/9/24"/>
    <n v="745.16800000000012"/>
    <n v="25575.668000000001"/>
    <n v="618.80000000000007"/>
    <n v="46707"/>
    <n v="189"/>
    <n v="1.2042146089204913"/>
    <n v="3.9426878306878312"/>
    <n v="1.3248549467959836E-2"/>
    <n v="0.30542986425339363"/>
  </r>
  <r>
    <s v="Q2"/>
    <s v="FY24_SEM_Q2_Dog"/>
    <x v="1"/>
    <s v="Apr: Week 1"/>
    <s v="3/25/24 - 3/31/24"/>
    <n v="1140.6680000000001"/>
    <n v="29942.834000000003"/>
    <n v="524"/>
    <n v="69878"/>
    <n v="161"/>
    <n v="2.1768473282442748"/>
    <n v="7.0848944099378892"/>
    <n v="7.498783594264289E-3"/>
    <n v="0.30725190839694655"/>
  </r>
  <r>
    <s v="Q2"/>
    <s v="FY24_SEM_Q2_Bird"/>
    <x v="0"/>
    <s v="Apr: Week 5"/>
    <s v="4/22/24 - 4/28/24"/>
    <n v="773.75"/>
    <n v="10886.834000000001"/>
    <n v="275.40000000000003"/>
    <n v="76834"/>
    <n v="85"/>
    <n v="2.8095497458242553"/>
    <n v="9.1029411764705888"/>
    <n v="3.584350678085223E-3"/>
    <n v="0.30864197530864196"/>
  </r>
  <r>
    <s v="Q1"/>
    <s v="FY24_SEM_Q1_Dog"/>
    <x v="1"/>
    <s v="Jan: Week 4"/>
    <s v="1/22/24-1/28/24"/>
    <n v="812.66769230769228"/>
    <n v="34598.400000000001"/>
    <n v="695.40000000000009"/>
    <n v="93059"/>
    <n v="223"/>
    <n v="1.1686334373133336"/>
    <n v="3.6442497412900998"/>
    <n v="7.4726786232390211E-3"/>
    <n v="0.32067874604544144"/>
  </r>
  <r>
    <s v="Q1"/>
    <s v="FY24_SEM_Q1_Dog"/>
    <x v="1"/>
    <s v="Jan: Week 2"/>
    <s v="1/8/24-1/14/24"/>
    <n v="806.61538461538464"/>
    <n v="8193.2000000000007"/>
    <n v="217.60000000000002"/>
    <n v="140217"/>
    <n v="71"/>
    <n v="3.706872171945701"/>
    <n v="11.360780065005418"/>
    <n v="1.5518802998209919E-3"/>
    <n v="0.3262867647058823"/>
  </r>
  <r>
    <s v="Q1"/>
    <s v="FY24_SEM_Q1_Dog"/>
    <x v="1"/>
    <s v="Mar: Week 2"/>
    <s v="3/4/24 - 3/10/24"/>
    <n v="1168"/>
    <n v="37316.667999999998"/>
    <n v="674.2"/>
    <n v="74183"/>
    <n v="227"/>
    <n v="1.7324236131711657"/>
    <n v="5.1453744493392071"/>
    <n v="9.0883356024965296E-3"/>
    <n v="0.3366953426283002"/>
  </r>
  <r>
    <s v="Q1"/>
    <s v="FY24_SEM_Q1_Dog"/>
    <x v="1"/>
    <s v="Feb: Week 4"/>
    <s v="2/19/24 - 2/25/24"/>
    <n v="1006"/>
    <n v="36733.5"/>
    <n v="686.40000000000009"/>
    <n v="66167"/>
    <n v="233"/>
    <n v="1.4656177156177155"/>
    <n v="4.3175965665236049"/>
    <n v="1.0373751265736699E-2"/>
    <n v="0.33945221445221441"/>
  </r>
  <r>
    <s v="Q2"/>
    <s v="FY24_SEM_Q2_Dog"/>
    <x v="1"/>
    <s v="Apr: Week 5"/>
    <s v="4/22/24 - 4/28/24"/>
    <n v="1171.5"/>
    <n v="41552.5"/>
    <n v="700.6"/>
    <n v="79824"/>
    <n v="241"/>
    <n v="1.6721381672851841"/>
    <n v="4.8609958506224062"/>
    <n v="8.776808979755463E-3"/>
    <n v="0.34399086497288039"/>
  </r>
  <r>
    <s v="Q1"/>
    <s v="FY24_SEM_Q1_Bird"/>
    <x v="0"/>
    <s v="Jan: Week 2"/>
    <s v="1/8/24-1/14/24"/>
    <n v="413.91076923076929"/>
    <n v="4136.1000000000004"/>
    <n v="88.300000000000011"/>
    <n v="180522"/>
    <n v="31"/>
    <n v="4.6875511804164125"/>
    <n v="13.351960297766752"/>
    <n v="4.89137058087103E-4"/>
    <n v="0.35107587768969417"/>
  </r>
  <r>
    <s v="Q1"/>
    <s v="FY24_SEM_Q1_Cat"/>
    <x v="2"/>
    <s v="Jan: Week 4"/>
    <s v="1/22/24-1/28/24"/>
    <n v="865.20615384615382"/>
    <n v="30671.200000000001"/>
    <n v="566.80000000000007"/>
    <n v="95405"/>
    <n v="202"/>
    <n v="1.5264752185006241"/>
    <n v="4.283198781416603"/>
    <n v="5.9409884177978097E-3"/>
    <n v="0.35638673253352149"/>
  </r>
  <r>
    <s v="Q2"/>
    <s v="FY24_SEM_Q2_Dog"/>
    <x v="1"/>
    <s v="May: Week 2"/>
    <s v="5/6/24 - 5/12/24"/>
    <n v="1083.8340000000001"/>
    <n v="34228.334000000003"/>
    <n v="495.6"/>
    <n v="60586"/>
    <n v="177"/>
    <n v="2.186912832929782"/>
    <n v="6.1233559322033901"/>
    <n v="8.1801076156207703E-3"/>
    <n v="0.35714285714285715"/>
  </r>
  <r>
    <s v="Q2"/>
    <s v="FY24_SEM_Q2_Dog"/>
    <x v="1"/>
    <s v="Apr: Week 2"/>
    <s v="4/1/24 - 4/7/24"/>
    <n v="1174.1680000000001"/>
    <n v="31464.5"/>
    <n v="516.80000000000007"/>
    <n v="73331"/>
    <n v="185"/>
    <n v="2.2719969040247676"/>
    <n v="6.346854054054055"/>
    <n v="7.0474969658125492E-3"/>
    <n v="0.35797213622291019"/>
  </r>
  <r>
    <s v="Q2"/>
    <s v="FY24_SEM_Q2_Dog"/>
    <x v="1"/>
    <s v="May: Week 1"/>
    <s v="4/29/24 - 5/5/24"/>
    <n v="1074.6680000000001"/>
    <n v="35791.667999999998"/>
    <n v="605.4"/>
    <n v="71480"/>
    <n v="218"/>
    <n v="1.7751370994383882"/>
    <n v="4.9296697247706431"/>
    <n v="8.4695019585898142E-3"/>
    <n v="0.36009250082590022"/>
  </r>
  <r>
    <s v="Q1"/>
    <s v="FY24_SEM_Q1_Cat"/>
    <x v="2"/>
    <s v="Feb: Week 3"/>
    <s v="2/12/24 - 2/18/24"/>
    <n v="1136.6680000000001"/>
    <n v="21017.168000000001"/>
    <n v="308.20000000000005"/>
    <n v="68495"/>
    <n v="112"/>
    <n v="3.6880856586632054"/>
    <n v="10.148821428571429"/>
    <n v="4.4995985108402083E-3"/>
    <n v="0.36340038935755997"/>
  </r>
  <r>
    <s v="Q1"/>
    <s v="FY24_SEM_Q1_Dog"/>
    <x v="1"/>
    <s v="Mar: Week 1"/>
    <s v="2/26/24 - 3/3/24"/>
    <n v="1099.1680000000001"/>
    <n v="33617"/>
    <n v="539.4"/>
    <n v="68738"/>
    <n v="198"/>
    <n v="2.0377604746014093"/>
    <n v="5.5513535353535364"/>
    <n v="7.8471878727923421E-3"/>
    <n v="0.36707452725250278"/>
  </r>
  <r>
    <s v="Q2"/>
    <s v="FY24_SEM_Q2_Bird"/>
    <x v="0"/>
    <s v="Jun: Week 2"/>
    <s v="6/3/24 - 6/9/24"/>
    <n v="427.83400000000006"/>
    <n v="9899"/>
    <n v="176.5"/>
    <n v="47796"/>
    <n v="69"/>
    <n v="2.423988668555241"/>
    <n v="6.2004927536231893"/>
    <n v="3.6927776382960917E-3"/>
    <n v="0.39093484419263458"/>
  </r>
  <r>
    <s v="Q1"/>
    <s v="FY24_SEM_Q1_Fish"/>
    <x v="3"/>
    <s v="Feb: Week 3"/>
    <s v="2/12/24 - 2/18/24"/>
    <n v="430.625"/>
    <n v="3703.9684523809528"/>
    <n v="240.8"/>
    <n v="106467"/>
    <n v="98"/>
    <n v="1.7883098006644518"/>
    <n v="4.3941326530612246"/>
    <n v="2.2617336827373742E-3"/>
    <n v="0.40697674418604651"/>
  </r>
  <r>
    <s v="Q1"/>
    <s v="FY24_SEM_Q1_Dog"/>
    <x v="1"/>
    <s v="Feb: Week 2"/>
    <s v="2/5/24 - 2/11/24"/>
    <n v="949.5"/>
    <n v="34132.334000000003"/>
    <n v="533.4"/>
    <n v="55913"/>
    <n v="219"/>
    <n v="1.7800899887514061"/>
    <n v="4.3356164383561646"/>
    <n v="9.5398207930177236E-3"/>
    <n v="0.41057367829021374"/>
  </r>
  <r>
    <s v="Q1"/>
    <s v="FY24_SEM_Q1_Dog"/>
    <x v="1"/>
    <s v="Mar: Week 3"/>
    <s v="3/11/24 - 3/17/24"/>
    <n v="1188.8340000000001"/>
    <n v="38539.834000000003"/>
    <n v="537"/>
    <n v="72948"/>
    <n v="230"/>
    <n v="2.2138435754189945"/>
    <n v="5.1688434782608699"/>
    <n v="7.3614081263365687E-3"/>
    <n v="0.42830540037243947"/>
  </r>
  <r>
    <s v="Q1"/>
    <s v="FY24_SEM_Q1_Dog"/>
    <x v="1"/>
    <s v="Feb: Week 1"/>
    <s v="1/29/24 - 2/4/24"/>
    <n v="944.16800000000012"/>
    <n v="39120"/>
    <n v="566"/>
    <n v="62810"/>
    <n v="247"/>
    <n v="1.668141342756184"/>
    <n v="3.8225425101214578"/>
    <n v="9.0113039324948262E-3"/>
    <n v="0.43639575971731448"/>
  </r>
  <r>
    <s v="Q2"/>
    <s v="FY24_SEM_Q2_Dog"/>
    <x v="1"/>
    <s v="May: Week 3"/>
    <s v="5/13/24 - 5/19/24"/>
    <n v="1065.1680000000001"/>
    <n v="35301.667999999998"/>
    <n v="475.20000000000005"/>
    <n v="57984"/>
    <n v="211"/>
    <n v="2.2415151515151517"/>
    <n v="5.048189573459716"/>
    <n v="8.1953642384105969E-3"/>
    <n v="0.44402356902356899"/>
  </r>
  <r>
    <s v="Q1"/>
    <s v="FY24_SEM_Q1_Dog"/>
    <x v="1"/>
    <s v="Mar: Week 4"/>
    <s v="3/18/24 - 3/24/24"/>
    <n v="1137"/>
    <n v="37680"/>
    <n v="466.40000000000003"/>
    <n v="66435"/>
    <n v="231"/>
    <n v="2.4378216123499139"/>
    <n v="4.9220779220779223"/>
    <n v="7.0203958756679466E-3"/>
    <n v="0.49528301886792447"/>
  </r>
  <r>
    <s v="Q1"/>
    <s v="FY24_SEM_Q1_Fish"/>
    <x v="3"/>
    <s v="Feb: Week 2"/>
    <s v="2/5/24 - 2/11/24"/>
    <n v="382.5"/>
    <n v="2873.0654761904771"/>
    <n v="120.60000000000001"/>
    <n v="96974"/>
    <n v="61"/>
    <n v="3.1716417910447761"/>
    <n v="6.2704918032786887"/>
    <n v="1.2436323138160744E-3"/>
    <n v="0.50580431177446095"/>
  </r>
  <r>
    <s v="Q1"/>
    <s v="FY24_SEM_Q1_Fish"/>
    <x v="3"/>
    <s v="Jan: Week 1"/>
    <s v="1/1/24-1/7/24"/>
    <n v="547.08333333333337"/>
    <n v="7056.0119047619073"/>
    <n v="351"/>
    <n v="115828"/>
    <n v="182"/>
    <n v="1.558641975308642"/>
    <n v="3.0059523809523814"/>
    <n v="3.0303553544911419E-3"/>
    <n v="0.51851851851851849"/>
  </r>
  <r>
    <s v="Q2"/>
    <s v="FY24_SEM_Q2_Dog"/>
    <x v="1"/>
    <s v="Jun: Week 1"/>
    <s v="5/27/24 - 6/2/24"/>
    <n v="651"/>
    <n v="40138.5"/>
    <n v="404.20000000000005"/>
    <n v="40647"/>
    <n v="221"/>
    <n v="1.6105888174171201"/>
    <n v="2.9457013574660635"/>
    <n v="9.9441533200482213E-3"/>
    <n v="0.54675903018307759"/>
  </r>
  <r>
    <s v="Q2"/>
    <s v="FY24_SEM_Q2_Dog"/>
    <x v="1"/>
    <s v="May: Week 4"/>
    <s v="5/20/24 - 5/26/24"/>
    <n v="1112"/>
    <n v="62032"/>
    <n v="548.4"/>
    <n v="61490"/>
    <n v="301"/>
    <n v="2.027716994894238"/>
    <n v="3.6943521594684388"/>
    <n v="8.9185233371279881E-3"/>
    <n v="0.54886943836615609"/>
  </r>
  <r>
    <s v="Q2"/>
    <s v="FY24_SEM_Q2_Fish"/>
    <x v="3"/>
    <s v="May: Week 3"/>
    <s v="5/13/24 - 5/19/24"/>
    <n v="445.69500000000011"/>
    <n v="2410.8136904761905"/>
    <n v="98.800000000000011"/>
    <n v="104084"/>
    <n v="59"/>
    <n v="4.5110829959514174"/>
    <n v="7.5541525423728828"/>
    <n v="9.4923331155605099E-4"/>
    <n v="0.59716599190283393"/>
  </r>
  <r>
    <s v="Q2"/>
    <s v="FY24_SEM_Q2_Cat"/>
    <x v="2"/>
    <s v="May: Week 4"/>
    <s v="5/20/24 - 5/26/24"/>
    <n v="1131.3340000000001"/>
    <n v="28340.668000000001"/>
    <n v="308"/>
    <n v="54297"/>
    <n v="185"/>
    <n v="3.6731623376623377"/>
    <n v="6.115318918918919"/>
    <n v="5.672504926607363E-3"/>
    <n v="0.60064935064935066"/>
  </r>
  <r>
    <s v="Q1"/>
    <s v="FY24_SEM_Q1_Cat"/>
    <x v="2"/>
    <s v="Jan: Week 2"/>
    <s v="1/8/24-1/14/24"/>
    <n v="760.94923076923078"/>
    <n v="9855.2000000000007"/>
    <n v="195.60000000000002"/>
    <n v="145509"/>
    <n v="120"/>
    <n v="3.8903334906402387"/>
    <n v="6.3412435897435895"/>
    <n v="1.3442467476238586E-3"/>
    <n v="0.61349693251533732"/>
  </r>
  <r>
    <s v="Q2"/>
    <s v="FY24_SEM_Q2_Cat"/>
    <x v="2"/>
    <s v="Apr: Week 4"/>
    <s v="4/15/24 - 4/21/24"/>
    <n v="993.83400000000006"/>
    <n v="21388.168000000001"/>
    <n v="210"/>
    <n v="55205"/>
    <n v="131"/>
    <n v="4.7325428571428576"/>
    <n v="7.5865190839694661"/>
    <n v="3.8040032605742235E-3"/>
    <n v="0.62380952380952381"/>
  </r>
  <r>
    <s v="Q1"/>
    <s v="FY24_SEM_Q1_Bird"/>
    <x v="0"/>
    <s v="Jan: Week 3"/>
    <s v="1/15/24-1/21/24"/>
    <n v="407.69230769230774"/>
    <n v="11830.5"/>
    <n v="90.5"/>
    <n v="93336"/>
    <n v="62"/>
    <n v="4.5048873778155549"/>
    <n v="6.575682382133996"/>
    <n v="9.6961515385274712E-4"/>
    <n v="0.68508287292817682"/>
  </r>
  <r>
    <s v="Q1"/>
    <s v="FY24_SEM_Q1_Fish"/>
    <x v="3"/>
    <s v="Jan: Week 4"/>
    <s v="1/22/24-1/28/24"/>
    <n v="351.54935897435894"/>
    <n v="9712.8571428571431"/>
    <n v="298"/>
    <n v="78957"/>
    <n v="205"/>
    <n v="1.179695835484426"/>
    <n v="1.7148749218261412"/>
    <n v="3.7742062135086188E-3"/>
    <n v="0.68791946308724827"/>
  </r>
  <r>
    <s v="Q2"/>
    <s v="FY24_SEM_Q2_Fish"/>
    <x v="3"/>
    <s v="Jun: Week 4"/>
    <s v="6/17/24 - 6/23/24"/>
    <n v="436.38916666666677"/>
    <n v="3195.8333333333339"/>
    <n v="103.4"/>
    <n v="105231"/>
    <n v="74"/>
    <n v="4.2203981302385563"/>
    <n v="5.8971509009009022"/>
    <n v="9.8260018435632093E-4"/>
    <n v="0.71566731141199225"/>
  </r>
  <r>
    <s v="Q2"/>
    <s v="FY24_SEM_Q2_Fish"/>
    <x v="3"/>
    <s v="May: Week 4"/>
    <s v="5/20/24 - 5/26/24"/>
    <n v="484.51416666666677"/>
    <n v="4395.6351190476189"/>
    <n v="159.4"/>
    <n v="103538"/>
    <n v="118"/>
    <n v="3.0396120869928906"/>
    <n v="4.1060522598870062"/>
    <n v="1.539531379783268E-3"/>
    <n v="0.740276035131744"/>
  </r>
  <r>
    <s v="Q2"/>
    <s v="FY24_SEM_Q2_Cat"/>
    <x v="2"/>
    <s v="May: Week 3"/>
    <s v="5/13/24 - 5/19/24"/>
    <n v="1024.1680000000001"/>
    <n v="23859"/>
    <n v="210"/>
    <n v="48652"/>
    <n v="158"/>
    <n v="4.8769904761904765"/>
    <n v="6.482075949367089"/>
    <n v="4.3163693167803992E-3"/>
    <n v="0.75238095238095237"/>
  </r>
  <r>
    <s v="Q1"/>
    <s v="FY24_SEM_Q1_Fish"/>
    <x v="3"/>
    <s v="Feb: Week 1"/>
    <s v="1/29/24 - 2/4/24"/>
    <n v="380.625"/>
    <n v="1957.2422619047622"/>
    <n v="79.400000000000006"/>
    <n v="97040"/>
    <n v="61"/>
    <n v="4.7937657430730471"/>
    <n v="6.2397540983606561"/>
    <n v="8.1821929101401488E-4"/>
    <n v="0.76826196473551633"/>
  </r>
  <r>
    <s v="Q2"/>
    <s v="FY24_SEM_Q2_Fish"/>
    <x v="3"/>
    <s v="Jun: Week 3"/>
    <s v="6/10/24 - 6/16/24"/>
    <n v="418.82000000000011"/>
    <n v="2606.6470238095244"/>
    <n v="91.4"/>
    <n v="100367"/>
    <n v="72"/>
    <n v="4.5822757111597383"/>
    <n v="5.816944444444446"/>
    <n v="9.1065788555999485E-4"/>
    <n v="0.78774617067833697"/>
  </r>
  <r>
    <s v="Q1"/>
    <s v="FY24_SEM_Q1_Fish"/>
    <x v="3"/>
    <s v="Feb: Week 4"/>
    <s v="2/19/24 - 2/25/24"/>
    <n v="417.43083333333334"/>
    <n v="3632.1928571428575"/>
    <n v="127.4"/>
    <n v="103728"/>
    <n v="101"/>
    <n v="3.2765371533228675"/>
    <n v="4.1329785478547851"/>
    <n v="1.2282122474163196E-3"/>
    <n v="0.79277864992150704"/>
  </r>
  <r>
    <s v="Q1"/>
    <s v="FY24_SEM_Q1_Cat"/>
    <x v="2"/>
    <s v="Feb: Week 2"/>
    <s v="2/5/24 - 2/11/24"/>
    <n v="999.83400000000006"/>
    <n v="21901.168000000001"/>
    <n v="150.4"/>
    <n v="56814"/>
    <n v="122"/>
    <n v="6.6478324468085104"/>
    <n v="8.195360655737705"/>
    <n v="2.6472348364839655E-3"/>
    <n v="0.81117021276595747"/>
  </r>
  <r>
    <s v="Q1"/>
    <s v="FY24_SEM_Q1_Cat"/>
    <x v="2"/>
    <s v="Feb: Week 1"/>
    <s v="1/29/24 - 2/4/24"/>
    <n v="978.5"/>
    <n v="21875.668000000001"/>
    <n v="161.80000000000001"/>
    <n v="60587"/>
    <n v="133"/>
    <n v="6.0475896168108774"/>
    <n v="7.3571428571428568"/>
    <n v="2.6705398847937678E-3"/>
    <n v="0.82200247218788625"/>
  </r>
  <r>
    <s v="Q2"/>
    <s v="FY24_SEM_Q2_Fish"/>
    <x v="3"/>
    <s v="Jun: Week 2"/>
    <s v="6/3/24 - 6/9/24"/>
    <n v="458.68083333333334"/>
    <n v="3149.4547619047626"/>
    <n v="85"/>
    <n v="109209"/>
    <n v="70"/>
    <n v="5.3962450980392154"/>
    <n v="6.5525833333333336"/>
    <n v="7.7832413079508098E-4"/>
    <n v="0.82352941176470584"/>
  </r>
  <r>
    <s v="Q2"/>
    <s v="FY24_SEM_Q2_Fish"/>
    <x v="3"/>
    <s v="Jun: Week 1"/>
    <s v="5/27/24 - 6/2/24"/>
    <n v="639.58333333333348"/>
    <n v="5053.5714285714294"/>
    <n v="149.20000000000002"/>
    <n v="146175"/>
    <n v="123"/>
    <n v="4.2867515638963365"/>
    <n v="5.1998644986449873"/>
    <n v="1.020694373182829E-3"/>
    <n v="0.82439678284182294"/>
  </r>
  <r>
    <s v="Q1"/>
    <s v="FY24_SEM_Q1_Fish"/>
    <x v="3"/>
    <s v="Jan: Week 2"/>
    <s v="1/8/24-1/14/24"/>
    <n v="353.67564102564108"/>
    <n v="1632.5"/>
    <n v="118"/>
    <n v="137793"/>
    <n v="99"/>
    <n v="2.9972511951325518"/>
    <n v="3.572481222481223"/>
    <n v="8.5635699926701642E-4"/>
    <n v="0.83898305084745761"/>
  </r>
  <r>
    <s v="Q1"/>
    <s v="FY24_SEM_Q1_Cat"/>
    <x v="2"/>
    <s v="Apr: Week 5"/>
    <s v="4/22/24 - 4/28/24"/>
    <n v="1057"/>
    <n v="19011.168000000001"/>
    <n v="162.20000000000002"/>
    <n v="52891"/>
    <n v="141"/>
    <n v="6.5166461159062878"/>
    <n v="7.4964539007092199"/>
    <n v="3.0666843130211191E-3"/>
    <n v="0.86929716399506773"/>
  </r>
  <r>
    <s v="Q2"/>
    <s v="FY24_SEM_Q2_Fish"/>
    <x v="3"/>
    <s v="Apr: Week 1"/>
    <s v="3/25/24 - 3/31/24"/>
    <n v="475.48666666666668"/>
    <n v="2608.7797619047624"/>
    <n v="74.600000000000009"/>
    <n v="138840"/>
    <n v="65"/>
    <n v="6.3738159070598739"/>
    <n v="7.3151794871794875"/>
    <n v="5.3730913281475087E-4"/>
    <n v="0.87131367292225193"/>
  </r>
  <r>
    <s v="Q2"/>
    <s v="FY24_SEM_Q2_Cat"/>
    <x v="2"/>
    <s v="May: Week 2"/>
    <s v="5/6/24 - 5/12/24"/>
    <n v="1013.8340000000001"/>
    <n v="26065.334000000003"/>
    <n v="160"/>
    <n v="49824"/>
    <n v="142"/>
    <n v="6.3364625000000006"/>
    <n v="7.1396760563380282"/>
    <n v="3.2113037893384713E-3"/>
    <n v="0.88749999999999996"/>
  </r>
  <r>
    <s v="Q2"/>
    <s v="FY24_SEM_Q2_Cat"/>
    <x v="2"/>
    <s v="Apr: Week 1"/>
    <s v="3/25/24 - 3/31/24"/>
    <n v="1125"/>
    <n v="23940.834000000003"/>
    <n v="151"/>
    <n v="71762"/>
    <n v="135"/>
    <n v="7.4503311258278142"/>
    <n v="8.3333333333333339"/>
    <n v="2.1041776985033863E-3"/>
    <n v="0.89403973509933776"/>
  </r>
  <r>
    <s v="Q1"/>
    <s v="FY24_SEM_Q1_Dog"/>
    <x v="1"/>
    <s v="Jan: Week 3"/>
    <s v="1/15/24-1/21/24"/>
    <n v="747.69230769230762"/>
    <n v="22469.4"/>
    <n v="190.4"/>
    <n v="57712"/>
    <n v="176"/>
    <n v="3.9269553975436322"/>
    <n v="4.2482517482517475"/>
    <n v="3.2991405600221791E-3"/>
    <n v="0.9243697478991596"/>
  </r>
  <r>
    <s v="Q2"/>
    <s v="FY24_SEM_Q2_Fish"/>
    <x v="3"/>
    <s v="Apr: Week 5"/>
    <s v="4/22/24 - 4/28/24"/>
    <n v="452.77833333333342"/>
    <n v="2740.0297619047624"/>
    <n v="59.400000000000006"/>
    <n v="110122"/>
    <n v="55"/>
    <n v="7.6225308641975316"/>
    <n v="8.2323333333333348"/>
    <n v="5.3940175441782759E-4"/>
    <n v="0.92592592592592582"/>
  </r>
  <r>
    <s v="Q1"/>
    <s v="FY24_SEM_Q1_Cat"/>
    <x v="2"/>
    <s v="Mar: Week 3"/>
    <s v="3/11/24 - 3/17/24"/>
    <n v="1280"/>
    <n v="29860.5"/>
    <n v="186.60000000000002"/>
    <n v="77002"/>
    <n v="180"/>
    <n v="6.8595927116827431"/>
    <n v="7.1111111111111107"/>
    <n v="2.4233136801641519E-3"/>
    <n v="0.96463022508038576"/>
  </r>
  <r>
    <s v="Q1"/>
    <s v="FY24_SEM_Q1_Cat"/>
    <x v="2"/>
    <s v="Jan: Week 3"/>
    <s v="1/15/24-1/21/24"/>
    <n v="716.5138461538462"/>
    <n v="24260.2"/>
    <n v="180"/>
    <n v="67202"/>
    <n v="174"/>
    <n v="3.9806324786324789"/>
    <n v="4.1178956675508402"/>
    <n v="2.6784917115562036E-3"/>
    <n v="0.96666666666666667"/>
  </r>
  <r>
    <s v="Q1"/>
    <s v="FY24_SEM_Q1_Cat"/>
    <x v="2"/>
    <s v="Feb: Week 4"/>
    <s v="2/19/24 - 2/25/24"/>
    <n v="1071.3340000000001"/>
    <n v="30553.5"/>
    <n v="160.60000000000002"/>
    <n v="68688"/>
    <n v="157"/>
    <n v="6.6708219178082189"/>
    <n v="6.8237834394904464"/>
    <n v="2.338108548800373E-3"/>
    <n v="0.97758405977584051"/>
  </r>
  <r>
    <s v="Q1"/>
    <s v="FY24_SEM_Q1_Fish"/>
    <x v="3"/>
    <s v="Mar: Week 4"/>
    <s v="3/18/24 - 3/24/24"/>
    <n v="501.11166666666668"/>
    <n v="3247.7184523809528"/>
    <n v="75"/>
    <n v="131485"/>
    <n v="75"/>
    <n v="6.6814888888888895"/>
    <n v="6.6814888888888895"/>
    <n v="5.7040727079134507E-4"/>
    <n v="1"/>
  </r>
  <r>
    <s v="Q2"/>
    <s v="FY24_SEM_Q2_Fish"/>
    <x v="3"/>
    <s v="Apr: Week 2"/>
    <s v="4/1/24 - 4/7/24"/>
    <n v="429.51416666666677"/>
    <n v="3198.9583333333339"/>
    <n v="64.600000000000009"/>
    <n v="111861"/>
    <n v="66"/>
    <n v="6.6488261093911252"/>
    <n v="6.5077904040404055"/>
    <n v="5.7750243605903765E-4"/>
    <n v="1.0216718266253868"/>
  </r>
  <r>
    <s v="Q2"/>
    <s v="FY24_SEM_Q2_Cat"/>
    <x v="2"/>
    <s v="Apr: Week 2"/>
    <s v="4/1/24 - 4/7/24"/>
    <n v="988.66800000000012"/>
    <n v="24953.334000000003"/>
    <n v="140"/>
    <n v="51648"/>
    <n v="148"/>
    <n v="7.0619142857142867"/>
    <n v="6.68018918918919"/>
    <n v="2.7106567534076827E-3"/>
    <n v="1.0571428571428572"/>
  </r>
  <r>
    <s v="Q2"/>
    <s v="FY24_SEM_Q2_Cat"/>
    <x v="2"/>
    <s v="Jun: Week 1"/>
    <s v="5/27/24 - 6/2/24"/>
    <n v="1218.5"/>
    <n v="44378.668000000005"/>
    <n v="247.60000000000002"/>
    <n v="64014"/>
    <n v="268"/>
    <n v="4.9212439418416798"/>
    <n v="4.5466417910447765"/>
    <n v="3.8679038960227454E-3"/>
    <n v="1.0823909531502423"/>
  </r>
  <r>
    <s v="Q2"/>
    <s v="FY24_SEM_Q2_Cat"/>
    <x v="2"/>
    <s v="May: Week 1"/>
    <s v="4/29/24 - 5/5/24"/>
    <n v="993.16800000000012"/>
    <n v="23392.334000000003"/>
    <n v="131.80000000000001"/>
    <n v="47674"/>
    <n v="143"/>
    <n v="7.5354172989377846"/>
    <n v="6.9452307692307702"/>
    <n v="2.7646096404748922E-3"/>
    <n v="1.0849772382397571"/>
  </r>
  <r>
    <s v="Q1"/>
    <s v="FY24_SEM_Q1_Fish"/>
    <x v="3"/>
    <s v="Mar: Week 2"/>
    <s v="3/4/24 - 3/10/24"/>
    <n v="498.125"/>
    <n v="2946.9744047619051"/>
    <n v="82.800000000000011"/>
    <n v="120350"/>
    <n v="90"/>
    <n v="6.016002415458936"/>
    <n v="5.5347222222222223"/>
    <n v="6.8799335272122985E-4"/>
    <n v="1.0869565217391304"/>
  </r>
  <r>
    <s v="Q2"/>
    <s v="FY24_SEM_Q2_Fish"/>
    <x v="3"/>
    <s v="Apr: Week 4"/>
    <s v="4/15/24 - 4/21/24"/>
    <n v="434.23666666666668"/>
    <n v="1688.6904761904764"/>
    <n v="52.400000000000006"/>
    <n v="102731"/>
    <n v="57"/>
    <n v="8.2869592875318059"/>
    <n v="7.6181871345029242"/>
    <n v="5.100699886110327E-4"/>
    <n v="1.0877862595419847"/>
  </r>
  <r>
    <s v="Q1"/>
    <s v="FY24_SEM_Q1_Cat"/>
    <x v="2"/>
    <s v="Mar: Week 1"/>
    <s v="2/26/24 - 3/3/24"/>
    <n v="1183.8340000000001"/>
    <n v="26987"/>
    <n v="135"/>
    <n v="69604"/>
    <n v="152"/>
    <n v="8.7691407407407418"/>
    <n v="7.7883815789473685"/>
    <n v="1.9395437043848054E-3"/>
    <n v="1.125925925925926"/>
  </r>
  <r>
    <s v="Q2"/>
    <s v="FY24_SEM_Q2_Fish"/>
    <x v="3"/>
    <s v="May: Week 1"/>
    <s v="4/29/24 - 5/5/24"/>
    <n v="441.25"/>
    <n v="2823.3630952380954"/>
    <n v="56"/>
    <n v="107744"/>
    <n v="64"/>
    <n v="7.8794642857142856"/>
    <n v="6.89453125"/>
    <n v="5.1975051975051978E-4"/>
    <n v="1.1428571428571428"/>
  </r>
  <r>
    <s v="Q1"/>
    <s v="FY24_SEM_Q1_Fish"/>
    <x v="3"/>
    <s v="Mar: Week 1"/>
    <s v="2/26/24 - 3/3/24"/>
    <n v="466.45833333333343"/>
    <n v="3702.7779761904767"/>
    <n v="89.800000000000011"/>
    <n v="117579"/>
    <n v="104"/>
    <n v="5.1944135115070535"/>
    <n v="4.4851762820512828"/>
    <n v="7.6374182464555753E-4"/>
    <n v="1.1581291759465477"/>
  </r>
  <r>
    <s v="Q2"/>
    <s v="FY24_SEM_Q2_Fish"/>
    <x v="3"/>
    <s v="Apr: Week 3"/>
    <s v="4/8/24 - 4/14/24"/>
    <n v="437.01416666666677"/>
    <n v="1862.0041666666668"/>
    <n v="57.800000000000004"/>
    <n v="105428"/>
    <n v="70"/>
    <n v="7.5607987312572096"/>
    <n v="6.2430595238095252"/>
    <n v="5.4824145388321897E-4"/>
    <n v="1.2110726643598615"/>
  </r>
  <r>
    <s v="Q2"/>
    <s v="FY24_SEM_Q2_Cat"/>
    <x v="2"/>
    <s v="Apr: Week 3"/>
    <s v="4/8/24 - 4/14/24"/>
    <n v="998"/>
    <n v="23562.668000000001"/>
    <n v="110.4"/>
    <n v="44301"/>
    <n v="135"/>
    <n v="9.0398550724637676"/>
    <n v="7.3925925925925924"/>
    <n v="2.4920430690052145E-3"/>
    <n v="1.2228260869565217"/>
  </r>
  <r>
    <s v="Q1"/>
    <s v="FY24_SEM_Q1_Cat"/>
    <x v="2"/>
    <s v="Mar: Week 4"/>
    <s v="3/18/24 - 3/24/24"/>
    <n v="1260"/>
    <n v="31622.168000000001"/>
    <n v="163.60000000000002"/>
    <n v="74882"/>
    <n v="201"/>
    <n v="7.7017114914425413"/>
    <n v="6.2686567164179108"/>
    <n v="2.1847707059106328E-3"/>
    <n v="1.2286063569682151"/>
  </r>
  <r>
    <s v="Q1"/>
    <s v="FY24_SEM_Q1_Cat"/>
    <x v="2"/>
    <s v="Mar: Week 2"/>
    <s v="3/4/24 - 3/10/24"/>
    <n v="1263.5"/>
    <n v="34512.667999999998"/>
    <n v="167.20000000000002"/>
    <n v="72841"/>
    <n v="208"/>
    <n v="7.5568181818181808"/>
    <n v="6.0745192307692308"/>
    <n v="2.2954105517497018E-3"/>
    <n v="1.2440191387559807"/>
  </r>
  <r>
    <s v="Q1"/>
    <s v="FY24_SEM_Q1_Fish"/>
    <x v="3"/>
    <s v="Mar: Week 3"/>
    <s v="3/11/24 - 3/17/24"/>
    <n v="511.875"/>
    <n v="3403.5220238095239"/>
    <n v="70.8"/>
    <n v="128477"/>
    <n v="89"/>
    <n v="7.2298728813559325"/>
    <n v="5.7514044943820224"/>
    <n v="5.5107139799341512E-4"/>
    <n v="1.2570621468926555"/>
  </r>
  <r>
    <s v="Q1"/>
    <s v="FY24_SEM_Q1_Fish"/>
    <x v="3"/>
    <s v="Jan: Week 3"/>
    <s v="1/15/24-1/21/24"/>
    <n v="326.61346153846154"/>
    <n v="7313.1547619047624"/>
    <n v="133.4"/>
    <n v="64951"/>
    <n v="172"/>
    <n v="2.4483767731518853"/>
    <n v="1.8989154740608229"/>
    <n v="2.0538559837415898E-3"/>
    <n v="1.2893553223388305"/>
  </r>
  <r>
    <s v="Q2"/>
    <s v="FY24_SEM_Q2_Fish"/>
    <x v="3"/>
    <s v="May: Week 2"/>
    <s v="5/6/24 - 5/12/24"/>
    <n v="451.11166666666668"/>
    <n v="2136.4089285714285"/>
    <n v="51.400000000000006"/>
    <n v="105833"/>
    <n v="68"/>
    <n v="8.7764915693904015"/>
    <n v="6.6339950980392155"/>
    <n v="4.8567082101045992E-4"/>
    <n v="1.3229571984435797"/>
  </r>
  <r>
    <s v="Q2"/>
    <s v="FY24_SEM_Q2_Cat"/>
    <x v="2"/>
    <s v="Jun: Week 4"/>
    <s v="6/17/24 - 6/23/24"/>
    <n v="802"/>
    <n v="25947.834000000003"/>
    <n v="112"/>
    <n v="42314"/>
    <n v="157"/>
    <n v="7.1607142857142856"/>
    <n v="5.1082802547770703"/>
    <n v="2.6468781018102756E-3"/>
    <n v="1.4017857142857142"/>
  </r>
  <r>
    <s v="Q2"/>
    <s v="FY24_SEM_Q2_Cat"/>
    <x v="2"/>
    <s v="Jun: Week 2"/>
    <s v="6/3/24 - 6/9/24"/>
    <n v="866.16800000000012"/>
    <n v="27015.168000000001"/>
    <n v="122.60000000000001"/>
    <n v="40814"/>
    <n v="199"/>
    <n v="7.0649918433931491"/>
    <n v="4.3526030150753776"/>
    <n v="3.0038712206595778E-3"/>
    <n v="1.6231647634584012"/>
  </r>
  <r>
    <s v="Q2"/>
    <s v="FY24_SEM_Q2_Cat"/>
    <x v="2"/>
    <s v="Jun: Week 3"/>
    <s v="6/10/24 - 6/16/24"/>
    <n v="747.16800000000012"/>
    <n v="25129.834000000003"/>
    <n v="94.800000000000011"/>
    <n v="38672"/>
    <n v="167"/>
    <n v="7.8815189873417726"/>
    <n v="4.4740598802395217"/>
    <n v="2.4513860157219696E-3"/>
    <n v="1.76160337552742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SEM Conquest Pivot Table" cacheId="7" applyNumberFormats="0" applyBorderFormats="0" applyFontFormats="0" applyPatternFormats="0" applyAlignmentFormats="0" applyWidthHeightFormats="0" dataCaption="" updatedVersion="6" rowGrandTotals="0" compact="0" compactData="0">
  <location ref="A44:H49" firstHeaderRow="1" firstDataRow="2" firstDataCol="1"/>
  <pivotFields count="18">
    <pivotField name="Quarter" compact="0" outline="0" multipleItemSelectionAllowed="1" showAll="0"/>
    <pivotField name="Campaign Name" compact="0" outline="0" multipleItemSelectionAllowed="1" showAll="0"/>
    <pivotField name="Campaign" axis="axisRow" compact="0" outline="0" multipleItemSelectionAllowed="1" showAll="0" sortType="ascending">
      <items count="5">
        <item x="0"/>
        <item x="2"/>
        <item x="1"/>
        <item x="3"/>
        <item t="default"/>
      </items>
    </pivotField>
    <pivotField name="Fiscal Week" compact="0" outline="0" multipleItemSelectionAllowed="1" showAll="0"/>
    <pivotField name="Date" compact="0" numFmtId="165" outline="0" multipleItemSelectionAllowed="1" showAll="0"/>
    <pivotField name="Spend" dataField="1" compact="0" numFmtId="164" outline="0" multipleItemSelectionAllowed="1" showAll="0"/>
    <pivotField name="Revenue" dataField="1" compact="0" numFmtId="164" outline="0" multipleItemSelectionAllowed="1" showAll="0"/>
    <pivotField name="Clicks" compact="0" numFmtId="3" outline="0" multipleItemSelectionAllowed="1" showAll="0"/>
    <pivotField name="Impressions" compact="0" outline="0" multipleItemSelectionAllowed="1" showAll="0"/>
    <pivotField name="Orders" dataField="1" compact="0" outline="0" multipleItemSelectionAllowed="1" showAll="0"/>
    <pivotField name="CPC" compact="0" numFmtId="164" outline="0" multipleItemSelectionAllowed="1" showAll="0"/>
    <pivotField name="CPA" compact="0" numFmtId="164" outline="0" multipleItemSelectionAllowed="1" showAll="0"/>
    <pivotField name="CTR" compact="0" numFmtId="10" outline="0" multipleItemSelectionAllowed="1" showAll="0"/>
    <pivotField name="CVR" compact="0" numFmtId="166" outline="0" multipleItemSelectionAllowed="1" showAl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">
    <field x="2"/>
  </rowFields>
  <rowItems count="4">
    <i>
      <x/>
    </i>
    <i>
      <x v="1"/>
    </i>
    <i>
      <x v="2"/>
    </i>
    <i>
      <x v="3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pend" fld="5" baseField="0" numFmtId="44"/>
    <dataField name="Orders" fld="9" baseField="0"/>
    <dataField name="Revenue" fld="6" baseField="0" numFmtId="44"/>
    <dataField name="SUM of cpc2" fld="14" baseField="0" numFmtId="44"/>
    <dataField name="SUM of cpa2" fld="15" baseField="0" numFmtId="44"/>
    <dataField name="SUM of ctr2" fld="16" baseField="0" numFmtId="10"/>
    <dataField name="SUM of cvr2" fld="17" baseField="0" numFmtId="10"/>
  </dataFields>
  <formats count="6">
    <format dxfId="58">
      <pivotArea outline="0" fieldPosition="0">
        <references count="1">
          <reference field="4294967294" count="1" selected="0">
            <x v="2"/>
          </reference>
        </references>
      </pivotArea>
    </format>
    <format dxfId="56">
      <pivotArea outline="0" fieldPosition="0">
        <references count="1">
          <reference field="4294967294" count="1" selected="0">
            <x v="0"/>
          </reference>
        </references>
      </pivotArea>
    </format>
    <format dxfId="53">
      <pivotArea outline="0" fieldPosition="0">
        <references count="1">
          <reference field="4294967294" count="1" selected="0">
            <x v="3"/>
          </reference>
        </references>
      </pivotArea>
    </format>
    <format dxfId="49">
      <pivotArea outline="0" fieldPosition="0">
        <references count="1">
          <reference field="4294967294" count="1" selected="0">
            <x v="4"/>
          </reference>
        </references>
      </pivotArea>
    </format>
    <format dxfId="33">
      <pivotArea outline="0" fieldPosition="0">
        <references count="1">
          <reference field="4294967294" count="1" selected="0">
            <x v="5"/>
          </reference>
        </references>
      </pivotArea>
    </format>
    <format dxfId="13">
      <pivotArea outline="0" fieldPosition="0">
        <references count="1">
          <reference field="4294967294" count="1" selected="0">
            <x v="6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MA Pivot Table" cacheId="4" applyNumberFormats="0" applyBorderFormats="0" applyFontFormats="0" applyPatternFormats="0" applyAlignmentFormats="0" applyWidthHeightFormats="0" dataCaption="" updatedVersion="6" rowGrandTotals="0" compact="0" compactData="0">
  <location ref="A1:B12" firstHeaderRow="1" firstDataRow="1" firstDataCol="1"/>
  <pivotFields count="10">
    <pivotField name="Quarter" compact="0" outline="0" multipleItemSelectionAllowed="1" showAll="0"/>
    <pivotField name="Campaign Name" axis="axisRow" compact="0" outline="0" multipleItemSelectionAllowed="1" showAll="0" sortType="ascending">
      <items count="12">
        <item x="4"/>
        <item x="0"/>
        <item x="1"/>
        <item x="3"/>
        <item x="9"/>
        <item x="2"/>
        <item x="5"/>
        <item x="8"/>
        <item x="7"/>
        <item x="6"/>
        <item x="10"/>
        <item t="default"/>
      </items>
    </pivotField>
    <pivotField name="Campaign" compact="0" outline="0" multipleItemSelectionAllowed="1" showAll="0"/>
    <pivotField name="Fiscal Week" compact="0" outline="0" multipleItemSelectionAllowed="1" showAll="0"/>
    <pivotField name="Date" compact="0" numFmtId="165" outline="0" multipleItemSelectionAllowed="1" showAll="0"/>
    <pivotField name="Spend" compact="0" numFmtId="164" outline="0" multipleItemSelectionAllowed="1" showAll="0"/>
    <pivotField name="Revenue" compact="0" numFmtId="164" outline="0" multipleItemSelectionAllowed="1" showAll="0"/>
    <pivotField name="Clicks" dataField="1" compact="0" numFmtId="3" outline="0" multipleItemSelectionAllowed="1" showAll="0"/>
    <pivotField name="Impressions" compact="0" numFmtId="3" outline="0" multipleItemSelectionAllowed="1" showAll="0"/>
    <pivotField name="Orders" compact="0" outline="0" multipleItemSelectionAllowe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rowItems>
  <colItems count="1">
    <i/>
  </colItems>
  <dataFields count="1">
    <dataField name="SUM of Clicks" fld="7" baseField="0"/>
  </dataFields>
  <formats count="10">
    <format dxfId="11">
      <pivotArea type="all" dataOnly="0" outline="0" fieldPosition="0"/>
    </format>
    <format dxfId="10">
      <pivotArea outline="0" fieldPosition="0"/>
    </format>
    <format dxfId="9">
      <pivotArea field="1" type="button" dataOnly="0" labelOnly="1" outline="0" axis="axisRow" fieldPosition="0"/>
    </format>
    <format dxfId="8">
      <pivotArea dataOnly="0" labelOnly="1" outline="0" fieldPosition="0">
        <references count="1">
          <reference field="1" count="0"/>
        </references>
      </pivotArea>
    </format>
    <format dxfId="7">
      <pivotArea dataOnly="0" labelOnly="1" outline="0" axis="axisValues" fieldPosition="0"/>
    </format>
    <format dxfId="5">
      <pivotArea type="all" dataOnly="0" outline="0" fieldPosition="0"/>
    </format>
    <format dxfId="4">
      <pivotArea outline="0" fieldPosition="0"/>
    </format>
    <format dxfId="3">
      <pivotArea field="1" type="button" dataOnly="0" labelOnly="1" outline="0" axis="axisRow" fieldPosition="0"/>
    </format>
    <format dxfId="2">
      <pivotArea dataOnly="0" labelOnly="1" outline="0" fieldPosition="0">
        <references count="1">
          <reference field="1" count="0"/>
        </references>
      </pivotArea>
    </format>
    <format dxfId="1">
      <pivotArea dataOnly="0" labelOnly="1" outline="0" axis="axisValues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8">
  <tableColumns count="7">
    <tableColumn id="1" xr3:uid="{00000000-0010-0000-0000-000001000000}" name="Channel"/>
    <tableColumn id="2" xr3:uid="{00000000-0010-0000-0000-000002000000}" name="Bird"/>
    <tableColumn id="3" xr3:uid="{00000000-0010-0000-0000-000003000000}" name="Cat"/>
    <tableColumn id="4" xr3:uid="{00000000-0010-0000-0000-000004000000}" name="Dog"/>
    <tableColumn id="5" xr3:uid="{00000000-0010-0000-0000-000005000000}" name="Fish"/>
    <tableColumn id="6" xr3:uid="{00000000-0010-0000-0000-000006000000}" name="Reptile"/>
    <tableColumn id="7" xr3:uid="{00000000-0010-0000-0000-000007000000}" name="Total"/>
  </tableColumns>
  <tableStyleInfo name="Copy of Forecasted Q1+Q2 Budge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1:G16">
  <tableColumns count="7">
    <tableColumn id="1" xr3:uid="{00000000-0010-0000-0100-000001000000}" name="Channel"/>
    <tableColumn id="2" xr3:uid="{00000000-0010-0000-0100-000002000000}" name="Bird"/>
    <tableColumn id="3" xr3:uid="{00000000-0010-0000-0100-000003000000}" name="Cat"/>
    <tableColumn id="4" xr3:uid="{00000000-0010-0000-0100-000004000000}" name="Dog"/>
    <tableColumn id="5" xr3:uid="{00000000-0010-0000-0100-000005000000}" name="Fish"/>
    <tableColumn id="6" xr3:uid="{00000000-0010-0000-0100-000006000000}" name="Reptile"/>
    <tableColumn id="7" xr3:uid="{00000000-0010-0000-0100-000007000000}" name="Total"/>
  </tableColumns>
  <tableStyleInfo name="Copy of Forecasted Q1+Q2 Budget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9:G24">
  <tableColumns count="7">
    <tableColumn id="1" xr3:uid="{00000000-0010-0000-0200-000001000000}" name="Channel"/>
    <tableColumn id="2" xr3:uid="{00000000-0010-0000-0200-000002000000}" name="Bird"/>
    <tableColumn id="3" xr3:uid="{00000000-0010-0000-0200-000003000000}" name="Cat"/>
    <tableColumn id="4" xr3:uid="{00000000-0010-0000-0200-000004000000}" name="Dog"/>
    <tableColumn id="5" xr3:uid="{00000000-0010-0000-0200-000005000000}" name="Fish"/>
    <tableColumn id="6" xr3:uid="{00000000-0010-0000-0200-000006000000}" name="Reptile"/>
    <tableColumn id="7" xr3:uid="{00000000-0010-0000-0200-000007000000}" name="Total"/>
  </tableColumns>
  <tableStyleInfo name="Copy of Forecasted Q1+Q2 Budget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27:G32">
  <tableColumns count="7">
    <tableColumn id="1" xr3:uid="{00000000-0010-0000-0300-000001000000}" name="Channel"/>
    <tableColumn id="2" xr3:uid="{00000000-0010-0000-0300-000002000000}" name="Bird"/>
    <tableColumn id="3" xr3:uid="{00000000-0010-0000-0300-000003000000}" name="Cat"/>
    <tableColumn id="4" xr3:uid="{00000000-0010-0000-0300-000004000000}" name="Dog"/>
    <tableColumn id="5" xr3:uid="{00000000-0010-0000-0300-000005000000}" name="Fish"/>
    <tableColumn id="6" xr3:uid="{00000000-0010-0000-0300-000006000000}" name="Reptile"/>
    <tableColumn id="7" xr3:uid="{00000000-0010-0000-0300-000007000000}" name="Total"/>
  </tableColumns>
  <tableStyleInfo name="Copy of Forecasted Q1+Q2 Budget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A28:C32">
  <tableColumns count="3">
    <tableColumn id="1" xr3:uid="{00000000-0010-0000-0400-000001000000}" name="Campaign SEM"/>
    <tableColumn id="2" xr3:uid="{00000000-0010-0000-0400-000002000000}" name="Q1 "/>
    <tableColumn id="3" xr3:uid="{00000000-0010-0000-0400-000003000000}" name="Q2"/>
  </tableColumns>
  <tableStyleInfo name="SEM Pivot Tabl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hewy.com/b/bird-941" TargetMode="External"/><Relationship Id="rId18" Type="http://schemas.openxmlformats.org/officeDocument/2006/relationships/hyperlink" Target="https://www.chewy.com/b/cat-325" TargetMode="External"/><Relationship Id="rId26" Type="http://schemas.openxmlformats.org/officeDocument/2006/relationships/hyperlink" Target="https://www.chewy.com/b/reptile-1025" TargetMode="External"/><Relationship Id="rId3" Type="http://schemas.openxmlformats.org/officeDocument/2006/relationships/hyperlink" Target="https://www.chewy.com/b/dog-288" TargetMode="External"/><Relationship Id="rId21" Type="http://schemas.openxmlformats.org/officeDocument/2006/relationships/hyperlink" Target="https://www.chewy.com/b/reptile-1025" TargetMode="External"/><Relationship Id="rId34" Type="http://schemas.openxmlformats.org/officeDocument/2006/relationships/hyperlink" Target="https://www.chewy.com/b/dog-288" TargetMode="External"/><Relationship Id="rId7" Type="http://schemas.openxmlformats.org/officeDocument/2006/relationships/hyperlink" Target="https://www.chewy.com/b/dog-288" TargetMode="External"/><Relationship Id="rId12" Type="http://schemas.openxmlformats.org/officeDocument/2006/relationships/hyperlink" Target="https://www.chewy.com/b/fish-885" TargetMode="External"/><Relationship Id="rId17" Type="http://schemas.openxmlformats.org/officeDocument/2006/relationships/hyperlink" Target="https://www.chewy.com/b/bird-941" TargetMode="External"/><Relationship Id="rId25" Type="http://schemas.openxmlformats.org/officeDocument/2006/relationships/hyperlink" Target="https://www.chewy.com/b/fish-885" TargetMode="External"/><Relationship Id="rId33" Type="http://schemas.openxmlformats.org/officeDocument/2006/relationships/hyperlink" Target="https://www.chewy.com/b/cat-325" TargetMode="External"/><Relationship Id="rId2" Type="http://schemas.openxmlformats.org/officeDocument/2006/relationships/hyperlink" Target="https://www.chewy.com/b/cat-325" TargetMode="External"/><Relationship Id="rId16" Type="http://schemas.openxmlformats.org/officeDocument/2006/relationships/hyperlink" Target="https://www.chewy.com/b/fish-885" TargetMode="External"/><Relationship Id="rId20" Type="http://schemas.openxmlformats.org/officeDocument/2006/relationships/hyperlink" Target="https://www.chewy.com/b/fish-885" TargetMode="External"/><Relationship Id="rId29" Type="http://schemas.openxmlformats.org/officeDocument/2006/relationships/hyperlink" Target="https://www.chewy.com/b/dog-288" TargetMode="External"/><Relationship Id="rId1" Type="http://schemas.openxmlformats.org/officeDocument/2006/relationships/hyperlink" Target="https://www.chewy.com/b/bird-941" TargetMode="External"/><Relationship Id="rId6" Type="http://schemas.openxmlformats.org/officeDocument/2006/relationships/hyperlink" Target="https://www.chewy.com/b/cat-325" TargetMode="External"/><Relationship Id="rId11" Type="http://schemas.openxmlformats.org/officeDocument/2006/relationships/hyperlink" Target="https://www.chewy.com/b/dog-288" TargetMode="External"/><Relationship Id="rId24" Type="http://schemas.openxmlformats.org/officeDocument/2006/relationships/hyperlink" Target="https://www.chewy.com/b/dog-288" TargetMode="External"/><Relationship Id="rId32" Type="http://schemas.openxmlformats.org/officeDocument/2006/relationships/hyperlink" Target="https://www.chewy.com/b/bird-941" TargetMode="External"/><Relationship Id="rId5" Type="http://schemas.openxmlformats.org/officeDocument/2006/relationships/hyperlink" Target="https://www.chewy.com/b/bird-941" TargetMode="External"/><Relationship Id="rId15" Type="http://schemas.openxmlformats.org/officeDocument/2006/relationships/hyperlink" Target="https://www.chewy.com/b/dog-288" TargetMode="External"/><Relationship Id="rId23" Type="http://schemas.openxmlformats.org/officeDocument/2006/relationships/hyperlink" Target="https://www.chewy.com/b/cat-325" TargetMode="External"/><Relationship Id="rId28" Type="http://schemas.openxmlformats.org/officeDocument/2006/relationships/hyperlink" Target="https://www.chewy.com/b/cat-325" TargetMode="External"/><Relationship Id="rId36" Type="http://schemas.openxmlformats.org/officeDocument/2006/relationships/hyperlink" Target="https://www.chewy.com/b/reptile-1025" TargetMode="External"/><Relationship Id="rId10" Type="http://schemas.openxmlformats.org/officeDocument/2006/relationships/hyperlink" Target="https://www.chewy.com/b/cat-325" TargetMode="External"/><Relationship Id="rId19" Type="http://schemas.openxmlformats.org/officeDocument/2006/relationships/hyperlink" Target="https://www.chewy.com/b/dog-288" TargetMode="External"/><Relationship Id="rId31" Type="http://schemas.openxmlformats.org/officeDocument/2006/relationships/hyperlink" Target="https://www.chewy.com/b/reptile-1025" TargetMode="External"/><Relationship Id="rId4" Type="http://schemas.openxmlformats.org/officeDocument/2006/relationships/hyperlink" Target="https://www.chewy.com/b/fish-885" TargetMode="External"/><Relationship Id="rId9" Type="http://schemas.openxmlformats.org/officeDocument/2006/relationships/hyperlink" Target="https://www.chewy.com/b/bird-941" TargetMode="External"/><Relationship Id="rId14" Type="http://schemas.openxmlformats.org/officeDocument/2006/relationships/hyperlink" Target="https://www.chewy.com/b/cat-325" TargetMode="External"/><Relationship Id="rId22" Type="http://schemas.openxmlformats.org/officeDocument/2006/relationships/hyperlink" Target="https://www.chewy.com/b/bird-941" TargetMode="External"/><Relationship Id="rId27" Type="http://schemas.openxmlformats.org/officeDocument/2006/relationships/hyperlink" Target="https://www.chewy.com/b/bird-941" TargetMode="External"/><Relationship Id="rId30" Type="http://schemas.openxmlformats.org/officeDocument/2006/relationships/hyperlink" Target="https://www.chewy.com/b/fish-885" TargetMode="External"/><Relationship Id="rId35" Type="http://schemas.openxmlformats.org/officeDocument/2006/relationships/hyperlink" Target="https://www.chewy.com/b/fish-885" TargetMode="External"/><Relationship Id="rId8" Type="http://schemas.openxmlformats.org/officeDocument/2006/relationships/hyperlink" Target="https://www.chewy.com/b/fish-88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  <outlinePr summaryBelow="0" summaryRight="0"/>
  </sheetPr>
  <dimension ref="A1:X988"/>
  <sheetViews>
    <sheetView workbookViewId="0">
      <selection activeCell="B1" sqref="B1:B1048576"/>
    </sheetView>
  </sheetViews>
  <sheetFormatPr defaultColWidth="12.6328125" defaultRowHeight="15.75" customHeight="1"/>
  <cols>
    <col min="1" max="1" width="76" customWidth="1"/>
  </cols>
  <sheetData>
    <row r="1" spans="1:24" ht="31.5" customHeight="1">
      <c r="A1" s="1" t="s">
        <v>0</v>
      </c>
    </row>
    <row r="2" spans="1:24" ht="31.5" customHeight="1">
      <c r="A2" s="3" t="s">
        <v>1</v>
      </c>
    </row>
    <row r="3" spans="1:24" ht="31.5" customHeight="1">
      <c r="A3" s="3" t="s">
        <v>2</v>
      </c>
    </row>
    <row r="4" spans="1:24" ht="31.5" customHeight="1">
      <c r="A4" s="3" t="s">
        <v>3</v>
      </c>
    </row>
    <row r="5" spans="1:24" ht="31.5" customHeight="1">
      <c r="A5" s="3" t="s">
        <v>4</v>
      </c>
    </row>
    <row r="6" spans="1:24" ht="11" customHeight="1">
      <c r="A6" s="4"/>
    </row>
    <row r="7" spans="1:24" ht="12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4" customHeight="1">
      <c r="A8" s="137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2" customHeight="1">
      <c r="A9" s="137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3.5" customHeight="1">
      <c r="A10" s="137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2" customHeight="1">
      <c r="A11" s="7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5.75" customHeight="1">
      <c r="A12" s="4"/>
    </row>
    <row r="13" spans="1:24" ht="15.75" customHeight="1">
      <c r="A13" s="4"/>
    </row>
    <row r="14" spans="1:24" ht="15.75" customHeight="1">
      <c r="A14" s="4"/>
    </row>
    <row r="15" spans="1:24" ht="15.75" customHeight="1">
      <c r="A15" s="4"/>
    </row>
    <row r="16" spans="1:24" ht="15.75" customHeight="1">
      <c r="A16" s="4"/>
    </row>
    <row r="17" spans="1:1" ht="15.75" customHeight="1">
      <c r="A17" s="4"/>
    </row>
    <row r="18" spans="1:1" ht="15.75" customHeight="1">
      <c r="A18" s="4"/>
    </row>
    <row r="19" spans="1:1" ht="15.75" customHeight="1">
      <c r="A19" s="4"/>
    </row>
    <row r="20" spans="1:1" ht="12.5">
      <c r="A20" s="4"/>
    </row>
    <row r="21" spans="1:1" ht="12.5">
      <c r="A21" s="4"/>
    </row>
    <row r="22" spans="1:1" ht="12.5">
      <c r="A22" s="4"/>
    </row>
    <row r="23" spans="1:1" ht="12.5">
      <c r="A23" s="4"/>
    </row>
    <row r="24" spans="1:1" ht="12.5">
      <c r="A24" s="4"/>
    </row>
    <row r="25" spans="1:1" ht="12.5">
      <c r="A25" s="4"/>
    </row>
    <row r="26" spans="1:1" ht="12.5">
      <c r="A26" s="4"/>
    </row>
    <row r="27" spans="1:1" ht="12.5">
      <c r="A27" s="4"/>
    </row>
    <row r="28" spans="1:1" ht="12.5">
      <c r="A28" s="4"/>
    </row>
    <row r="29" spans="1:1" ht="12.5">
      <c r="A29" s="4"/>
    </row>
    <row r="30" spans="1:1" ht="12.5">
      <c r="A30" s="4"/>
    </row>
    <row r="31" spans="1:1" ht="12.5">
      <c r="A31" s="4"/>
    </row>
    <row r="32" spans="1:1" ht="12.5">
      <c r="A32" s="4"/>
    </row>
    <row r="33" spans="1:1" ht="12.5">
      <c r="A33" s="4"/>
    </row>
    <row r="34" spans="1:1" ht="12.5">
      <c r="A34" s="4"/>
    </row>
    <row r="35" spans="1:1" ht="12.5">
      <c r="A35" s="4"/>
    </row>
    <row r="36" spans="1:1" ht="12.5">
      <c r="A36" s="4"/>
    </row>
    <row r="37" spans="1:1" ht="12.5">
      <c r="A37" s="4"/>
    </row>
    <row r="38" spans="1:1" ht="12.5">
      <c r="A38" s="4"/>
    </row>
    <row r="39" spans="1:1" ht="12.5">
      <c r="A39" s="4"/>
    </row>
    <row r="40" spans="1:1" ht="12.5">
      <c r="A40" s="4"/>
    </row>
    <row r="41" spans="1:1" ht="12.5">
      <c r="A41" s="4"/>
    </row>
    <row r="42" spans="1:1" ht="12.5">
      <c r="A42" s="4"/>
    </row>
    <row r="43" spans="1:1" ht="12.5">
      <c r="A43" s="4"/>
    </row>
    <row r="44" spans="1:1" ht="12.5">
      <c r="A44" s="4"/>
    </row>
    <row r="45" spans="1:1" ht="12.5">
      <c r="A45" s="4"/>
    </row>
    <row r="46" spans="1:1" ht="12.5">
      <c r="A46" s="4"/>
    </row>
    <row r="47" spans="1:1" ht="12.5">
      <c r="A47" s="4"/>
    </row>
    <row r="48" spans="1:1" ht="12.5">
      <c r="A48" s="4"/>
    </row>
    <row r="49" spans="1:1" ht="12.5">
      <c r="A49" s="4"/>
    </row>
    <row r="50" spans="1:1" ht="12.5">
      <c r="A50" s="4"/>
    </row>
    <row r="51" spans="1:1" ht="12.5">
      <c r="A51" s="4"/>
    </row>
    <row r="52" spans="1:1" ht="12.5">
      <c r="A52" s="4"/>
    </row>
    <row r="53" spans="1:1" ht="12.5">
      <c r="A53" s="4"/>
    </row>
    <row r="54" spans="1:1" ht="12.5">
      <c r="A54" s="4"/>
    </row>
    <row r="55" spans="1:1" ht="12.5">
      <c r="A55" s="4"/>
    </row>
    <row r="56" spans="1:1" ht="12.5">
      <c r="A56" s="4"/>
    </row>
    <row r="57" spans="1:1" ht="12.5">
      <c r="A57" s="4"/>
    </row>
    <row r="58" spans="1:1" ht="12.5">
      <c r="A58" s="4"/>
    </row>
    <row r="59" spans="1:1" ht="12.5">
      <c r="A59" s="4"/>
    </row>
    <row r="60" spans="1:1" ht="12.5">
      <c r="A60" s="4"/>
    </row>
    <row r="61" spans="1:1" ht="12.5">
      <c r="A61" s="4"/>
    </row>
    <row r="62" spans="1:1" ht="12.5">
      <c r="A62" s="4"/>
    </row>
    <row r="63" spans="1:1" ht="12.5">
      <c r="A63" s="4"/>
    </row>
    <row r="64" spans="1:1" ht="12.5">
      <c r="A64" s="4"/>
    </row>
    <row r="65" spans="1:1" ht="12.5">
      <c r="A65" s="4"/>
    </row>
    <row r="66" spans="1:1" ht="12.5">
      <c r="A66" s="4"/>
    </row>
    <row r="67" spans="1:1" ht="12.5">
      <c r="A67" s="4"/>
    </row>
    <row r="68" spans="1:1" ht="12.5">
      <c r="A68" s="4"/>
    </row>
    <row r="69" spans="1:1" ht="12.5">
      <c r="A69" s="4"/>
    </row>
    <row r="70" spans="1:1" ht="12.5">
      <c r="A70" s="4"/>
    </row>
    <row r="71" spans="1:1" ht="12.5">
      <c r="A71" s="4"/>
    </row>
    <row r="72" spans="1:1" ht="12.5">
      <c r="A72" s="4"/>
    </row>
    <row r="73" spans="1:1" ht="12.5">
      <c r="A73" s="4"/>
    </row>
    <row r="74" spans="1:1" ht="12.5">
      <c r="A74" s="4"/>
    </row>
    <row r="75" spans="1:1" ht="12.5">
      <c r="A75" s="4"/>
    </row>
    <row r="76" spans="1:1" ht="12.5">
      <c r="A76" s="4"/>
    </row>
    <row r="77" spans="1:1" ht="12.5">
      <c r="A77" s="4"/>
    </row>
    <row r="78" spans="1:1" ht="12.5">
      <c r="A78" s="4"/>
    </row>
    <row r="79" spans="1:1" ht="12.5">
      <c r="A79" s="4"/>
    </row>
    <row r="80" spans="1:1" ht="12.5">
      <c r="A80" s="4"/>
    </row>
    <row r="81" spans="1:1" ht="12.5">
      <c r="A81" s="4"/>
    </row>
    <row r="82" spans="1:1" ht="12.5">
      <c r="A82" s="4"/>
    </row>
    <row r="83" spans="1:1" ht="12.5">
      <c r="A83" s="4"/>
    </row>
    <row r="84" spans="1:1" ht="12.5">
      <c r="A84" s="4"/>
    </row>
    <row r="85" spans="1:1" ht="12.5">
      <c r="A85" s="4"/>
    </row>
    <row r="86" spans="1:1" ht="12.5">
      <c r="A86" s="4"/>
    </row>
    <row r="87" spans="1:1" ht="12.5">
      <c r="A87" s="4"/>
    </row>
    <row r="88" spans="1:1" ht="12.5">
      <c r="A88" s="4"/>
    </row>
    <row r="89" spans="1:1" ht="12.5">
      <c r="A89" s="4"/>
    </row>
    <row r="90" spans="1:1" ht="12.5">
      <c r="A90" s="4"/>
    </row>
    <row r="91" spans="1:1" ht="12.5">
      <c r="A91" s="4"/>
    </row>
    <row r="92" spans="1:1" ht="12.5">
      <c r="A92" s="4"/>
    </row>
    <row r="93" spans="1:1" ht="12.5">
      <c r="A93" s="4"/>
    </row>
    <row r="94" spans="1:1" ht="12.5">
      <c r="A94" s="4"/>
    </row>
    <row r="95" spans="1:1" ht="12.5">
      <c r="A95" s="4"/>
    </row>
    <row r="96" spans="1:1" ht="12.5">
      <c r="A96" s="4"/>
    </row>
    <row r="97" spans="1:1" ht="12.5">
      <c r="A97" s="4"/>
    </row>
    <row r="98" spans="1:1" ht="12.5">
      <c r="A98" s="4"/>
    </row>
    <row r="99" spans="1:1" ht="12.5">
      <c r="A99" s="4"/>
    </row>
    <row r="100" spans="1:1" ht="12.5">
      <c r="A100" s="4"/>
    </row>
    <row r="101" spans="1:1" ht="12.5">
      <c r="A101" s="4"/>
    </row>
    <row r="102" spans="1:1" ht="12.5">
      <c r="A102" s="4"/>
    </row>
    <row r="103" spans="1:1" ht="12.5">
      <c r="A103" s="4"/>
    </row>
    <row r="104" spans="1:1" ht="12.5">
      <c r="A104" s="4"/>
    </row>
    <row r="105" spans="1:1" ht="12.5">
      <c r="A105" s="4"/>
    </row>
    <row r="106" spans="1:1" ht="12.5">
      <c r="A106" s="4"/>
    </row>
    <row r="107" spans="1:1" ht="12.5">
      <c r="A107" s="4"/>
    </row>
    <row r="108" spans="1:1" ht="12.5">
      <c r="A108" s="4"/>
    </row>
    <row r="109" spans="1:1" ht="12.5">
      <c r="A109" s="4"/>
    </row>
    <row r="110" spans="1:1" ht="12.5">
      <c r="A110" s="4"/>
    </row>
    <row r="111" spans="1:1" ht="12.5">
      <c r="A111" s="4"/>
    </row>
    <row r="112" spans="1:1" ht="12.5">
      <c r="A112" s="4"/>
    </row>
    <row r="113" spans="1:1" ht="12.5">
      <c r="A113" s="4"/>
    </row>
    <row r="114" spans="1:1" ht="12.5">
      <c r="A114" s="4"/>
    </row>
    <row r="115" spans="1:1" ht="12.5">
      <c r="A115" s="4"/>
    </row>
    <row r="116" spans="1:1" ht="12.5">
      <c r="A116" s="4"/>
    </row>
    <row r="117" spans="1:1" ht="12.5">
      <c r="A117" s="4"/>
    </row>
    <row r="118" spans="1:1" ht="12.5">
      <c r="A118" s="4"/>
    </row>
    <row r="119" spans="1:1" ht="12.5">
      <c r="A119" s="4"/>
    </row>
    <row r="120" spans="1:1" ht="12.5">
      <c r="A120" s="4"/>
    </row>
    <row r="121" spans="1:1" ht="12.5">
      <c r="A121" s="4"/>
    </row>
    <row r="122" spans="1:1" ht="12.5">
      <c r="A122" s="4"/>
    </row>
    <row r="123" spans="1:1" ht="12.5">
      <c r="A123" s="4"/>
    </row>
    <row r="124" spans="1:1" ht="12.5">
      <c r="A124" s="4"/>
    </row>
    <row r="125" spans="1:1" ht="12.5">
      <c r="A125" s="4"/>
    </row>
    <row r="126" spans="1:1" ht="12.5">
      <c r="A126" s="4"/>
    </row>
    <row r="127" spans="1:1" ht="12.5">
      <c r="A127" s="4"/>
    </row>
    <row r="128" spans="1:1" ht="12.5">
      <c r="A128" s="4"/>
    </row>
    <row r="129" spans="1:1" ht="12.5">
      <c r="A129" s="4"/>
    </row>
    <row r="130" spans="1:1" ht="12.5">
      <c r="A130" s="4"/>
    </row>
    <row r="131" spans="1:1" ht="12.5">
      <c r="A131" s="4"/>
    </row>
    <row r="132" spans="1:1" ht="12.5">
      <c r="A132" s="4"/>
    </row>
    <row r="133" spans="1:1" ht="12.5">
      <c r="A133" s="4"/>
    </row>
    <row r="134" spans="1:1" ht="12.5">
      <c r="A134" s="4"/>
    </row>
    <row r="135" spans="1:1" ht="12.5">
      <c r="A135" s="4"/>
    </row>
    <row r="136" spans="1:1" ht="12.5">
      <c r="A136" s="4"/>
    </row>
    <row r="137" spans="1:1" ht="12.5">
      <c r="A137" s="4"/>
    </row>
    <row r="138" spans="1:1" ht="12.5">
      <c r="A138" s="4"/>
    </row>
    <row r="139" spans="1:1" ht="12.5">
      <c r="A139" s="4"/>
    </row>
    <row r="140" spans="1:1" ht="12.5">
      <c r="A140" s="4"/>
    </row>
    <row r="141" spans="1:1" ht="12.5">
      <c r="A141" s="4"/>
    </row>
    <row r="142" spans="1:1" ht="12.5">
      <c r="A142" s="4"/>
    </row>
    <row r="143" spans="1:1" ht="12.5">
      <c r="A143" s="4"/>
    </row>
    <row r="144" spans="1:1" ht="12.5">
      <c r="A144" s="4"/>
    </row>
    <row r="145" spans="1:1" ht="12.5">
      <c r="A145" s="4"/>
    </row>
    <row r="146" spans="1:1" ht="12.5">
      <c r="A146" s="4"/>
    </row>
    <row r="147" spans="1:1" ht="12.5">
      <c r="A147" s="4"/>
    </row>
    <row r="148" spans="1:1" ht="12.5">
      <c r="A148" s="4"/>
    </row>
    <row r="149" spans="1:1" ht="12.5">
      <c r="A149" s="4"/>
    </row>
    <row r="150" spans="1:1" ht="12.5">
      <c r="A150" s="4"/>
    </row>
    <row r="151" spans="1:1" ht="12.5">
      <c r="A151" s="4"/>
    </row>
    <row r="152" spans="1:1" ht="12.5">
      <c r="A152" s="4"/>
    </row>
    <row r="153" spans="1:1" ht="12.5">
      <c r="A153" s="4"/>
    </row>
    <row r="154" spans="1:1" ht="12.5">
      <c r="A154" s="4"/>
    </row>
    <row r="155" spans="1:1" ht="12.5">
      <c r="A155" s="4"/>
    </row>
    <row r="156" spans="1:1" ht="12.5">
      <c r="A156" s="4"/>
    </row>
    <row r="157" spans="1:1" ht="12.5">
      <c r="A157" s="4"/>
    </row>
    <row r="158" spans="1:1" ht="12.5">
      <c r="A158" s="4"/>
    </row>
    <row r="159" spans="1:1" ht="12.5">
      <c r="A159" s="4"/>
    </row>
    <row r="160" spans="1:1" ht="12.5">
      <c r="A160" s="4"/>
    </row>
    <row r="161" spans="1:1" ht="12.5">
      <c r="A161" s="4"/>
    </row>
    <row r="162" spans="1:1" ht="12.5">
      <c r="A162" s="4"/>
    </row>
    <row r="163" spans="1:1" ht="12.5">
      <c r="A163" s="4"/>
    </row>
    <row r="164" spans="1:1" ht="12.5">
      <c r="A164" s="4"/>
    </row>
    <row r="165" spans="1:1" ht="12.5">
      <c r="A165" s="4"/>
    </row>
    <row r="166" spans="1:1" ht="12.5">
      <c r="A166" s="4"/>
    </row>
    <row r="167" spans="1:1" ht="12.5">
      <c r="A167" s="4"/>
    </row>
    <row r="168" spans="1:1" ht="12.5">
      <c r="A168" s="4"/>
    </row>
    <row r="169" spans="1:1" ht="12.5">
      <c r="A169" s="4"/>
    </row>
    <row r="170" spans="1:1" ht="12.5">
      <c r="A170" s="4"/>
    </row>
    <row r="171" spans="1:1" ht="12.5">
      <c r="A171" s="4"/>
    </row>
    <row r="172" spans="1:1" ht="12.5">
      <c r="A172" s="4"/>
    </row>
    <row r="173" spans="1:1" ht="12.5">
      <c r="A173" s="4"/>
    </row>
    <row r="174" spans="1:1" ht="12.5">
      <c r="A174" s="4"/>
    </row>
    <row r="175" spans="1:1" ht="12.5">
      <c r="A175" s="4"/>
    </row>
    <row r="176" spans="1:1" ht="12.5">
      <c r="A176" s="4"/>
    </row>
    <row r="177" spans="1:1" ht="12.5">
      <c r="A177" s="4"/>
    </row>
    <row r="178" spans="1:1" ht="12.5">
      <c r="A178" s="4"/>
    </row>
    <row r="179" spans="1:1" ht="12.5">
      <c r="A179" s="4"/>
    </row>
    <row r="180" spans="1:1" ht="12.5">
      <c r="A180" s="4"/>
    </row>
    <row r="181" spans="1:1" ht="12.5">
      <c r="A181" s="4"/>
    </row>
    <row r="182" spans="1:1" ht="12.5">
      <c r="A182" s="4"/>
    </row>
    <row r="183" spans="1:1" ht="12.5">
      <c r="A183" s="4"/>
    </row>
    <row r="184" spans="1:1" ht="12.5">
      <c r="A184" s="4"/>
    </row>
    <row r="185" spans="1:1" ht="12.5">
      <c r="A185" s="4"/>
    </row>
    <row r="186" spans="1:1" ht="12.5">
      <c r="A186" s="4"/>
    </row>
    <row r="187" spans="1:1" ht="12.5">
      <c r="A187" s="4"/>
    </row>
    <row r="188" spans="1:1" ht="12.5">
      <c r="A188" s="4"/>
    </row>
    <row r="189" spans="1:1" ht="12.5">
      <c r="A189" s="4"/>
    </row>
    <row r="190" spans="1:1" ht="12.5">
      <c r="A190" s="4"/>
    </row>
    <row r="191" spans="1:1" ht="12.5">
      <c r="A191" s="4"/>
    </row>
    <row r="192" spans="1:1" ht="12.5">
      <c r="A192" s="4"/>
    </row>
    <row r="193" spans="1:1" ht="12.5">
      <c r="A193" s="4"/>
    </row>
    <row r="194" spans="1:1" ht="12.5">
      <c r="A194" s="4"/>
    </row>
    <row r="195" spans="1:1" ht="12.5">
      <c r="A195" s="4"/>
    </row>
    <row r="196" spans="1:1" ht="12.5">
      <c r="A196" s="4"/>
    </row>
    <row r="197" spans="1:1" ht="12.5">
      <c r="A197" s="4"/>
    </row>
    <row r="198" spans="1:1" ht="12.5">
      <c r="A198" s="4"/>
    </row>
    <row r="199" spans="1:1" ht="12.5">
      <c r="A199" s="4"/>
    </row>
    <row r="200" spans="1:1" ht="12.5">
      <c r="A200" s="4"/>
    </row>
    <row r="201" spans="1:1" ht="12.5">
      <c r="A201" s="4"/>
    </row>
    <row r="202" spans="1:1" ht="12.5">
      <c r="A202" s="4"/>
    </row>
    <row r="203" spans="1:1" ht="12.5">
      <c r="A203" s="4"/>
    </row>
    <row r="204" spans="1:1" ht="12.5">
      <c r="A204" s="4"/>
    </row>
    <row r="205" spans="1:1" ht="12.5">
      <c r="A205" s="4"/>
    </row>
    <row r="206" spans="1:1" ht="12.5">
      <c r="A206" s="4"/>
    </row>
    <row r="207" spans="1:1" ht="12.5">
      <c r="A207" s="4"/>
    </row>
    <row r="208" spans="1:1" ht="12.5">
      <c r="A208" s="4"/>
    </row>
    <row r="209" spans="1:1" ht="12.5">
      <c r="A209" s="4"/>
    </row>
    <row r="210" spans="1:1" ht="12.5">
      <c r="A210" s="4"/>
    </row>
    <row r="211" spans="1:1" ht="12.5">
      <c r="A211" s="4"/>
    </row>
    <row r="212" spans="1:1" ht="12.5">
      <c r="A212" s="4"/>
    </row>
    <row r="213" spans="1:1" ht="12.5">
      <c r="A213" s="4"/>
    </row>
    <row r="214" spans="1:1" ht="12.5">
      <c r="A214" s="4"/>
    </row>
    <row r="215" spans="1:1" ht="12.5">
      <c r="A215" s="4"/>
    </row>
    <row r="216" spans="1:1" ht="12.5">
      <c r="A216" s="4"/>
    </row>
    <row r="217" spans="1:1" ht="12.5">
      <c r="A217" s="4"/>
    </row>
    <row r="218" spans="1:1" ht="12.5">
      <c r="A218" s="4"/>
    </row>
    <row r="219" spans="1:1" ht="12.5">
      <c r="A219" s="4"/>
    </row>
    <row r="220" spans="1:1" ht="12.5">
      <c r="A220" s="4"/>
    </row>
    <row r="221" spans="1:1" ht="12.5">
      <c r="A221" s="4"/>
    </row>
    <row r="222" spans="1:1" ht="12.5">
      <c r="A222" s="4"/>
    </row>
    <row r="223" spans="1:1" ht="12.5">
      <c r="A223" s="4"/>
    </row>
    <row r="224" spans="1:1" ht="12.5">
      <c r="A224" s="4"/>
    </row>
    <row r="225" spans="1:1" ht="12.5">
      <c r="A225" s="4"/>
    </row>
    <row r="226" spans="1:1" ht="12.5">
      <c r="A226" s="4"/>
    </row>
    <row r="227" spans="1:1" ht="12.5">
      <c r="A227" s="4"/>
    </row>
    <row r="228" spans="1:1" ht="12.5">
      <c r="A228" s="4"/>
    </row>
    <row r="229" spans="1:1" ht="12.5">
      <c r="A229" s="4"/>
    </row>
    <row r="230" spans="1:1" ht="12.5">
      <c r="A230" s="4"/>
    </row>
    <row r="231" spans="1:1" ht="12.5">
      <c r="A231" s="4"/>
    </row>
    <row r="232" spans="1:1" ht="12.5">
      <c r="A232" s="4"/>
    </row>
    <row r="233" spans="1:1" ht="12.5">
      <c r="A233" s="4"/>
    </row>
    <row r="234" spans="1:1" ht="12.5">
      <c r="A234" s="4"/>
    </row>
    <row r="235" spans="1:1" ht="12.5">
      <c r="A235" s="4"/>
    </row>
    <row r="236" spans="1:1" ht="12.5">
      <c r="A236" s="4"/>
    </row>
    <row r="237" spans="1:1" ht="12.5">
      <c r="A237" s="4"/>
    </row>
    <row r="238" spans="1:1" ht="12.5">
      <c r="A238" s="4"/>
    </row>
    <row r="239" spans="1:1" ht="12.5">
      <c r="A239" s="4"/>
    </row>
    <row r="240" spans="1:1" ht="12.5">
      <c r="A240" s="4"/>
    </row>
    <row r="241" spans="1:1" ht="12.5">
      <c r="A241" s="4"/>
    </row>
    <row r="242" spans="1:1" ht="12.5">
      <c r="A242" s="4"/>
    </row>
    <row r="243" spans="1:1" ht="12.5">
      <c r="A243" s="4"/>
    </row>
    <row r="244" spans="1:1" ht="12.5">
      <c r="A244" s="4"/>
    </row>
    <row r="245" spans="1:1" ht="12.5">
      <c r="A245" s="4"/>
    </row>
    <row r="246" spans="1:1" ht="12.5">
      <c r="A246" s="4"/>
    </row>
    <row r="247" spans="1:1" ht="12.5">
      <c r="A247" s="4"/>
    </row>
    <row r="248" spans="1:1" ht="12.5">
      <c r="A248" s="4"/>
    </row>
    <row r="249" spans="1:1" ht="12.5">
      <c r="A249" s="4"/>
    </row>
    <row r="250" spans="1:1" ht="12.5">
      <c r="A250" s="4"/>
    </row>
    <row r="251" spans="1:1" ht="12.5">
      <c r="A251" s="4"/>
    </row>
    <row r="252" spans="1:1" ht="12.5">
      <c r="A252" s="4"/>
    </row>
    <row r="253" spans="1:1" ht="12.5">
      <c r="A253" s="4"/>
    </row>
    <row r="254" spans="1:1" ht="12.5">
      <c r="A254" s="4"/>
    </row>
    <row r="255" spans="1:1" ht="12.5">
      <c r="A255" s="4"/>
    </row>
    <row r="256" spans="1:1" ht="12.5">
      <c r="A256" s="4"/>
    </row>
    <row r="257" spans="1:1" ht="12.5">
      <c r="A257" s="4"/>
    </row>
    <row r="258" spans="1:1" ht="12.5">
      <c r="A258" s="4"/>
    </row>
    <row r="259" spans="1:1" ht="12.5">
      <c r="A259" s="4"/>
    </row>
    <row r="260" spans="1:1" ht="12.5">
      <c r="A260" s="4"/>
    </row>
    <row r="261" spans="1:1" ht="12.5">
      <c r="A261" s="4"/>
    </row>
    <row r="262" spans="1:1" ht="12.5">
      <c r="A262" s="4"/>
    </row>
    <row r="263" spans="1:1" ht="12.5">
      <c r="A263" s="4"/>
    </row>
    <row r="264" spans="1:1" ht="12.5">
      <c r="A264" s="4"/>
    </row>
    <row r="265" spans="1:1" ht="12.5">
      <c r="A265" s="4"/>
    </row>
    <row r="266" spans="1:1" ht="12.5">
      <c r="A266" s="4"/>
    </row>
    <row r="267" spans="1:1" ht="12.5">
      <c r="A267" s="4"/>
    </row>
    <row r="268" spans="1:1" ht="12.5">
      <c r="A268" s="4"/>
    </row>
    <row r="269" spans="1:1" ht="12.5">
      <c r="A269" s="4"/>
    </row>
    <row r="270" spans="1:1" ht="12.5">
      <c r="A270" s="4"/>
    </row>
    <row r="271" spans="1:1" ht="12.5">
      <c r="A271" s="4"/>
    </row>
    <row r="272" spans="1:1" ht="12.5">
      <c r="A272" s="4"/>
    </row>
    <row r="273" spans="1:1" ht="12.5">
      <c r="A273" s="4"/>
    </row>
    <row r="274" spans="1:1" ht="12.5">
      <c r="A274" s="4"/>
    </row>
    <row r="275" spans="1:1" ht="12.5">
      <c r="A275" s="4"/>
    </row>
    <row r="276" spans="1:1" ht="12.5">
      <c r="A276" s="4"/>
    </row>
    <row r="277" spans="1:1" ht="12.5">
      <c r="A277" s="4"/>
    </row>
    <row r="278" spans="1:1" ht="12.5">
      <c r="A278" s="4"/>
    </row>
    <row r="279" spans="1:1" ht="12.5">
      <c r="A279" s="4"/>
    </row>
    <row r="280" spans="1:1" ht="12.5">
      <c r="A280" s="4"/>
    </row>
    <row r="281" spans="1:1" ht="12.5">
      <c r="A281" s="4"/>
    </row>
    <row r="282" spans="1:1" ht="12.5">
      <c r="A282" s="4"/>
    </row>
    <row r="283" spans="1:1" ht="12.5">
      <c r="A283" s="4"/>
    </row>
    <row r="284" spans="1:1" ht="12.5">
      <c r="A284" s="4"/>
    </row>
    <row r="285" spans="1:1" ht="12.5">
      <c r="A285" s="4"/>
    </row>
    <row r="286" spans="1:1" ht="12.5">
      <c r="A286" s="4"/>
    </row>
    <row r="287" spans="1:1" ht="12.5">
      <c r="A287" s="4"/>
    </row>
    <row r="288" spans="1:1" ht="12.5">
      <c r="A288" s="4"/>
    </row>
    <row r="289" spans="1:1" ht="12.5">
      <c r="A289" s="4"/>
    </row>
    <row r="290" spans="1:1" ht="12.5">
      <c r="A290" s="4"/>
    </row>
    <row r="291" spans="1:1" ht="12.5">
      <c r="A291" s="4"/>
    </row>
    <row r="292" spans="1:1" ht="12.5">
      <c r="A292" s="4"/>
    </row>
    <row r="293" spans="1:1" ht="12.5">
      <c r="A293" s="4"/>
    </row>
    <row r="294" spans="1:1" ht="12.5">
      <c r="A294" s="4"/>
    </row>
    <row r="295" spans="1:1" ht="12.5">
      <c r="A295" s="4"/>
    </row>
    <row r="296" spans="1:1" ht="12.5">
      <c r="A296" s="4"/>
    </row>
    <row r="297" spans="1:1" ht="12.5">
      <c r="A297" s="4"/>
    </row>
    <row r="298" spans="1:1" ht="12.5">
      <c r="A298" s="4"/>
    </row>
    <row r="299" spans="1:1" ht="12.5">
      <c r="A299" s="4"/>
    </row>
    <row r="300" spans="1:1" ht="12.5">
      <c r="A300" s="4"/>
    </row>
    <row r="301" spans="1:1" ht="12.5">
      <c r="A301" s="4"/>
    </row>
    <row r="302" spans="1:1" ht="12.5">
      <c r="A302" s="4"/>
    </row>
    <row r="303" spans="1:1" ht="12.5">
      <c r="A303" s="4"/>
    </row>
    <row r="304" spans="1:1" ht="12.5">
      <c r="A304" s="4"/>
    </row>
    <row r="305" spans="1:1" ht="12.5">
      <c r="A305" s="4"/>
    </row>
    <row r="306" spans="1:1" ht="12.5">
      <c r="A306" s="4"/>
    </row>
    <row r="307" spans="1:1" ht="12.5">
      <c r="A307" s="4"/>
    </row>
    <row r="308" spans="1:1" ht="12.5">
      <c r="A308" s="4"/>
    </row>
    <row r="309" spans="1:1" ht="12.5">
      <c r="A309" s="4"/>
    </row>
    <row r="310" spans="1:1" ht="12.5">
      <c r="A310" s="4"/>
    </row>
    <row r="311" spans="1:1" ht="12.5">
      <c r="A311" s="4"/>
    </row>
    <row r="312" spans="1:1" ht="12.5">
      <c r="A312" s="4"/>
    </row>
    <row r="313" spans="1:1" ht="12.5">
      <c r="A313" s="4"/>
    </row>
    <row r="314" spans="1:1" ht="12.5">
      <c r="A314" s="4"/>
    </row>
    <row r="315" spans="1:1" ht="12.5">
      <c r="A315" s="4"/>
    </row>
    <row r="316" spans="1:1" ht="12.5">
      <c r="A316" s="4"/>
    </row>
    <row r="317" spans="1:1" ht="12.5">
      <c r="A317" s="4"/>
    </row>
    <row r="318" spans="1:1" ht="12.5">
      <c r="A318" s="4"/>
    </row>
    <row r="319" spans="1:1" ht="12.5">
      <c r="A319" s="4"/>
    </row>
    <row r="320" spans="1:1" ht="12.5">
      <c r="A320" s="4"/>
    </row>
    <row r="321" spans="1:1" ht="12.5">
      <c r="A321" s="4"/>
    </row>
    <row r="322" spans="1:1" ht="12.5">
      <c r="A322" s="4"/>
    </row>
    <row r="323" spans="1:1" ht="12.5">
      <c r="A323" s="4"/>
    </row>
    <row r="324" spans="1:1" ht="12.5">
      <c r="A324" s="4"/>
    </row>
    <row r="325" spans="1:1" ht="12.5">
      <c r="A325" s="4"/>
    </row>
    <row r="326" spans="1:1" ht="12.5">
      <c r="A326" s="4"/>
    </row>
    <row r="327" spans="1:1" ht="12.5">
      <c r="A327" s="4"/>
    </row>
    <row r="328" spans="1:1" ht="12.5">
      <c r="A328" s="4"/>
    </row>
    <row r="329" spans="1:1" ht="12.5">
      <c r="A329" s="4"/>
    </row>
    <row r="330" spans="1:1" ht="12.5">
      <c r="A330" s="4"/>
    </row>
    <row r="331" spans="1:1" ht="12.5">
      <c r="A331" s="4"/>
    </row>
    <row r="332" spans="1:1" ht="12.5">
      <c r="A332" s="4"/>
    </row>
    <row r="333" spans="1:1" ht="12.5">
      <c r="A333" s="4"/>
    </row>
    <row r="334" spans="1:1" ht="12.5">
      <c r="A334" s="4"/>
    </row>
    <row r="335" spans="1:1" ht="12.5">
      <c r="A335" s="4"/>
    </row>
    <row r="336" spans="1:1" ht="12.5">
      <c r="A336" s="4"/>
    </row>
    <row r="337" spans="1:1" ht="12.5">
      <c r="A337" s="4"/>
    </row>
    <row r="338" spans="1:1" ht="12.5">
      <c r="A338" s="4"/>
    </row>
    <row r="339" spans="1:1" ht="12.5">
      <c r="A339" s="4"/>
    </row>
    <row r="340" spans="1:1" ht="12.5">
      <c r="A340" s="4"/>
    </row>
    <row r="341" spans="1:1" ht="12.5">
      <c r="A341" s="4"/>
    </row>
    <row r="342" spans="1:1" ht="12.5">
      <c r="A342" s="4"/>
    </row>
    <row r="343" spans="1:1" ht="12.5">
      <c r="A343" s="4"/>
    </row>
    <row r="344" spans="1:1" ht="12.5">
      <c r="A344" s="4"/>
    </row>
    <row r="345" spans="1:1" ht="12.5">
      <c r="A345" s="4"/>
    </row>
    <row r="346" spans="1:1" ht="12.5">
      <c r="A346" s="4"/>
    </row>
    <row r="347" spans="1:1" ht="12.5">
      <c r="A347" s="4"/>
    </row>
    <row r="348" spans="1:1" ht="12.5">
      <c r="A348" s="4"/>
    </row>
    <row r="349" spans="1:1" ht="12.5">
      <c r="A349" s="4"/>
    </row>
    <row r="350" spans="1:1" ht="12.5">
      <c r="A350" s="4"/>
    </row>
    <row r="351" spans="1:1" ht="12.5">
      <c r="A351" s="4"/>
    </row>
    <row r="352" spans="1:1" ht="12.5">
      <c r="A352" s="4"/>
    </row>
    <row r="353" spans="1:1" ht="12.5">
      <c r="A353" s="4"/>
    </row>
    <row r="354" spans="1:1" ht="12.5">
      <c r="A354" s="4"/>
    </row>
    <row r="355" spans="1:1" ht="12.5">
      <c r="A355" s="4"/>
    </row>
    <row r="356" spans="1:1" ht="12.5">
      <c r="A356" s="4"/>
    </row>
    <row r="357" spans="1:1" ht="12.5">
      <c r="A357" s="4"/>
    </row>
    <row r="358" spans="1:1" ht="12.5">
      <c r="A358" s="4"/>
    </row>
    <row r="359" spans="1:1" ht="12.5">
      <c r="A359" s="4"/>
    </row>
    <row r="360" spans="1:1" ht="12.5">
      <c r="A360" s="4"/>
    </row>
    <row r="361" spans="1:1" ht="12.5">
      <c r="A361" s="4"/>
    </row>
    <row r="362" spans="1:1" ht="12.5">
      <c r="A362" s="4"/>
    </row>
    <row r="363" spans="1:1" ht="12.5">
      <c r="A363" s="4"/>
    </row>
    <row r="364" spans="1:1" ht="12.5">
      <c r="A364" s="4"/>
    </row>
    <row r="365" spans="1:1" ht="12.5">
      <c r="A365" s="4"/>
    </row>
    <row r="366" spans="1:1" ht="12.5">
      <c r="A366" s="4"/>
    </row>
    <row r="367" spans="1:1" ht="12.5">
      <c r="A367" s="4"/>
    </row>
    <row r="368" spans="1:1" ht="12.5">
      <c r="A368" s="4"/>
    </row>
    <row r="369" spans="1:1" ht="12.5">
      <c r="A369" s="4"/>
    </row>
    <row r="370" spans="1:1" ht="12.5">
      <c r="A370" s="4"/>
    </row>
    <row r="371" spans="1:1" ht="12.5">
      <c r="A371" s="4"/>
    </row>
    <row r="372" spans="1:1" ht="12.5">
      <c r="A372" s="4"/>
    </row>
    <row r="373" spans="1:1" ht="12.5">
      <c r="A373" s="4"/>
    </row>
    <row r="374" spans="1:1" ht="12.5">
      <c r="A374" s="4"/>
    </row>
    <row r="375" spans="1:1" ht="12.5">
      <c r="A375" s="4"/>
    </row>
    <row r="376" spans="1:1" ht="12.5">
      <c r="A376" s="4"/>
    </row>
    <row r="377" spans="1:1" ht="12.5">
      <c r="A377" s="4"/>
    </row>
    <row r="378" spans="1:1" ht="12.5">
      <c r="A378" s="4"/>
    </row>
    <row r="379" spans="1:1" ht="12.5">
      <c r="A379" s="4"/>
    </row>
    <row r="380" spans="1:1" ht="12.5">
      <c r="A380" s="4"/>
    </row>
    <row r="381" spans="1:1" ht="12.5">
      <c r="A381" s="4"/>
    </row>
    <row r="382" spans="1:1" ht="12.5">
      <c r="A382" s="4"/>
    </row>
    <row r="383" spans="1:1" ht="12.5">
      <c r="A383" s="4"/>
    </row>
    <row r="384" spans="1:1" ht="12.5">
      <c r="A384" s="4"/>
    </row>
    <row r="385" spans="1:1" ht="12.5">
      <c r="A385" s="4"/>
    </row>
    <row r="386" spans="1:1" ht="12.5">
      <c r="A386" s="4"/>
    </row>
    <row r="387" spans="1:1" ht="12.5">
      <c r="A387" s="4"/>
    </row>
    <row r="388" spans="1:1" ht="12.5">
      <c r="A388" s="4"/>
    </row>
    <row r="389" spans="1:1" ht="12.5">
      <c r="A389" s="4"/>
    </row>
    <row r="390" spans="1:1" ht="12.5">
      <c r="A390" s="4"/>
    </row>
    <row r="391" spans="1:1" ht="12.5">
      <c r="A391" s="4"/>
    </row>
    <row r="392" spans="1:1" ht="12.5">
      <c r="A392" s="4"/>
    </row>
    <row r="393" spans="1:1" ht="12.5">
      <c r="A393" s="4"/>
    </row>
    <row r="394" spans="1:1" ht="12.5">
      <c r="A394" s="4"/>
    </row>
    <row r="395" spans="1:1" ht="12.5">
      <c r="A395" s="4"/>
    </row>
    <row r="396" spans="1:1" ht="12.5">
      <c r="A396" s="4"/>
    </row>
    <row r="397" spans="1:1" ht="12.5">
      <c r="A397" s="4"/>
    </row>
    <row r="398" spans="1:1" ht="12.5">
      <c r="A398" s="4"/>
    </row>
    <row r="399" spans="1:1" ht="12.5">
      <c r="A399" s="4"/>
    </row>
    <row r="400" spans="1:1" ht="12.5">
      <c r="A400" s="4"/>
    </row>
    <row r="401" spans="1:1" ht="12.5">
      <c r="A401" s="4"/>
    </row>
    <row r="402" spans="1:1" ht="12.5">
      <c r="A402" s="4"/>
    </row>
    <row r="403" spans="1:1" ht="12.5">
      <c r="A403" s="4"/>
    </row>
    <row r="404" spans="1:1" ht="12.5">
      <c r="A404" s="4"/>
    </row>
    <row r="405" spans="1:1" ht="12.5">
      <c r="A405" s="4"/>
    </row>
    <row r="406" spans="1:1" ht="12.5">
      <c r="A406" s="4"/>
    </row>
    <row r="407" spans="1:1" ht="12.5">
      <c r="A407" s="4"/>
    </row>
    <row r="408" spans="1:1" ht="12.5">
      <c r="A408" s="4"/>
    </row>
    <row r="409" spans="1:1" ht="12.5">
      <c r="A409" s="4"/>
    </row>
    <row r="410" spans="1:1" ht="12.5">
      <c r="A410" s="4"/>
    </row>
    <row r="411" spans="1:1" ht="12.5">
      <c r="A411" s="4"/>
    </row>
    <row r="412" spans="1:1" ht="12.5">
      <c r="A412" s="4"/>
    </row>
    <row r="413" spans="1:1" ht="12.5">
      <c r="A413" s="4"/>
    </row>
    <row r="414" spans="1:1" ht="12.5">
      <c r="A414" s="4"/>
    </row>
    <row r="415" spans="1:1" ht="12.5">
      <c r="A415" s="4"/>
    </row>
    <row r="416" spans="1:1" ht="12.5">
      <c r="A416" s="4"/>
    </row>
    <row r="417" spans="1:1" ht="12.5">
      <c r="A417" s="4"/>
    </row>
    <row r="418" spans="1:1" ht="12.5">
      <c r="A418" s="4"/>
    </row>
    <row r="419" spans="1:1" ht="12.5">
      <c r="A419" s="4"/>
    </row>
    <row r="420" spans="1:1" ht="12.5">
      <c r="A420" s="4"/>
    </row>
    <row r="421" spans="1:1" ht="12.5">
      <c r="A421" s="4"/>
    </row>
    <row r="422" spans="1:1" ht="12.5">
      <c r="A422" s="4"/>
    </row>
    <row r="423" spans="1:1" ht="12.5">
      <c r="A423" s="4"/>
    </row>
    <row r="424" spans="1:1" ht="12.5">
      <c r="A424" s="4"/>
    </row>
    <row r="425" spans="1:1" ht="12.5">
      <c r="A425" s="4"/>
    </row>
    <row r="426" spans="1:1" ht="12.5">
      <c r="A426" s="4"/>
    </row>
    <row r="427" spans="1:1" ht="12.5">
      <c r="A427" s="4"/>
    </row>
    <row r="428" spans="1:1" ht="12.5">
      <c r="A428" s="4"/>
    </row>
    <row r="429" spans="1:1" ht="12.5">
      <c r="A429" s="4"/>
    </row>
    <row r="430" spans="1:1" ht="12.5">
      <c r="A430" s="4"/>
    </row>
    <row r="431" spans="1:1" ht="12.5">
      <c r="A431" s="4"/>
    </row>
    <row r="432" spans="1:1" ht="12.5">
      <c r="A432" s="4"/>
    </row>
    <row r="433" spans="1:1" ht="12.5">
      <c r="A433" s="4"/>
    </row>
    <row r="434" spans="1:1" ht="12.5">
      <c r="A434" s="4"/>
    </row>
    <row r="435" spans="1:1" ht="12.5">
      <c r="A435" s="4"/>
    </row>
    <row r="436" spans="1:1" ht="12.5">
      <c r="A436" s="4"/>
    </row>
    <row r="437" spans="1:1" ht="12.5">
      <c r="A437" s="4"/>
    </row>
    <row r="438" spans="1:1" ht="12.5">
      <c r="A438" s="4"/>
    </row>
    <row r="439" spans="1:1" ht="12.5">
      <c r="A439" s="4"/>
    </row>
    <row r="440" spans="1:1" ht="12.5">
      <c r="A440" s="4"/>
    </row>
    <row r="441" spans="1:1" ht="12.5">
      <c r="A441" s="4"/>
    </row>
    <row r="442" spans="1:1" ht="12.5">
      <c r="A442" s="4"/>
    </row>
    <row r="443" spans="1:1" ht="12.5">
      <c r="A443" s="4"/>
    </row>
    <row r="444" spans="1:1" ht="12.5">
      <c r="A444" s="4"/>
    </row>
    <row r="445" spans="1:1" ht="12.5">
      <c r="A445" s="4"/>
    </row>
    <row r="446" spans="1:1" ht="12.5">
      <c r="A446" s="4"/>
    </row>
    <row r="447" spans="1:1" ht="12.5">
      <c r="A447" s="4"/>
    </row>
    <row r="448" spans="1:1" ht="12.5">
      <c r="A448" s="4"/>
    </row>
    <row r="449" spans="1:1" ht="12.5">
      <c r="A449" s="4"/>
    </row>
    <row r="450" spans="1:1" ht="12.5">
      <c r="A450" s="4"/>
    </row>
    <row r="451" spans="1:1" ht="12.5">
      <c r="A451" s="4"/>
    </row>
    <row r="452" spans="1:1" ht="12.5">
      <c r="A452" s="4"/>
    </row>
    <row r="453" spans="1:1" ht="12.5">
      <c r="A453" s="4"/>
    </row>
    <row r="454" spans="1:1" ht="12.5">
      <c r="A454" s="4"/>
    </row>
    <row r="455" spans="1:1" ht="12.5">
      <c r="A455" s="4"/>
    </row>
    <row r="456" spans="1:1" ht="12.5">
      <c r="A456" s="4"/>
    </row>
    <row r="457" spans="1:1" ht="12.5">
      <c r="A457" s="4"/>
    </row>
    <row r="458" spans="1:1" ht="12.5">
      <c r="A458" s="4"/>
    </row>
    <row r="459" spans="1:1" ht="12.5">
      <c r="A459" s="4"/>
    </row>
    <row r="460" spans="1:1" ht="12.5">
      <c r="A460" s="4"/>
    </row>
    <row r="461" spans="1:1" ht="12.5">
      <c r="A461" s="4"/>
    </row>
    <row r="462" spans="1:1" ht="12.5">
      <c r="A462" s="4"/>
    </row>
    <row r="463" spans="1:1" ht="12.5">
      <c r="A463" s="4"/>
    </row>
    <row r="464" spans="1:1" ht="12.5">
      <c r="A464" s="4"/>
    </row>
    <row r="465" spans="1:1" ht="12.5">
      <c r="A465" s="4"/>
    </row>
    <row r="466" spans="1:1" ht="12.5">
      <c r="A466" s="4"/>
    </row>
    <row r="467" spans="1:1" ht="12.5">
      <c r="A467" s="4"/>
    </row>
    <row r="468" spans="1:1" ht="12.5">
      <c r="A468" s="4"/>
    </row>
    <row r="469" spans="1:1" ht="12.5">
      <c r="A469" s="4"/>
    </row>
    <row r="470" spans="1:1" ht="12.5">
      <c r="A470" s="4"/>
    </row>
    <row r="471" spans="1:1" ht="12.5">
      <c r="A471" s="4"/>
    </row>
    <row r="472" spans="1:1" ht="12.5">
      <c r="A472" s="4"/>
    </row>
    <row r="473" spans="1:1" ht="12.5">
      <c r="A473" s="4"/>
    </row>
    <row r="474" spans="1:1" ht="12.5">
      <c r="A474" s="4"/>
    </row>
    <row r="475" spans="1:1" ht="12.5">
      <c r="A475" s="4"/>
    </row>
    <row r="476" spans="1:1" ht="12.5">
      <c r="A476" s="4"/>
    </row>
    <row r="477" spans="1:1" ht="12.5">
      <c r="A477" s="4"/>
    </row>
    <row r="478" spans="1:1" ht="12.5">
      <c r="A478" s="4"/>
    </row>
    <row r="479" spans="1:1" ht="12.5">
      <c r="A479" s="4"/>
    </row>
    <row r="480" spans="1:1" ht="12.5">
      <c r="A480" s="4"/>
    </row>
    <row r="481" spans="1:1" ht="12.5">
      <c r="A481" s="4"/>
    </row>
    <row r="482" spans="1:1" ht="12.5">
      <c r="A482" s="4"/>
    </row>
    <row r="483" spans="1:1" ht="12.5">
      <c r="A483" s="4"/>
    </row>
    <row r="484" spans="1:1" ht="12.5">
      <c r="A484" s="4"/>
    </row>
    <row r="485" spans="1:1" ht="12.5">
      <c r="A485" s="4"/>
    </row>
    <row r="486" spans="1:1" ht="12.5">
      <c r="A486" s="4"/>
    </row>
    <row r="487" spans="1:1" ht="12.5">
      <c r="A487" s="4"/>
    </row>
    <row r="488" spans="1:1" ht="12.5">
      <c r="A488" s="4"/>
    </row>
    <row r="489" spans="1:1" ht="12.5">
      <c r="A489" s="4"/>
    </row>
    <row r="490" spans="1:1" ht="12.5">
      <c r="A490" s="4"/>
    </row>
    <row r="491" spans="1:1" ht="12.5">
      <c r="A491" s="4"/>
    </row>
    <row r="492" spans="1:1" ht="12.5">
      <c r="A492" s="4"/>
    </row>
    <row r="493" spans="1:1" ht="12.5">
      <c r="A493" s="4"/>
    </row>
    <row r="494" spans="1:1" ht="12.5">
      <c r="A494" s="4"/>
    </row>
    <row r="495" spans="1:1" ht="12.5">
      <c r="A495" s="4"/>
    </row>
    <row r="496" spans="1:1" ht="12.5">
      <c r="A496" s="4"/>
    </row>
    <row r="497" spans="1:1" ht="12.5">
      <c r="A497" s="4"/>
    </row>
    <row r="498" spans="1:1" ht="12.5">
      <c r="A498" s="4"/>
    </row>
    <row r="499" spans="1:1" ht="12.5">
      <c r="A499" s="4"/>
    </row>
    <row r="500" spans="1:1" ht="12.5">
      <c r="A500" s="4"/>
    </row>
    <row r="501" spans="1:1" ht="12.5">
      <c r="A501" s="4"/>
    </row>
    <row r="502" spans="1:1" ht="12.5">
      <c r="A502" s="4"/>
    </row>
    <row r="503" spans="1:1" ht="12.5">
      <c r="A503" s="4"/>
    </row>
    <row r="504" spans="1:1" ht="12.5">
      <c r="A504" s="4"/>
    </row>
    <row r="505" spans="1:1" ht="12.5">
      <c r="A505" s="4"/>
    </row>
    <row r="506" spans="1:1" ht="12.5">
      <c r="A506" s="4"/>
    </row>
    <row r="507" spans="1:1" ht="12.5">
      <c r="A507" s="4"/>
    </row>
    <row r="508" spans="1:1" ht="12.5">
      <c r="A508" s="4"/>
    </row>
    <row r="509" spans="1:1" ht="12.5">
      <c r="A509" s="4"/>
    </row>
    <row r="510" spans="1:1" ht="12.5">
      <c r="A510" s="4"/>
    </row>
    <row r="511" spans="1:1" ht="12.5">
      <c r="A511" s="4"/>
    </row>
    <row r="512" spans="1:1" ht="12.5">
      <c r="A512" s="4"/>
    </row>
    <row r="513" spans="1:1" ht="12.5">
      <c r="A513" s="4"/>
    </row>
    <row r="514" spans="1:1" ht="12.5">
      <c r="A514" s="4"/>
    </row>
    <row r="515" spans="1:1" ht="12.5">
      <c r="A515" s="4"/>
    </row>
    <row r="516" spans="1:1" ht="12.5">
      <c r="A516" s="4"/>
    </row>
    <row r="517" spans="1:1" ht="12.5">
      <c r="A517" s="4"/>
    </row>
    <row r="518" spans="1:1" ht="12.5">
      <c r="A518" s="4"/>
    </row>
    <row r="519" spans="1:1" ht="12.5">
      <c r="A519" s="4"/>
    </row>
    <row r="520" spans="1:1" ht="12.5">
      <c r="A520" s="4"/>
    </row>
    <row r="521" spans="1:1" ht="12.5">
      <c r="A521" s="4"/>
    </row>
    <row r="522" spans="1:1" ht="12.5">
      <c r="A522" s="4"/>
    </row>
    <row r="523" spans="1:1" ht="12.5">
      <c r="A523" s="4"/>
    </row>
    <row r="524" spans="1:1" ht="12.5">
      <c r="A524" s="4"/>
    </row>
    <row r="525" spans="1:1" ht="12.5">
      <c r="A525" s="4"/>
    </row>
    <row r="526" spans="1:1" ht="12.5">
      <c r="A526" s="4"/>
    </row>
    <row r="527" spans="1:1" ht="12.5">
      <c r="A527" s="4"/>
    </row>
    <row r="528" spans="1:1" ht="12.5">
      <c r="A528" s="4"/>
    </row>
    <row r="529" spans="1:1" ht="12.5">
      <c r="A529" s="4"/>
    </row>
    <row r="530" spans="1:1" ht="12.5">
      <c r="A530" s="4"/>
    </row>
    <row r="531" spans="1:1" ht="12.5">
      <c r="A531" s="4"/>
    </row>
    <row r="532" spans="1:1" ht="12.5">
      <c r="A532" s="4"/>
    </row>
    <row r="533" spans="1:1" ht="12.5">
      <c r="A533" s="4"/>
    </row>
    <row r="534" spans="1:1" ht="12.5">
      <c r="A534" s="4"/>
    </row>
    <row r="535" spans="1:1" ht="12.5">
      <c r="A535" s="4"/>
    </row>
    <row r="536" spans="1:1" ht="12.5">
      <c r="A536" s="4"/>
    </row>
    <row r="537" spans="1:1" ht="12.5">
      <c r="A537" s="4"/>
    </row>
    <row r="538" spans="1:1" ht="12.5">
      <c r="A538" s="4"/>
    </row>
    <row r="539" spans="1:1" ht="12.5">
      <c r="A539" s="4"/>
    </row>
    <row r="540" spans="1:1" ht="12.5">
      <c r="A540" s="4"/>
    </row>
    <row r="541" spans="1:1" ht="12.5">
      <c r="A541" s="4"/>
    </row>
    <row r="542" spans="1:1" ht="12.5">
      <c r="A542" s="4"/>
    </row>
    <row r="543" spans="1:1" ht="12.5">
      <c r="A543" s="4"/>
    </row>
    <row r="544" spans="1:1" ht="12.5">
      <c r="A544" s="4"/>
    </row>
    <row r="545" spans="1:1" ht="12.5">
      <c r="A545" s="4"/>
    </row>
    <row r="546" spans="1:1" ht="12.5">
      <c r="A546" s="4"/>
    </row>
    <row r="547" spans="1:1" ht="12.5">
      <c r="A547" s="4"/>
    </row>
    <row r="548" spans="1:1" ht="12.5">
      <c r="A548" s="4"/>
    </row>
    <row r="549" spans="1:1" ht="12.5">
      <c r="A549" s="4"/>
    </row>
    <row r="550" spans="1:1" ht="12.5">
      <c r="A550" s="4"/>
    </row>
    <row r="551" spans="1:1" ht="12.5">
      <c r="A551" s="4"/>
    </row>
    <row r="552" spans="1:1" ht="12.5">
      <c r="A552" s="4"/>
    </row>
    <row r="553" spans="1:1" ht="12.5">
      <c r="A553" s="4"/>
    </row>
    <row r="554" spans="1:1" ht="12.5">
      <c r="A554" s="4"/>
    </row>
    <row r="555" spans="1:1" ht="12.5">
      <c r="A555" s="4"/>
    </row>
    <row r="556" spans="1:1" ht="12.5">
      <c r="A556" s="4"/>
    </row>
    <row r="557" spans="1:1" ht="12.5">
      <c r="A557" s="4"/>
    </row>
    <row r="558" spans="1:1" ht="12.5">
      <c r="A558" s="4"/>
    </row>
    <row r="559" spans="1:1" ht="12.5">
      <c r="A559" s="4"/>
    </row>
    <row r="560" spans="1:1" ht="12.5">
      <c r="A560" s="4"/>
    </row>
    <row r="561" spans="1:1" ht="12.5">
      <c r="A561" s="4"/>
    </row>
    <row r="562" spans="1:1" ht="12.5">
      <c r="A562" s="4"/>
    </row>
    <row r="563" spans="1:1" ht="12.5">
      <c r="A563" s="4"/>
    </row>
    <row r="564" spans="1:1" ht="12.5">
      <c r="A564" s="4"/>
    </row>
    <row r="565" spans="1:1" ht="12.5">
      <c r="A565" s="4"/>
    </row>
    <row r="566" spans="1:1" ht="12.5">
      <c r="A566" s="4"/>
    </row>
    <row r="567" spans="1:1" ht="12.5">
      <c r="A567" s="4"/>
    </row>
    <row r="568" spans="1:1" ht="12.5">
      <c r="A568" s="4"/>
    </row>
    <row r="569" spans="1:1" ht="12.5">
      <c r="A569" s="4"/>
    </row>
    <row r="570" spans="1:1" ht="12.5">
      <c r="A570" s="4"/>
    </row>
    <row r="571" spans="1:1" ht="12.5">
      <c r="A571" s="4"/>
    </row>
    <row r="572" spans="1:1" ht="12.5">
      <c r="A572" s="4"/>
    </row>
    <row r="573" spans="1:1" ht="12.5">
      <c r="A573" s="4"/>
    </row>
    <row r="574" spans="1:1" ht="12.5">
      <c r="A574" s="4"/>
    </row>
    <row r="575" spans="1:1" ht="12.5">
      <c r="A575" s="4"/>
    </row>
    <row r="576" spans="1:1" ht="12.5">
      <c r="A576" s="4"/>
    </row>
    <row r="577" spans="1:1" ht="12.5">
      <c r="A577" s="4"/>
    </row>
    <row r="578" spans="1:1" ht="12.5">
      <c r="A578" s="4"/>
    </row>
    <row r="579" spans="1:1" ht="12.5">
      <c r="A579" s="4"/>
    </row>
    <row r="580" spans="1:1" ht="12.5">
      <c r="A580" s="4"/>
    </row>
    <row r="581" spans="1:1" ht="12.5">
      <c r="A581" s="4"/>
    </row>
    <row r="582" spans="1:1" ht="12.5">
      <c r="A582" s="4"/>
    </row>
    <row r="583" spans="1:1" ht="12.5">
      <c r="A583" s="4"/>
    </row>
    <row r="584" spans="1:1" ht="12.5">
      <c r="A584" s="4"/>
    </row>
    <row r="585" spans="1:1" ht="12.5">
      <c r="A585" s="4"/>
    </row>
    <row r="586" spans="1:1" ht="12.5">
      <c r="A586" s="4"/>
    </row>
    <row r="587" spans="1:1" ht="12.5">
      <c r="A587" s="4"/>
    </row>
    <row r="588" spans="1:1" ht="12.5">
      <c r="A588" s="4"/>
    </row>
    <row r="589" spans="1:1" ht="12.5">
      <c r="A589" s="4"/>
    </row>
    <row r="590" spans="1:1" ht="12.5">
      <c r="A590" s="4"/>
    </row>
    <row r="591" spans="1:1" ht="12.5">
      <c r="A591" s="4"/>
    </row>
    <row r="592" spans="1:1" ht="12.5">
      <c r="A592" s="4"/>
    </row>
    <row r="593" spans="1:1" ht="12.5">
      <c r="A593" s="4"/>
    </row>
    <row r="594" spans="1:1" ht="12.5">
      <c r="A594" s="4"/>
    </row>
    <row r="595" spans="1:1" ht="12.5">
      <c r="A595" s="4"/>
    </row>
    <row r="596" spans="1:1" ht="12.5">
      <c r="A596" s="4"/>
    </row>
    <row r="597" spans="1:1" ht="12.5">
      <c r="A597" s="4"/>
    </row>
    <row r="598" spans="1:1" ht="12.5">
      <c r="A598" s="4"/>
    </row>
    <row r="599" spans="1:1" ht="12.5">
      <c r="A599" s="4"/>
    </row>
    <row r="600" spans="1:1" ht="12.5">
      <c r="A600" s="4"/>
    </row>
    <row r="601" spans="1:1" ht="12.5">
      <c r="A601" s="4"/>
    </row>
    <row r="602" spans="1:1" ht="12.5">
      <c r="A602" s="4"/>
    </row>
    <row r="603" spans="1:1" ht="12.5">
      <c r="A603" s="4"/>
    </row>
    <row r="604" spans="1:1" ht="12.5">
      <c r="A604" s="4"/>
    </row>
    <row r="605" spans="1:1" ht="12.5">
      <c r="A605" s="4"/>
    </row>
    <row r="606" spans="1:1" ht="12.5">
      <c r="A606" s="4"/>
    </row>
    <row r="607" spans="1:1" ht="12.5">
      <c r="A607" s="4"/>
    </row>
    <row r="608" spans="1:1" ht="12.5">
      <c r="A608" s="4"/>
    </row>
    <row r="609" spans="1:1" ht="12.5">
      <c r="A609" s="4"/>
    </row>
    <row r="610" spans="1:1" ht="12.5">
      <c r="A610" s="4"/>
    </row>
    <row r="611" spans="1:1" ht="12.5">
      <c r="A611" s="4"/>
    </row>
    <row r="612" spans="1:1" ht="12.5">
      <c r="A612" s="4"/>
    </row>
    <row r="613" spans="1:1" ht="12.5">
      <c r="A613" s="4"/>
    </row>
    <row r="614" spans="1:1" ht="12.5">
      <c r="A614" s="4"/>
    </row>
    <row r="615" spans="1:1" ht="12.5">
      <c r="A615" s="4"/>
    </row>
    <row r="616" spans="1:1" ht="12.5">
      <c r="A616" s="4"/>
    </row>
    <row r="617" spans="1:1" ht="12.5">
      <c r="A617" s="4"/>
    </row>
    <row r="618" spans="1:1" ht="12.5">
      <c r="A618" s="4"/>
    </row>
    <row r="619" spans="1:1" ht="12.5">
      <c r="A619" s="4"/>
    </row>
    <row r="620" spans="1:1" ht="12.5">
      <c r="A620" s="4"/>
    </row>
    <row r="621" spans="1:1" ht="12.5">
      <c r="A621" s="4"/>
    </row>
    <row r="622" spans="1:1" ht="12.5">
      <c r="A622" s="4"/>
    </row>
    <row r="623" spans="1:1" ht="12.5">
      <c r="A623" s="4"/>
    </row>
    <row r="624" spans="1:1" ht="12.5">
      <c r="A624" s="4"/>
    </row>
    <row r="625" spans="1:1" ht="12.5">
      <c r="A625" s="4"/>
    </row>
    <row r="626" spans="1:1" ht="12.5">
      <c r="A626" s="4"/>
    </row>
    <row r="627" spans="1:1" ht="12.5">
      <c r="A627" s="4"/>
    </row>
    <row r="628" spans="1:1" ht="12.5">
      <c r="A628" s="4"/>
    </row>
    <row r="629" spans="1:1" ht="12.5">
      <c r="A629" s="4"/>
    </row>
    <row r="630" spans="1:1" ht="12.5">
      <c r="A630" s="4"/>
    </row>
    <row r="631" spans="1:1" ht="12.5">
      <c r="A631" s="4"/>
    </row>
    <row r="632" spans="1:1" ht="12.5">
      <c r="A632" s="4"/>
    </row>
    <row r="633" spans="1:1" ht="12.5">
      <c r="A633" s="4"/>
    </row>
    <row r="634" spans="1:1" ht="12.5">
      <c r="A634" s="4"/>
    </row>
    <row r="635" spans="1:1" ht="12.5">
      <c r="A635" s="4"/>
    </row>
    <row r="636" spans="1:1" ht="12.5">
      <c r="A636" s="4"/>
    </row>
    <row r="637" spans="1:1" ht="12.5">
      <c r="A637" s="4"/>
    </row>
    <row r="638" spans="1:1" ht="12.5">
      <c r="A638" s="4"/>
    </row>
    <row r="639" spans="1:1" ht="12.5">
      <c r="A639" s="4"/>
    </row>
    <row r="640" spans="1:1" ht="12.5">
      <c r="A640" s="4"/>
    </row>
    <row r="641" spans="1:1" ht="12.5">
      <c r="A641" s="4"/>
    </row>
    <row r="642" spans="1:1" ht="12.5">
      <c r="A642" s="4"/>
    </row>
    <row r="643" spans="1:1" ht="12.5">
      <c r="A643" s="4"/>
    </row>
    <row r="644" spans="1:1" ht="12.5">
      <c r="A644" s="4"/>
    </row>
    <row r="645" spans="1:1" ht="12.5">
      <c r="A645" s="4"/>
    </row>
    <row r="646" spans="1:1" ht="12.5">
      <c r="A646" s="4"/>
    </row>
    <row r="647" spans="1:1" ht="12.5">
      <c r="A647" s="4"/>
    </row>
    <row r="648" spans="1:1" ht="12.5">
      <c r="A648" s="4"/>
    </row>
    <row r="649" spans="1:1" ht="12.5">
      <c r="A649" s="4"/>
    </row>
    <row r="650" spans="1:1" ht="12.5">
      <c r="A650" s="4"/>
    </row>
    <row r="651" spans="1:1" ht="12.5">
      <c r="A651" s="4"/>
    </row>
    <row r="652" spans="1:1" ht="12.5">
      <c r="A652" s="4"/>
    </row>
    <row r="653" spans="1:1" ht="12.5">
      <c r="A653" s="4"/>
    </row>
    <row r="654" spans="1:1" ht="12.5">
      <c r="A654" s="4"/>
    </row>
    <row r="655" spans="1:1" ht="12.5">
      <c r="A655" s="4"/>
    </row>
    <row r="656" spans="1:1" ht="12.5">
      <c r="A656" s="4"/>
    </row>
    <row r="657" spans="1:1" ht="12.5">
      <c r="A657" s="4"/>
    </row>
    <row r="658" spans="1:1" ht="12.5">
      <c r="A658" s="4"/>
    </row>
    <row r="659" spans="1:1" ht="12.5">
      <c r="A659" s="4"/>
    </row>
    <row r="660" spans="1:1" ht="12.5">
      <c r="A660" s="4"/>
    </row>
    <row r="661" spans="1:1" ht="12.5">
      <c r="A661" s="4"/>
    </row>
    <row r="662" spans="1:1" ht="12.5">
      <c r="A662" s="4"/>
    </row>
    <row r="663" spans="1:1" ht="12.5">
      <c r="A663" s="4"/>
    </row>
    <row r="664" spans="1:1" ht="12.5">
      <c r="A664" s="4"/>
    </row>
    <row r="665" spans="1:1" ht="12.5">
      <c r="A665" s="4"/>
    </row>
    <row r="666" spans="1:1" ht="12.5">
      <c r="A666" s="4"/>
    </row>
    <row r="667" spans="1:1" ht="12.5">
      <c r="A667" s="4"/>
    </row>
    <row r="668" spans="1:1" ht="12.5">
      <c r="A668" s="4"/>
    </row>
    <row r="669" spans="1:1" ht="12.5">
      <c r="A669" s="4"/>
    </row>
    <row r="670" spans="1:1" ht="12.5">
      <c r="A670" s="4"/>
    </row>
    <row r="671" spans="1:1" ht="12.5">
      <c r="A671" s="4"/>
    </row>
    <row r="672" spans="1:1" ht="12.5">
      <c r="A672" s="4"/>
    </row>
    <row r="673" spans="1:1" ht="12.5">
      <c r="A673" s="4"/>
    </row>
    <row r="674" spans="1:1" ht="12.5">
      <c r="A674" s="4"/>
    </row>
    <row r="675" spans="1:1" ht="12.5">
      <c r="A675" s="4"/>
    </row>
    <row r="676" spans="1:1" ht="12.5">
      <c r="A676" s="4"/>
    </row>
    <row r="677" spans="1:1" ht="12.5">
      <c r="A677" s="4"/>
    </row>
    <row r="678" spans="1:1" ht="12.5">
      <c r="A678" s="4"/>
    </row>
    <row r="679" spans="1:1" ht="12.5">
      <c r="A679" s="4"/>
    </row>
    <row r="680" spans="1:1" ht="12.5">
      <c r="A680" s="4"/>
    </row>
    <row r="681" spans="1:1" ht="12.5">
      <c r="A681" s="4"/>
    </row>
    <row r="682" spans="1:1" ht="12.5">
      <c r="A682" s="4"/>
    </row>
    <row r="683" spans="1:1" ht="12.5">
      <c r="A683" s="4"/>
    </row>
    <row r="684" spans="1:1" ht="12.5">
      <c r="A684" s="4"/>
    </row>
    <row r="685" spans="1:1" ht="12.5">
      <c r="A685" s="4"/>
    </row>
    <row r="686" spans="1:1" ht="12.5">
      <c r="A686" s="4"/>
    </row>
    <row r="687" spans="1:1" ht="12.5">
      <c r="A687" s="4"/>
    </row>
    <row r="688" spans="1:1" ht="12.5">
      <c r="A688" s="4"/>
    </row>
    <row r="689" spans="1:1" ht="12.5">
      <c r="A689" s="4"/>
    </row>
    <row r="690" spans="1:1" ht="12.5">
      <c r="A690" s="4"/>
    </row>
    <row r="691" spans="1:1" ht="12.5">
      <c r="A691" s="4"/>
    </row>
    <row r="692" spans="1:1" ht="12.5">
      <c r="A692" s="4"/>
    </row>
    <row r="693" spans="1:1" ht="12.5">
      <c r="A693" s="4"/>
    </row>
    <row r="694" spans="1:1" ht="12.5">
      <c r="A694" s="4"/>
    </row>
    <row r="695" spans="1:1" ht="12.5">
      <c r="A695" s="4"/>
    </row>
    <row r="696" spans="1:1" ht="12.5">
      <c r="A696" s="4"/>
    </row>
    <row r="697" spans="1:1" ht="12.5">
      <c r="A697" s="4"/>
    </row>
    <row r="698" spans="1:1" ht="12.5">
      <c r="A698" s="4"/>
    </row>
    <row r="699" spans="1:1" ht="12.5">
      <c r="A699" s="4"/>
    </row>
    <row r="700" spans="1:1" ht="12.5">
      <c r="A700" s="4"/>
    </row>
    <row r="701" spans="1:1" ht="12.5">
      <c r="A701" s="4"/>
    </row>
    <row r="702" spans="1:1" ht="12.5">
      <c r="A702" s="4"/>
    </row>
    <row r="703" spans="1:1" ht="12.5">
      <c r="A703" s="4"/>
    </row>
    <row r="704" spans="1:1" ht="12.5">
      <c r="A704" s="4"/>
    </row>
    <row r="705" spans="1:1" ht="12.5">
      <c r="A705" s="4"/>
    </row>
    <row r="706" spans="1:1" ht="12.5">
      <c r="A706" s="4"/>
    </row>
    <row r="707" spans="1:1" ht="12.5">
      <c r="A707" s="4"/>
    </row>
    <row r="708" spans="1:1" ht="12.5">
      <c r="A708" s="4"/>
    </row>
    <row r="709" spans="1:1" ht="12.5">
      <c r="A709" s="4"/>
    </row>
    <row r="710" spans="1:1" ht="12.5">
      <c r="A710" s="4"/>
    </row>
    <row r="711" spans="1:1" ht="12.5">
      <c r="A711" s="4"/>
    </row>
    <row r="712" spans="1:1" ht="12.5">
      <c r="A712" s="4"/>
    </row>
    <row r="713" spans="1:1" ht="12.5">
      <c r="A713" s="4"/>
    </row>
    <row r="714" spans="1:1" ht="12.5">
      <c r="A714" s="4"/>
    </row>
    <row r="715" spans="1:1" ht="12.5">
      <c r="A715" s="4"/>
    </row>
    <row r="716" spans="1:1" ht="12.5">
      <c r="A716" s="4"/>
    </row>
    <row r="717" spans="1:1" ht="12.5">
      <c r="A717" s="4"/>
    </row>
    <row r="718" spans="1:1" ht="12.5">
      <c r="A718" s="4"/>
    </row>
    <row r="719" spans="1:1" ht="12.5">
      <c r="A719" s="4"/>
    </row>
    <row r="720" spans="1:1" ht="12.5">
      <c r="A720" s="4"/>
    </row>
    <row r="721" spans="1:1" ht="12.5">
      <c r="A721" s="4"/>
    </row>
    <row r="722" spans="1:1" ht="12.5">
      <c r="A722" s="4"/>
    </row>
    <row r="723" spans="1:1" ht="12.5">
      <c r="A723" s="4"/>
    </row>
    <row r="724" spans="1:1" ht="12.5">
      <c r="A724" s="4"/>
    </row>
    <row r="725" spans="1:1" ht="12.5">
      <c r="A725" s="4"/>
    </row>
    <row r="726" spans="1:1" ht="12.5">
      <c r="A726" s="4"/>
    </row>
    <row r="727" spans="1:1" ht="12.5">
      <c r="A727" s="4"/>
    </row>
    <row r="728" spans="1:1" ht="12.5">
      <c r="A728" s="4"/>
    </row>
    <row r="729" spans="1:1" ht="12.5">
      <c r="A729" s="4"/>
    </row>
    <row r="730" spans="1:1" ht="12.5">
      <c r="A730" s="4"/>
    </row>
    <row r="731" spans="1:1" ht="12.5">
      <c r="A731" s="4"/>
    </row>
    <row r="732" spans="1:1" ht="12.5">
      <c r="A732" s="4"/>
    </row>
    <row r="733" spans="1:1" ht="12.5">
      <c r="A733" s="4"/>
    </row>
    <row r="734" spans="1:1" ht="12.5">
      <c r="A734" s="4"/>
    </row>
    <row r="735" spans="1:1" ht="12.5">
      <c r="A735" s="4"/>
    </row>
    <row r="736" spans="1:1" ht="12.5">
      <c r="A736" s="4"/>
    </row>
    <row r="737" spans="1:1" ht="12.5">
      <c r="A737" s="4"/>
    </row>
    <row r="738" spans="1:1" ht="12.5">
      <c r="A738" s="4"/>
    </row>
    <row r="739" spans="1:1" ht="12.5">
      <c r="A739" s="4"/>
    </row>
    <row r="740" spans="1:1" ht="12.5">
      <c r="A740" s="4"/>
    </row>
    <row r="741" spans="1:1" ht="12.5">
      <c r="A741" s="4"/>
    </row>
    <row r="742" spans="1:1" ht="12.5">
      <c r="A742" s="4"/>
    </row>
    <row r="743" spans="1:1" ht="12.5">
      <c r="A743" s="4"/>
    </row>
    <row r="744" spans="1:1" ht="12.5">
      <c r="A744" s="4"/>
    </row>
    <row r="745" spans="1:1" ht="12.5">
      <c r="A745" s="4"/>
    </row>
    <row r="746" spans="1:1" ht="12.5">
      <c r="A746" s="4"/>
    </row>
    <row r="747" spans="1:1" ht="12.5">
      <c r="A747" s="4"/>
    </row>
    <row r="748" spans="1:1" ht="12.5">
      <c r="A748" s="4"/>
    </row>
    <row r="749" spans="1:1" ht="12.5">
      <c r="A749" s="4"/>
    </row>
    <row r="750" spans="1:1" ht="12.5">
      <c r="A750" s="4"/>
    </row>
    <row r="751" spans="1:1" ht="12.5">
      <c r="A751" s="4"/>
    </row>
    <row r="752" spans="1:1" ht="12.5">
      <c r="A752" s="4"/>
    </row>
    <row r="753" spans="1:1" ht="12.5">
      <c r="A753" s="4"/>
    </row>
    <row r="754" spans="1:1" ht="12.5">
      <c r="A754" s="4"/>
    </row>
    <row r="755" spans="1:1" ht="12.5">
      <c r="A755" s="4"/>
    </row>
    <row r="756" spans="1:1" ht="12.5">
      <c r="A756" s="4"/>
    </row>
    <row r="757" spans="1:1" ht="12.5">
      <c r="A757" s="4"/>
    </row>
    <row r="758" spans="1:1" ht="12.5">
      <c r="A758" s="4"/>
    </row>
    <row r="759" spans="1:1" ht="12.5">
      <c r="A759" s="4"/>
    </row>
    <row r="760" spans="1:1" ht="12.5">
      <c r="A760" s="4"/>
    </row>
    <row r="761" spans="1:1" ht="12.5">
      <c r="A761" s="4"/>
    </row>
    <row r="762" spans="1:1" ht="12.5">
      <c r="A762" s="4"/>
    </row>
    <row r="763" spans="1:1" ht="12.5">
      <c r="A763" s="4"/>
    </row>
    <row r="764" spans="1:1" ht="12.5">
      <c r="A764" s="4"/>
    </row>
    <row r="765" spans="1:1" ht="12.5">
      <c r="A765" s="4"/>
    </row>
    <row r="766" spans="1:1" ht="12.5">
      <c r="A766" s="4"/>
    </row>
    <row r="767" spans="1:1" ht="12.5">
      <c r="A767" s="4"/>
    </row>
    <row r="768" spans="1:1" ht="12.5">
      <c r="A768" s="4"/>
    </row>
    <row r="769" spans="1:1" ht="12.5">
      <c r="A769" s="4"/>
    </row>
    <row r="770" spans="1:1" ht="12.5">
      <c r="A770" s="4"/>
    </row>
    <row r="771" spans="1:1" ht="12.5">
      <c r="A771" s="4"/>
    </row>
    <row r="772" spans="1:1" ht="12.5">
      <c r="A772" s="4"/>
    </row>
    <row r="773" spans="1:1" ht="12.5">
      <c r="A773" s="4"/>
    </row>
    <row r="774" spans="1:1" ht="12.5">
      <c r="A774" s="4"/>
    </row>
    <row r="775" spans="1:1" ht="12.5">
      <c r="A775" s="4"/>
    </row>
    <row r="776" spans="1:1" ht="12.5">
      <c r="A776" s="4"/>
    </row>
    <row r="777" spans="1:1" ht="12.5">
      <c r="A777" s="4"/>
    </row>
    <row r="778" spans="1:1" ht="12.5">
      <c r="A778" s="4"/>
    </row>
    <row r="779" spans="1:1" ht="12.5">
      <c r="A779" s="4"/>
    </row>
    <row r="780" spans="1:1" ht="12.5">
      <c r="A780" s="4"/>
    </row>
    <row r="781" spans="1:1" ht="12.5">
      <c r="A781" s="4"/>
    </row>
    <row r="782" spans="1:1" ht="12.5">
      <c r="A782" s="4"/>
    </row>
    <row r="783" spans="1:1" ht="12.5">
      <c r="A783" s="4"/>
    </row>
    <row r="784" spans="1:1" ht="12.5">
      <c r="A784" s="4"/>
    </row>
    <row r="785" spans="1:1" ht="12.5">
      <c r="A785" s="4"/>
    </row>
    <row r="786" spans="1:1" ht="12.5">
      <c r="A786" s="4"/>
    </row>
    <row r="787" spans="1:1" ht="12.5">
      <c r="A787" s="4"/>
    </row>
    <row r="788" spans="1:1" ht="12.5">
      <c r="A788" s="4"/>
    </row>
    <row r="789" spans="1:1" ht="12.5">
      <c r="A789" s="4"/>
    </row>
    <row r="790" spans="1:1" ht="12.5">
      <c r="A790" s="4"/>
    </row>
    <row r="791" spans="1:1" ht="12.5">
      <c r="A791" s="4"/>
    </row>
    <row r="792" spans="1:1" ht="12.5">
      <c r="A792" s="4"/>
    </row>
    <row r="793" spans="1:1" ht="12.5">
      <c r="A793" s="4"/>
    </row>
    <row r="794" spans="1:1" ht="12.5">
      <c r="A794" s="4"/>
    </row>
    <row r="795" spans="1:1" ht="12.5">
      <c r="A795" s="4"/>
    </row>
    <row r="796" spans="1:1" ht="12.5">
      <c r="A796" s="4"/>
    </row>
    <row r="797" spans="1:1" ht="12.5">
      <c r="A797" s="4"/>
    </row>
    <row r="798" spans="1:1" ht="12.5">
      <c r="A798" s="4"/>
    </row>
    <row r="799" spans="1:1" ht="12.5">
      <c r="A799" s="4"/>
    </row>
    <row r="800" spans="1:1" ht="12.5">
      <c r="A800" s="4"/>
    </row>
    <row r="801" spans="1:1" ht="12.5">
      <c r="A801" s="4"/>
    </row>
    <row r="802" spans="1:1" ht="12.5">
      <c r="A802" s="4"/>
    </row>
    <row r="803" spans="1:1" ht="12.5">
      <c r="A803" s="4"/>
    </row>
    <row r="804" spans="1:1" ht="12.5">
      <c r="A804" s="4"/>
    </row>
    <row r="805" spans="1:1" ht="12.5">
      <c r="A805" s="4"/>
    </row>
    <row r="806" spans="1:1" ht="12.5">
      <c r="A806" s="4"/>
    </row>
    <row r="807" spans="1:1" ht="12.5">
      <c r="A807" s="4"/>
    </row>
    <row r="808" spans="1:1" ht="12.5">
      <c r="A808" s="4"/>
    </row>
    <row r="809" spans="1:1" ht="12.5">
      <c r="A809" s="4"/>
    </row>
    <row r="810" spans="1:1" ht="12.5">
      <c r="A810" s="4"/>
    </row>
    <row r="811" spans="1:1" ht="12.5">
      <c r="A811" s="4"/>
    </row>
    <row r="812" spans="1:1" ht="12.5">
      <c r="A812" s="4"/>
    </row>
    <row r="813" spans="1:1" ht="12.5">
      <c r="A813" s="4"/>
    </row>
    <row r="814" spans="1:1" ht="12.5">
      <c r="A814" s="4"/>
    </row>
    <row r="815" spans="1:1" ht="12.5">
      <c r="A815" s="4"/>
    </row>
    <row r="816" spans="1:1" ht="12.5">
      <c r="A816" s="4"/>
    </row>
    <row r="817" spans="1:1" ht="12.5">
      <c r="A817" s="4"/>
    </row>
    <row r="818" spans="1:1" ht="12.5">
      <c r="A818" s="4"/>
    </row>
    <row r="819" spans="1:1" ht="12.5">
      <c r="A819" s="4"/>
    </row>
    <row r="820" spans="1:1" ht="12.5">
      <c r="A820" s="4"/>
    </row>
    <row r="821" spans="1:1" ht="12.5">
      <c r="A821" s="4"/>
    </row>
    <row r="822" spans="1:1" ht="12.5">
      <c r="A822" s="4"/>
    </row>
    <row r="823" spans="1:1" ht="12.5">
      <c r="A823" s="4"/>
    </row>
    <row r="824" spans="1:1" ht="12.5">
      <c r="A824" s="4"/>
    </row>
    <row r="825" spans="1:1" ht="12.5">
      <c r="A825" s="4"/>
    </row>
    <row r="826" spans="1:1" ht="12.5">
      <c r="A826" s="4"/>
    </row>
    <row r="827" spans="1:1" ht="12.5">
      <c r="A827" s="4"/>
    </row>
    <row r="828" spans="1:1" ht="12.5">
      <c r="A828" s="4"/>
    </row>
    <row r="829" spans="1:1" ht="12.5">
      <c r="A829" s="4"/>
    </row>
    <row r="830" spans="1:1" ht="12.5">
      <c r="A830" s="4"/>
    </row>
    <row r="831" spans="1:1" ht="12.5">
      <c r="A831" s="4"/>
    </row>
    <row r="832" spans="1:1" ht="12.5">
      <c r="A832" s="4"/>
    </row>
    <row r="833" spans="1:1" ht="12.5">
      <c r="A833" s="4"/>
    </row>
    <row r="834" spans="1:1" ht="12.5">
      <c r="A834" s="4"/>
    </row>
    <row r="835" spans="1:1" ht="12.5">
      <c r="A835" s="4"/>
    </row>
    <row r="836" spans="1:1" ht="12.5">
      <c r="A836" s="4"/>
    </row>
    <row r="837" spans="1:1" ht="12.5">
      <c r="A837" s="4"/>
    </row>
    <row r="838" spans="1:1" ht="12.5">
      <c r="A838" s="4"/>
    </row>
    <row r="839" spans="1:1" ht="12.5">
      <c r="A839" s="4"/>
    </row>
    <row r="840" spans="1:1" ht="12.5">
      <c r="A840" s="4"/>
    </row>
    <row r="841" spans="1:1" ht="12.5">
      <c r="A841" s="4"/>
    </row>
    <row r="842" spans="1:1" ht="12.5">
      <c r="A842" s="4"/>
    </row>
    <row r="843" spans="1:1" ht="12.5">
      <c r="A843" s="4"/>
    </row>
    <row r="844" spans="1:1" ht="12.5">
      <c r="A844" s="4"/>
    </row>
    <row r="845" spans="1:1" ht="12.5">
      <c r="A845" s="4"/>
    </row>
    <row r="846" spans="1:1" ht="12.5">
      <c r="A846" s="4"/>
    </row>
    <row r="847" spans="1:1" ht="12.5">
      <c r="A847" s="4"/>
    </row>
    <row r="848" spans="1:1" ht="12.5">
      <c r="A848" s="4"/>
    </row>
    <row r="849" spans="1:1" ht="12.5">
      <c r="A849" s="4"/>
    </row>
    <row r="850" spans="1:1" ht="12.5">
      <c r="A850" s="4"/>
    </row>
    <row r="851" spans="1:1" ht="12.5">
      <c r="A851" s="4"/>
    </row>
    <row r="852" spans="1:1" ht="12.5">
      <c r="A852" s="4"/>
    </row>
    <row r="853" spans="1:1" ht="12.5">
      <c r="A853" s="4"/>
    </row>
    <row r="854" spans="1:1" ht="12.5">
      <c r="A854" s="4"/>
    </row>
    <row r="855" spans="1:1" ht="12.5">
      <c r="A855" s="4"/>
    </row>
    <row r="856" spans="1:1" ht="12.5">
      <c r="A856" s="4"/>
    </row>
    <row r="857" spans="1:1" ht="12.5">
      <c r="A857" s="4"/>
    </row>
    <row r="858" spans="1:1" ht="12.5">
      <c r="A858" s="4"/>
    </row>
    <row r="859" spans="1:1" ht="12.5">
      <c r="A859" s="4"/>
    </row>
    <row r="860" spans="1:1" ht="12.5">
      <c r="A860" s="4"/>
    </row>
    <row r="861" spans="1:1" ht="12.5">
      <c r="A861" s="4"/>
    </row>
    <row r="862" spans="1:1" ht="12.5">
      <c r="A862" s="4"/>
    </row>
    <row r="863" spans="1:1" ht="12.5">
      <c r="A863" s="4"/>
    </row>
    <row r="864" spans="1:1" ht="12.5">
      <c r="A864" s="4"/>
    </row>
    <row r="865" spans="1:1" ht="12.5">
      <c r="A865" s="4"/>
    </row>
    <row r="866" spans="1:1" ht="12.5">
      <c r="A866" s="4"/>
    </row>
    <row r="867" spans="1:1" ht="12.5">
      <c r="A867" s="4"/>
    </row>
    <row r="868" spans="1:1" ht="12.5">
      <c r="A868" s="4"/>
    </row>
    <row r="869" spans="1:1" ht="12.5">
      <c r="A869" s="4"/>
    </row>
    <row r="870" spans="1:1" ht="12.5">
      <c r="A870" s="4"/>
    </row>
    <row r="871" spans="1:1" ht="12.5">
      <c r="A871" s="4"/>
    </row>
    <row r="872" spans="1:1" ht="12.5">
      <c r="A872" s="4"/>
    </row>
    <row r="873" spans="1:1" ht="12.5">
      <c r="A873" s="4"/>
    </row>
    <row r="874" spans="1:1" ht="12.5">
      <c r="A874" s="4"/>
    </row>
    <row r="875" spans="1:1" ht="12.5">
      <c r="A875" s="4"/>
    </row>
    <row r="876" spans="1:1" ht="12.5">
      <c r="A876" s="4"/>
    </row>
    <row r="877" spans="1:1" ht="12.5">
      <c r="A877" s="4"/>
    </row>
    <row r="878" spans="1:1" ht="12.5">
      <c r="A878" s="4"/>
    </row>
    <row r="879" spans="1:1" ht="12.5">
      <c r="A879" s="4"/>
    </row>
    <row r="880" spans="1:1" ht="12.5">
      <c r="A880" s="4"/>
    </row>
    <row r="881" spans="1:1" ht="12.5">
      <c r="A881" s="4"/>
    </row>
    <row r="882" spans="1:1" ht="12.5">
      <c r="A882" s="4"/>
    </row>
    <row r="883" spans="1:1" ht="12.5">
      <c r="A883" s="4"/>
    </row>
    <row r="884" spans="1:1" ht="12.5">
      <c r="A884" s="4"/>
    </row>
    <row r="885" spans="1:1" ht="12.5">
      <c r="A885" s="4"/>
    </row>
    <row r="886" spans="1:1" ht="12.5">
      <c r="A886" s="4"/>
    </row>
    <row r="887" spans="1:1" ht="12.5">
      <c r="A887" s="4"/>
    </row>
    <row r="888" spans="1:1" ht="12.5">
      <c r="A888" s="4"/>
    </row>
    <row r="889" spans="1:1" ht="12.5">
      <c r="A889" s="4"/>
    </row>
    <row r="890" spans="1:1" ht="12.5">
      <c r="A890" s="4"/>
    </row>
    <row r="891" spans="1:1" ht="12.5">
      <c r="A891" s="4"/>
    </row>
    <row r="892" spans="1:1" ht="12.5">
      <c r="A892" s="4"/>
    </row>
    <row r="893" spans="1:1" ht="12.5">
      <c r="A893" s="4"/>
    </row>
    <row r="894" spans="1:1" ht="12.5">
      <c r="A894" s="4"/>
    </row>
    <row r="895" spans="1:1" ht="12.5">
      <c r="A895" s="4"/>
    </row>
    <row r="896" spans="1:1" ht="12.5">
      <c r="A896" s="4"/>
    </row>
    <row r="897" spans="1:1" ht="12.5">
      <c r="A897" s="4"/>
    </row>
    <row r="898" spans="1:1" ht="12.5">
      <c r="A898" s="4"/>
    </row>
    <row r="899" spans="1:1" ht="12.5">
      <c r="A899" s="4"/>
    </row>
    <row r="900" spans="1:1" ht="12.5">
      <c r="A900" s="4"/>
    </row>
    <row r="901" spans="1:1" ht="12.5">
      <c r="A901" s="4"/>
    </row>
    <row r="902" spans="1:1" ht="12.5">
      <c r="A902" s="4"/>
    </row>
    <row r="903" spans="1:1" ht="12.5">
      <c r="A903" s="4"/>
    </row>
    <row r="904" spans="1:1" ht="12.5">
      <c r="A904" s="4"/>
    </row>
    <row r="905" spans="1:1" ht="12.5">
      <c r="A905" s="4"/>
    </row>
    <row r="906" spans="1:1" ht="12.5">
      <c r="A906" s="4"/>
    </row>
    <row r="907" spans="1:1" ht="12.5">
      <c r="A907" s="4"/>
    </row>
    <row r="908" spans="1:1" ht="12.5">
      <c r="A908" s="4"/>
    </row>
    <row r="909" spans="1:1" ht="12.5">
      <c r="A909" s="4"/>
    </row>
    <row r="910" spans="1:1" ht="12.5">
      <c r="A910" s="4"/>
    </row>
    <row r="911" spans="1:1" ht="12.5">
      <c r="A911" s="4"/>
    </row>
    <row r="912" spans="1:1" ht="12.5">
      <c r="A912" s="4"/>
    </row>
    <row r="913" spans="1:1" ht="12.5">
      <c r="A913" s="4"/>
    </row>
    <row r="914" spans="1:1" ht="12.5">
      <c r="A914" s="4"/>
    </row>
    <row r="915" spans="1:1" ht="12.5">
      <c r="A915" s="4"/>
    </row>
    <row r="916" spans="1:1" ht="12.5">
      <c r="A916" s="4"/>
    </row>
    <row r="917" spans="1:1" ht="12.5">
      <c r="A917" s="4"/>
    </row>
    <row r="918" spans="1:1" ht="12.5">
      <c r="A918" s="4"/>
    </row>
    <row r="919" spans="1:1" ht="12.5">
      <c r="A919" s="4"/>
    </row>
    <row r="920" spans="1:1" ht="12.5">
      <c r="A920" s="4"/>
    </row>
    <row r="921" spans="1:1" ht="12.5">
      <c r="A921" s="4"/>
    </row>
    <row r="922" spans="1:1" ht="12.5">
      <c r="A922" s="4"/>
    </row>
    <row r="923" spans="1:1" ht="12.5">
      <c r="A923" s="4"/>
    </row>
    <row r="924" spans="1:1" ht="12.5">
      <c r="A924" s="4"/>
    </row>
    <row r="925" spans="1:1" ht="12.5">
      <c r="A925" s="4"/>
    </row>
    <row r="926" spans="1:1" ht="12.5">
      <c r="A926" s="4"/>
    </row>
    <row r="927" spans="1:1" ht="12.5">
      <c r="A927" s="4"/>
    </row>
    <row r="928" spans="1:1" ht="12.5">
      <c r="A928" s="4"/>
    </row>
    <row r="929" spans="1:1" ht="12.5">
      <c r="A929" s="4"/>
    </row>
    <row r="930" spans="1:1" ht="12.5">
      <c r="A930" s="4"/>
    </row>
    <row r="931" spans="1:1" ht="12.5">
      <c r="A931" s="4"/>
    </row>
    <row r="932" spans="1:1" ht="12.5">
      <c r="A932" s="4"/>
    </row>
    <row r="933" spans="1:1" ht="12.5">
      <c r="A933" s="4"/>
    </row>
    <row r="934" spans="1:1" ht="12.5">
      <c r="A934" s="4"/>
    </row>
    <row r="935" spans="1:1" ht="12.5">
      <c r="A935" s="4"/>
    </row>
    <row r="936" spans="1:1" ht="12.5">
      <c r="A936" s="4"/>
    </row>
    <row r="937" spans="1:1" ht="12.5">
      <c r="A937" s="4"/>
    </row>
    <row r="938" spans="1:1" ht="12.5">
      <c r="A938" s="4"/>
    </row>
    <row r="939" spans="1:1" ht="12.5">
      <c r="A939" s="4"/>
    </row>
    <row r="940" spans="1:1" ht="12.5">
      <c r="A940" s="4"/>
    </row>
    <row r="941" spans="1:1" ht="12.5">
      <c r="A941" s="4"/>
    </row>
    <row r="942" spans="1:1" ht="12.5">
      <c r="A942" s="4"/>
    </row>
    <row r="943" spans="1:1" ht="12.5">
      <c r="A943" s="4"/>
    </row>
    <row r="944" spans="1:1" ht="12.5">
      <c r="A944" s="4"/>
    </row>
    <row r="945" spans="1:1" ht="12.5">
      <c r="A945" s="4"/>
    </row>
    <row r="946" spans="1:1" ht="12.5">
      <c r="A946" s="4"/>
    </row>
    <row r="947" spans="1:1" ht="12.5">
      <c r="A947" s="4"/>
    </row>
    <row r="948" spans="1:1" ht="12.5">
      <c r="A948" s="4"/>
    </row>
    <row r="949" spans="1:1" ht="12.5">
      <c r="A949" s="4"/>
    </row>
    <row r="950" spans="1:1" ht="12.5">
      <c r="A950" s="4"/>
    </row>
    <row r="951" spans="1:1" ht="12.5">
      <c r="A951" s="4"/>
    </row>
    <row r="952" spans="1:1" ht="12.5">
      <c r="A952" s="4"/>
    </row>
    <row r="953" spans="1:1" ht="12.5">
      <c r="A953" s="4"/>
    </row>
    <row r="954" spans="1:1" ht="12.5">
      <c r="A954" s="4"/>
    </row>
    <row r="955" spans="1:1" ht="12.5">
      <c r="A955" s="4"/>
    </row>
    <row r="956" spans="1:1" ht="12.5">
      <c r="A956" s="4"/>
    </row>
    <row r="957" spans="1:1" ht="12.5">
      <c r="A957" s="4"/>
    </row>
    <row r="958" spans="1:1" ht="12.5">
      <c r="A958" s="4"/>
    </row>
    <row r="959" spans="1:1" ht="12.5">
      <c r="A959" s="4"/>
    </row>
    <row r="960" spans="1:1" ht="12.5">
      <c r="A960" s="4"/>
    </row>
    <row r="961" spans="1:1" ht="12.5">
      <c r="A961" s="4"/>
    </row>
    <row r="962" spans="1:1" ht="12.5">
      <c r="A962" s="4"/>
    </row>
    <row r="963" spans="1:1" ht="12.5">
      <c r="A963" s="4"/>
    </row>
    <row r="964" spans="1:1" ht="12.5">
      <c r="A964" s="4"/>
    </row>
    <row r="965" spans="1:1" ht="12.5">
      <c r="A965" s="4"/>
    </row>
    <row r="966" spans="1:1" ht="12.5">
      <c r="A966" s="4"/>
    </row>
    <row r="967" spans="1:1" ht="12.5">
      <c r="A967" s="4"/>
    </row>
    <row r="968" spans="1:1" ht="12.5">
      <c r="A968" s="4"/>
    </row>
    <row r="969" spans="1:1" ht="12.5">
      <c r="A969" s="4"/>
    </row>
    <row r="970" spans="1:1" ht="12.5">
      <c r="A970" s="4"/>
    </row>
    <row r="971" spans="1:1" ht="12.5">
      <c r="A971" s="4"/>
    </row>
    <row r="972" spans="1:1" ht="12.5">
      <c r="A972" s="4"/>
    </row>
    <row r="973" spans="1:1" ht="12.5">
      <c r="A973" s="4"/>
    </row>
    <row r="974" spans="1:1" ht="12.5">
      <c r="A974" s="4"/>
    </row>
    <row r="975" spans="1:1" ht="12.5">
      <c r="A975" s="4"/>
    </row>
    <row r="976" spans="1:1" ht="12.5">
      <c r="A976" s="4"/>
    </row>
    <row r="977" spans="1:1" ht="12.5">
      <c r="A977" s="4"/>
    </row>
    <row r="978" spans="1:1" ht="12.5">
      <c r="A978" s="4"/>
    </row>
    <row r="979" spans="1:1" ht="12.5">
      <c r="A979" s="4"/>
    </row>
    <row r="980" spans="1:1" ht="12.5">
      <c r="A980" s="4"/>
    </row>
    <row r="981" spans="1:1" ht="12.5">
      <c r="A981" s="4"/>
    </row>
    <row r="982" spans="1:1" ht="12.5">
      <c r="A982" s="4"/>
    </row>
    <row r="983" spans="1:1" ht="12.5">
      <c r="A983" s="4"/>
    </row>
    <row r="984" spans="1:1" ht="12.5">
      <c r="A984" s="4"/>
    </row>
    <row r="985" spans="1:1" ht="12.5">
      <c r="A985" s="4"/>
    </row>
    <row r="986" spans="1:1" ht="12.5">
      <c r="A986" s="4"/>
    </row>
    <row r="987" spans="1:1" ht="12.5">
      <c r="A987" s="4"/>
    </row>
    <row r="988" spans="1:1" ht="12.5">
      <c r="A988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9900"/>
    <outlinePr summaryBelow="0" summaryRight="0"/>
  </sheetPr>
  <dimension ref="A1:S1000"/>
  <sheetViews>
    <sheetView topLeftCell="A81" workbookViewId="0">
      <selection activeCell="D105" sqref="D105"/>
    </sheetView>
  </sheetViews>
  <sheetFormatPr defaultColWidth="12.6328125" defaultRowHeight="15.75" customHeight="1"/>
  <cols>
    <col min="1" max="1" width="7" style="140" customWidth="1"/>
    <col min="2" max="2" width="32.08984375" style="140" customWidth="1"/>
    <col min="3" max="3" width="11.90625" style="140" customWidth="1"/>
    <col min="4" max="4" width="13" style="140" customWidth="1"/>
    <col min="5" max="5" width="13.6328125" style="140" customWidth="1"/>
    <col min="6" max="6" width="13.26953125" style="140" customWidth="1"/>
    <col min="7" max="7" width="15.54296875" style="140" customWidth="1"/>
    <col min="8" max="8" width="11.54296875" style="140" customWidth="1"/>
    <col min="9" max="9" width="15.90625" style="140" customWidth="1"/>
    <col min="10" max="10" width="10.453125" style="140" customWidth="1"/>
    <col min="11" max="16384" width="12.6328125" style="140"/>
  </cols>
  <sheetData>
    <row r="1" spans="1:19" ht="13">
      <c r="A1" s="168" t="s">
        <v>34</v>
      </c>
      <c r="B1" s="168" t="s">
        <v>33</v>
      </c>
      <c r="C1" s="168" t="s">
        <v>15</v>
      </c>
      <c r="D1" s="168" t="s">
        <v>82</v>
      </c>
      <c r="E1" s="169" t="s">
        <v>83</v>
      </c>
      <c r="F1" s="179" t="s">
        <v>84</v>
      </c>
      <c r="G1" s="169" t="s">
        <v>85</v>
      </c>
      <c r="H1" s="170" t="s">
        <v>86</v>
      </c>
      <c r="I1" s="171" t="s">
        <v>87</v>
      </c>
      <c r="J1" s="168" t="s">
        <v>88</v>
      </c>
      <c r="K1" s="186" t="s">
        <v>89</v>
      </c>
      <c r="L1" s="186" t="s">
        <v>90</v>
      </c>
      <c r="M1" s="186" t="s">
        <v>91</v>
      </c>
      <c r="N1" s="186" t="s">
        <v>92</v>
      </c>
    </row>
    <row r="2" spans="1:19" ht="15.75" customHeight="1">
      <c r="A2" s="173" t="str">
        <f>VLOOKUP(B2,'Campaign x Landing Pages'!$A$2:$B$37,2, FALSE)</f>
        <v>Q1</v>
      </c>
      <c r="B2" s="172" t="s">
        <v>73</v>
      </c>
      <c r="C2" s="172" t="str">
        <f>VLOOKUP(B2,'Campaign x Landing Pages'!$A$1:$E$37,5,FALSE)</f>
        <v>Cat</v>
      </c>
      <c r="D2" s="172" t="s">
        <v>135</v>
      </c>
      <c r="E2" s="174" t="s">
        <v>136</v>
      </c>
      <c r="F2" s="175">
        <v>9764.5714285714294</v>
      </c>
      <c r="G2" s="175">
        <v>248632.4</v>
      </c>
      <c r="H2" s="176">
        <v>17874</v>
      </c>
      <c r="I2" s="176">
        <v>1731497.5</v>
      </c>
      <c r="J2" s="139">
        <v>788</v>
      </c>
      <c r="K2" s="143">
        <f t="shared" ref="K2:K126" si="0">F2/H2</f>
        <v>0.54630029252385748</v>
      </c>
      <c r="L2" s="143">
        <f t="shared" ref="L2:L126" si="1">F2/J2</f>
        <v>12.391588107324148</v>
      </c>
      <c r="M2" s="144">
        <f t="shared" ref="M2:M126" si="2">H2/I2</f>
        <v>1.0322856371435709E-2</v>
      </c>
      <c r="N2" s="144">
        <f t="shared" ref="N2:N126" si="3">J2/H2</f>
        <v>4.4086382454962512E-2</v>
      </c>
    </row>
    <row r="3" spans="1:19" ht="15.75" customHeight="1">
      <c r="A3" s="173" t="str">
        <f>VLOOKUP(B3,'Campaign x Landing Pages'!$A$2:$B$37,2, FALSE)</f>
        <v>Q1</v>
      </c>
      <c r="B3" s="172" t="s">
        <v>73</v>
      </c>
      <c r="C3" s="172" t="str">
        <f>VLOOKUP(B3,'Campaign x Landing Pages'!$A$1:$E$37,5,FALSE)</f>
        <v>Cat</v>
      </c>
      <c r="D3" s="172" t="s">
        <v>137</v>
      </c>
      <c r="E3" s="174" t="s">
        <v>138</v>
      </c>
      <c r="F3" s="175">
        <v>9121.4285714285706</v>
      </c>
      <c r="G3" s="175">
        <v>242127.6</v>
      </c>
      <c r="H3" s="176">
        <v>15465</v>
      </c>
      <c r="I3" s="176">
        <v>1627624</v>
      </c>
      <c r="J3" s="139">
        <v>755</v>
      </c>
      <c r="K3" s="143">
        <f t="shared" si="0"/>
        <v>0.58981109417578859</v>
      </c>
      <c r="L3" s="143">
        <f t="shared" si="1"/>
        <v>12.081362346263008</v>
      </c>
      <c r="M3" s="144">
        <f t="shared" si="2"/>
        <v>9.5015802175441016E-3</v>
      </c>
      <c r="N3" s="144">
        <f t="shared" si="3"/>
        <v>4.8819915939217591E-2</v>
      </c>
      <c r="P3" s="139" t="s">
        <v>163</v>
      </c>
      <c r="S3" s="139" t="s">
        <v>164</v>
      </c>
    </row>
    <row r="4" spans="1:19" ht="15.75" customHeight="1">
      <c r="A4" s="173" t="str">
        <f>VLOOKUP(B4,'Campaign x Landing Pages'!$A$2:$B$37,2, FALSE)</f>
        <v>Q1</v>
      </c>
      <c r="B4" s="172" t="s">
        <v>73</v>
      </c>
      <c r="C4" s="172" t="str">
        <f>VLOOKUP(B4,'Campaign x Landing Pages'!$A$1:$E$37,5,FALSE)</f>
        <v>Cat</v>
      </c>
      <c r="D4" s="172" t="s">
        <v>139</v>
      </c>
      <c r="E4" s="174" t="s">
        <v>140</v>
      </c>
      <c r="F4" s="175">
        <v>10428.571428571429</v>
      </c>
      <c r="G4" s="175">
        <v>242199.2</v>
      </c>
      <c r="H4" s="176">
        <v>16284</v>
      </c>
      <c r="I4" s="176">
        <v>1963977.5</v>
      </c>
      <c r="J4" s="139">
        <v>815</v>
      </c>
      <c r="K4" s="143">
        <f t="shared" si="0"/>
        <v>0.64041828964452407</v>
      </c>
      <c r="L4" s="143">
        <f t="shared" si="1"/>
        <v>12.795793163891325</v>
      </c>
      <c r="M4" s="144">
        <f t="shared" si="2"/>
        <v>8.2913373498423489E-3</v>
      </c>
      <c r="N4" s="144">
        <f t="shared" si="3"/>
        <v>5.0049127978383692E-2</v>
      </c>
      <c r="P4" s="139" t="s">
        <v>165</v>
      </c>
      <c r="S4" s="139" t="s">
        <v>166</v>
      </c>
    </row>
    <row r="5" spans="1:19" ht="15.75" customHeight="1">
      <c r="A5" s="173" t="str">
        <f>VLOOKUP(B5,'Campaign x Landing Pages'!$A$2:$B$37,2, FALSE)</f>
        <v>Q1</v>
      </c>
      <c r="B5" s="172" t="s">
        <v>73</v>
      </c>
      <c r="C5" s="172" t="str">
        <f>VLOOKUP(B5,'Campaign x Landing Pages'!$A$1:$E$37,5,FALSE)</f>
        <v>Cat</v>
      </c>
      <c r="D5" s="172" t="s">
        <v>141</v>
      </c>
      <c r="E5" s="174" t="s">
        <v>142</v>
      </c>
      <c r="F5" s="175">
        <v>10977.714285714286</v>
      </c>
      <c r="G5" s="175">
        <v>299011.59999999998</v>
      </c>
      <c r="H5" s="176">
        <v>17368</v>
      </c>
      <c r="I5" s="176">
        <v>2242012</v>
      </c>
      <c r="J5" s="139">
        <v>943</v>
      </c>
      <c r="K5" s="143">
        <f t="shared" si="0"/>
        <v>0.63206553925116804</v>
      </c>
      <c r="L5" s="143">
        <f t="shared" si="1"/>
        <v>11.64126647477655</v>
      </c>
      <c r="M5" s="144">
        <f t="shared" si="2"/>
        <v>7.7466133098306345E-3</v>
      </c>
      <c r="N5" s="144">
        <f t="shared" si="3"/>
        <v>5.4295255642561033E-2</v>
      </c>
    </row>
    <row r="6" spans="1:19" ht="15.75" customHeight="1">
      <c r="A6" s="173" t="str">
        <f>VLOOKUP(B6,'Campaign x Landing Pages'!$A$2:$B$37,2, FALSE)</f>
        <v>Q1</v>
      </c>
      <c r="B6" s="172" t="s">
        <v>74</v>
      </c>
      <c r="C6" s="172" t="str">
        <f>VLOOKUP(B6,'Campaign x Landing Pages'!$A$1:$E$37,5,FALSE)</f>
        <v>Dog</v>
      </c>
      <c r="D6" s="172" t="s">
        <v>135</v>
      </c>
      <c r="E6" s="174" t="s">
        <v>136</v>
      </c>
      <c r="F6" s="175">
        <v>3807.4285714285716</v>
      </c>
      <c r="G6" s="175">
        <v>206389.6</v>
      </c>
      <c r="H6" s="176">
        <v>18513</v>
      </c>
      <c r="I6" s="176">
        <v>750478.5</v>
      </c>
      <c r="J6" s="139">
        <v>432</v>
      </c>
      <c r="K6" s="143">
        <f t="shared" si="0"/>
        <v>0.20566243026136075</v>
      </c>
      <c r="L6" s="143">
        <f t="shared" si="1"/>
        <v>8.8134920634920633</v>
      </c>
      <c r="M6" s="144">
        <f t="shared" si="2"/>
        <v>2.4668261649067894E-2</v>
      </c>
      <c r="N6" s="144">
        <f t="shared" si="3"/>
        <v>2.333495381623724E-2</v>
      </c>
      <c r="P6" s="139" t="s">
        <v>167</v>
      </c>
      <c r="S6" s="139" t="s">
        <v>168</v>
      </c>
    </row>
    <row r="7" spans="1:19" ht="15.75" customHeight="1">
      <c r="A7" s="173" t="str">
        <f>VLOOKUP(B7,'Campaign x Landing Pages'!$A$2:$B$37,2, FALSE)</f>
        <v>Q1</v>
      </c>
      <c r="B7" s="172" t="s">
        <v>74</v>
      </c>
      <c r="C7" s="172" t="str">
        <f>VLOOKUP(B7,'Campaign x Landing Pages'!$A$1:$E$37,5,FALSE)</f>
        <v>Dog</v>
      </c>
      <c r="D7" s="172" t="s">
        <v>137</v>
      </c>
      <c r="E7" s="174" t="s">
        <v>138</v>
      </c>
      <c r="F7" s="175">
        <v>3519.7142857142858</v>
      </c>
      <c r="G7" s="175">
        <v>170459.6</v>
      </c>
      <c r="H7" s="176">
        <v>15957</v>
      </c>
      <c r="I7" s="176">
        <v>683794.5</v>
      </c>
      <c r="J7" s="139">
        <v>311</v>
      </c>
      <c r="K7" s="143">
        <f t="shared" si="0"/>
        <v>0.22057493800302599</v>
      </c>
      <c r="L7" s="143">
        <f t="shared" si="1"/>
        <v>11.317409278824069</v>
      </c>
      <c r="M7" s="144">
        <f t="shared" si="2"/>
        <v>2.3335958391007824E-2</v>
      </c>
      <c r="N7" s="144">
        <f t="shared" si="3"/>
        <v>1.9489879049946732E-2</v>
      </c>
      <c r="P7" s="139" t="s">
        <v>169</v>
      </c>
      <c r="S7" s="139" t="s">
        <v>170</v>
      </c>
    </row>
    <row r="8" spans="1:19" ht="15.75" customHeight="1">
      <c r="A8" s="173" t="str">
        <f>VLOOKUP(B8,'Campaign x Landing Pages'!$A$2:$B$37,2, FALSE)</f>
        <v>Q1</v>
      </c>
      <c r="B8" s="172" t="s">
        <v>74</v>
      </c>
      <c r="C8" s="172" t="str">
        <f>VLOOKUP(B8,'Campaign x Landing Pages'!$A$1:$E$37,5,FALSE)</f>
        <v>Dog</v>
      </c>
      <c r="D8" s="172" t="s">
        <v>139</v>
      </c>
      <c r="E8" s="174" t="s">
        <v>140</v>
      </c>
      <c r="F8" s="175">
        <v>4246.5714285714284</v>
      </c>
      <c r="G8" s="175">
        <v>193311.6</v>
      </c>
      <c r="H8" s="176">
        <v>19093</v>
      </c>
      <c r="I8" s="176">
        <v>791352</v>
      </c>
      <c r="J8" s="139">
        <v>351</v>
      </c>
      <c r="K8" s="143">
        <f t="shared" si="0"/>
        <v>0.22241509603369972</v>
      </c>
      <c r="L8" s="143">
        <f t="shared" si="1"/>
        <v>12.098494098494099</v>
      </c>
      <c r="M8" s="144">
        <f t="shared" si="2"/>
        <v>2.4127063557051728E-2</v>
      </c>
      <c r="N8" s="144">
        <f t="shared" si="3"/>
        <v>1.8383700832765935E-2</v>
      </c>
    </row>
    <row r="9" spans="1:19" ht="15.75" customHeight="1">
      <c r="A9" s="173" t="str">
        <f>VLOOKUP(B9,'Campaign x Landing Pages'!$A$2:$B$37,2, FALSE)</f>
        <v>Q1</v>
      </c>
      <c r="B9" s="172" t="s">
        <v>74</v>
      </c>
      <c r="C9" s="172" t="str">
        <f>VLOOKUP(B9,'Campaign x Landing Pages'!$A$1:$E$37,5,FALSE)</f>
        <v>Dog</v>
      </c>
      <c r="D9" s="172" t="s">
        <v>141</v>
      </c>
      <c r="E9" s="174" t="s">
        <v>142</v>
      </c>
      <c r="F9" s="175">
        <v>4460</v>
      </c>
      <c r="G9" s="175">
        <v>149174.79999999999</v>
      </c>
      <c r="H9" s="176">
        <v>18574</v>
      </c>
      <c r="I9" s="176">
        <v>911694.5</v>
      </c>
      <c r="J9" s="139">
        <v>360</v>
      </c>
      <c r="K9" s="143">
        <f t="shared" si="0"/>
        <v>0.24012059868633573</v>
      </c>
      <c r="L9" s="143">
        <f t="shared" si="1"/>
        <v>12.388888888888889</v>
      </c>
      <c r="M9" s="144">
        <f t="shared" si="2"/>
        <v>2.0373052596017634E-2</v>
      </c>
      <c r="N9" s="144">
        <f t="shared" si="3"/>
        <v>1.9381931732529341E-2</v>
      </c>
      <c r="P9" s="139" t="s">
        <v>171</v>
      </c>
      <c r="S9" s="139" t="s">
        <v>172</v>
      </c>
    </row>
    <row r="10" spans="1:19" ht="15.75" customHeight="1">
      <c r="A10" s="173" t="str">
        <f>VLOOKUP(B10,'Campaign x Landing Pages'!$A$2:$B$37,2, FALSE)</f>
        <v>Q2</v>
      </c>
      <c r="B10" s="172" t="s">
        <v>77</v>
      </c>
      <c r="C10" s="172" t="str">
        <f>VLOOKUP(B10,'Campaign x Landing Pages'!$A$1:$E$37,5,FALSE)</f>
        <v>Bird</v>
      </c>
      <c r="D10" s="172" t="s">
        <v>93</v>
      </c>
      <c r="E10" s="174" t="s">
        <v>94</v>
      </c>
      <c r="F10" s="175">
        <v>5792</v>
      </c>
      <c r="G10" s="175">
        <v>52959.199999999997</v>
      </c>
      <c r="H10" s="176">
        <v>18703</v>
      </c>
      <c r="I10" s="176">
        <v>967757</v>
      </c>
      <c r="J10" s="139">
        <v>392</v>
      </c>
      <c r="K10" s="143">
        <f t="shared" si="0"/>
        <v>0.30968293856600543</v>
      </c>
      <c r="L10" s="143">
        <f t="shared" si="1"/>
        <v>14.775510204081632</v>
      </c>
      <c r="M10" s="144">
        <f t="shared" si="2"/>
        <v>1.9326132489870907E-2</v>
      </c>
      <c r="N10" s="144">
        <f t="shared" si="3"/>
        <v>2.0959204405710315E-2</v>
      </c>
      <c r="P10" s="139" t="s">
        <v>173</v>
      </c>
      <c r="S10" s="139" t="s">
        <v>174</v>
      </c>
    </row>
    <row r="11" spans="1:19" ht="15.75" customHeight="1">
      <c r="A11" s="173" t="str">
        <f>VLOOKUP(B11,'Campaign x Landing Pages'!$A$2:$B$37,2, FALSE)</f>
        <v>Q2</v>
      </c>
      <c r="B11" s="172" t="s">
        <v>77</v>
      </c>
      <c r="C11" s="172" t="str">
        <f>VLOOKUP(B11,'Campaign x Landing Pages'!$A$1:$E$37,5,FALSE)</f>
        <v>Bird</v>
      </c>
      <c r="D11" s="172" t="s">
        <v>95</v>
      </c>
      <c r="E11" s="174" t="s">
        <v>96</v>
      </c>
      <c r="F11" s="175">
        <v>6211.2</v>
      </c>
      <c r="G11" s="175">
        <v>64608.800000000003</v>
      </c>
      <c r="H11" s="176">
        <v>21200</v>
      </c>
      <c r="I11" s="176">
        <v>1125071</v>
      </c>
      <c r="J11" s="139">
        <v>416</v>
      </c>
      <c r="K11" s="143">
        <f t="shared" si="0"/>
        <v>0.29298113207547166</v>
      </c>
      <c r="L11" s="143">
        <f t="shared" si="1"/>
        <v>14.930769230769231</v>
      </c>
      <c r="M11" s="144">
        <f t="shared" si="2"/>
        <v>1.8843255225670201E-2</v>
      </c>
      <c r="N11" s="144">
        <f t="shared" si="3"/>
        <v>1.9622641509433963E-2</v>
      </c>
    </row>
    <row r="12" spans="1:19" ht="15.75" customHeight="1">
      <c r="A12" s="173" t="str">
        <f>VLOOKUP(B12,'Campaign x Landing Pages'!$A$2:$B$37,2, FALSE)</f>
        <v>Q2</v>
      </c>
      <c r="B12" s="172" t="s">
        <v>77</v>
      </c>
      <c r="C12" s="172" t="str">
        <f>VLOOKUP(B12,'Campaign x Landing Pages'!$A$1:$E$37,5,FALSE)</f>
        <v>Bird</v>
      </c>
      <c r="D12" s="172" t="s">
        <v>97</v>
      </c>
      <c r="E12" s="174" t="s">
        <v>98</v>
      </c>
      <c r="F12" s="175">
        <v>6666.8</v>
      </c>
      <c r="G12" s="175">
        <v>71475.199999999997</v>
      </c>
      <c r="H12" s="176">
        <v>18801</v>
      </c>
      <c r="I12" s="176">
        <v>1186241.5</v>
      </c>
      <c r="J12" s="139">
        <v>373</v>
      </c>
      <c r="K12" s="143">
        <f t="shared" si="0"/>
        <v>0.35459815967235786</v>
      </c>
      <c r="L12" s="143">
        <f t="shared" si="1"/>
        <v>17.873458445040214</v>
      </c>
      <c r="M12" s="144">
        <f t="shared" si="2"/>
        <v>1.584921788691426E-2</v>
      </c>
      <c r="N12" s="144">
        <f t="shared" si="3"/>
        <v>1.9839370246263498E-2</v>
      </c>
      <c r="P12" s="139" t="s">
        <v>175</v>
      </c>
      <c r="S12" s="139" t="s">
        <v>174</v>
      </c>
    </row>
    <row r="13" spans="1:19" ht="15.75" customHeight="1">
      <c r="A13" s="173" t="str">
        <f>VLOOKUP(B13,'Campaign x Landing Pages'!$A$2:$B$37,2, FALSE)</f>
        <v>Q2</v>
      </c>
      <c r="B13" s="172" t="s">
        <v>77</v>
      </c>
      <c r="C13" s="172" t="str">
        <f>VLOOKUP(B13,'Campaign x Landing Pages'!$A$1:$E$37,5,FALSE)</f>
        <v>Bird</v>
      </c>
      <c r="D13" s="172" t="s">
        <v>99</v>
      </c>
      <c r="E13" s="174" t="s">
        <v>100</v>
      </c>
      <c r="F13" s="175">
        <v>6753.6</v>
      </c>
      <c r="G13" s="175">
        <v>70472</v>
      </c>
      <c r="H13" s="176">
        <v>19443</v>
      </c>
      <c r="I13" s="176">
        <v>1079167.5</v>
      </c>
      <c r="J13" s="139">
        <v>401</v>
      </c>
      <c r="K13" s="143">
        <f t="shared" si="0"/>
        <v>0.34735380342539734</v>
      </c>
      <c r="L13" s="143">
        <f t="shared" si="1"/>
        <v>16.841895261845387</v>
      </c>
      <c r="M13" s="144">
        <f t="shared" si="2"/>
        <v>1.8016665624196428E-2</v>
      </c>
      <c r="N13" s="144">
        <f t="shared" si="3"/>
        <v>2.0624389240343568E-2</v>
      </c>
      <c r="P13" s="139" t="s">
        <v>176</v>
      </c>
      <c r="S13" s="139" t="s">
        <v>164</v>
      </c>
    </row>
    <row r="14" spans="1:19" ht="15.75" customHeight="1">
      <c r="A14" s="173" t="str">
        <f>VLOOKUP(B14,'Campaign x Landing Pages'!$A$2:$B$37,2, FALSE)</f>
        <v>Q2</v>
      </c>
      <c r="B14" s="172" t="s">
        <v>77</v>
      </c>
      <c r="C14" s="172" t="str">
        <f>VLOOKUP(B14,'Campaign x Landing Pages'!$A$1:$E$37,5,FALSE)</f>
        <v>Bird</v>
      </c>
      <c r="D14" s="172" t="s">
        <v>101</v>
      </c>
      <c r="E14" s="174" t="s">
        <v>102</v>
      </c>
      <c r="F14" s="175">
        <v>7449.6</v>
      </c>
      <c r="G14" s="175">
        <v>64410.400000000001</v>
      </c>
      <c r="H14" s="176">
        <v>20278</v>
      </c>
      <c r="I14" s="176">
        <v>1211909.5</v>
      </c>
      <c r="J14" s="139">
        <v>350</v>
      </c>
      <c r="K14" s="143">
        <f t="shared" si="0"/>
        <v>0.36737350823552622</v>
      </c>
      <c r="L14" s="143">
        <f t="shared" si="1"/>
        <v>21.284571428571429</v>
      </c>
      <c r="M14" s="144">
        <f t="shared" si="2"/>
        <v>1.6732272500545625E-2</v>
      </c>
      <c r="N14" s="144">
        <f t="shared" si="3"/>
        <v>1.7260084820988262E-2</v>
      </c>
    </row>
    <row r="15" spans="1:19" ht="15.75" customHeight="1">
      <c r="A15" s="173" t="str">
        <f>VLOOKUP(B15,'Campaign x Landing Pages'!$A$2:$B$37,2, FALSE)</f>
        <v>Q2</v>
      </c>
      <c r="B15" s="172" t="s">
        <v>77</v>
      </c>
      <c r="C15" s="172" t="str">
        <f>VLOOKUP(B15,'Campaign x Landing Pages'!$A$1:$E$37,5,FALSE)</f>
        <v>Bird</v>
      </c>
      <c r="D15" s="172" t="s">
        <v>127</v>
      </c>
      <c r="E15" s="174" t="s">
        <v>128</v>
      </c>
      <c r="F15" s="175">
        <v>5768.8</v>
      </c>
      <c r="G15" s="175">
        <v>68555.600000000006</v>
      </c>
      <c r="H15" s="176">
        <v>14864</v>
      </c>
      <c r="I15" s="176">
        <v>901612.5</v>
      </c>
      <c r="J15" s="139">
        <v>322</v>
      </c>
      <c r="K15" s="143">
        <f t="shared" si="0"/>
        <v>0.38810548977395048</v>
      </c>
      <c r="L15" s="143">
        <f t="shared" si="1"/>
        <v>17.915527950310558</v>
      </c>
      <c r="M15" s="144">
        <f t="shared" si="2"/>
        <v>1.6486018106448168E-2</v>
      </c>
      <c r="N15" s="144">
        <f t="shared" si="3"/>
        <v>2.1663078579117329E-2</v>
      </c>
    </row>
    <row r="16" spans="1:19" ht="15.75" customHeight="1">
      <c r="A16" s="173" t="str">
        <f>VLOOKUP(B16,'Campaign x Landing Pages'!$A$2:$B$37,2, FALSE)</f>
        <v>Q2</v>
      </c>
      <c r="B16" s="172" t="s">
        <v>77</v>
      </c>
      <c r="C16" s="172" t="str">
        <f>VLOOKUP(B16,'Campaign x Landing Pages'!$A$1:$E$37,5,FALSE)</f>
        <v>Bird</v>
      </c>
      <c r="D16" s="172" t="s">
        <v>129</v>
      </c>
      <c r="E16" s="174" t="s">
        <v>130</v>
      </c>
      <c r="F16" s="175">
        <v>5647.2</v>
      </c>
      <c r="G16" s="175">
        <v>59132.4</v>
      </c>
      <c r="H16" s="176">
        <v>13624</v>
      </c>
      <c r="I16" s="176">
        <v>945200</v>
      </c>
      <c r="J16" s="139">
        <v>282</v>
      </c>
      <c r="K16" s="143">
        <f t="shared" si="0"/>
        <v>0.41450381679389314</v>
      </c>
      <c r="L16" s="143">
        <f t="shared" si="1"/>
        <v>20.025531914893616</v>
      </c>
      <c r="M16" s="144">
        <f t="shared" si="2"/>
        <v>1.4413880660177739E-2</v>
      </c>
      <c r="N16" s="144">
        <f t="shared" si="3"/>
        <v>2.0698766881972988E-2</v>
      </c>
    </row>
    <row r="17" spans="1:14" ht="15.75" customHeight="1">
      <c r="A17" s="173" t="str">
        <f>VLOOKUP(B17,'Campaign x Landing Pages'!$A$2:$B$37,2, FALSE)</f>
        <v>Q2</v>
      </c>
      <c r="B17" s="172" t="s">
        <v>77</v>
      </c>
      <c r="C17" s="172" t="str">
        <f>VLOOKUP(B17,'Campaign x Landing Pages'!$A$1:$E$37,5,FALSE)</f>
        <v>Bird</v>
      </c>
      <c r="D17" s="172" t="s">
        <v>131</v>
      </c>
      <c r="E17" s="174" t="s">
        <v>132</v>
      </c>
      <c r="F17" s="175">
        <v>5332</v>
      </c>
      <c r="G17" s="175">
        <v>68706.399999999994</v>
      </c>
      <c r="H17" s="176">
        <v>12417</v>
      </c>
      <c r="I17" s="176">
        <v>813030.5</v>
      </c>
      <c r="J17" s="139">
        <v>309</v>
      </c>
      <c r="K17" s="143">
        <f t="shared" si="0"/>
        <v>0.42941129097205444</v>
      </c>
      <c r="L17" s="143">
        <f t="shared" si="1"/>
        <v>17.255663430420711</v>
      </c>
      <c r="M17" s="144">
        <f t="shared" si="2"/>
        <v>1.5272489777443774E-2</v>
      </c>
      <c r="N17" s="144">
        <f t="shared" si="3"/>
        <v>2.4885237980188452E-2</v>
      </c>
    </row>
    <row r="18" spans="1:14" ht="15.75" customHeight="1">
      <c r="A18" s="173" t="str">
        <f>VLOOKUP(B18,'Campaign x Landing Pages'!$A$2:$B$37,2, FALSE)</f>
        <v>Q2</v>
      </c>
      <c r="B18" s="172" t="s">
        <v>77</v>
      </c>
      <c r="C18" s="172" t="str">
        <f>VLOOKUP(B18,'Campaign x Landing Pages'!$A$1:$E$37,5,FALSE)</f>
        <v>Bird</v>
      </c>
      <c r="D18" s="172" t="s">
        <v>133</v>
      </c>
      <c r="E18" s="174" t="s">
        <v>134</v>
      </c>
      <c r="F18" s="175">
        <v>4272.8</v>
      </c>
      <c r="G18" s="175">
        <v>54718.8</v>
      </c>
      <c r="H18" s="176">
        <v>9203</v>
      </c>
      <c r="I18" s="176">
        <v>626519</v>
      </c>
      <c r="J18" s="139">
        <v>272</v>
      </c>
      <c r="K18" s="143">
        <f t="shared" si="0"/>
        <v>0.46428338585243945</v>
      </c>
      <c r="L18" s="143">
        <f t="shared" si="1"/>
        <v>15.708823529411765</v>
      </c>
      <c r="M18" s="144">
        <f t="shared" si="2"/>
        <v>1.468909961230226E-2</v>
      </c>
      <c r="N18" s="144">
        <f t="shared" si="3"/>
        <v>2.9555579702271E-2</v>
      </c>
    </row>
    <row r="19" spans="1:14" ht="15.75" customHeight="1">
      <c r="A19" s="173" t="str">
        <f>VLOOKUP(B19,'Campaign x Landing Pages'!$A$2:$B$37,2, FALSE)</f>
        <v>Q2</v>
      </c>
      <c r="B19" s="172" t="s">
        <v>77</v>
      </c>
      <c r="C19" s="172" t="str">
        <f>VLOOKUP(B19,'Campaign x Landing Pages'!$A$1:$E$37,5,FALSE)</f>
        <v>Bird</v>
      </c>
      <c r="D19" s="172" t="s">
        <v>111</v>
      </c>
      <c r="E19" s="174" t="s">
        <v>112</v>
      </c>
      <c r="F19" s="175">
        <v>5886</v>
      </c>
      <c r="G19" s="175">
        <v>72248.800000000003</v>
      </c>
      <c r="H19" s="176">
        <v>14171</v>
      </c>
      <c r="I19" s="176">
        <v>967203.5</v>
      </c>
      <c r="J19" s="139">
        <v>394</v>
      </c>
      <c r="K19" s="143">
        <f t="shared" si="0"/>
        <v>0.41535530308376262</v>
      </c>
      <c r="L19" s="143">
        <f t="shared" si="1"/>
        <v>14.939086294416244</v>
      </c>
      <c r="M19" s="144">
        <f t="shared" si="2"/>
        <v>1.4651518527383327E-2</v>
      </c>
      <c r="N19" s="144">
        <f t="shared" si="3"/>
        <v>2.780326017923929E-2</v>
      </c>
    </row>
    <row r="20" spans="1:14" ht="15.75" customHeight="1">
      <c r="A20" s="173" t="str">
        <f>VLOOKUP(B20,'Campaign x Landing Pages'!$A$2:$B$37,2, FALSE)</f>
        <v>Q2</v>
      </c>
      <c r="B20" s="172" t="s">
        <v>77</v>
      </c>
      <c r="C20" s="172" t="str">
        <f>VLOOKUP(B20,'Campaign x Landing Pages'!$A$1:$E$37,5,FALSE)</f>
        <v>Bird</v>
      </c>
      <c r="D20" s="172" t="s">
        <v>113</v>
      </c>
      <c r="E20" s="174" t="s">
        <v>114</v>
      </c>
      <c r="F20" s="175">
        <v>5056</v>
      </c>
      <c r="G20" s="175">
        <v>47996.800000000003</v>
      </c>
      <c r="H20" s="176">
        <v>12778</v>
      </c>
      <c r="I20" s="176">
        <v>855194.5</v>
      </c>
      <c r="J20" s="139">
        <v>343</v>
      </c>
      <c r="K20" s="143">
        <f t="shared" si="0"/>
        <v>0.39568007512912817</v>
      </c>
      <c r="L20" s="143">
        <f t="shared" si="1"/>
        <v>14.740524781341108</v>
      </c>
      <c r="M20" s="144">
        <f t="shared" si="2"/>
        <v>1.4941630237331976E-2</v>
      </c>
      <c r="N20" s="144">
        <f t="shared" si="3"/>
        <v>2.6843011425888245E-2</v>
      </c>
    </row>
    <row r="21" spans="1:14" ht="12.5">
      <c r="A21" s="173" t="str">
        <f>VLOOKUP(B21,'Campaign x Landing Pages'!$A$2:$B$37,2, FALSE)</f>
        <v>Q2</v>
      </c>
      <c r="B21" s="172" t="s">
        <v>77</v>
      </c>
      <c r="C21" s="172" t="str">
        <f>VLOOKUP(B21,'Campaign x Landing Pages'!$A$1:$E$37,5,FALSE)</f>
        <v>Bird</v>
      </c>
      <c r="D21" s="172" t="s">
        <v>115</v>
      </c>
      <c r="E21" s="174" t="s">
        <v>116</v>
      </c>
      <c r="F21" s="175">
        <v>4942</v>
      </c>
      <c r="G21" s="175">
        <v>49590.400000000001</v>
      </c>
      <c r="H21" s="176">
        <v>16989</v>
      </c>
      <c r="I21" s="176">
        <v>887362.5</v>
      </c>
      <c r="J21" s="139">
        <v>364</v>
      </c>
      <c r="K21" s="143">
        <f t="shared" si="0"/>
        <v>0.29089410795220438</v>
      </c>
      <c r="L21" s="143">
        <f t="shared" si="1"/>
        <v>13.576923076923077</v>
      </c>
      <c r="M21" s="144">
        <f t="shared" si="2"/>
        <v>1.9145501415712293E-2</v>
      </c>
      <c r="N21" s="144">
        <f t="shared" si="3"/>
        <v>2.1425628347754428E-2</v>
      </c>
    </row>
    <row r="22" spans="1:14" ht="12.5">
      <c r="A22" s="173" t="str">
        <f>VLOOKUP(B22,'Campaign x Landing Pages'!$A$2:$B$37,2, FALSE)</f>
        <v>Q2</v>
      </c>
      <c r="B22" s="172" t="s">
        <v>77</v>
      </c>
      <c r="C22" s="172" t="str">
        <f>VLOOKUP(B22,'Campaign x Landing Pages'!$A$1:$E$37,5,FALSE)</f>
        <v>Bird</v>
      </c>
      <c r="D22" s="172" t="s">
        <v>117</v>
      </c>
      <c r="E22" s="174" t="s">
        <v>118</v>
      </c>
      <c r="F22" s="175">
        <v>5466.8</v>
      </c>
      <c r="G22" s="175">
        <v>65827.600000000006</v>
      </c>
      <c r="H22" s="176">
        <v>19702</v>
      </c>
      <c r="I22" s="176">
        <v>1025250</v>
      </c>
      <c r="J22" s="139">
        <v>517</v>
      </c>
      <c r="K22" s="143">
        <f t="shared" si="0"/>
        <v>0.27747436808445847</v>
      </c>
      <c r="L22" s="143">
        <f t="shared" si="1"/>
        <v>10.574081237911026</v>
      </c>
      <c r="M22" s="144">
        <f t="shared" si="2"/>
        <v>1.9216776396000976E-2</v>
      </c>
      <c r="N22" s="144">
        <f t="shared" si="3"/>
        <v>2.624099076235915E-2</v>
      </c>
    </row>
    <row r="23" spans="1:14" ht="12.5">
      <c r="A23" s="173" t="str">
        <f>VLOOKUP(B23,'Campaign x Landing Pages'!$A$2:$B$37,2, FALSE)</f>
        <v>Q1</v>
      </c>
      <c r="B23" s="172" t="s">
        <v>75</v>
      </c>
      <c r="C23" s="172" t="str">
        <f>VLOOKUP(B23,'Campaign x Landing Pages'!$A$1:$E$37,5,FALSE)</f>
        <v>Fish</v>
      </c>
      <c r="D23" s="172" t="s">
        <v>135</v>
      </c>
      <c r="E23" s="174" t="s">
        <v>136</v>
      </c>
      <c r="F23" s="175">
        <v>3902.8571428571427</v>
      </c>
      <c r="G23" s="175">
        <v>72001.2</v>
      </c>
      <c r="H23" s="176">
        <v>8963</v>
      </c>
      <c r="I23" s="176">
        <v>395022.5</v>
      </c>
      <c r="J23" s="139">
        <v>118</v>
      </c>
      <c r="K23" s="143">
        <f t="shared" si="0"/>
        <v>0.43544093973637649</v>
      </c>
      <c r="L23" s="143">
        <f t="shared" si="1"/>
        <v>33.075060532687651</v>
      </c>
      <c r="M23" s="144">
        <f t="shared" si="2"/>
        <v>2.2689846780879569E-2</v>
      </c>
      <c r="N23" s="144">
        <f t="shared" si="3"/>
        <v>1.3165234854401428E-2</v>
      </c>
    </row>
    <row r="24" spans="1:14" ht="12.5">
      <c r="A24" s="173" t="str">
        <f>VLOOKUP(B24,'Campaign x Landing Pages'!$A$2:$B$37,2, FALSE)</f>
        <v>Q1</v>
      </c>
      <c r="B24" s="172" t="s">
        <v>75</v>
      </c>
      <c r="C24" s="172" t="str">
        <f>VLOOKUP(B24,'Campaign x Landing Pages'!$A$1:$E$37,5,FALSE)</f>
        <v>Fish</v>
      </c>
      <c r="D24" s="172" t="s">
        <v>137</v>
      </c>
      <c r="E24" s="174" t="s">
        <v>138</v>
      </c>
      <c r="F24" s="175">
        <v>3585.428571428572</v>
      </c>
      <c r="G24" s="175">
        <v>76312.800000000003</v>
      </c>
      <c r="H24" s="176">
        <v>7339</v>
      </c>
      <c r="I24" s="176">
        <v>358555.5</v>
      </c>
      <c r="J24" s="139">
        <v>114</v>
      </c>
      <c r="K24" s="143">
        <f t="shared" si="0"/>
        <v>0.48854456621182341</v>
      </c>
      <c r="L24" s="143">
        <f t="shared" si="1"/>
        <v>31.451127819548876</v>
      </c>
      <c r="M24" s="144">
        <f t="shared" si="2"/>
        <v>2.0468239923805379E-2</v>
      </c>
      <c r="N24" s="144">
        <f t="shared" si="3"/>
        <v>1.5533451423899714E-2</v>
      </c>
    </row>
    <row r="25" spans="1:14" ht="12.5">
      <c r="A25" s="173" t="str">
        <f>VLOOKUP(B25,'Campaign x Landing Pages'!$A$2:$B$37,2, FALSE)</f>
        <v>Q1</v>
      </c>
      <c r="B25" s="172" t="s">
        <v>75</v>
      </c>
      <c r="C25" s="172" t="str">
        <f>VLOOKUP(B25,'Campaign x Landing Pages'!$A$1:$E$37,5,FALSE)</f>
        <v>Fish</v>
      </c>
      <c r="D25" s="172" t="s">
        <v>139</v>
      </c>
      <c r="E25" s="174" t="s">
        <v>140</v>
      </c>
      <c r="F25" s="175">
        <v>4299.1428571428578</v>
      </c>
      <c r="G25" s="175">
        <v>86436</v>
      </c>
      <c r="H25" s="176">
        <v>9045</v>
      </c>
      <c r="I25" s="176">
        <v>418606.5</v>
      </c>
      <c r="J25" s="139">
        <v>148</v>
      </c>
      <c r="K25" s="143">
        <f t="shared" si="0"/>
        <v>0.47530600963436792</v>
      </c>
      <c r="L25" s="143">
        <f t="shared" si="1"/>
        <v>29.048262548262553</v>
      </c>
      <c r="M25" s="144">
        <f t="shared" si="2"/>
        <v>2.1607404567296495E-2</v>
      </c>
      <c r="N25" s="144">
        <f t="shared" si="3"/>
        <v>1.6362631288004421E-2</v>
      </c>
    </row>
    <row r="26" spans="1:14" ht="12.5">
      <c r="A26" s="173" t="str">
        <f>VLOOKUP(B26,'Campaign x Landing Pages'!$A$2:$B$37,2, FALSE)</f>
        <v>Q1</v>
      </c>
      <c r="B26" s="172" t="s">
        <v>75</v>
      </c>
      <c r="C26" s="172" t="str">
        <f>VLOOKUP(B26,'Campaign x Landing Pages'!$A$1:$E$37,5,FALSE)</f>
        <v>Fish</v>
      </c>
      <c r="D26" s="172" t="s">
        <v>141</v>
      </c>
      <c r="E26" s="174" t="s">
        <v>142</v>
      </c>
      <c r="F26" s="175">
        <v>4591.4285714285716</v>
      </c>
      <c r="G26" s="175">
        <v>92908.4</v>
      </c>
      <c r="H26" s="176">
        <v>9474</v>
      </c>
      <c r="I26" s="176">
        <v>466707.5</v>
      </c>
      <c r="J26" s="139">
        <v>159</v>
      </c>
      <c r="K26" s="143">
        <f t="shared" si="0"/>
        <v>0.48463463916282157</v>
      </c>
      <c r="L26" s="143">
        <f t="shared" si="1"/>
        <v>28.876909254267744</v>
      </c>
      <c r="M26" s="144">
        <f t="shared" si="2"/>
        <v>2.0299652351847785E-2</v>
      </c>
      <c r="N26" s="144">
        <f t="shared" si="3"/>
        <v>1.6782773907536415E-2</v>
      </c>
    </row>
    <row r="27" spans="1:14" ht="12.5">
      <c r="A27" s="173" t="str">
        <f>VLOOKUP(B27,'Campaign x Landing Pages'!$A$2:$B$37,2, FALSE)</f>
        <v>Q1</v>
      </c>
      <c r="B27" s="172" t="s">
        <v>72</v>
      </c>
      <c r="C27" s="172" t="str">
        <f>VLOOKUP(B27,'Campaign x Landing Pages'!$A$1:$E$37,5,FALSE)</f>
        <v>Bird</v>
      </c>
      <c r="D27" s="172" t="s">
        <v>103</v>
      </c>
      <c r="E27" s="174" t="s">
        <v>104</v>
      </c>
      <c r="F27" s="175">
        <v>5656</v>
      </c>
      <c r="G27" s="175">
        <v>69118</v>
      </c>
      <c r="H27" s="176">
        <v>21435</v>
      </c>
      <c r="I27" s="176">
        <v>982098</v>
      </c>
      <c r="J27" s="139">
        <v>457</v>
      </c>
      <c r="K27" s="143">
        <f t="shared" si="0"/>
        <v>0.26386750641474227</v>
      </c>
      <c r="L27" s="143">
        <f t="shared" si="1"/>
        <v>12.37636761487965</v>
      </c>
      <c r="M27" s="144">
        <f t="shared" si="2"/>
        <v>2.1825724113072219E-2</v>
      </c>
      <c r="N27" s="144">
        <f t="shared" si="3"/>
        <v>2.1320270585491019E-2</v>
      </c>
    </row>
    <row r="28" spans="1:14" ht="12.5">
      <c r="A28" s="173" t="str">
        <f>VLOOKUP(B28,'Campaign x Landing Pages'!$A$2:$B$37,2, FALSE)</f>
        <v>Q1</v>
      </c>
      <c r="B28" s="172" t="s">
        <v>72</v>
      </c>
      <c r="C28" s="172" t="str">
        <f>VLOOKUP(B28,'Campaign x Landing Pages'!$A$1:$E$37,5,FALSE)</f>
        <v>Bird</v>
      </c>
      <c r="D28" s="172" t="s">
        <v>105</v>
      </c>
      <c r="E28" s="174" t="s">
        <v>106</v>
      </c>
      <c r="F28" s="175">
        <v>5217.2</v>
      </c>
      <c r="G28" s="175">
        <v>58503.199999999997</v>
      </c>
      <c r="H28" s="176">
        <v>17187</v>
      </c>
      <c r="I28" s="176">
        <v>1009393.5</v>
      </c>
      <c r="J28" s="139">
        <v>433</v>
      </c>
      <c r="K28" s="143">
        <f t="shared" si="0"/>
        <v>0.30355501250945482</v>
      </c>
      <c r="L28" s="143">
        <f t="shared" si="1"/>
        <v>12.048960739030022</v>
      </c>
      <c r="M28" s="144">
        <f t="shared" si="2"/>
        <v>1.702705634621186E-2</v>
      </c>
      <c r="N28" s="144">
        <f t="shared" si="3"/>
        <v>2.5193460173386861E-2</v>
      </c>
    </row>
    <row r="29" spans="1:14" ht="12.5">
      <c r="A29" s="173" t="str">
        <f>VLOOKUP(B29,'Campaign x Landing Pages'!$A$2:$B$37,2, FALSE)</f>
        <v>Q1</v>
      </c>
      <c r="B29" s="172" t="s">
        <v>72</v>
      </c>
      <c r="C29" s="172" t="str">
        <f>VLOOKUP(B29,'Campaign x Landing Pages'!$A$1:$E$37,5,FALSE)</f>
        <v>Bird</v>
      </c>
      <c r="D29" s="172" t="s">
        <v>107</v>
      </c>
      <c r="E29" s="174" t="s">
        <v>108</v>
      </c>
      <c r="F29" s="175">
        <v>6229.2</v>
      </c>
      <c r="G29" s="175">
        <v>80130</v>
      </c>
      <c r="H29" s="176">
        <v>24124</v>
      </c>
      <c r="I29" s="176">
        <v>1226485</v>
      </c>
      <c r="J29" s="139">
        <v>575</v>
      </c>
      <c r="K29" s="143">
        <f t="shared" si="0"/>
        <v>0.25821588459625266</v>
      </c>
      <c r="L29" s="143">
        <f t="shared" si="1"/>
        <v>10.833391304347826</v>
      </c>
      <c r="M29" s="144">
        <f t="shared" si="2"/>
        <v>1.9669217316151441E-2</v>
      </c>
      <c r="N29" s="144">
        <f t="shared" si="3"/>
        <v>2.3835184878129665E-2</v>
      </c>
    </row>
    <row r="30" spans="1:14" ht="12.5">
      <c r="A30" s="173" t="str">
        <f>VLOOKUP(B30,'Campaign x Landing Pages'!$A$2:$B$37,2, FALSE)</f>
        <v>Q1</v>
      </c>
      <c r="B30" s="172" t="s">
        <v>72</v>
      </c>
      <c r="C30" s="172" t="str">
        <f>VLOOKUP(B30,'Campaign x Landing Pages'!$A$1:$E$37,5,FALSE)</f>
        <v>Bird</v>
      </c>
      <c r="D30" s="172" t="s">
        <v>109</v>
      </c>
      <c r="E30" s="174" t="s">
        <v>110</v>
      </c>
      <c r="F30" s="175">
        <v>6688.8</v>
      </c>
      <c r="G30" s="175">
        <v>84239.2</v>
      </c>
      <c r="H30" s="176">
        <v>14983</v>
      </c>
      <c r="I30" s="176">
        <v>1158438</v>
      </c>
      <c r="J30" s="139">
        <v>640</v>
      </c>
      <c r="K30" s="143">
        <f t="shared" si="0"/>
        <v>0.44642594940933061</v>
      </c>
      <c r="L30" s="143">
        <f t="shared" si="1"/>
        <v>10.45125</v>
      </c>
      <c r="M30" s="144">
        <f t="shared" si="2"/>
        <v>1.2933795334752486E-2</v>
      </c>
      <c r="N30" s="144">
        <f t="shared" si="3"/>
        <v>4.2715077087365681E-2</v>
      </c>
    </row>
    <row r="31" spans="1:14" ht="12.5">
      <c r="A31" s="173" t="str">
        <f>VLOOKUP(B31,'Campaign x Landing Pages'!$A$2:$B$37,2, FALSE)</f>
        <v>Q2</v>
      </c>
      <c r="B31" s="172" t="s">
        <v>78</v>
      </c>
      <c r="C31" s="172" t="str">
        <f>VLOOKUP(B31,'Campaign x Landing Pages'!$A$1:$E$37,5,FALSE)</f>
        <v>Cat</v>
      </c>
      <c r="D31" s="172" t="s">
        <v>93</v>
      </c>
      <c r="E31" s="174" t="s">
        <v>94</v>
      </c>
      <c r="F31" s="175">
        <v>11202</v>
      </c>
      <c r="G31" s="175">
        <v>178234.4</v>
      </c>
      <c r="H31" s="176">
        <v>12027</v>
      </c>
      <c r="I31" s="176">
        <v>1427324</v>
      </c>
      <c r="J31" s="139">
        <v>600</v>
      </c>
      <c r="K31" s="143">
        <f t="shared" si="0"/>
        <v>0.93140434023447238</v>
      </c>
      <c r="L31" s="143">
        <f t="shared" si="1"/>
        <v>18.670000000000002</v>
      </c>
      <c r="M31" s="144">
        <f t="shared" si="2"/>
        <v>8.4262578083182226E-3</v>
      </c>
      <c r="N31" s="144">
        <f t="shared" si="3"/>
        <v>4.9887752556747315E-2</v>
      </c>
    </row>
    <row r="32" spans="1:14" ht="12.5">
      <c r="A32" s="173" t="str">
        <f>VLOOKUP(B32,'Campaign x Landing Pages'!$A$2:$B$37,2, FALSE)</f>
        <v>Q2</v>
      </c>
      <c r="B32" s="172" t="s">
        <v>78</v>
      </c>
      <c r="C32" s="172" t="str">
        <f>VLOOKUP(B32,'Campaign x Landing Pages'!$A$1:$E$37,5,FALSE)</f>
        <v>Cat</v>
      </c>
      <c r="D32" s="172" t="s">
        <v>95</v>
      </c>
      <c r="E32" s="174" t="s">
        <v>96</v>
      </c>
      <c r="F32" s="175">
        <v>14833.2</v>
      </c>
      <c r="G32" s="175">
        <v>239318.8</v>
      </c>
      <c r="H32" s="176">
        <v>11736</v>
      </c>
      <c r="I32" s="176">
        <v>1917650.5</v>
      </c>
      <c r="J32" s="139">
        <v>701</v>
      </c>
      <c r="K32" s="143">
        <f t="shared" si="0"/>
        <v>1.2639059304703477</v>
      </c>
      <c r="L32" s="143">
        <f t="shared" si="1"/>
        <v>21.160057061340943</v>
      </c>
      <c r="M32" s="144">
        <f t="shared" si="2"/>
        <v>6.1199890178111182E-3</v>
      </c>
      <c r="N32" s="144">
        <f t="shared" si="3"/>
        <v>5.9730743012951601E-2</v>
      </c>
    </row>
    <row r="33" spans="1:15" ht="12.5">
      <c r="A33" s="173" t="str">
        <f>VLOOKUP(B33,'Campaign x Landing Pages'!$A$2:$B$37,2, FALSE)</f>
        <v>Q2</v>
      </c>
      <c r="B33" s="172" t="s">
        <v>78</v>
      </c>
      <c r="C33" s="172" t="str">
        <f>VLOOKUP(B33,'Campaign x Landing Pages'!$A$1:$E$37,5,FALSE)</f>
        <v>Cat</v>
      </c>
      <c r="D33" s="172" t="s">
        <v>97</v>
      </c>
      <c r="E33" s="174" t="s">
        <v>98</v>
      </c>
      <c r="F33" s="175">
        <v>12002</v>
      </c>
      <c r="G33" s="175">
        <v>202032.8</v>
      </c>
      <c r="H33" s="176">
        <v>8826</v>
      </c>
      <c r="I33" s="176">
        <v>1407380</v>
      </c>
      <c r="J33" s="139">
        <v>558</v>
      </c>
      <c r="K33" s="143">
        <f t="shared" si="0"/>
        <v>1.3598459098119193</v>
      </c>
      <c r="L33" s="143">
        <f t="shared" si="1"/>
        <v>21.508960573476703</v>
      </c>
      <c r="M33" s="144">
        <f t="shared" si="2"/>
        <v>6.2712273870596429E-3</v>
      </c>
      <c r="N33" s="144">
        <f t="shared" si="3"/>
        <v>6.3222297756628146E-2</v>
      </c>
    </row>
    <row r="34" spans="1:15" ht="12.5">
      <c r="A34" s="173" t="str">
        <f>VLOOKUP(B34,'Campaign x Landing Pages'!$A$2:$B$37,2, FALSE)</f>
        <v>Q2</v>
      </c>
      <c r="B34" s="172" t="s">
        <v>78</v>
      </c>
      <c r="C34" s="172" t="str">
        <f>VLOOKUP(B34,'Campaign x Landing Pages'!$A$1:$E$37,5,FALSE)</f>
        <v>Cat</v>
      </c>
      <c r="D34" s="172" t="s">
        <v>99</v>
      </c>
      <c r="E34" s="174" t="s">
        <v>100</v>
      </c>
      <c r="F34" s="175">
        <v>12026.8</v>
      </c>
      <c r="G34" s="175">
        <v>198259.6</v>
      </c>
      <c r="H34" s="176">
        <v>8706</v>
      </c>
      <c r="I34" s="176">
        <v>1369100.5</v>
      </c>
      <c r="J34" s="139">
        <v>541</v>
      </c>
      <c r="K34" s="143">
        <f t="shared" si="0"/>
        <v>1.3814380886744773</v>
      </c>
      <c r="L34" s="143">
        <f t="shared" si="1"/>
        <v>22.230683918669129</v>
      </c>
      <c r="M34" s="144">
        <f t="shared" si="2"/>
        <v>6.3589195972099926E-3</v>
      </c>
      <c r="N34" s="144">
        <f t="shared" si="3"/>
        <v>6.2141052147943944E-2</v>
      </c>
    </row>
    <row r="35" spans="1:15" ht="12.5">
      <c r="A35" s="173" t="str">
        <f>VLOOKUP(B35,'Campaign x Landing Pages'!$A$2:$B$37,2, FALSE)</f>
        <v>Q2</v>
      </c>
      <c r="B35" s="172" t="s">
        <v>78</v>
      </c>
      <c r="C35" s="172" t="str">
        <f>VLOOKUP(B35,'Campaign x Landing Pages'!$A$1:$E$37,5,FALSE)</f>
        <v>Cat</v>
      </c>
      <c r="D35" s="172" t="s">
        <v>101</v>
      </c>
      <c r="E35" s="174" t="s">
        <v>102</v>
      </c>
      <c r="F35" s="175">
        <v>13408</v>
      </c>
      <c r="G35" s="175">
        <v>183625.2</v>
      </c>
      <c r="H35" s="176">
        <v>8991</v>
      </c>
      <c r="I35" s="176">
        <v>1545162</v>
      </c>
      <c r="J35" s="139">
        <v>542</v>
      </c>
      <c r="K35" s="143">
        <f t="shared" si="0"/>
        <v>1.4912690468246024</v>
      </c>
      <c r="L35" s="143">
        <f t="shared" si="1"/>
        <v>24.7380073800738</v>
      </c>
      <c r="M35" s="144">
        <f t="shared" si="2"/>
        <v>5.8188073483557068E-3</v>
      </c>
      <c r="N35" s="144">
        <f t="shared" si="3"/>
        <v>6.0282504726949168E-2</v>
      </c>
    </row>
    <row r="36" spans="1:15" ht="12.5">
      <c r="A36" s="173" t="str">
        <f>VLOOKUP(B36,'Campaign x Landing Pages'!$A$2:$B$37,2, FALSE)</f>
        <v>Q2</v>
      </c>
      <c r="B36" s="172" t="s">
        <v>78</v>
      </c>
      <c r="C36" s="172" t="str">
        <f>VLOOKUP(B36,'Campaign x Landing Pages'!$A$1:$E$37,5,FALSE)</f>
        <v>Cat</v>
      </c>
      <c r="D36" s="172" t="s">
        <v>127</v>
      </c>
      <c r="E36" s="174" t="s">
        <v>128</v>
      </c>
      <c r="F36" s="175">
        <v>11064</v>
      </c>
      <c r="G36" s="175">
        <v>195867.6</v>
      </c>
      <c r="H36" s="176">
        <v>7933</v>
      </c>
      <c r="I36" s="176">
        <v>1210934.5</v>
      </c>
      <c r="J36" s="139">
        <v>521</v>
      </c>
      <c r="K36" s="143">
        <f t="shared" si="0"/>
        <v>1.3946804487583513</v>
      </c>
      <c r="L36" s="143">
        <f t="shared" si="1"/>
        <v>21.236084452975049</v>
      </c>
      <c r="M36" s="144">
        <f t="shared" si="2"/>
        <v>6.5511388105632465E-3</v>
      </c>
      <c r="N36" s="144">
        <f t="shared" si="3"/>
        <v>6.5675028362536247E-2</v>
      </c>
    </row>
    <row r="37" spans="1:15" ht="12.5">
      <c r="A37" s="173" t="str">
        <f>VLOOKUP(B37,'Campaign x Landing Pages'!$A$2:$B$37,2, FALSE)</f>
        <v>Q2</v>
      </c>
      <c r="B37" s="172" t="s">
        <v>78</v>
      </c>
      <c r="C37" s="172" t="str">
        <f>VLOOKUP(B37,'Campaign x Landing Pages'!$A$1:$E$37,5,FALSE)</f>
        <v>Cat</v>
      </c>
      <c r="D37" s="172" t="s">
        <v>129</v>
      </c>
      <c r="E37" s="174" t="s">
        <v>130</v>
      </c>
      <c r="F37" s="175">
        <v>10462.799999999999</v>
      </c>
      <c r="G37" s="175">
        <v>159300.79999999999</v>
      </c>
      <c r="H37" s="176">
        <v>6696</v>
      </c>
      <c r="I37" s="176">
        <v>1018712</v>
      </c>
      <c r="J37" s="139">
        <v>422</v>
      </c>
      <c r="K37" s="143">
        <f t="shared" si="0"/>
        <v>1.5625448028673834</v>
      </c>
      <c r="L37" s="143">
        <f t="shared" si="1"/>
        <v>24.793364928909952</v>
      </c>
      <c r="M37" s="144">
        <f t="shared" si="2"/>
        <v>6.5730059133494063E-3</v>
      </c>
      <c r="N37" s="144">
        <f t="shared" si="3"/>
        <v>6.3022700119474306E-2</v>
      </c>
      <c r="O37" s="139" t="s">
        <v>177</v>
      </c>
    </row>
    <row r="38" spans="1:15" ht="12.5">
      <c r="A38" s="173" t="str">
        <f>VLOOKUP(B38,'Campaign x Landing Pages'!$A$2:$B$37,2, FALSE)</f>
        <v>Q2</v>
      </c>
      <c r="B38" s="172" t="s">
        <v>78</v>
      </c>
      <c r="C38" s="172" t="str">
        <f>VLOOKUP(B38,'Campaign x Landing Pages'!$A$1:$E$37,5,FALSE)</f>
        <v>Cat</v>
      </c>
      <c r="D38" s="172" t="s">
        <v>131</v>
      </c>
      <c r="E38" s="174" t="s">
        <v>132</v>
      </c>
      <c r="F38" s="175">
        <v>9618.4</v>
      </c>
      <c r="G38" s="175">
        <v>115376.4</v>
      </c>
      <c r="H38" s="176">
        <v>8583</v>
      </c>
      <c r="I38" s="176">
        <v>912387.5</v>
      </c>
      <c r="J38" s="139">
        <v>354</v>
      </c>
      <c r="K38" s="143">
        <f t="shared" si="0"/>
        <v>1.1206338110217873</v>
      </c>
      <c r="L38" s="143">
        <f t="shared" si="1"/>
        <v>27.170621468926552</v>
      </c>
      <c r="M38" s="144">
        <f t="shared" si="2"/>
        <v>9.4071871874614674E-3</v>
      </c>
      <c r="N38" s="144">
        <f t="shared" si="3"/>
        <v>4.1244320167773504E-2</v>
      </c>
    </row>
    <row r="39" spans="1:15" ht="12.5">
      <c r="A39" s="173" t="str">
        <f>VLOOKUP(B39,'Campaign x Landing Pages'!$A$2:$B$37,2, FALSE)</f>
        <v>Q2</v>
      </c>
      <c r="B39" s="172" t="s">
        <v>78</v>
      </c>
      <c r="C39" s="172" t="str">
        <f>VLOOKUP(B39,'Campaign x Landing Pages'!$A$1:$E$37,5,FALSE)</f>
        <v>Cat</v>
      </c>
      <c r="D39" s="172" t="s">
        <v>133</v>
      </c>
      <c r="E39" s="174" t="s">
        <v>134</v>
      </c>
      <c r="F39" s="175">
        <v>9565.6</v>
      </c>
      <c r="G39" s="175">
        <v>112365.6</v>
      </c>
      <c r="H39" s="176">
        <v>7390</v>
      </c>
      <c r="I39" s="176">
        <v>852074.5</v>
      </c>
      <c r="J39" s="139">
        <v>357</v>
      </c>
      <c r="K39" s="143">
        <f t="shared" si="0"/>
        <v>1.2943978349120433</v>
      </c>
      <c r="L39" s="143">
        <f t="shared" si="1"/>
        <v>26.794397759103642</v>
      </c>
      <c r="M39" s="144">
        <f t="shared" si="2"/>
        <v>8.6729505459909907E-3</v>
      </c>
      <c r="N39" s="144">
        <f t="shared" si="3"/>
        <v>4.83085250338295E-2</v>
      </c>
    </row>
    <row r="40" spans="1:15" ht="12.5">
      <c r="A40" s="173" t="str">
        <f>VLOOKUP(B40,'Campaign x Landing Pages'!$A$2:$B$37,2, FALSE)</f>
        <v>Q2</v>
      </c>
      <c r="B40" s="172" t="s">
        <v>78</v>
      </c>
      <c r="C40" s="172" t="str">
        <f>VLOOKUP(B40,'Campaign x Landing Pages'!$A$1:$E$37,5,FALSE)</f>
        <v>Cat</v>
      </c>
      <c r="D40" s="172" t="s">
        <v>111</v>
      </c>
      <c r="E40" s="174" t="s">
        <v>112</v>
      </c>
      <c r="F40" s="175">
        <v>11702</v>
      </c>
      <c r="G40" s="175">
        <v>132105.20000000001</v>
      </c>
      <c r="H40" s="176">
        <v>8319</v>
      </c>
      <c r="I40" s="176">
        <v>1098747.5</v>
      </c>
      <c r="J40" s="139">
        <v>395</v>
      </c>
      <c r="K40" s="143">
        <f t="shared" si="0"/>
        <v>1.4066594542613295</v>
      </c>
      <c r="L40" s="143">
        <f t="shared" si="1"/>
        <v>29.625316455696204</v>
      </c>
      <c r="M40" s="144">
        <f t="shared" si="2"/>
        <v>7.5713482852065644E-3</v>
      </c>
      <c r="N40" s="144">
        <f t="shared" si="3"/>
        <v>4.7481668469768E-2</v>
      </c>
    </row>
    <row r="41" spans="1:15" ht="12.5">
      <c r="A41" s="173" t="str">
        <f>VLOOKUP(B41,'Campaign x Landing Pages'!$A$2:$B$37,2, FALSE)</f>
        <v>Q2</v>
      </c>
      <c r="B41" s="172" t="s">
        <v>78</v>
      </c>
      <c r="C41" s="172" t="str">
        <f>VLOOKUP(B41,'Campaign x Landing Pages'!$A$1:$E$37,5,FALSE)</f>
        <v>Cat</v>
      </c>
      <c r="D41" s="172" t="s">
        <v>113</v>
      </c>
      <c r="E41" s="174" t="s">
        <v>114</v>
      </c>
      <c r="F41" s="175">
        <v>10074</v>
      </c>
      <c r="G41" s="175">
        <v>122767.2</v>
      </c>
      <c r="H41" s="176">
        <v>6644</v>
      </c>
      <c r="I41" s="176">
        <v>979691</v>
      </c>
      <c r="J41" s="139">
        <v>378</v>
      </c>
      <c r="K41" s="143">
        <f t="shared" si="0"/>
        <v>1.5162552679108972</v>
      </c>
      <c r="L41" s="143">
        <f t="shared" si="1"/>
        <v>26.650793650793652</v>
      </c>
      <c r="M41" s="144">
        <f t="shared" si="2"/>
        <v>6.781730157774237E-3</v>
      </c>
      <c r="N41" s="144">
        <f t="shared" si="3"/>
        <v>5.6893437688139675E-2</v>
      </c>
    </row>
    <row r="42" spans="1:15" ht="12.5">
      <c r="A42" s="173" t="str">
        <f>VLOOKUP(B42,'Campaign x Landing Pages'!$A$2:$B$37,2, FALSE)</f>
        <v>Q2</v>
      </c>
      <c r="B42" s="172" t="s">
        <v>78</v>
      </c>
      <c r="C42" s="172" t="str">
        <f>VLOOKUP(B42,'Campaign x Landing Pages'!$A$1:$E$37,5,FALSE)</f>
        <v>Cat</v>
      </c>
      <c r="D42" s="172" t="s">
        <v>115</v>
      </c>
      <c r="E42" s="174" t="s">
        <v>116</v>
      </c>
      <c r="F42" s="175">
        <v>9798</v>
      </c>
      <c r="G42" s="175">
        <v>104201.2</v>
      </c>
      <c r="H42" s="176">
        <v>7217</v>
      </c>
      <c r="I42" s="176">
        <v>959049</v>
      </c>
      <c r="J42" s="139">
        <v>368</v>
      </c>
      <c r="K42" s="143">
        <f t="shared" si="0"/>
        <v>1.3576278231952335</v>
      </c>
      <c r="L42" s="143">
        <f t="shared" si="1"/>
        <v>26.625</v>
      </c>
      <c r="M42" s="144">
        <f t="shared" si="2"/>
        <v>7.5251629478785753E-3</v>
      </c>
      <c r="N42" s="144">
        <f t="shared" si="3"/>
        <v>5.0990716364140223E-2</v>
      </c>
    </row>
    <row r="43" spans="1:15" ht="12.5">
      <c r="A43" s="173" t="str">
        <f>VLOOKUP(B43,'Campaign x Landing Pages'!$A$2:$B$37,2, FALSE)</f>
        <v>Q2</v>
      </c>
      <c r="B43" s="172" t="s">
        <v>78</v>
      </c>
      <c r="C43" s="172" t="str">
        <f>VLOOKUP(B43,'Campaign x Landing Pages'!$A$1:$E$37,5,FALSE)</f>
        <v>Cat</v>
      </c>
      <c r="D43" s="172" t="s">
        <v>117</v>
      </c>
      <c r="E43" s="174" t="s">
        <v>118</v>
      </c>
      <c r="F43" s="175">
        <v>11027.2</v>
      </c>
      <c r="G43" s="175">
        <v>141303.20000000001</v>
      </c>
      <c r="H43" s="176">
        <v>8861</v>
      </c>
      <c r="I43" s="176">
        <v>1132517.5</v>
      </c>
      <c r="J43" s="139">
        <v>485</v>
      </c>
      <c r="K43" s="143">
        <f t="shared" si="0"/>
        <v>1.2444645073919423</v>
      </c>
      <c r="L43" s="143">
        <f t="shared" si="1"/>
        <v>22.736494845360827</v>
      </c>
      <c r="M43" s="144">
        <f t="shared" si="2"/>
        <v>7.82416165754613E-3</v>
      </c>
      <c r="N43" s="144">
        <f t="shared" si="3"/>
        <v>5.4734228642365421E-2</v>
      </c>
    </row>
    <row r="44" spans="1:15" ht="12.5">
      <c r="A44" s="173" t="str">
        <f>VLOOKUP(B44,'Campaign x Landing Pages'!$A$2:$B$37,2, FALSE)</f>
        <v>Q1</v>
      </c>
      <c r="B44" s="172" t="s">
        <v>72</v>
      </c>
      <c r="C44" s="172" t="str">
        <f>VLOOKUP(B44,'Campaign x Landing Pages'!$A$1:$E$37,5,FALSE)</f>
        <v>Bird</v>
      </c>
      <c r="D44" s="172" t="s">
        <v>119</v>
      </c>
      <c r="E44" s="174" t="s">
        <v>120</v>
      </c>
      <c r="F44" s="175">
        <v>6487.6</v>
      </c>
      <c r="G44" s="175">
        <v>85664.4</v>
      </c>
      <c r="H44" s="176">
        <v>15798</v>
      </c>
      <c r="I44" s="176">
        <v>1184019.5</v>
      </c>
      <c r="J44" s="139">
        <v>670</v>
      </c>
      <c r="K44" s="143">
        <f t="shared" si="0"/>
        <v>0.41065957716166607</v>
      </c>
      <c r="L44" s="143">
        <f t="shared" si="1"/>
        <v>9.6829850746268669</v>
      </c>
      <c r="M44" s="144">
        <f t="shared" si="2"/>
        <v>1.3342685656781835E-2</v>
      </c>
      <c r="N44" s="144">
        <f t="shared" si="3"/>
        <v>4.2410431700215218E-2</v>
      </c>
    </row>
    <row r="45" spans="1:15" ht="12.5">
      <c r="A45" s="173" t="str">
        <f>VLOOKUP(B45,'Campaign x Landing Pages'!$A$2:$B$37,2, FALSE)</f>
        <v>Q1</v>
      </c>
      <c r="B45" s="172" t="s">
        <v>72</v>
      </c>
      <c r="C45" s="172" t="str">
        <f>VLOOKUP(B45,'Campaign x Landing Pages'!$A$1:$E$37,5,FALSE)</f>
        <v>Bird</v>
      </c>
      <c r="D45" s="172" t="s">
        <v>121</v>
      </c>
      <c r="E45" s="174" t="s">
        <v>122</v>
      </c>
      <c r="F45" s="175">
        <v>6803.6</v>
      </c>
      <c r="G45" s="175">
        <v>87887.2</v>
      </c>
      <c r="H45" s="176">
        <v>14321</v>
      </c>
      <c r="I45" s="176">
        <v>1167230</v>
      </c>
      <c r="J45" s="139">
        <v>705</v>
      </c>
      <c r="K45" s="143">
        <f t="shared" si="0"/>
        <v>0.47507855596676213</v>
      </c>
      <c r="L45" s="143">
        <f t="shared" si="1"/>
        <v>9.6504964539007094</v>
      </c>
      <c r="M45" s="144">
        <f t="shared" si="2"/>
        <v>1.2269218577315525E-2</v>
      </c>
      <c r="N45" s="144">
        <f t="shared" si="3"/>
        <v>4.9228405837581174E-2</v>
      </c>
    </row>
    <row r="46" spans="1:15" ht="12.5">
      <c r="A46" s="173" t="str">
        <f>VLOOKUP(B46,'Campaign x Landing Pages'!$A$2:$B$37,2, FALSE)</f>
        <v>Q1</v>
      </c>
      <c r="B46" s="172" t="s">
        <v>72</v>
      </c>
      <c r="C46" s="172" t="str">
        <f>VLOOKUP(B46,'Campaign x Landing Pages'!$A$1:$E$37,5,FALSE)</f>
        <v>Bird</v>
      </c>
      <c r="D46" s="172" t="s">
        <v>123</v>
      </c>
      <c r="E46" s="174" t="s">
        <v>124</v>
      </c>
      <c r="F46" s="175">
        <v>6805.6</v>
      </c>
      <c r="G46" s="175">
        <v>91982</v>
      </c>
      <c r="H46" s="176">
        <v>11915</v>
      </c>
      <c r="I46" s="176">
        <v>1248713</v>
      </c>
      <c r="J46" s="139">
        <v>694</v>
      </c>
      <c r="K46" s="143">
        <f t="shared" si="0"/>
        <v>0.57117918590012595</v>
      </c>
      <c r="L46" s="143">
        <f t="shared" si="1"/>
        <v>9.8063400576368878</v>
      </c>
      <c r="M46" s="144">
        <f t="shared" si="2"/>
        <v>9.5418242622604225E-3</v>
      </c>
      <c r="N46" s="144">
        <f t="shared" si="3"/>
        <v>5.8245908518673943E-2</v>
      </c>
    </row>
    <row r="47" spans="1:15" ht="12.5">
      <c r="A47" s="173" t="str">
        <f>VLOOKUP(B47,'Campaign x Landing Pages'!$A$2:$B$37,2, FALSE)</f>
        <v>Q1</v>
      </c>
      <c r="B47" s="172" t="s">
        <v>72</v>
      </c>
      <c r="C47" s="172" t="str">
        <f>VLOOKUP(B47,'Campaign x Landing Pages'!$A$1:$E$37,5,FALSE)</f>
        <v>Bird</v>
      </c>
      <c r="D47" s="172" t="s">
        <v>125</v>
      </c>
      <c r="E47" s="174" t="s">
        <v>126</v>
      </c>
      <c r="F47" s="175">
        <v>6528.8</v>
      </c>
      <c r="G47" s="175">
        <v>81676</v>
      </c>
      <c r="H47" s="176">
        <v>15564</v>
      </c>
      <c r="I47" s="176">
        <v>1087002.5</v>
      </c>
      <c r="J47" s="139">
        <v>665</v>
      </c>
      <c r="K47" s="143">
        <f t="shared" si="0"/>
        <v>0.4194808532510923</v>
      </c>
      <c r="L47" s="143">
        <f t="shared" si="1"/>
        <v>9.8177443609022568</v>
      </c>
      <c r="M47" s="144">
        <f t="shared" si="2"/>
        <v>1.4318274336995545E-2</v>
      </c>
      <c r="N47" s="144">
        <f t="shared" si="3"/>
        <v>4.272680544847083E-2</v>
      </c>
    </row>
    <row r="48" spans="1:15" ht="12.5">
      <c r="A48" s="173" t="str">
        <f>VLOOKUP(B48,'Campaign x Landing Pages'!$A$2:$B$37,2, FALSE)</f>
        <v>Q1</v>
      </c>
      <c r="B48" s="172" t="s">
        <v>72</v>
      </c>
      <c r="C48" s="172" t="str">
        <f>VLOOKUP(B48,'Campaign x Landing Pages'!$A$1:$E$37,5,FALSE)</f>
        <v>Bird</v>
      </c>
      <c r="D48" s="172" t="s">
        <v>135</v>
      </c>
      <c r="E48" s="174" t="s">
        <v>136</v>
      </c>
      <c r="F48" s="175">
        <v>4028.0000000000005</v>
      </c>
      <c r="G48" s="175">
        <v>69106</v>
      </c>
      <c r="H48" s="176">
        <v>21427</v>
      </c>
      <c r="I48" s="176">
        <v>982098</v>
      </c>
      <c r="J48" s="139">
        <v>452</v>
      </c>
      <c r="K48" s="143">
        <f t="shared" si="0"/>
        <v>0.18798711905539742</v>
      </c>
      <c r="L48" s="143">
        <f t="shared" si="1"/>
        <v>8.9115044247787623</v>
      </c>
      <c r="M48" s="144">
        <f t="shared" si="2"/>
        <v>2.1817578286484649E-2</v>
      </c>
      <c r="N48" s="144">
        <f t="shared" si="3"/>
        <v>2.1094880291221356E-2</v>
      </c>
    </row>
    <row r="49" spans="1:15" ht="12.5">
      <c r="A49" s="173" t="str">
        <f>VLOOKUP(B49,'Campaign x Landing Pages'!$A$2:$B$37,2, FALSE)</f>
        <v>Q1</v>
      </c>
      <c r="B49" s="172" t="s">
        <v>72</v>
      </c>
      <c r="C49" s="172" t="str">
        <f>VLOOKUP(B49,'Campaign x Landing Pages'!$A$1:$E$37,5,FALSE)</f>
        <v>Bird</v>
      </c>
      <c r="D49" s="172" t="s">
        <v>137</v>
      </c>
      <c r="E49" s="174" t="s">
        <v>138</v>
      </c>
      <c r="F49" s="175">
        <v>3702.5714285714289</v>
      </c>
      <c r="G49" s="175">
        <v>58479.199999999997</v>
      </c>
      <c r="H49" s="176">
        <v>17171</v>
      </c>
      <c r="I49" s="176">
        <v>1009393.5</v>
      </c>
      <c r="J49" s="139">
        <v>419</v>
      </c>
      <c r="K49" s="143">
        <f t="shared" si="0"/>
        <v>0.21562934183049495</v>
      </c>
      <c r="L49" s="143">
        <f t="shared" si="1"/>
        <v>8.8366859870439836</v>
      </c>
      <c r="M49" s="144">
        <f t="shared" si="2"/>
        <v>1.7011205243544762E-2</v>
      </c>
      <c r="N49" s="144">
        <f t="shared" si="3"/>
        <v>2.4401607361248617E-2</v>
      </c>
    </row>
    <row r="50" spans="1:15" ht="12.5">
      <c r="A50" s="173" t="str">
        <f>VLOOKUP(B50,'Campaign x Landing Pages'!$A$2:$B$37,2, FALSE)</f>
        <v>Q1</v>
      </c>
      <c r="B50" s="172" t="s">
        <v>72</v>
      </c>
      <c r="C50" s="172" t="str">
        <f>VLOOKUP(B50,'Campaign x Landing Pages'!$A$1:$E$37,5,FALSE)</f>
        <v>Bird</v>
      </c>
      <c r="D50" s="172" t="s">
        <v>139</v>
      </c>
      <c r="E50" s="174" t="s">
        <v>140</v>
      </c>
      <c r="F50" s="175">
        <v>4413.4285714285716</v>
      </c>
      <c r="G50" s="175">
        <v>80094</v>
      </c>
      <c r="H50" s="176">
        <v>24100</v>
      </c>
      <c r="I50" s="176">
        <v>1226485</v>
      </c>
      <c r="J50" s="139">
        <v>552</v>
      </c>
      <c r="K50" s="143">
        <f t="shared" si="0"/>
        <v>0.18312981624184943</v>
      </c>
      <c r="L50" s="143">
        <f t="shared" si="1"/>
        <v>7.9953416149068328</v>
      </c>
      <c r="M50" s="144">
        <f t="shared" si="2"/>
        <v>1.9649649200764788E-2</v>
      </c>
      <c r="N50" s="144">
        <f t="shared" si="3"/>
        <v>2.2904564315352698E-2</v>
      </c>
    </row>
    <row r="51" spans="1:15" ht="12.5">
      <c r="A51" s="173" t="str">
        <f>VLOOKUP(B51,'Campaign x Landing Pages'!$A$2:$B$37,2, FALSE)</f>
        <v>Q1</v>
      </c>
      <c r="B51" s="172" t="s">
        <v>72</v>
      </c>
      <c r="C51" s="172" t="str">
        <f>VLOOKUP(B51,'Campaign x Landing Pages'!$A$1:$E$37,5,FALSE)</f>
        <v>Bird</v>
      </c>
      <c r="D51" s="172" t="s">
        <v>141</v>
      </c>
      <c r="E51" s="174" t="s">
        <v>142</v>
      </c>
      <c r="F51" s="175">
        <v>4729.7142857142862</v>
      </c>
      <c r="G51" s="175">
        <v>84191.2</v>
      </c>
      <c r="H51" s="176">
        <v>14951</v>
      </c>
      <c r="I51" s="176">
        <v>1158438</v>
      </c>
      <c r="J51" s="139">
        <v>608</v>
      </c>
      <c r="K51" s="143">
        <f t="shared" si="0"/>
        <v>0.31634768816228254</v>
      </c>
      <c r="L51" s="143">
        <f t="shared" si="1"/>
        <v>7.7791353383458652</v>
      </c>
      <c r="M51" s="144">
        <f t="shared" si="2"/>
        <v>1.2906171931514677E-2</v>
      </c>
      <c r="N51" s="144">
        <f t="shared" si="3"/>
        <v>4.0666176175506656E-2</v>
      </c>
      <c r="O51" s="139" t="s">
        <v>178</v>
      </c>
    </row>
    <row r="52" spans="1:15" ht="12.5">
      <c r="A52" s="173" t="str">
        <f>VLOOKUP(B52,'Campaign x Landing Pages'!$A$2:$B$37,2, FALSE)</f>
        <v>Q2</v>
      </c>
      <c r="B52" s="172" t="s">
        <v>81</v>
      </c>
      <c r="C52" s="172" t="str">
        <f>VLOOKUP(B52,'Campaign x Landing Pages'!$A$1:$E$37,5,FALSE)</f>
        <v>Reptile</v>
      </c>
      <c r="D52" s="172" t="s">
        <v>93</v>
      </c>
      <c r="E52" s="174" t="s">
        <v>94</v>
      </c>
      <c r="F52" s="175">
        <v>3800</v>
      </c>
      <c r="G52" s="175">
        <v>18543.2</v>
      </c>
      <c r="H52" s="176">
        <v>12541</v>
      </c>
      <c r="I52" s="176">
        <v>517565</v>
      </c>
      <c r="J52" s="139">
        <v>120</v>
      </c>
      <c r="K52" s="143">
        <f t="shared" si="0"/>
        <v>0.30300613986125507</v>
      </c>
      <c r="L52" s="143">
        <f t="shared" si="1"/>
        <v>31.666666666666668</v>
      </c>
      <c r="M52" s="144">
        <f t="shared" si="2"/>
        <v>2.4230772946393208E-2</v>
      </c>
      <c r="N52" s="144">
        <f t="shared" si="3"/>
        <v>9.5686149429870023E-3</v>
      </c>
    </row>
    <row r="53" spans="1:15" ht="12.5">
      <c r="A53" s="173" t="str">
        <f>VLOOKUP(B53,'Campaign x Landing Pages'!$A$2:$B$37,2, FALSE)</f>
        <v>Q2</v>
      </c>
      <c r="B53" s="172" t="s">
        <v>81</v>
      </c>
      <c r="C53" s="172" t="str">
        <f>VLOOKUP(B53,'Campaign x Landing Pages'!$A$1:$E$37,5,FALSE)</f>
        <v>Reptile</v>
      </c>
      <c r="D53" s="172" t="s">
        <v>95</v>
      </c>
      <c r="E53" s="174" t="s">
        <v>96</v>
      </c>
      <c r="F53" s="175">
        <v>3843.2</v>
      </c>
      <c r="G53" s="175">
        <v>18248.8</v>
      </c>
      <c r="H53" s="176">
        <v>12183</v>
      </c>
      <c r="I53" s="176">
        <v>510005.5</v>
      </c>
      <c r="J53" s="139">
        <v>116</v>
      </c>
      <c r="K53" s="143">
        <f t="shared" si="0"/>
        <v>0.31545596322744807</v>
      </c>
      <c r="L53" s="143">
        <f t="shared" si="1"/>
        <v>33.131034482758622</v>
      </c>
      <c r="M53" s="144">
        <f t="shared" si="2"/>
        <v>2.3887977678672092E-2</v>
      </c>
      <c r="N53" s="144">
        <f t="shared" si="3"/>
        <v>9.5214643355495364E-3</v>
      </c>
    </row>
    <row r="54" spans="1:15" ht="12.5">
      <c r="A54" s="173" t="str">
        <f>VLOOKUP(B54,'Campaign x Landing Pages'!$A$2:$B$37,2, FALSE)</f>
        <v>Q2</v>
      </c>
      <c r="B54" s="172" t="s">
        <v>81</v>
      </c>
      <c r="C54" s="172" t="str">
        <f>VLOOKUP(B54,'Campaign x Landing Pages'!$A$1:$E$37,5,FALSE)</f>
        <v>Reptile</v>
      </c>
      <c r="D54" s="172" t="s">
        <v>97</v>
      </c>
      <c r="E54" s="174" t="s">
        <v>98</v>
      </c>
      <c r="F54" s="175">
        <v>4179.6000000000004</v>
      </c>
      <c r="G54" s="175">
        <v>19063.2</v>
      </c>
      <c r="H54" s="176">
        <v>11277</v>
      </c>
      <c r="I54" s="176">
        <v>603385.5</v>
      </c>
      <c r="J54" s="139">
        <v>105</v>
      </c>
      <c r="K54" s="143">
        <f t="shared" si="0"/>
        <v>0.37063048683160416</v>
      </c>
      <c r="L54" s="143">
        <f t="shared" si="1"/>
        <v>39.805714285714288</v>
      </c>
      <c r="M54" s="144">
        <f t="shared" si="2"/>
        <v>1.8689544246588623E-2</v>
      </c>
      <c r="N54" s="144">
        <f t="shared" si="3"/>
        <v>9.3109869646182501E-3</v>
      </c>
    </row>
    <row r="55" spans="1:15" ht="12.5">
      <c r="A55" s="173" t="str">
        <f>VLOOKUP(B55,'Campaign x Landing Pages'!$A$2:$B$37,2, FALSE)</f>
        <v>Q2</v>
      </c>
      <c r="B55" s="172" t="s">
        <v>81</v>
      </c>
      <c r="C55" s="172" t="str">
        <f>VLOOKUP(B55,'Campaign x Landing Pages'!$A$1:$E$37,5,FALSE)</f>
        <v>Reptile</v>
      </c>
      <c r="D55" s="172" t="s">
        <v>99</v>
      </c>
      <c r="E55" s="174" t="s">
        <v>100</v>
      </c>
      <c r="F55" s="175">
        <v>4195.2</v>
      </c>
      <c r="G55" s="175">
        <v>33429.199999999997</v>
      </c>
      <c r="H55" s="176">
        <v>12596</v>
      </c>
      <c r="I55" s="176">
        <v>599979</v>
      </c>
      <c r="J55" s="139">
        <v>133</v>
      </c>
      <c r="K55" s="143">
        <f t="shared" si="0"/>
        <v>0.3330581136868847</v>
      </c>
      <c r="L55" s="143">
        <f t="shared" si="1"/>
        <v>31.542857142857141</v>
      </c>
      <c r="M55" s="144">
        <f t="shared" si="2"/>
        <v>2.0994068125717733E-2</v>
      </c>
      <c r="N55" s="144">
        <f t="shared" si="3"/>
        <v>1.0558907589711019E-2</v>
      </c>
    </row>
    <row r="56" spans="1:15" ht="12.5">
      <c r="A56" s="173" t="str">
        <f>VLOOKUP(B56,'Campaign x Landing Pages'!$A$2:$B$37,2, FALSE)</f>
        <v>Q2</v>
      </c>
      <c r="B56" s="172" t="s">
        <v>81</v>
      </c>
      <c r="C56" s="172" t="str">
        <f>VLOOKUP(B56,'Campaign x Landing Pages'!$A$1:$E$37,5,FALSE)</f>
        <v>Reptile</v>
      </c>
      <c r="D56" s="172" t="s">
        <v>101</v>
      </c>
      <c r="E56" s="174" t="s">
        <v>102</v>
      </c>
      <c r="F56" s="175">
        <v>4256.3999999999996</v>
      </c>
      <c r="G56" s="175">
        <v>23772.400000000001</v>
      </c>
      <c r="H56" s="176">
        <v>11729</v>
      </c>
      <c r="I56" s="176">
        <v>598624</v>
      </c>
      <c r="J56" s="139">
        <v>105</v>
      </c>
      <c r="K56" s="143">
        <f t="shared" si="0"/>
        <v>0.3628953875010657</v>
      </c>
      <c r="L56" s="143">
        <f t="shared" si="1"/>
        <v>40.537142857142854</v>
      </c>
      <c r="M56" s="144">
        <f t="shared" si="2"/>
        <v>1.959326722617202E-2</v>
      </c>
      <c r="N56" s="144">
        <f t="shared" si="3"/>
        <v>8.9521698354505918E-3</v>
      </c>
    </row>
    <row r="57" spans="1:15" ht="12.5">
      <c r="A57" s="173" t="str">
        <f>VLOOKUP(B57,'Campaign x Landing Pages'!$A$2:$B$37,2, FALSE)</f>
        <v>Q2</v>
      </c>
      <c r="B57" s="172" t="s">
        <v>81</v>
      </c>
      <c r="C57" s="172" t="str">
        <f>VLOOKUP(B57,'Campaign x Landing Pages'!$A$1:$E$37,5,FALSE)</f>
        <v>Reptile</v>
      </c>
      <c r="D57" s="172" t="s">
        <v>127</v>
      </c>
      <c r="E57" s="174" t="s">
        <v>128</v>
      </c>
      <c r="F57" s="175">
        <v>3914.4</v>
      </c>
      <c r="G57" s="175">
        <v>19382</v>
      </c>
      <c r="H57" s="176">
        <v>10709</v>
      </c>
      <c r="I57" s="176">
        <v>500060.5</v>
      </c>
      <c r="J57" s="139">
        <v>90</v>
      </c>
      <c r="K57" s="143">
        <f t="shared" si="0"/>
        <v>0.36552432533383139</v>
      </c>
      <c r="L57" s="143">
        <f t="shared" si="1"/>
        <v>43.493333333333332</v>
      </c>
      <c r="M57" s="144">
        <f t="shared" si="2"/>
        <v>2.1415408735542998E-2</v>
      </c>
      <c r="N57" s="144">
        <f t="shared" si="3"/>
        <v>8.4041460453823883E-3</v>
      </c>
      <c r="O57" s="139" t="s">
        <v>179</v>
      </c>
    </row>
    <row r="58" spans="1:15" ht="12.5">
      <c r="A58" s="173" t="str">
        <f>VLOOKUP(B58,'Campaign x Landing Pages'!$A$2:$B$37,2, FALSE)</f>
        <v>Q2</v>
      </c>
      <c r="B58" s="172" t="s">
        <v>81</v>
      </c>
      <c r="C58" s="172" t="str">
        <f>VLOOKUP(B58,'Campaign x Landing Pages'!$A$1:$E$37,5,FALSE)</f>
        <v>Reptile</v>
      </c>
      <c r="D58" s="172" t="s">
        <v>129</v>
      </c>
      <c r="E58" s="174" t="s">
        <v>130</v>
      </c>
      <c r="F58" s="175">
        <v>3865.6</v>
      </c>
      <c r="G58" s="175">
        <v>20540.8</v>
      </c>
      <c r="H58" s="176">
        <v>9335</v>
      </c>
      <c r="I58" s="176">
        <v>525524.5</v>
      </c>
      <c r="J58" s="139">
        <v>94</v>
      </c>
      <c r="K58" s="143">
        <f t="shared" si="0"/>
        <v>0.41409748259239421</v>
      </c>
      <c r="L58" s="143">
        <f t="shared" si="1"/>
        <v>41.123404255319151</v>
      </c>
      <c r="M58" s="144">
        <f t="shared" si="2"/>
        <v>1.7763206092199318E-2</v>
      </c>
      <c r="N58" s="144">
        <f t="shared" si="3"/>
        <v>1.0069630423138725E-2</v>
      </c>
    </row>
    <row r="59" spans="1:15" ht="12.5">
      <c r="A59" s="173" t="str">
        <f>VLOOKUP(B59,'Campaign x Landing Pages'!$A$2:$B$37,2, FALSE)</f>
        <v>Q2</v>
      </c>
      <c r="B59" s="172" t="s">
        <v>81</v>
      </c>
      <c r="C59" s="172" t="str">
        <f>VLOOKUP(B59,'Campaign x Landing Pages'!$A$1:$E$37,5,FALSE)</f>
        <v>Reptile</v>
      </c>
      <c r="D59" s="172" t="s">
        <v>131</v>
      </c>
      <c r="E59" s="174" t="s">
        <v>132</v>
      </c>
      <c r="F59" s="175">
        <v>4466.8</v>
      </c>
      <c r="G59" s="175">
        <v>30737.599999999999</v>
      </c>
      <c r="H59" s="176">
        <v>10543</v>
      </c>
      <c r="I59" s="176">
        <v>609821.5</v>
      </c>
      <c r="J59" s="139">
        <v>129</v>
      </c>
      <c r="K59" s="143">
        <f t="shared" si="0"/>
        <v>0.42367447595561036</v>
      </c>
      <c r="L59" s="143">
        <f t="shared" si="1"/>
        <v>34.626356589147285</v>
      </c>
      <c r="M59" s="144">
        <f t="shared" si="2"/>
        <v>1.7288665617725844E-2</v>
      </c>
      <c r="N59" s="144">
        <f t="shared" si="3"/>
        <v>1.2235606563596698E-2</v>
      </c>
    </row>
    <row r="60" spans="1:15" ht="12.5">
      <c r="A60" s="173" t="str">
        <f>VLOOKUP(B60,'Campaign x Landing Pages'!$A$2:$B$37,2, FALSE)</f>
        <v>Q2</v>
      </c>
      <c r="B60" s="172" t="s">
        <v>81</v>
      </c>
      <c r="C60" s="172" t="str">
        <f>VLOOKUP(B60,'Campaign x Landing Pages'!$A$1:$E$37,5,FALSE)</f>
        <v>Reptile</v>
      </c>
      <c r="D60" s="172" t="s">
        <v>133</v>
      </c>
      <c r="E60" s="174" t="s">
        <v>134</v>
      </c>
      <c r="F60" s="175">
        <v>3527.6</v>
      </c>
      <c r="G60" s="175">
        <v>31650.799999999999</v>
      </c>
      <c r="H60" s="176">
        <v>7543</v>
      </c>
      <c r="I60" s="176">
        <v>471633</v>
      </c>
      <c r="J60" s="139">
        <v>123</v>
      </c>
      <c r="K60" s="143">
        <f t="shared" si="0"/>
        <v>0.46766538512528172</v>
      </c>
      <c r="L60" s="143">
        <f t="shared" si="1"/>
        <v>28.679674796747967</v>
      </c>
      <c r="M60" s="144">
        <f t="shared" si="2"/>
        <v>1.5993367724480689E-2</v>
      </c>
      <c r="N60" s="144">
        <f t="shared" si="3"/>
        <v>1.6306509346413894E-2</v>
      </c>
    </row>
    <row r="61" spans="1:15" ht="12.5">
      <c r="A61" s="173" t="str">
        <f>VLOOKUP(B61,'Campaign x Landing Pages'!$A$2:$B$37,2, FALSE)</f>
        <v>Q2</v>
      </c>
      <c r="B61" s="172" t="s">
        <v>81</v>
      </c>
      <c r="C61" s="172" t="str">
        <f>VLOOKUP(B61,'Campaign x Landing Pages'!$A$1:$E$37,5,FALSE)</f>
        <v>Reptile</v>
      </c>
      <c r="D61" s="172" t="s">
        <v>111</v>
      </c>
      <c r="E61" s="174" t="s">
        <v>112</v>
      </c>
      <c r="F61" s="175">
        <v>4956.8</v>
      </c>
      <c r="G61" s="175">
        <v>46444</v>
      </c>
      <c r="H61" s="176">
        <v>11285</v>
      </c>
      <c r="I61" s="176">
        <v>703288.5</v>
      </c>
      <c r="J61" s="139">
        <v>175</v>
      </c>
      <c r="K61" s="143">
        <f t="shared" si="0"/>
        <v>0.43923792645104121</v>
      </c>
      <c r="L61" s="143">
        <f t="shared" si="1"/>
        <v>28.324571428571428</v>
      </c>
      <c r="M61" s="144">
        <f t="shared" si="2"/>
        <v>1.6046046537089687E-2</v>
      </c>
      <c r="N61" s="144">
        <f t="shared" si="3"/>
        <v>1.5507310589277802E-2</v>
      </c>
    </row>
    <row r="62" spans="1:15" ht="12.5">
      <c r="A62" s="173" t="str">
        <f>VLOOKUP(B62,'Campaign x Landing Pages'!$A$2:$B$37,2, FALSE)</f>
        <v>Q2</v>
      </c>
      <c r="B62" s="172" t="s">
        <v>81</v>
      </c>
      <c r="C62" s="172" t="str">
        <f>VLOOKUP(B62,'Campaign x Landing Pages'!$A$1:$E$37,5,FALSE)</f>
        <v>Reptile</v>
      </c>
      <c r="D62" s="172" t="s">
        <v>113</v>
      </c>
      <c r="E62" s="174" t="s">
        <v>114</v>
      </c>
      <c r="F62" s="175">
        <v>4288.8</v>
      </c>
      <c r="G62" s="175">
        <v>32235.200000000001</v>
      </c>
      <c r="H62" s="176">
        <v>10050</v>
      </c>
      <c r="I62" s="176">
        <v>627654</v>
      </c>
      <c r="J62" s="139">
        <v>152</v>
      </c>
      <c r="K62" s="143">
        <f t="shared" si="0"/>
        <v>0.42674626865671644</v>
      </c>
      <c r="L62" s="143">
        <f t="shared" si="1"/>
        <v>28.215789473684211</v>
      </c>
      <c r="M62" s="144">
        <f t="shared" si="2"/>
        <v>1.6012006615109597E-2</v>
      </c>
      <c r="N62" s="144">
        <f t="shared" si="3"/>
        <v>1.5124378109452736E-2</v>
      </c>
    </row>
    <row r="63" spans="1:15" ht="12.5">
      <c r="A63" s="173" t="str">
        <f>VLOOKUP(B63,'Campaign x Landing Pages'!$A$2:$B$37,2, FALSE)</f>
        <v>Q2</v>
      </c>
      <c r="B63" s="172" t="s">
        <v>81</v>
      </c>
      <c r="C63" s="172" t="str">
        <f>VLOOKUP(B63,'Campaign x Landing Pages'!$A$1:$E$37,5,FALSE)</f>
        <v>Reptile</v>
      </c>
      <c r="D63" s="172" t="s">
        <v>115</v>
      </c>
      <c r="E63" s="174" t="s">
        <v>116</v>
      </c>
      <c r="F63" s="175">
        <v>4180.3999999999996</v>
      </c>
      <c r="G63" s="175">
        <v>25566</v>
      </c>
      <c r="H63" s="176">
        <v>12803</v>
      </c>
      <c r="I63" s="176">
        <v>684618</v>
      </c>
      <c r="J63" s="139">
        <v>158</v>
      </c>
      <c r="K63" s="143">
        <f t="shared" si="0"/>
        <v>0.32651722252597043</v>
      </c>
      <c r="L63" s="143">
        <f t="shared" si="1"/>
        <v>26.458227848101263</v>
      </c>
      <c r="M63" s="144">
        <f t="shared" si="2"/>
        <v>1.8700939794162583E-2</v>
      </c>
      <c r="N63" s="144">
        <f t="shared" si="3"/>
        <v>1.2340857611497306E-2</v>
      </c>
    </row>
    <row r="64" spans="1:15" ht="12.5">
      <c r="A64" s="173" t="str">
        <f>VLOOKUP(B64,'Campaign x Landing Pages'!$A$2:$B$37,2, FALSE)</f>
        <v>Q2</v>
      </c>
      <c r="B64" s="172" t="s">
        <v>81</v>
      </c>
      <c r="C64" s="172" t="str">
        <f>VLOOKUP(B64,'Campaign x Landing Pages'!$A$1:$E$37,5,FALSE)</f>
        <v>Reptile</v>
      </c>
      <c r="D64" s="172" t="s">
        <v>117</v>
      </c>
      <c r="E64" s="174" t="s">
        <v>118</v>
      </c>
      <c r="F64" s="175">
        <v>4637.2</v>
      </c>
      <c r="G64" s="175">
        <v>30318.400000000001</v>
      </c>
      <c r="H64" s="176">
        <v>15313</v>
      </c>
      <c r="I64" s="176">
        <v>786120.5</v>
      </c>
      <c r="J64" s="139">
        <v>192</v>
      </c>
      <c r="K64" s="143">
        <f t="shared" si="0"/>
        <v>0.30282766277019524</v>
      </c>
      <c r="L64" s="143">
        <f t="shared" si="1"/>
        <v>24.152083333333334</v>
      </c>
      <c r="M64" s="144">
        <f t="shared" si="2"/>
        <v>1.9479201979849144E-2</v>
      </c>
      <c r="N64" s="144">
        <f t="shared" si="3"/>
        <v>1.2538366094168354E-2</v>
      </c>
    </row>
    <row r="65" spans="1:16" ht="12.5">
      <c r="A65" s="173" t="str">
        <f>VLOOKUP(B65,'Campaign x Landing Pages'!$A$2:$B$37,2, FALSE)</f>
        <v>Q1</v>
      </c>
      <c r="B65" s="172" t="s">
        <v>73</v>
      </c>
      <c r="C65" s="172" t="str">
        <f>VLOOKUP(B65,'Campaign x Landing Pages'!$A$1:$E$37,5,FALSE)</f>
        <v>Cat</v>
      </c>
      <c r="D65" s="172" t="s">
        <v>103</v>
      </c>
      <c r="E65" s="174" t="s">
        <v>104</v>
      </c>
      <c r="F65" s="175">
        <v>13754.4</v>
      </c>
      <c r="G65" s="175">
        <v>248692.4</v>
      </c>
      <c r="H65" s="176">
        <v>17914</v>
      </c>
      <c r="I65" s="176">
        <v>1731497.5</v>
      </c>
      <c r="J65" s="139">
        <v>829</v>
      </c>
      <c r="K65" s="143">
        <f t="shared" si="0"/>
        <v>0.7678017193256671</v>
      </c>
      <c r="L65" s="143">
        <f t="shared" si="1"/>
        <v>16.591556091676718</v>
      </c>
      <c r="M65" s="144">
        <f t="shared" si="2"/>
        <v>1.0345957761995036E-2</v>
      </c>
      <c r="N65" s="144">
        <f t="shared" si="3"/>
        <v>4.6276655130065868E-2</v>
      </c>
    </row>
    <row r="66" spans="1:16" ht="12.5">
      <c r="A66" s="173" t="str">
        <f>VLOOKUP(B66,'Campaign x Landing Pages'!$A$2:$B$37,2, FALSE)</f>
        <v>Q1</v>
      </c>
      <c r="B66" s="172" t="s">
        <v>73</v>
      </c>
      <c r="C66" s="172" t="str">
        <f>VLOOKUP(B66,'Campaign x Landing Pages'!$A$1:$E$37,5,FALSE)</f>
        <v>Cat</v>
      </c>
      <c r="D66" s="172" t="s">
        <v>105</v>
      </c>
      <c r="E66" s="174" t="s">
        <v>106</v>
      </c>
      <c r="F66" s="175">
        <v>12870.8</v>
      </c>
      <c r="G66" s="175">
        <v>242199.6</v>
      </c>
      <c r="H66" s="176">
        <v>15513</v>
      </c>
      <c r="I66" s="176">
        <v>1627624</v>
      </c>
      <c r="J66" s="139">
        <v>805</v>
      </c>
      <c r="K66" s="143">
        <f t="shared" si="0"/>
        <v>0.82967833430026428</v>
      </c>
      <c r="L66" s="143">
        <f t="shared" si="1"/>
        <v>15.988571428571428</v>
      </c>
      <c r="M66" s="144">
        <f t="shared" si="2"/>
        <v>9.5310710581805128E-3</v>
      </c>
      <c r="N66" s="144">
        <f t="shared" si="3"/>
        <v>5.1891961580609811E-2</v>
      </c>
    </row>
    <row r="67" spans="1:16" ht="12.5">
      <c r="A67" s="173" t="str">
        <f>VLOOKUP(B67,'Campaign x Landing Pages'!$A$2:$B$37,2, FALSE)</f>
        <v>Q1</v>
      </c>
      <c r="B67" s="172" t="s">
        <v>73</v>
      </c>
      <c r="C67" s="172" t="str">
        <f>VLOOKUP(B67,'Campaign x Landing Pages'!$A$1:$E$37,5,FALSE)</f>
        <v>Cat</v>
      </c>
      <c r="D67" s="172" t="s">
        <v>107</v>
      </c>
      <c r="E67" s="174" t="s">
        <v>108</v>
      </c>
      <c r="F67" s="175">
        <v>14717.6</v>
      </c>
      <c r="G67" s="175">
        <v>242283.2</v>
      </c>
      <c r="H67" s="176">
        <v>16340</v>
      </c>
      <c r="I67" s="176">
        <v>1963977.5</v>
      </c>
      <c r="J67" s="139">
        <v>874</v>
      </c>
      <c r="K67" s="143">
        <f t="shared" si="0"/>
        <v>0.90070991432068548</v>
      </c>
      <c r="L67" s="143">
        <f t="shared" si="1"/>
        <v>16.839359267734554</v>
      </c>
      <c r="M67" s="144">
        <f t="shared" si="2"/>
        <v>8.319850914788993E-3</v>
      </c>
      <c r="N67" s="144">
        <f t="shared" si="3"/>
        <v>5.3488372093023255E-2</v>
      </c>
    </row>
    <row r="68" spans="1:16" ht="12.5">
      <c r="A68" s="173" t="str">
        <f>VLOOKUP(B68,'Campaign x Landing Pages'!$A$2:$B$37,2, FALSE)</f>
        <v>Q1</v>
      </c>
      <c r="B68" s="172" t="s">
        <v>73</v>
      </c>
      <c r="C68" s="172" t="str">
        <f>VLOOKUP(B68,'Campaign x Landing Pages'!$A$1:$E$37,5,FALSE)</f>
        <v>Cat</v>
      </c>
      <c r="D68" s="172" t="s">
        <v>109</v>
      </c>
      <c r="E68" s="174" t="s">
        <v>110</v>
      </c>
      <c r="F68" s="175">
        <v>15503.2</v>
      </c>
      <c r="G68" s="175">
        <v>299107.59999999998</v>
      </c>
      <c r="H68" s="176">
        <v>17432</v>
      </c>
      <c r="I68" s="176">
        <v>2242012</v>
      </c>
      <c r="J68" s="139">
        <v>1011</v>
      </c>
      <c r="K68" s="143">
        <f t="shared" si="0"/>
        <v>0.88935291418081697</v>
      </c>
      <c r="L68" s="143">
        <f t="shared" si="1"/>
        <v>15.334520276953512</v>
      </c>
      <c r="M68" s="144">
        <f t="shared" si="2"/>
        <v>7.7751590981671821E-3</v>
      </c>
      <c r="N68" s="144">
        <f t="shared" si="3"/>
        <v>5.7996787517209727E-2</v>
      </c>
    </row>
    <row r="69" spans="1:16" ht="12.5">
      <c r="A69" s="173" t="str">
        <f>VLOOKUP(B69,'Campaign x Landing Pages'!$A$2:$B$37,2, FALSE)</f>
        <v>Q1</v>
      </c>
      <c r="B69" s="172" t="s">
        <v>73</v>
      </c>
      <c r="C69" s="172" t="str">
        <f>VLOOKUP(B69,'Campaign x Landing Pages'!$A$1:$E$37,5,FALSE)</f>
        <v>Cat</v>
      </c>
      <c r="D69" s="172" t="s">
        <v>119</v>
      </c>
      <c r="E69" s="174" t="s">
        <v>120</v>
      </c>
      <c r="F69" s="175">
        <v>15326</v>
      </c>
      <c r="G69" s="175">
        <v>218272</v>
      </c>
      <c r="H69" s="176">
        <v>13719</v>
      </c>
      <c r="I69" s="176">
        <v>2106573.5</v>
      </c>
      <c r="J69" s="139">
        <v>947</v>
      </c>
      <c r="K69" s="143">
        <f t="shared" si="0"/>
        <v>1.1171368175522998</v>
      </c>
      <c r="L69" s="143">
        <f t="shared" si="1"/>
        <v>16.183738120380148</v>
      </c>
      <c r="M69" s="144">
        <f t="shared" si="2"/>
        <v>6.5124715562974661E-3</v>
      </c>
      <c r="N69" s="144">
        <f t="shared" si="3"/>
        <v>6.902835483635833E-2</v>
      </c>
    </row>
    <row r="70" spans="1:16" ht="12.5">
      <c r="A70" s="173" t="str">
        <f>VLOOKUP(B70,'Campaign x Landing Pages'!$A$2:$B$37,2, FALSE)</f>
        <v>Q1</v>
      </c>
      <c r="B70" s="172" t="s">
        <v>73</v>
      </c>
      <c r="C70" s="172" t="str">
        <f>VLOOKUP(B70,'Campaign x Landing Pages'!$A$1:$E$37,5,FALSE)</f>
        <v>Cat</v>
      </c>
      <c r="D70" s="172" t="s">
        <v>121</v>
      </c>
      <c r="E70" s="174" t="s">
        <v>122</v>
      </c>
      <c r="F70" s="175">
        <v>15920</v>
      </c>
      <c r="G70" s="175">
        <v>277112</v>
      </c>
      <c r="H70" s="176">
        <v>12741</v>
      </c>
      <c r="I70" s="176">
        <v>2067719</v>
      </c>
      <c r="J70" s="139">
        <v>1103</v>
      </c>
      <c r="K70" s="143">
        <f t="shared" si="0"/>
        <v>1.249509457656385</v>
      </c>
      <c r="L70" s="143">
        <f t="shared" si="1"/>
        <v>14.43336355394379</v>
      </c>
      <c r="M70" s="144">
        <f t="shared" si="2"/>
        <v>6.1618624194099874E-3</v>
      </c>
      <c r="N70" s="144">
        <f t="shared" si="3"/>
        <v>8.6570912801193001E-2</v>
      </c>
    </row>
    <row r="71" spans="1:16" ht="12.5">
      <c r="A71" s="173" t="str">
        <f>VLOOKUP(B71,'Campaign x Landing Pages'!$A$2:$B$37,2, FALSE)</f>
        <v>Q1</v>
      </c>
      <c r="B71" s="172" t="s">
        <v>73</v>
      </c>
      <c r="C71" s="172" t="str">
        <f>VLOOKUP(B71,'Campaign x Landing Pages'!$A$1:$E$37,5,FALSE)</f>
        <v>Cat</v>
      </c>
      <c r="D71" s="172" t="s">
        <v>123</v>
      </c>
      <c r="E71" s="174" t="s">
        <v>124</v>
      </c>
      <c r="F71" s="175">
        <v>16036</v>
      </c>
      <c r="G71" s="175">
        <v>247506.4</v>
      </c>
      <c r="H71" s="176">
        <v>10853</v>
      </c>
      <c r="I71" s="176">
        <v>1915401</v>
      </c>
      <c r="J71" s="139">
        <v>965</v>
      </c>
      <c r="K71" s="143">
        <f t="shared" si="0"/>
        <v>1.4775638072422372</v>
      </c>
      <c r="L71" s="143">
        <f t="shared" si="1"/>
        <v>16.61761658031088</v>
      </c>
      <c r="M71" s="144">
        <f t="shared" si="2"/>
        <v>5.6661764298964025E-3</v>
      </c>
      <c r="N71" s="144">
        <f t="shared" si="3"/>
        <v>8.8915507233023133E-2</v>
      </c>
    </row>
    <row r="72" spans="1:16" ht="12.5">
      <c r="A72" s="173" t="str">
        <f>VLOOKUP(B72,'Campaign x Landing Pages'!$A$2:$B$37,2, FALSE)</f>
        <v>Q1</v>
      </c>
      <c r="B72" s="172" t="s">
        <v>73</v>
      </c>
      <c r="C72" s="172" t="str">
        <f>VLOOKUP(B72,'Campaign x Landing Pages'!$A$1:$E$37,5,FALSE)</f>
        <v>Cat</v>
      </c>
      <c r="D72" s="172" t="s">
        <v>125</v>
      </c>
      <c r="E72" s="174" t="s">
        <v>126</v>
      </c>
      <c r="F72" s="175">
        <v>15565.6</v>
      </c>
      <c r="G72" s="175">
        <v>243402.8</v>
      </c>
      <c r="H72" s="176">
        <v>10302</v>
      </c>
      <c r="I72" s="176">
        <v>1869975.5</v>
      </c>
      <c r="J72" s="139">
        <v>963</v>
      </c>
      <c r="K72" s="143">
        <f t="shared" si="0"/>
        <v>1.5109299165210639</v>
      </c>
      <c r="L72" s="143">
        <f t="shared" si="1"/>
        <v>16.163655244029076</v>
      </c>
      <c r="M72" s="144">
        <f t="shared" si="2"/>
        <v>5.5091630879655906E-3</v>
      </c>
      <c r="N72" s="144">
        <f t="shared" si="3"/>
        <v>9.3476994758299362E-2</v>
      </c>
      <c r="O72" s="139" t="s">
        <v>180</v>
      </c>
      <c r="P72" s="139" t="s">
        <v>181</v>
      </c>
    </row>
    <row r="73" spans="1:16" ht="12.5">
      <c r="A73" s="173" t="str">
        <f>VLOOKUP(B73,'Campaign x Landing Pages'!$A$2:$B$37,2, FALSE)</f>
        <v>Q2</v>
      </c>
      <c r="B73" s="172" t="s">
        <v>80</v>
      </c>
      <c r="C73" s="172" t="str">
        <f>VLOOKUP(B73,'Campaign x Landing Pages'!$A$1:$E$37,5,FALSE)</f>
        <v>Fish</v>
      </c>
      <c r="D73" s="172" t="s">
        <v>93</v>
      </c>
      <c r="E73" s="174" t="s">
        <v>94</v>
      </c>
      <c r="F73" s="175">
        <v>5380.4</v>
      </c>
      <c r="G73" s="175">
        <v>61378</v>
      </c>
      <c r="H73" s="176">
        <v>8730</v>
      </c>
      <c r="I73" s="176">
        <v>427751</v>
      </c>
      <c r="J73" s="139">
        <v>203</v>
      </c>
      <c r="K73" s="143">
        <f t="shared" si="0"/>
        <v>0.61631156930125996</v>
      </c>
      <c r="L73" s="143">
        <f t="shared" si="1"/>
        <v>26.504433497536944</v>
      </c>
      <c r="M73" s="144">
        <f t="shared" si="2"/>
        <v>2.0409069762548773E-2</v>
      </c>
      <c r="N73" s="144">
        <f t="shared" si="3"/>
        <v>2.3253150057273769E-2</v>
      </c>
    </row>
    <row r="74" spans="1:16" ht="12.5">
      <c r="A74" s="173" t="str">
        <f>VLOOKUP(B74,'Campaign x Landing Pages'!$A$2:$B$37,2, FALSE)</f>
        <v>Q2</v>
      </c>
      <c r="B74" s="172" t="s">
        <v>80</v>
      </c>
      <c r="C74" s="172" t="str">
        <f>VLOOKUP(B74,'Campaign x Landing Pages'!$A$1:$E$37,5,FALSE)</f>
        <v>Fish</v>
      </c>
      <c r="D74" s="172" t="s">
        <v>95</v>
      </c>
      <c r="E74" s="174" t="s">
        <v>96</v>
      </c>
      <c r="F74" s="175">
        <v>5868.4</v>
      </c>
      <c r="G74" s="175">
        <v>67627.600000000006</v>
      </c>
      <c r="H74" s="176">
        <v>9626</v>
      </c>
      <c r="I74" s="176">
        <v>444244.5</v>
      </c>
      <c r="J74" s="139">
        <v>221</v>
      </c>
      <c r="K74" s="143">
        <f t="shared" si="0"/>
        <v>0.60964055682526486</v>
      </c>
      <c r="L74" s="143">
        <f t="shared" si="1"/>
        <v>26.553846153846152</v>
      </c>
      <c r="M74" s="144">
        <f t="shared" si="2"/>
        <v>2.1668248003070382E-2</v>
      </c>
      <c r="N74" s="144">
        <f t="shared" si="3"/>
        <v>2.2958653646374401E-2</v>
      </c>
    </row>
    <row r="75" spans="1:16" ht="12.5">
      <c r="A75" s="173" t="str">
        <f>VLOOKUP(B75,'Campaign x Landing Pages'!$A$2:$B$37,2, FALSE)</f>
        <v>Q2</v>
      </c>
      <c r="B75" s="172" t="s">
        <v>80</v>
      </c>
      <c r="C75" s="172" t="str">
        <f>VLOOKUP(B75,'Campaign x Landing Pages'!$A$1:$E$37,5,FALSE)</f>
        <v>Fish</v>
      </c>
      <c r="D75" s="172" t="s">
        <v>97</v>
      </c>
      <c r="E75" s="174" t="s">
        <v>98</v>
      </c>
      <c r="F75" s="175">
        <v>6356</v>
      </c>
      <c r="G75" s="175">
        <v>70731.600000000006</v>
      </c>
      <c r="H75" s="176">
        <v>8792</v>
      </c>
      <c r="I75" s="176">
        <v>448346.5</v>
      </c>
      <c r="J75" s="139">
        <v>212</v>
      </c>
      <c r="K75" s="143">
        <f t="shared" si="0"/>
        <v>0.72292993630573243</v>
      </c>
      <c r="L75" s="143">
        <f t="shared" si="1"/>
        <v>29.981132075471699</v>
      </c>
      <c r="M75" s="144">
        <f t="shared" si="2"/>
        <v>1.960983301977377E-2</v>
      </c>
      <c r="N75" s="144">
        <f t="shared" si="3"/>
        <v>2.4112829845313922E-2</v>
      </c>
    </row>
    <row r="76" spans="1:16" ht="12.5">
      <c r="A76" s="173" t="str">
        <f>VLOOKUP(B76,'Campaign x Landing Pages'!$A$2:$B$37,2, FALSE)</f>
        <v>Q2</v>
      </c>
      <c r="B76" s="172" t="s">
        <v>80</v>
      </c>
      <c r="C76" s="172" t="str">
        <f>VLOOKUP(B76,'Campaign x Landing Pages'!$A$1:$E$37,5,FALSE)</f>
        <v>Fish</v>
      </c>
      <c r="D76" s="172" t="s">
        <v>99</v>
      </c>
      <c r="E76" s="174" t="s">
        <v>100</v>
      </c>
      <c r="F76" s="175">
        <v>6412</v>
      </c>
      <c r="G76" s="175">
        <v>71731.600000000006</v>
      </c>
      <c r="H76" s="176">
        <v>8891</v>
      </c>
      <c r="I76" s="176">
        <v>398425.5</v>
      </c>
      <c r="J76" s="139">
        <v>205</v>
      </c>
      <c r="K76" s="143">
        <f t="shared" si="0"/>
        <v>0.7211787200539872</v>
      </c>
      <c r="L76" s="143">
        <f t="shared" si="1"/>
        <v>31.278048780487804</v>
      </c>
      <c r="M76" s="144">
        <f t="shared" si="2"/>
        <v>2.2315338752163204E-2</v>
      </c>
      <c r="N76" s="144">
        <f t="shared" si="3"/>
        <v>2.3057023956810259E-2</v>
      </c>
    </row>
    <row r="77" spans="1:16" ht="12.5">
      <c r="A77" s="173" t="str">
        <f>VLOOKUP(B77,'Campaign x Landing Pages'!$A$2:$B$37,2, FALSE)</f>
        <v>Q2</v>
      </c>
      <c r="B77" s="172" t="s">
        <v>80</v>
      </c>
      <c r="C77" s="172" t="str">
        <f>VLOOKUP(B77,'Campaign x Landing Pages'!$A$1:$E$37,5,FALSE)</f>
        <v>Fish</v>
      </c>
      <c r="D77" s="172" t="s">
        <v>101</v>
      </c>
      <c r="E77" s="174" t="s">
        <v>102</v>
      </c>
      <c r="F77" s="175">
        <v>7108</v>
      </c>
      <c r="G77" s="175">
        <v>72430.399999999994</v>
      </c>
      <c r="H77" s="176">
        <v>8442</v>
      </c>
      <c r="I77" s="176">
        <v>448873</v>
      </c>
      <c r="J77" s="139">
        <v>209</v>
      </c>
      <c r="K77" s="143">
        <f t="shared" si="0"/>
        <v>0.8419805733238569</v>
      </c>
      <c r="L77" s="143">
        <f t="shared" si="1"/>
        <v>34.009569377990431</v>
      </c>
      <c r="M77" s="144">
        <f t="shared" si="2"/>
        <v>1.880710134046824E-2</v>
      </c>
      <c r="N77" s="144">
        <f t="shared" si="3"/>
        <v>2.4757166548211324E-2</v>
      </c>
    </row>
    <row r="78" spans="1:16" ht="12.5">
      <c r="A78" s="173" t="str">
        <f>VLOOKUP(B78,'Campaign x Landing Pages'!$A$2:$B$37,2, FALSE)</f>
        <v>Q2</v>
      </c>
      <c r="B78" s="172" t="s">
        <v>80</v>
      </c>
      <c r="C78" s="172" t="str">
        <f>VLOOKUP(B78,'Campaign x Landing Pages'!$A$1:$E$37,5,FALSE)</f>
        <v>Fish</v>
      </c>
      <c r="D78" s="172" t="s">
        <v>127</v>
      </c>
      <c r="E78" s="174" t="s">
        <v>128</v>
      </c>
      <c r="F78" s="175">
        <v>5444.4</v>
      </c>
      <c r="G78" s="175">
        <v>52097.599999999999</v>
      </c>
      <c r="H78" s="176">
        <v>6789</v>
      </c>
      <c r="I78" s="176">
        <v>409639.5</v>
      </c>
      <c r="J78" s="139">
        <v>168</v>
      </c>
      <c r="K78" s="143">
        <f t="shared" si="0"/>
        <v>0.80194432169686247</v>
      </c>
      <c r="L78" s="143">
        <f t="shared" si="1"/>
        <v>32.407142857142858</v>
      </c>
      <c r="M78" s="144">
        <f t="shared" si="2"/>
        <v>1.6573108794439989E-2</v>
      </c>
      <c r="N78" s="144">
        <f t="shared" si="3"/>
        <v>2.4745912505523642E-2</v>
      </c>
    </row>
    <row r="79" spans="1:16" ht="12.5">
      <c r="A79" s="173" t="str">
        <f>VLOOKUP(B79,'Campaign x Landing Pages'!$A$2:$B$37,2, FALSE)</f>
        <v>Q2</v>
      </c>
      <c r="B79" s="172" t="s">
        <v>80</v>
      </c>
      <c r="C79" s="172" t="str">
        <f>VLOOKUP(B79,'Campaign x Landing Pages'!$A$1:$E$37,5,FALSE)</f>
        <v>Fish</v>
      </c>
      <c r="D79" s="172" t="s">
        <v>129</v>
      </c>
      <c r="E79" s="174" t="s">
        <v>130</v>
      </c>
      <c r="F79" s="175">
        <v>5353.6</v>
      </c>
      <c r="G79" s="175">
        <v>54432</v>
      </c>
      <c r="H79" s="176">
        <v>5925</v>
      </c>
      <c r="I79" s="176">
        <v>351168</v>
      </c>
      <c r="J79" s="139">
        <v>158</v>
      </c>
      <c r="K79" s="143">
        <f t="shared" si="0"/>
        <v>0.90356118143459918</v>
      </c>
      <c r="L79" s="143">
        <f t="shared" si="1"/>
        <v>33.883544303797471</v>
      </c>
      <c r="M79" s="144">
        <f t="shared" si="2"/>
        <v>1.6872266265718971E-2</v>
      </c>
      <c r="N79" s="144">
        <f t="shared" si="3"/>
        <v>2.6666666666666668E-2</v>
      </c>
    </row>
    <row r="80" spans="1:16" ht="12.5">
      <c r="A80" s="173" t="str">
        <f>VLOOKUP(B80,'Campaign x Landing Pages'!$A$2:$B$37,2, FALSE)</f>
        <v>Q2</v>
      </c>
      <c r="B80" s="172" t="s">
        <v>80</v>
      </c>
      <c r="C80" s="172" t="str">
        <f>VLOOKUP(B80,'Campaign x Landing Pages'!$A$1:$E$37,5,FALSE)</f>
        <v>Fish</v>
      </c>
      <c r="D80" s="172" t="s">
        <v>131</v>
      </c>
      <c r="E80" s="174" t="s">
        <v>132</v>
      </c>
      <c r="F80" s="175">
        <v>5072.3999999999996</v>
      </c>
      <c r="G80" s="175">
        <v>46749.2</v>
      </c>
      <c r="H80" s="176">
        <v>5112</v>
      </c>
      <c r="I80" s="176">
        <v>297890</v>
      </c>
      <c r="J80" s="139">
        <v>157</v>
      </c>
      <c r="K80" s="143">
        <f t="shared" si="0"/>
        <v>0.99225352112676046</v>
      </c>
      <c r="L80" s="143">
        <f t="shared" si="1"/>
        <v>32.308280254777067</v>
      </c>
      <c r="M80" s="144">
        <f t="shared" si="2"/>
        <v>1.7160696901540838E-2</v>
      </c>
      <c r="N80" s="144">
        <f t="shared" si="3"/>
        <v>3.0712050078247261E-2</v>
      </c>
    </row>
    <row r="81" spans="1:14" ht="12.5">
      <c r="A81" s="173" t="str">
        <f>VLOOKUP(B81,'Campaign x Landing Pages'!$A$2:$B$37,2, FALSE)</f>
        <v>Q2</v>
      </c>
      <c r="B81" s="172" t="s">
        <v>80</v>
      </c>
      <c r="C81" s="172" t="str">
        <f>VLOOKUP(B81,'Campaign x Landing Pages'!$A$1:$E$37,5,FALSE)</f>
        <v>Fish</v>
      </c>
      <c r="D81" s="172" t="s">
        <v>133</v>
      </c>
      <c r="E81" s="174" t="s">
        <v>134</v>
      </c>
      <c r="F81" s="175">
        <v>4110.8</v>
      </c>
      <c r="G81" s="175">
        <v>42980.4</v>
      </c>
      <c r="H81" s="176">
        <v>4251</v>
      </c>
      <c r="I81" s="176">
        <v>227317</v>
      </c>
      <c r="J81" s="139">
        <v>150</v>
      </c>
      <c r="K81" s="143">
        <f t="shared" si="0"/>
        <v>0.96701952481769005</v>
      </c>
      <c r="L81" s="143">
        <f t="shared" si="1"/>
        <v>27.405333333333335</v>
      </c>
      <c r="M81" s="144">
        <f t="shared" si="2"/>
        <v>1.8700757092518377E-2</v>
      </c>
      <c r="N81" s="144">
        <f t="shared" si="3"/>
        <v>3.5285815102328866E-2</v>
      </c>
    </row>
    <row r="82" spans="1:14" ht="12.5">
      <c r="A82" s="173" t="str">
        <f>VLOOKUP(B82,'Campaign x Landing Pages'!$A$2:$B$37,2, FALSE)</f>
        <v>Q2</v>
      </c>
      <c r="B82" s="172" t="s">
        <v>80</v>
      </c>
      <c r="C82" s="172" t="str">
        <f>VLOOKUP(B82,'Campaign x Landing Pages'!$A$1:$E$37,5,FALSE)</f>
        <v>Fish</v>
      </c>
      <c r="D82" s="172" t="s">
        <v>111</v>
      </c>
      <c r="E82" s="174" t="s">
        <v>112</v>
      </c>
      <c r="F82" s="175">
        <v>5873.2</v>
      </c>
      <c r="G82" s="175">
        <v>63895.6</v>
      </c>
      <c r="H82" s="176">
        <v>5770</v>
      </c>
      <c r="I82" s="176">
        <v>322278</v>
      </c>
      <c r="J82" s="139">
        <v>191</v>
      </c>
      <c r="K82" s="143">
        <f t="shared" si="0"/>
        <v>1.0178856152512998</v>
      </c>
      <c r="L82" s="143">
        <f t="shared" si="1"/>
        <v>30.749738219895288</v>
      </c>
      <c r="M82" s="144">
        <f t="shared" si="2"/>
        <v>1.790379734266689E-2</v>
      </c>
      <c r="N82" s="144">
        <f t="shared" si="3"/>
        <v>3.3102253032928942E-2</v>
      </c>
    </row>
    <row r="83" spans="1:14" ht="12.5">
      <c r="A83" s="173" t="str">
        <f>VLOOKUP(B83,'Campaign x Landing Pages'!$A$2:$B$37,2, FALSE)</f>
        <v>Q2</v>
      </c>
      <c r="B83" s="172" t="s">
        <v>80</v>
      </c>
      <c r="C83" s="172" t="str">
        <f>VLOOKUP(B83,'Campaign x Landing Pages'!$A$1:$E$37,5,FALSE)</f>
        <v>Fish</v>
      </c>
      <c r="D83" s="172" t="s">
        <v>113</v>
      </c>
      <c r="E83" s="174" t="s">
        <v>114</v>
      </c>
      <c r="F83" s="175">
        <v>5069.2</v>
      </c>
      <c r="G83" s="175">
        <v>50670.8</v>
      </c>
      <c r="H83" s="176">
        <v>5092</v>
      </c>
      <c r="I83" s="176">
        <v>302035</v>
      </c>
      <c r="J83" s="139">
        <v>178</v>
      </c>
      <c r="K83" s="143">
        <f t="shared" si="0"/>
        <v>0.9955223880597015</v>
      </c>
      <c r="L83" s="143">
        <f t="shared" si="1"/>
        <v>28.478651685393256</v>
      </c>
      <c r="M83" s="144">
        <f t="shared" si="2"/>
        <v>1.6858973297796613E-2</v>
      </c>
      <c r="N83" s="144">
        <f t="shared" si="3"/>
        <v>3.4956794972505895E-2</v>
      </c>
    </row>
    <row r="84" spans="1:14" ht="12.5">
      <c r="A84" s="173" t="str">
        <f>VLOOKUP(B84,'Campaign x Landing Pages'!$A$2:$B$37,2, FALSE)</f>
        <v>Q2</v>
      </c>
      <c r="B84" s="172" t="s">
        <v>80</v>
      </c>
      <c r="C84" s="172" t="str">
        <f>VLOOKUP(B84,'Campaign x Landing Pages'!$A$1:$E$37,5,FALSE)</f>
        <v>Fish</v>
      </c>
      <c r="D84" s="172" t="s">
        <v>115</v>
      </c>
      <c r="E84" s="174" t="s">
        <v>116</v>
      </c>
      <c r="F84" s="175">
        <v>4919.2</v>
      </c>
      <c r="G84" s="175">
        <v>54382.8</v>
      </c>
      <c r="H84" s="176">
        <v>5722</v>
      </c>
      <c r="I84" s="176">
        <v>312928.5</v>
      </c>
      <c r="J84" s="139">
        <v>174</v>
      </c>
      <c r="K84" s="143">
        <f t="shared" si="0"/>
        <v>0.85969940580216708</v>
      </c>
      <c r="L84" s="143">
        <f t="shared" si="1"/>
        <v>28.271264367816091</v>
      </c>
      <c r="M84" s="144">
        <f t="shared" si="2"/>
        <v>1.8285327159399033E-2</v>
      </c>
      <c r="N84" s="144">
        <f t="shared" si="3"/>
        <v>3.0408947920307586E-2</v>
      </c>
    </row>
    <row r="85" spans="1:14" ht="12.5">
      <c r="A85" s="173" t="str">
        <f>VLOOKUP(B85,'Campaign x Landing Pages'!$A$2:$B$37,2, FALSE)</f>
        <v>Q2</v>
      </c>
      <c r="B85" s="172" t="s">
        <v>80</v>
      </c>
      <c r="C85" s="172" t="str">
        <f>VLOOKUP(B85,'Campaign x Landing Pages'!$A$1:$E$37,5,FALSE)</f>
        <v>Fish</v>
      </c>
      <c r="D85" s="172" t="s">
        <v>117</v>
      </c>
      <c r="E85" s="174" t="s">
        <v>118</v>
      </c>
      <c r="F85" s="175">
        <v>5485.2</v>
      </c>
      <c r="G85" s="175">
        <v>62171.199999999997</v>
      </c>
      <c r="H85" s="176">
        <v>6936</v>
      </c>
      <c r="I85" s="176">
        <v>374595</v>
      </c>
      <c r="J85" s="139">
        <v>232</v>
      </c>
      <c r="K85" s="143">
        <f t="shared" si="0"/>
        <v>0.79083044982698958</v>
      </c>
      <c r="L85" s="143">
        <f t="shared" si="1"/>
        <v>23.643103448275863</v>
      </c>
      <c r="M85" s="144">
        <f t="shared" si="2"/>
        <v>1.8515997277059226E-2</v>
      </c>
      <c r="N85" s="144">
        <f t="shared" si="3"/>
        <v>3.3448673587081888E-2</v>
      </c>
    </row>
    <row r="86" spans="1:14" ht="12.5">
      <c r="A86" s="173" t="str">
        <f>VLOOKUP(B86,'Campaign x Landing Pages'!$A$2:$B$37,2, FALSE)</f>
        <v>Q1</v>
      </c>
      <c r="B86" s="172" t="s">
        <v>74</v>
      </c>
      <c r="C86" s="172" t="str">
        <f>VLOOKUP(B86,'Campaign x Landing Pages'!$A$1:$E$37,5,FALSE)</f>
        <v>Dog</v>
      </c>
      <c r="D86" s="172" t="s">
        <v>103</v>
      </c>
      <c r="E86" s="174" t="s">
        <v>104</v>
      </c>
      <c r="F86" s="175">
        <v>5616</v>
      </c>
      <c r="G86" s="175">
        <v>206593.6</v>
      </c>
      <c r="H86" s="176">
        <v>18537</v>
      </c>
      <c r="I86" s="176">
        <v>750478.5</v>
      </c>
      <c r="J86" s="139">
        <v>581</v>
      </c>
      <c r="K86" s="143">
        <f t="shared" si="0"/>
        <v>0.30296164427900957</v>
      </c>
      <c r="L86" s="143">
        <f t="shared" si="1"/>
        <v>9.6660929432013774</v>
      </c>
      <c r="M86" s="144">
        <f t="shared" si="2"/>
        <v>2.4700241246084997E-2</v>
      </c>
      <c r="N86" s="144">
        <f t="shared" si="3"/>
        <v>3.1342719965474455E-2</v>
      </c>
    </row>
    <row r="87" spans="1:14" ht="12.5">
      <c r="A87" s="173" t="str">
        <f>VLOOKUP(B87,'Campaign x Landing Pages'!$A$2:$B$37,2, FALSE)</f>
        <v>Q1</v>
      </c>
      <c r="B87" s="172" t="s">
        <v>74</v>
      </c>
      <c r="C87" s="172" t="str">
        <f>VLOOKUP(B87,'Campaign x Landing Pages'!$A$1:$E$37,5,FALSE)</f>
        <v>Dog</v>
      </c>
      <c r="D87" s="172" t="s">
        <v>105</v>
      </c>
      <c r="E87" s="174" t="s">
        <v>106</v>
      </c>
      <c r="F87" s="175">
        <v>5230</v>
      </c>
      <c r="G87" s="175">
        <v>170675.6</v>
      </c>
      <c r="H87" s="176">
        <v>15989</v>
      </c>
      <c r="I87" s="176">
        <v>683794.5</v>
      </c>
      <c r="J87" s="139">
        <v>469</v>
      </c>
      <c r="K87" s="143">
        <f t="shared" si="0"/>
        <v>0.32709988116830319</v>
      </c>
      <c r="L87" s="143">
        <f t="shared" si="1"/>
        <v>11.151385927505331</v>
      </c>
      <c r="M87" s="144">
        <f t="shared" si="2"/>
        <v>2.338275607656979E-2</v>
      </c>
      <c r="N87" s="144">
        <f t="shared" si="3"/>
        <v>2.9332666208018013E-2</v>
      </c>
    </row>
    <row r="88" spans="1:14" ht="12.5">
      <c r="A88" s="173" t="str">
        <f>VLOOKUP(B88,'Campaign x Landing Pages'!$A$2:$B$37,2, FALSE)</f>
        <v>Q1</v>
      </c>
      <c r="B88" s="172" t="s">
        <v>74</v>
      </c>
      <c r="C88" s="172" t="str">
        <f>VLOOKUP(B88,'Campaign x Landing Pages'!$A$1:$E$37,5,FALSE)</f>
        <v>Dog</v>
      </c>
      <c r="D88" s="172" t="s">
        <v>107</v>
      </c>
      <c r="E88" s="174" t="s">
        <v>108</v>
      </c>
      <c r="F88" s="175">
        <v>6264.4</v>
      </c>
      <c r="G88" s="175">
        <v>193539.6</v>
      </c>
      <c r="H88" s="176">
        <v>19133</v>
      </c>
      <c r="I88" s="176">
        <v>791352</v>
      </c>
      <c r="J88" s="139">
        <v>518</v>
      </c>
      <c r="K88" s="143">
        <f t="shared" si="0"/>
        <v>0.32741336957089845</v>
      </c>
      <c r="L88" s="143">
        <f t="shared" si="1"/>
        <v>12.093436293436293</v>
      </c>
      <c r="M88" s="144">
        <f t="shared" si="2"/>
        <v>2.4177609963707679E-2</v>
      </c>
      <c r="N88" s="144">
        <f t="shared" si="3"/>
        <v>2.7073642397951184E-2</v>
      </c>
    </row>
    <row r="89" spans="1:14" ht="12.5">
      <c r="A89" s="173" t="str">
        <f>VLOOKUP(B89,'Campaign x Landing Pages'!$A$2:$B$37,2, FALSE)</f>
        <v>Q1</v>
      </c>
      <c r="B89" s="172" t="s">
        <v>74</v>
      </c>
      <c r="C89" s="172" t="str">
        <f>VLOOKUP(B89,'Campaign x Landing Pages'!$A$1:$E$37,5,FALSE)</f>
        <v>Dog</v>
      </c>
      <c r="D89" s="172" t="s">
        <v>109</v>
      </c>
      <c r="E89" s="174" t="s">
        <v>110</v>
      </c>
      <c r="F89" s="175">
        <v>6580</v>
      </c>
      <c r="G89" s="175">
        <v>149414.79999999999</v>
      </c>
      <c r="H89" s="176">
        <v>18622</v>
      </c>
      <c r="I89" s="176">
        <v>911694.5</v>
      </c>
      <c r="J89" s="139">
        <v>536</v>
      </c>
      <c r="K89" s="143">
        <f t="shared" si="0"/>
        <v>0.35334550531629255</v>
      </c>
      <c r="L89" s="143">
        <f t="shared" si="1"/>
        <v>12.276119402985074</v>
      </c>
      <c r="M89" s="144">
        <f t="shared" si="2"/>
        <v>2.0425701811297534E-2</v>
      </c>
      <c r="N89" s="144">
        <f t="shared" si="3"/>
        <v>2.8783159703576415E-2</v>
      </c>
    </row>
    <row r="90" spans="1:14" ht="12.5">
      <c r="A90" s="173" t="str">
        <f>VLOOKUP(B90,'Campaign x Landing Pages'!$A$2:$B$37,2, FALSE)</f>
        <v>Q1</v>
      </c>
      <c r="B90" s="172" t="s">
        <v>74</v>
      </c>
      <c r="C90" s="172" t="str">
        <f>VLOOKUP(B90,'Campaign x Landing Pages'!$A$1:$E$37,5,FALSE)</f>
        <v>Dog</v>
      </c>
      <c r="D90" s="172" t="s">
        <v>119</v>
      </c>
      <c r="E90" s="174" t="s">
        <v>120</v>
      </c>
      <c r="F90" s="175">
        <v>6230.8</v>
      </c>
      <c r="G90" s="175">
        <v>148413.20000000001</v>
      </c>
      <c r="H90" s="176">
        <v>13411</v>
      </c>
      <c r="I90" s="176">
        <v>746602</v>
      </c>
      <c r="J90" s="139">
        <v>531</v>
      </c>
      <c r="K90" s="143">
        <f t="shared" si="0"/>
        <v>0.46460368354335996</v>
      </c>
      <c r="L90" s="143">
        <f t="shared" si="1"/>
        <v>11.734086629001883</v>
      </c>
      <c r="M90" s="144">
        <f t="shared" si="2"/>
        <v>1.7962716413832271E-2</v>
      </c>
      <c r="N90" s="144">
        <f t="shared" si="3"/>
        <v>3.959436283647752E-2</v>
      </c>
    </row>
    <row r="91" spans="1:14" ht="12.5">
      <c r="A91" s="173" t="str">
        <f>VLOOKUP(B91,'Campaign x Landing Pages'!$A$2:$B$37,2, FALSE)</f>
        <v>Q1</v>
      </c>
      <c r="B91" s="172" t="s">
        <v>74</v>
      </c>
      <c r="C91" s="172" t="str">
        <f>VLOOKUP(B91,'Campaign x Landing Pages'!$A$1:$E$37,5,FALSE)</f>
        <v>Dog</v>
      </c>
      <c r="D91" s="172" t="s">
        <v>121</v>
      </c>
      <c r="E91" s="174" t="s">
        <v>122</v>
      </c>
      <c r="F91" s="175">
        <v>6531.6</v>
      </c>
      <c r="G91" s="175">
        <v>153019.20000000001</v>
      </c>
      <c r="H91" s="176">
        <v>14310</v>
      </c>
      <c r="I91" s="176">
        <v>828952.5</v>
      </c>
      <c r="J91" s="139">
        <v>561</v>
      </c>
      <c r="K91" s="143">
        <f t="shared" si="0"/>
        <v>0.45643605870020965</v>
      </c>
      <c r="L91" s="143">
        <f t="shared" si="1"/>
        <v>11.642780748663101</v>
      </c>
      <c r="M91" s="144">
        <f t="shared" si="2"/>
        <v>1.7262750278212564E-2</v>
      </c>
      <c r="N91" s="144">
        <f t="shared" si="3"/>
        <v>3.9203354297693921E-2</v>
      </c>
    </row>
    <row r="92" spans="1:14" ht="12.5">
      <c r="A92" s="173" t="str">
        <f>VLOOKUP(B92,'Campaign x Landing Pages'!$A$2:$B$37,2, FALSE)</f>
        <v>Q1</v>
      </c>
      <c r="B92" s="172" t="s">
        <v>74</v>
      </c>
      <c r="C92" s="172" t="str">
        <f>VLOOKUP(B92,'Campaign x Landing Pages'!$A$1:$E$37,5,FALSE)</f>
        <v>Dog</v>
      </c>
      <c r="D92" s="172" t="s">
        <v>123</v>
      </c>
      <c r="E92" s="174" t="s">
        <v>124</v>
      </c>
      <c r="F92" s="175">
        <v>6396</v>
      </c>
      <c r="G92" s="175">
        <v>126110.39999999999</v>
      </c>
      <c r="H92" s="176">
        <v>10556</v>
      </c>
      <c r="I92" s="176">
        <v>794678.5</v>
      </c>
      <c r="J92" s="139">
        <v>446</v>
      </c>
      <c r="K92" s="143">
        <f t="shared" si="0"/>
        <v>0.60591133004926112</v>
      </c>
      <c r="L92" s="143">
        <f t="shared" si="1"/>
        <v>14.340807174887892</v>
      </c>
      <c r="M92" s="144">
        <f t="shared" si="2"/>
        <v>1.3283359245279696E-2</v>
      </c>
      <c r="N92" s="144">
        <f t="shared" si="3"/>
        <v>4.2250852595680184E-2</v>
      </c>
    </row>
    <row r="93" spans="1:14" ht="12.5">
      <c r="A93" s="173" t="str">
        <f>VLOOKUP(B93,'Campaign x Landing Pages'!$A$2:$B$37,2, FALSE)</f>
        <v>Q1</v>
      </c>
      <c r="B93" s="172" t="s">
        <v>74</v>
      </c>
      <c r="C93" s="172" t="str">
        <f>VLOOKUP(B93,'Campaign x Landing Pages'!$A$1:$E$37,5,FALSE)</f>
        <v>Dog</v>
      </c>
      <c r="D93" s="172" t="s">
        <v>125</v>
      </c>
      <c r="E93" s="174" t="s">
        <v>126</v>
      </c>
      <c r="F93" s="175">
        <v>6288.4</v>
      </c>
      <c r="G93" s="175">
        <v>152625.60000000001</v>
      </c>
      <c r="H93" s="176">
        <v>11751</v>
      </c>
      <c r="I93" s="176">
        <v>759639.5</v>
      </c>
      <c r="J93" s="139">
        <v>489</v>
      </c>
      <c r="K93" s="143">
        <f t="shared" si="0"/>
        <v>0.53513743511190537</v>
      </c>
      <c r="L93" s="143">
        <f t="shared" si="1"/>
        <v>12.859713701431492</v>
      </c>
      <c r="M93" s="144">
        <f t="shared" si="2"/>
        <v>1.5469179788570762E-2</v>
      </c>
      <c r="N93" s="144">
        <f t="shared" si="3"/>
        <v>4.161347970385499E-2</v>
      </c>
    </row>
    <row r="94" spans="1:14" ht="12.5">
      <c r="A94" s="173" t="str">
        <f>VLOOKUP(B94,'Campaign x Landing Pages'!$A$2:$B$37,2, FALSE)</f>
        <v>Q2</v>
      </c>
      <c r="B94" s="172" t="s">
        <v>79</v>
      </c>
      <c r="C94" s="172" t="str">
        <f>VLOOKUP(B94,'Campaign x Landing Pages'!$A$1:$E$37,5,FALSE)</f>
        <v>Dog</v>
      </c>
      <c r="D94" s="172" t="s">
        <v>93</v>
      </c>
      <c r="E94" s="174" t="s">
        <v>94</v>
      </c>
      <c r="F94" s="175">
        <v>6762.8</v>
      </c>
      <c r="G94" s="175">
        <v>160483.20000000001</v>
      </c>
      <c r="H94" s="176">
        <v>15907</v>
      </c>
      <c r="I94" s="176">
        <v>859596</v>
      </c>
      <c r="J94" s="139">
        <v>407</v>
      </c>
      <c r="K94" s="143">
        <f t="shared" si="0"/>
        <v>0.42514616206701455</v>
      </c>
      <c r="L94" s="143">
        <f t="shared" si="1"/>
        <v>16.616216216216216</v>
      </c>
      <c r="M94" s="144">
        <f t="shared" si="2"/>
        <v>1.8505204770613171E-2</v>
      </c>
      <c r="N94" s="144">
        <f t="shared" si="3"/>
        <v>2.5586219903187275E-2</v>
      </c>
    </row>
    <row r="95" spans="1:14" ht="12.5">
      <c r="A95" s="173" t="str">
        <f>VLOOKUP(B95,'Campaign x Landing Pages'!$A$2:$B$37,2, FALSE)</f>
        <v>Q2</v>
      </c>
      <c r="B95" s="172" t="s">
        <v>79</v>
      </c>
      <c r="C95" s="172" t="str">
        <f>VLOOKUP(B95,'Campaign x Landing Pages'!$A$1:$E$37,5,FALSE)</f>
        <v>Dog</v>
      </c>
      <c r="D95" s="172" t="s">
        <v>95</v>
      </c>
      <c r="E95" s="174" t="s">
        <v>96</v>
      </c>
      <c r="F95" s="175">
        <v>7356</v>
      </c>
      <c r="G95" s="175">
        <v>149916.4</v>
      </c>
      <c r="H95" s="176">
        <v>23071</v>
      </c>
      <c r="I95" s="176">
        <v>982521</v>
      </c>
      <c r="J95" s="139">
        <v>408</v>
      </c>
      <c r="K95" s="143">
        <f t="shared" si="0"/>
        <v>0.31884183607125827</v>
      </c>
      <c r="L95" s="143">
        <f t="shared" si="1"/>
        <v>18.029411764705884</v>
      </c>
      <c r="M95" s="144">
        <f t="shared" si="2"/>
        <v>2.3481431949037221E-2</v>
      </c>
      <c r="N95" s="144">
        <f t="shared" si="3"/>
        <v>1.76845390316848E-2</v>
      </c>
    </row>
    <row r="96" spans="1:14" ht="12.5">
      <c r="A96" s="173" t="str">
        <f>VLOOKUP(B96,'Campaign x Landing Pages'!$A$2:$B$37,2, FALSE)</f>
        <v>Q2</v>
      </c>
      <c r="B96" s="172" t="s">
        <v>79</v>
      </c>
      <c r="C96" s="172" t="str">
        <f>VLOOKUP(B96,'Campaign x Landing Pages'!$A$1:$E$37,5,FALSE)</f>
        <v>Dog</v>
      </c>
      <c r="D96" s="172" t="s">
        <v>97</v>
      </c>
      <c r="E96" s="174" t="s">
        <v>98</v>
      </c>
      <c r="F96" s="175">
        <v>7905.2</v>
      </c>
      <c r="G96" s="175">
        <v>126051.2</v>
      </c>
      <c r="H96" s="176">
        <v>26576</v>
      </c>
      <c r="I96" s="176">
        <v>1040794</v>
      </c>
      <c r="J96" s="139">
        <v>362</v>
      </c>
      <c r="K96" s="143">
        <f t="shared" si="0"/>
        <v>0.29745635159542444</v>
      </c>
      <c r="L96" s="143">
        <f t="shared" si="1"/>
        <v>21.837569060773479</v>
      </c>
      <c r="M96" s="144">
        <f t="shared" si="2"/>
        <v>2.5534351658445378E-2</v>
      </c>
      <c r="N96" s="144">
        <f t="shared" si="3"/>
        <v>1.3621312462372064E-2</v>
      </c>
    </row>
    <row r="97" spans="1:15" ht="12.5">
      <c r="A97" s="173" t="str">
        <f>VLOOKUP(B97,'Campaign x Landing Pages'!$A$2:$B$37,2, FALSE)</f>
        <v>Q2</v>
      </c>
      <c r="B97" s="172" t="s">
        <v>79</v>
      </c>
      <c r="C97" s="172" t="str">
        <f>VLOOKUP(B97,'Campaign x Landing Pages'!$A$1:$E$37,5,FALSE)</f>
        <v>Dog</v>
      </c>
      <c r="D97" s="172" t="s">
        <v>99</v>
      </c>
      <c r="E97" s="174" t="s">
        <v>100</v>
      </c>
      <c r="F97" s="175">
        <v>8028.8</v>
      </c>
      <c r="G97" s="175">
        <v>137357.6</v>
      </c>
      <c r="H97" s="176">
        <v>24145</v>
      </c>
      <c r="I97" s="176">
        <v>960560.5</v>
      </c>
      <c r="J97" s="139">
        <v>395</v>
      </c>
      <c r="K97" s="143">
        <f t="shared" si="0"/>
        <v>0.33252433215986749</v>
      </c>
      <c r="L97" s="143">
        <f t="shared" si="1"/>
        <v>20.326075949367088</v>
      </c>
      <c r="M97" s="144">
        <f t="shared" si="2"/>
        <v>2.5136365694820889E-2</v>
      </c>
      <c r="N97" s="144">
        <f t="shared" si="3"/>
        <v>1.6359494719403605E-2</v>
      </c>
    </row>
    <row r="98" spans="1:15" ht="12.5">
      <c r="A98" s="173" t="str">
        <f>VLOOKUP(B98,'Campaign x Landing Pages'!$A$2:$B$37,2, FALSE)</f>
        <v>Q2</v>
      </c>
      <c r="B98" s="172" t="s">
        <v>79</v>
      </c>
      <c r="C98" s="172" t="str">
        <f>VLOOKUP(B98,'Campaign x Landing Pages'!$A$1:$E$37,5,FALSE)</f>
        <v>Dog</v>
      </c>
      <c r="D98" s="172" t="s">
        <v>101</v>
      </c>
      <c r="E98" s="174" t="s">
        <v>102</v>
      </c>
      <c r="F98" s="175">
        <v>8756</v>
      </c>
      <c r="G98" s="175">
        <v>171963.6</v>
      </c>
      <c r="H98" s="176">
        <v>25317</v>
      </c>
      <c r="I98" s="176">
        <v>1112168</v>
      </c>
      <c r="J98" s="139">
        <v>422</v>
      </c>
      <c r="K98" s="143">
        <f t="shared" si="0"/>
        <v>0.34585456412687127</v>
      </c>
      <c r="L98" s="143">
        <f t="shared" si="1"/>
        <v>20.748815165876778</v>
      </c>
      <c r="M98" s="144">
        <f t="shared" si="2"/>
        <v>2.2763647218765511E-2</v>
      </c>
      <c r="N98" s="144">
        <f t="shared" si="3"/>
        <v>1.6668641624205078E-2</v>
      </c>
    </row>
    <row r="99" spans="1:15" ht="12.5">
      <c r="A99" s="173" t="str">
        <f>VLOOKUP(B99,'Campaign x Landing Pages'!$A$2:$B$37,2, FALSE)</f>
        <v>Q2</v>
      </c>
      <c r="B99" s="172" t="s">
        <v>79</v>
      </c>
      <c r="C99" s="172" t="str">
        <f>VLOOKUP(B99,'Campaign x Landing Pages'!$A$1:$E$37,5,FALSE)</f>
        <v>Dog</v>
      </c>
      <c r="D99" s="172" t="s">
        <v>127</v>
      </c>
      <c r="E99" s="174" t="s">
        <v>128</v>
      </c>
      <c r="F99" s="175">
        <v>6902</v>
      </c>
      <c r="G99" s="175">
        <v>172500.8</v>
      </c>
      <c r="H99" s="176">
        <v>14878</v>
      </c>
      <c r="I99" s="176">
        <v>773008.5</v>
      </c>
      <c r="J99" s="139">
        <v>403</v>
      </c>
      <c r="K99" s="143">
        <f t="shared" si="0"/>
        <v>0.46390643903750506</v>
      </c>
      <c r="L99" s="143">
        <f t="shared" si="1"/>
        <v>17.126550868486351</v>
      </c>
      <c r="M99" s="144">
        <f t="shared" si="2"/>
        <v>1.9246877621656167E-2</v>
      </c>
      <c r="N99" s="144">
        <f t="shared" si="3"/>
        <v>2.7086974055652642E-2</v>
      </c>
    </row>
    <row r="100" spans="1:15" ht="12.5">
      <c r="A100" s="173" t="str">
        <f>VLOOKUP(B100,'Campaign x Landing Pages'!$A$2:$B$37,2, FALSE)</f>
        <v>Q2</v>
      </c>
      <c r="B100" s="172" t="s">
        <v>79</v>
      </c>
      <c r="C100" s="172" t="str">
        <f>VLOOKUP(B100,'Campaign x Landing Pages'!$A$1:$E$37,5,FALSE)</f>
        <v>Dog</v>
      </c>
      <c r="D100" s="172" t="s">
        <v>129</v>
      </c>
      <c r="E100" s="174" t="s">
        <v>130</v>
      </c>
      <c r="F100" s="175">
        <v>6799.6</v>
      </c>
      <c r="G100" s="175">
        <v>181272</v>
      </c>
      <c r="H100" s="176">
        <v>14526</v>
      </c>
      <c r="I100" s="176">
        <v>740305</v>
      </c>
      <c r="J100" s="139">
        <v>406</v>
      </c>
      <c r="K100" s="143">
        <f t="shared" si="0"/>
        <v>0.46809858185322872</v>
      </c>
      <c r="L100" s="143">
        <f t="shared" si="1"/>
        <v>16.747783251231528</v>
      </c>
      <c r="M100" s="144">
        <f t="shared" si="2"/>
        <v>1.962164243116013E-2</v>
      </c>
      <c r="N100" s="144">
        <f t="shared" si="3"/>
        <v>2.7949882968470331E-2</v>
      </c>
    </row>
    <row r="101" spans="1:15" ht="12.5">
      <c r="A101" s="173" t="str">
        <f>VLOOKUP(B101,'Campaign x Landing Pages'!$A$2:$B$37,2, FALSE)</f>
        <v>Q2</v>
      </c>
      <c r="B101" s="172" t="s">
        <v>79</v>
      </c>
      <c r="C101" s="172" t="str">
        <f>VLOOKUP(B101,'Campaign x Landing Pages'!$A$1:$E$37,5,FALSE)</f>
        <v>Dog</v>
      </c>
      <c r="D101" s="172" t="s">
        <v>131</v>
      </c>
      <c r="E101" s="174" t="s">
        <v>132</v>
      </c>
      <c r="F101" s="175">
        <v>6230</v>
      </c>
      <c r="G101" s="175">
        <v>184781.2</v>
      </c>
      <c r="H101" s="176">
        <v>13766</v>
      </c>
      <c r="I101" s="176">
        <v>594585</v>
      </c>
      <c r="J101" s="139">
        <v>384</v>
      </c>
      <c r="K101" s="143">
        <f t="shared" si="0"/>
        <v>0.45256428882754612</v>
      </c>
      <c r="L101" s="143">
        <f t="shared" si="1"/>
        <v>16.223958333333332</v>
      </c>
      <c r="M101" s="144">
        <f t="shared" si="2"/>
        <v>2.3152282684561501E-2</v>
      </c>
      <c r="N101" s="144">
        <f t="shared" si="3"/>
        <v>2.7894813308150516E-2</v>
      </c>
    </row>
    <row r="102" spans="1:15" ht="12.5">
      <c r="A102" s="173" t="str">
        <f>VLOOKUP(B102,'Campaign x Landing Pages'!$A$2:$B$37,2, FALSE)</f>
        <v>Q2</v>
      </c>
      <c r="B102" s="172" t="s">
        <v>79</v>
      </c>
      <c r="C102" s="172" t="str">
        <f>VLOOKUP(B102,'Campaign x Landing Pages'!$A$1:$E$37,5,FALSE)</f>
        <v>Dog</v>
      </c>
      <c r="D102" s="172" t="s">
        <v>133</v>
      </c>
      <c r="E102" s="174" t="s">
        <v>134</v>
      </c>
      <c r="F102" s="175">
        <v>4925.6000000000004</v>
      </c>
      <c r="G102" s="175">
        <v>139161.60000000001</v>
      </c>
      <c r="H102" s="176">
        <v>9126</v>
      </c>
      <c r="I102" s="176">
        <v>433285</v>
      </c>
      <c r="J102" s="139">
        <v>315</v>
      </c>
      <c r="K102" s="143">
        <f t="shared" si="0"/>
        <v>0.5397326320403244</v>
      </c>
      <c r="L102" s="143">
        <f t="shared" si="1"/>
        <v>15.636825396825397</v>
      </c>
      <c r="M102" s="144">
        <f t="shared" si="2"/>
        <v>2.1062349262033073E-2</v>
      </c>
      <c r="N102" s="144">
        <f t="shared" si="3"/>
        <v>3.4516765285996058E-2</v>
      </c>
    </row>
    <row r="103" spans="1:15" ht="12.5">
      <c r="A103" s="173" t="str">
        <f>VLOOKUP(B103,'Campaign x Landing Pages'!$A$2:$B$37,2, FALSE)</f>
        <v>Q2</v>
      </c>
      <c r="B103" s="172" t="s">
        <v>79</v>
      </c>
      <c r="C103" s="172" t="str">
        <f>VLOOKUP(B103,'Campaign x Landing Pages'!$A$1:$E$37,5,FALSE)</f>
        <v>Dog</v>
      </c>
      <c r="D103" s="172" t="s">
        <v>111</v>
      </c>
      <c r="E103" s="174" t="s">
        <v>112</v>
      </c>
      <c r="F103" s="175">
        <v>6788.4</v>
      </c>
      <c r="G103" s="175">
        <v>168566</v>
      </c>
      <c r="H103" s="176">
        <v>15574</v>
      </c>
      <c r="I103" s="176">
        <v>672788.5</v>
      </c>
      <c r="J103" s="139">
        <v>411</v>
      </c>
      <c r="K103" s="143">
        <f t="shared" si="0"/>
        <v>0.43588031334275074</v>
      </c>
      <c r="L103" s="143">
        <f t="shared" si="1"/>
        <v>16.516788321167883</v>
      </c>
      <c r="M103" s="144">
        <f t="shared" si="2"/>
        <v>2.3148433720255327E-2</v>
      </c>
      <c r="N103" s="144">
        <f t="shared" si="3"/>
        <v>2.6390137408501348E-2</v>
      </c>
    </row>
    <row r="104" spans="1:15" ht="12.5">
      <c r="A104" s="173" t="str">
        <f>VLOOKUP(B104,'Campaign x Landing Pages'!$A$2:$B$37,2, FALSE)</f>
        <v>Q2</v>
      </c>
      <c r="B104" s="172" t="s">
        <v>79</v>
      </c>
      <c r="C104" s="172" t="str">
        <f>VLOOKUP(B104,'Campaign x Landing Pages'!$A$1:$E$37,5,FALSE)</f>
        <v>Dog</v>
      </c>
      <c r="D104" s="172" t="s">
        <v>113</v>
      </c>
      <c r="E104" s="174" t="s">
        <v>114</v>
      </c>
      <c r="F104" s="175">
        <v>5842.4</v>
      </c>
      <c r="G104" s="175">
        <v>135919.20000000001</v>
      </c>
      <c r="H104" s="176">
        <v>12899</v>
      </c>
      <c r="I104" s="176">
        <v>608854.5</v>
      </c>
      <c r="J104" s="139">
        <v>357</v>
      </c>
      <c r="K104" s="143">
        <f t="shared" si="0"/>
        <v>0.45293433599503835</v>
      </c>
      <c r="L104" s="143">
        <f t="shared" si="1"/>
        <v>16.365266106442576</v>
      </c>
      <c r="M104" s="144">
        <f t="shared" si="2"/>
        <v>2.1185685578409948E-2</v>
      </c>
      <c r="N104" s="144">
        <f t="shared" si="3"/>
        <v>2.7676564074734476E-2</v>
      </c>
    </row>
    <row r="105" spans="1:15" ht="12.5">
      <c r="A105" s="173" t="str">
        <f>VLOOKUP(B105,'Campaign x Landing Pages'!$A$2:$B$37,2, FALSE)</f>
        <v>Q2</v>
      </c>
      <c r="B105" s="172" t="s">
        <v>79</v>
      </c>
      <c r="C105" s="172" t="str">
        <f>VLOOKUP(B105,'Campaign x Landing Pages'!$A$1:$E$37,5,FALSE)</f>
        <v>Dog</v>
      </c>
      <c r="D105" s="172" t="s">
        <v>115</v>
      </c>
      <c r="E105" s="174" t="s">
        <v>116</v>
      </c>
      <c r="F105" s="175">
        <v>5716.4</v>
      </c>
      <c r="G105" s="175">
        <v>122546.8</v>
      </c>
      <c r="H105" s="176">
        <v>14224</v>
      </c>
      <c r="I105" s="176">
        <v>586914.5</v>
      </c>
      <c r="J105" s="139">
        <v>341</v>
      </c>
      <c r="K105" s="143">
        <f t="shared" si="0"/>
        <v>0.40188413948256463</v>
      </c>
      <c r="L105" s="143">
        <f t="shared" si="1"/>
        <v>16.763636363636362</v>
      </c>
      <c r="M105" s="144">
        <f t="shared" si="2"/>
        <v>2.423521654346587E-2</v>
      </c>
      <c r="N105" s="144">
        <f t="shared" si="3"/>
        <v>2.3973565804274465E-2</v>
      </c>
    </row>
    <row r="106" spans="1:15" ht="12.5">
      <c r="A106" s="173" t="str">
        <f>VLOOKUP(B106,'Campaign x Landing Pages'!$A$2:$B$37,2, FALSE)</f>
        <v>Q2</v>
      </c>
      <c r="B106" s="172" t="s">
        <v>79</v>
      </c>
      <c r="C106" s="172" t="str">
        <f>VLOOKUP(B106,'Campaign x Landing Pages'!$A$1:$E$37,5,FALSE)</f>
        <v>Dog</v>
      </c>
      <c r="D106" s="172" t="s">
        <v>117</v>
      </c>
      <c r="E106" s="174" t="s">
        <v>118</v>
      </c>
      <c r="F106" s="175">
        <v>6355.2</v>
      </c>
      <c r="G106" s="175">
        <v>152942</v>
      </c>
      <c r="H106" s="176">
        <v>19863</v>
      </c>
      <c r="I106" s="176">
        <v>753520.5</v>
      </c>
      <c r="J106" s="139">
        <v>459</v>
      </c>
      <c r="K106" s="143">
        <f t="shared" si="0"/>
        <v>0.31995166893218546</v>
      </c>
      <c r="L106" s="143">
        <f t="shared" si="1"/>
        <v>13.845751633986927</v>
      </c>
      <c r="M106" s="144">
        <f t="shared" si="2"/>
        <v>2.6360264916482034E-2</v>
      </c>
      <c r="N106" s="144">
        <f t="shared" si="3"/>
        <v>2.3108291798821932E-2</v>
      </c>
      <c r="O106" s="139" t="s">
        <v>182</v>
      </c>
    </row>
    <row r="107" spans="1:15" ht="12.5">
      <c r="A107" s="173" t="str">
        <f>VLOOKUP(B107,'Campaign x Landing Pages'!$A$2:$B$37,2, FALSE)</f>
        <v>Q1</v>
      </c>
      <c r="B107" s="172" t="s">
        <v>75</v>
      </c>
      <c r="C107" s="172" t="str">
        <f>VLOOKUP(B107,'Campaign x Landing Pages'!$A$1:$E$37,5,FALSE)</f>
        <v>Fish</v>
      </c>
      <c r="D107" s="172" t="s">
        <v>103</v>
      </c>
      <c r="E107" s="174" t="s">
        <v>104</v>
      </c>
      <c r="F107" s="175">
        <v>5682.4</v>
      </c>
      <c r="G107" s="175">
        <v>72157.2</v>
      </c>
      <c r="H107" s="176">
        <v>9067</v>
      </c>
      <c r="I107" s="176">
        <v>395022.5</v>
      </c>
      <c r="J107" s="139">
        <v>231</v>
      </c>
      <c r="K107" s="143">
        <f t="shared" si="0"/>
        <v>0.62671225322598434</v>
      </c>
      <c r="L107" s="143">
        <f t="shared" si="1"/>
        <v>24.599134199134198</v>
      </c>
      <c r="M107" s="144">
        <f t="shared" si="2"/>
        <v>2.2953122923377783E-2</v>
      </c>
      <c r="N107" s="144">
        <f t="shared" si="3"/>
        <v>2.5477004521892579E-2</v>
      </c>
    </row>
    <row r="108" spans="1:15" ht="12.5">
      <c r="A108" s="173" t="str">
        <f>VLOOKUP(B108,'Campaign x Landing Pages'!$A$2:$B$37,2, FALSE)</f>
        <v>Q1</v>
      </c>
      <c r="B108" s="172" t="s">
        <v>75</v>
      </c>
      <c r="C108" s="172" t="str">
        <f>VLOOKUP(B108,'Campaign x Landing Pages'!$A$1:$E$37,5,FALSE)</f>
        <v>Fish</v>
      </c>
      <c r="D108" s="172" t="s">
        <v>105</v>
      </c>
      <c r="E108" s="174" t="s">
        <v>106</v>
      </c>
      <c r="F108" s="175">
        <v>5254.8</v>
      </c>
      <c r="G108" s="175">
        <v>76480.800000000003</v>
      </c>
      <c r="H108" s="176">
        <v>7451</v>
      </c>
      <c r="I108" s="176">
        <v>358555.5</v>
      </c>
      <c r="J108" s="139">
        <v>236</v>
      </c>
      <c r="K108" s="143">
        <f t="shared" si="0"/>
        <v>0.7052476177694269</v>
      </c>
      <c r="L108" s="143">
        <f t="shared" si="1"/>
        <v>22.266101694915253</v>
      </c>
      <c r="M108" s="144">
        <f t="shared" si="2"/>
        <v>2.0780604397366655E-2</v>
      </c>
      <c r="N108" s="144">
        <f t="shared" si="3"/>
        <v>3.1673600858945106E-2</v>
      </c>
    </row>
    <row r="109" spans="1:15" ht="12.5">
      <c r="A109" s="173" t="str">
        <f>VLOOKUP(B109,'Campaign x Landing Pages'!$A$2:$B$37,2, FALSE)</f>
        <v>Q1</v>
      </c>
      <c r="B109" s="172" t="s">
        <v>75</v>
      </c>
      <c r="C109" s="172" t="str">
        <f>VLOOKUP(B109,'Campaign x Landing Pages'!$A$1:$E$37,5,FALSE)</f>
        <v>Fish</v>
      </c>
      <c r="D109" s="172" t="s">
        <v>107</v>
      </c>
      <c r="E109" s="174" t="s">
        <v>108</v>
      </c>
      <c r="F109" s="175">
        <v>6270.8</v>
      </c>
      <c r="G109" s="175">
        <v>86616</v>
      </c>
      <c r="H109" s="176">
        <v>9053</v>
      </c>
      <c r="I109" s="176">
        <v>418606.5</v>
      </c>
      <c r="J109" s="139">
        <v>279</v>
      </c>
      <c r="K109" s="143">
        <f t="shared" si="0"/>
        <v>0.69267646084170997</v>
      </c>
      <c r="L109" s="143">
        <f t="shared" si="1"/>
        <v>22.475985663082437</v>
      </c>
      <c r="M109" s="144">
        <f t="shared" si="2"/>
        <v>2.162651559400057E-2</v>
      </c>
      <c r="N109" s="144">
        <f t="shared" si="3"/>
        <v>3.0818513200044185E-2</v>
      </c>
    </row>
    <row r="110" spans="1:15" ht="12.5">
      <c r="A110" s="173" t="str">
        <f>VLOOKUP(B110,'Campaign x Landing Pages'!$A$2:$B$37,2, FALSE)</f>
        <v>Q1</v>
      </c>
      <c r="B110" s="172" t="s">
        <v>75</v>
      </c>
      <c r="C110" s="172" t="str">
        <f>VLOOKUP(B110,'Campaign x Landing Pages'!$A$1:$E$37,5,FALSE)</f>
        <v>Fish</v>
      </c>
      <c r="D110" s="172" t="s">
        <v>109</v>
      </c>
      <c r="E110" s="174" t="s">
        <v>110</v>
      </c>
      <c r="F110" s="175">
        <v>6696.8</v>
      </c>
      <c r="G110" s="175">
        <v>93100.4</v>
      </c>
      <c r="H110" s="176">
        <v>9490</v>
      </c>
      <c r="I110" s="176">
        <v>466707.5</v>
      </c>
      <c r="J110" s="139">
        <v>299</v>
      </c>
      <c r="K110" s="143">
        <f t="shared" si="0"/>
        <v>0.70566912539515281</v>
      </c>
      <c r="L110" s="143">
        <f t="shared" si="1"/>
        <v>22.397324414715719</v>
      </c>
      <c r="M110" s="144">
        <f t="shared" si="2"/>
        <v>2.0333935066395976E-2</v>
      </c>
      <c r="N110" s="144">
        <f t="shared" si="3"/>
        <v>3.1506849315068496E-2</v>
      </c>
    </row>
    <row r="111" spans="1:15" ht="12.5">
      <c r="A111" s="173" t="str">
        <f>VLOOKUP(B111,'Campaign x Landing Pages'!$A$2:$B$37,2, FALSE)</f>
        <v>Q1</v>
      </c>
      <c r="B111" s="172" t="s">
        <v>75</v>
      </c>
      <c r="C111" s="172" t="str">
        <f>VLOOKUP(B111,'Campaign x Landing Pages'!$A$1:$E$37,5,FALSE)</f>
        <v>Fish</v>
      </c>
      <c r="D111" s="172" t="s">
        <v>119</v>
      </c>
      <c r="E111" s="174" t="s">
        <v>120</v>
      </c>
      <c r="F111" s="175">
        <v>6170.8</v>
      </c>
      <c r="G111" s="175">
        <v>74528.800000000003</v>
      </c>
      <c r="H111" s="176">
        <v>8937</v>
      </c>
      <c r="I111" s="176">
        <v>484049.5</v>
      </c>
      <c r="J111" s="139">
        <v>290</v>
      </c>
      <c r="K111" s="143">
        <f t="shared" si="0"/>
        <v>0.69047778896721501</v>
      </c>
      <c r="L111" s="143">
        <f t="shared" si="1"/>
        <v>21.278620689655174</v>
      </c>
      <c r="M111" s="144">
        <f t="shared" si="2"/>
        <v>1.8462987772944708E-2</v>
      </c>
      <c r="N111" s="144">
        <f t="shared" si="3"/>
        <v>3.244936779679982E-2</v>
      </c>
    </row>
    <row r="112" spans="1:15" ht="12.5">
      <c r="A112" s="173" t="str">
        <f>VLOOKUP(B112,'Campaign x Landing Pages'!$A$2:$B$37,2, FALSE)</f>
        <v>Q1</v>
      </c>
      <c r="B112" s="172" t="s">
        <v>75</v>
      </c>
      <c r="C112" s="172" t="str">
        <f>VLOOKUP(B112,'Campaign x Landing Pages'!$A$1:$E$37,5,FALSE)</f>
        <v>Fish</v>
      </c>
      <c r="D112" s="172" t="s">
        <v>121</v>
      </c>
      <c r="E112" s="174" t="s">
        <v>122</v>
      </c>
      <c r="F112" s="175">
        <v>6475.6</v>
      </c>
      <c r="G112" s="175">
        <v>70956</v>
      </c>
      <c r="H112" s="176">
        <v>8899</v>
      </c>
      <c r="I112" s="176">
        <v>496941</v>
      </c>
      <c r="J112" s="139">
        <v>285</v>
      </c>
      <c r="K112" s="143">
        <f t="shared" si="0"/>
        <v>0.72767726710866398</v>
      </c>
      <c r="L112" s="143">
        <f t="shared" si="1"/>
        <v>22.721403508771932</v>
      </c>
      <c r="M112" s="144">
        <f t="shared" si="2"/>
        <v>1.7907558442551531E-2</v>
      </c>
      <c r="N112" s="144">
        <f t="shared" si="3"/>
        <v>3.2026070344982581E-2</v>
      </c>
    </row>
    <row r="113" spans="1:15" ht="12.5">
      <c r="A113" s="173" t="str">
        <f>VLOOKUP(B113,'Campaign x Landing Pages'!$A$2:$B$37,2, FALSE)</f>
        <v>Q1</v>
      </c>
      <c r="B113" s="172" t="s">
        <v>75</v>
      </c>
      <c r="C113" s="172" t="str">
        <f>VLOOKUP(B113,'Campaign x Landing Pages'!$A$1:$E$37,5,FALSE)</f>
        <v>Fish</v>
      </c>
      <c r="D113" s="172" t="s">
        <v>123</v>
      </c>
      <c r="E113" s="174" t="s">
        <v>124</v>
      </c>
      <c r="F113" s="175">
        <v>6481.2</v>
      </c>
      <c r="G113" s="175">
        <v>64101.2</v>
      </c>
      <c r="H113" s="176">
        <v>8217</v>
      </c>
      <c r="I113" s="176">
        <v>488238.5</v>
      </c>
      <c r="J113" s="139">
        <v>265</v>
      </c>
      <c r="K113" s="143">
        <f t="shared" si="0"/>
        <v>0.78875502008032128</v>
      </c>
      <c r="L113" s="143">
        <f t="shared" si="1"/>
        <v>24.457358490566037</v>
      </c>
      <c r="M113" s="144">
        <f t="shared" si="2"/>
        <v>1.6829889490484671E-2</v>
      </c>
      <c r="N113" s="144">
        <f t="shared" si="3"/>
        <v>3.2250212973104542E-2</v>
      </c>
    </row>
    <row r="114" spans="1:15" ht="12.5">
      <c r="A114" s="173" t="str">
        <f>VLOOKUP(B114,'Campaign x Landing Pages'!$A$2:$B$37,2, FALSE)</f>
        <v>Q1</v>
      </c>
      <c r="B114" s="172" t="s">
        <v>75</v>
      </c>
      <c r="C114" s="172" t="str">
        <f>VLOOKUP(B114,'Campaign x Landing Pages'!$A$1:$E$37,5,FALSE)</f>
        <v>Fish</v>
      </c>
      <c r="D114" s="172" t="s">
        <v>125</v>
      </c>
      <c r="E114" s="174" t="s">
        <v>126</v>
      </c>
      <c r="F114" s="175">
        <v>6240</v>
      </c>
      <c r="G114" s="175">
        <v>75791.199999999997</v>
      </c>
      <c r="H114" s="176">
        <v>8528</v>
      </c>
      <c r="I114" s="176">
        <v>465042</v>
      </c>
      <c r="J114" s="139">
        <v>270</v>
      </c>
      <c r="K114" s="143">
        <f t="shared" si="0"/>
        <v>0.73170731707317072</v>
      </c>
      <c r="L114" s="143">
        <f t="shared" si="1"/>
        <v>23.111111111111111</v>
      </c>
      <c r="M114" s="144">
        <f t="shared" si="2"/>
        <v>1.8338128599137284E-2</v>
      </c>
      <c r="N114" s="144">
        <f t="shared" si="3"/>
        <v>3.1660412757973731E-2</v>
      </c>
    </row>
    <row r="115" spans="1:15" ht="12.5">
      <c r="A115" s="173" t="str">
        <f>VLOOKUP(B115,'Campaign x Landing Pages'!$A$2:$B$37,2, FALSE)</f>
        <v>Q1</v>
      </c>
      <c r="B115" s="172" t="s">
        <v>76</v>
      </c>
      <c r="C115" s="172" t="str">
        <f>VLOOKUP(B115,'Campaign x Landing Pages'!$A$1:$E$37,5,FALSE)</f>
        <v>Reptile</v>
      </c>
      <c r="D115" s="172" t="s">
        <v>103</v>
      </c>
      <c r="E115" s="174" t="s">
        <v>104</v>
      </c>
      <c r="F115" s="175">
        <v>4706.3999999999996</v>
      </c>
      <c r="G115" s="175">
        <v>39451.599999999999</v>
      </c>
      <c r="H115" s="176">
        <v>20476</v>
      </c>
      <c r="I115" s="176">
        <v>951922.5</v>
      </c>
      <c r="J115" s="139">
        <v>234</v>
      </c>
      <c r="K115" s="143">
        <f t="shared" si="0"/>
        <v>0.22984957999609296</v>
      </c>
      <c r="L115" s="143">
        <f t="shared" si="1"/>
        <v>20.112820512820512</v>
      </c>
      <c r="M115" s="144">
        <f t="shared" si="2"/>
        <v>2.1510154450598656E-2</v>
      </c>
      <c r="N115" s="144">
        <f t="shared" si="3"/>
        <v>1.1428013283844501E-2</v>
      </c>
    </row>
    <row r="116" spans="1:15" ht="12.5">
      <c r="A116" s="173" t="str">
        <f>VLOOKUP(B116,'Campaign x Landing Pages'!$A$2:$B$37,2, FALSE)</f>
        <v>Q1</v>
      </c>
      <c r="B116" s="172" t="s">
        <v>76</v>
      </c>
      <c r="C116" s="172" t="str">
        <f>VLOOKUP(B116,'Campaign x Landing Pages'!$A$1:$E$37,5,FALSE)</f>
        <v>Reptile</v>
      </c>
      <c r="D116" s="172" t="s">
        <v>105</v>
      </c>
      <c r="E116" s="174" t="s">
        <v>106</v>
      </c>
      <c r="F116" s="175">
        <v>4351.2</v>
      </c>
      <c r="G116" s="175">
        <v>35538.400000000001</v>
      </c>
      <c r="H116" s="176">
        <v>15666</v>
      </c>
      <c r="I116" s="176">
        <v>874989.5</v>
      </c>
      <c r="J116" s="139">
        <v>217</v>
      </c>
      <c r="K116" s="143">
        <f t="shared" si="0"/>
        <v>0.27774798927613942</v>
      </c>
      <c r="L116" s="143">
        <f t="shared" si="1"/>
        <v>20.051612903225806</v>
      </c>
      <c r="M116" s="144">
        <f t="shared" si="2"/>
        <v>1.7904214850578207E-2</v>
      </c>
      <c r="N116" s="144">
        <f t="shared" si="3"/>
        <v>1.3851653261840929E-2</v>
      </c>
    </row>
    <row r="117" spans="1:15" ht="12.5">
      <c r="A117" s="173" t="str">
        <f>VLOOKUP(B117,'Campaign x Landing Pages'!$A$2:$B$37,2, FALSE)</f>
        <v>Q1</v>
      </c>
      <c r="B117" s="172" t="s">
        <v>76</v>
      </c>
      <c r="C117" s="172" t="str">
        <f>VLOOKUP(B117,'Campaign x Landing Pages'!$A$1:$E$37,5,FALSE)</f>
        <v>Reptile</v>
      </c>
      <c r="D117" s="172" t="s">
        <v>107</v>
      </c>
      <c r="E117" s="174" t="s">
        <v>108</v>
      </c>
      <c r="F117" s="175">
        <v>5186</v>
      </c>
      <c r="G117" s="175">
        <v>37894.400000000001</v>
      </c>
      <c r="H117" s="176">
        <v>19165</v>
      </c>
      <c r="I117" s="176">
        <v>1062569</v>
      </c>
      <c r="J117" s="139">
        <v>239</v>
      </c>
      <c r="K117" s="143">
        <f t="shared" si="0"/>
        <v>0.27059744325593532</v>
      </c>
      <c r="L117" s="143">
        <f t="shared" si="1"/>
        <v>21.698744769874477</v>
      </c>
      <c r="M117" s="144">
        <f t="shared" si="2"/>
        <v>1.8036475748869015E-2</v>
      </c>
      <c r="N117" s="144">
        <f t="shared" si="3"/>
        <v>1.2470649621706235E-2</v>
      </c>
    </row>
    <row r="118" spans="1:15" ht="12.5">
      <c r="A118" s="173" t="str">
        <f>VLOOKUP(B118,'Campaign x Landing Pages'!$A$2:$B$37,2, FALSE)</f>
        <v>Q1</v>
      </c>
      <c r="B118" s="172" t="s">
        <v>76</v>
      </c>
      <c r="C118" s="172" t="str">
        <f>VLOOKUP(B118,'Campaign x Landing Pages'!$A$1:$E$37,5,FALSE)</f>
        <v>Reptile</v>
      </c>
      <c r="D118" s="172" t="s">
        <v>109</v>
      </c>
      <c r="E118" s="174" t="s">
        <v>110</v>
      </c>
      <c r="F118" s="175">
        <v>5575.2</v>
      </c>
      <c r="G118" s="175">
        <v>43132.4</v>
      </c>
      <c r="H118" s="176">
        <v>11963</v>
      </c>
      <c r="I118" s="176">
        <v>955006.5</v>
      </c>
      <c r="J118" s="139">
        <v>270</v>
      </c>
      <c r="K118" s="143">
        <f t="shared" si="0"/>
        <v>0.46603694725403327</v>
      </c>
      <c r="L118" s="143">
        <f t="shared" si="1"/>
        <v>20.648888888888887</v>
      </c>
      <c r="M118" s="144">
        <f t="shared" si="2"/>
        <v>1.252661631098846E-2</v>
      </c>
      <c r="N118" s="144">
        <f t="shared" si="3"/>
        <v>2.2569589567834156E-2</v>
      </c>
    </row>
    <row r="119" spans="1:15" ht="12.5">
      <c r="A119" s="173" t="str">
        <f>VLOOKUP(B119,'Campaign x Landing Pages'!$A$2:$B$37,2, FALSE)</f>
        <v>Q1</v>
      </c>
      <c r="B119" s="172" t="s">
        <v>76</v>
      </c>
      <c r="C119" s="172" t="str">
        <f>VLOOKUP(B119,'Campaign x Landing Pages'!$A$1:$E$37,5,FALSE)</f>
        <v>Reptile</v>
      </c>
      <c r="D119" s="172" t="s">
        <v>119</v>
      </c>
      <c r="E119" s="174" t="s">
        <v>120</v>
      </c>
      <c r="F119" s="175">
        <v>5062.3999999999996</v>
      </c>
      <c r="G119" s="175">
        <v>35857.199999999997</v>
      </c>
      <c r="H119" s="176">
        <v>11397</v>
      </c>
      <c r="I119" s="176">
        <v>862147</v>
      </c>
      <c r="J119" s="139">
        <v>291</v>
      </c>
      <c r="K119" s="143">
        <f t="shared" si="0"/>
        <v>0.44418706677195752</v>
      </c>
      <c r="L119" s="143">
        <f t="shared" si="1"/>
        <v>17.39656357388316</v>
      </c>
      <c r="M119" s="144">
        <f t="shared" si="2"/>
        <v>1.3219323386847023E-2</v>
      </c>
      <c r="N119" s="144">
        <f t="shared" si="3"/>
        <v>2.5533035009212952E-2</v>
      </c>
    </row>
    <row r="120" spans="1:15" ht="12.5">
      <c r="A120" s="173" t="str">
        <f>VLOOKUP(B120,'Campaign x Landing Pages'!$A$2:$B$37,2, FALSE)</f>
        <v>Q1</v>
      </c>
      <c r="B120" s="172" t="s">
        <v>76</v>
      </c>
      <c r="C120" s="172" t="str">
        <f>VLOOKUP(B120,'Campaign x Landing Pages'!$A$1:$E$37,5,FALSE)</f>
        <v>Reptile</v>
      </c>
      <c r="D120" s="172" t="s">
        <v>121</v>
      </c>
      <c r="E120" s="174" t="s">
        <v>122</v>
      </c>
      <c r="F120" s="175">
        <v>5326.4</v>
      </c>
      <c r="G120" s="175">
        <v>39131.199999999997</v>
      </c>
      <c r="H120" s="176">
        <v>10462</v>
      </c>
      <c r="I120" s="176">
        <v>811994.5</v>
      </c>
      <c r="J120" s="139">
        <v>311</v>
      </c>
      <c r="K120" s="143">
        <f t="shared" si="0"/>
        <v>0.50911871535079334</v>
      </c>
      <c r="L120" s="143">
        <f t="shared" si="1"/>
        <v>17.12668810289389</v>
      </c>
      <c r="M120" s="144">
        <f t="shared" si="2"/>
        <v>1.2884323723867587E-2</v>
      </c>
      <c r="N120" s="144">
        <f t="shared" si="3"/>
        <v>2.9726629707512903E-2</v>
      </c>
    </row>
    <row r="121" spans="1:15" ht="12.5">
      <c r="A121" s="173" t="str">
        <f>VLOOKUP(B121,'Campaign x Landing Pages'!$A$2:$B$37,2, FALSE)</f>
        <v>Q1</v>
      </c>
      <c r="B121" s="172" t="s">
        <v>76</v>
      </c>
      <c r="C121" s="172" t="str">
        <f>VLOOKUP(B121,'Campaign x Landing Pages'!$A$1:$E$37,5,FALSE)</f>
        <v>Reptile</v>
      </c>
      <c r="D121" s="172" t="s">
        <v>123</v>
      </c>
      <c r="E121" s="174" t="s">
        <v>124</v>
      </c>
      <c r="F121" s="175">
        <v>5316</v>
      </c>
      <c r="G121" s="175">
        <v>34693.199999999997</v>
      </c>
      <c r="H121" s="176">
        <v>9488</v>
      </c>
      <c r="I121" s="176">
        <v>839164</v>
      </c>
      <c r="J121" s="139">
        <v>283</v>
      </c>
      <c r="K121" s="143">
        <f t="shared" si="0"/>
        <v>0.5602866779089376</v>
      </c>
      <c r="L121" s="143">
        <f t="shared" si="1"/>
        <v>18.784452296819786</v>
      </c>
      <c r="M121" s="144">
        <f t="shared" si="2"/>
        <v>1.1306490745551526E-2</v>
      </c>
      <c r="N121" s="144">
        <f t="shared" si="3"/>
        <v>2.9827150084317033E-2</v>
      </c>
    </row>
    <row r="122" spans="1:15" ht="12.5">
      <c r="A122" s="173" t="str">
        <f>VLOOKUP(B122,'Campaign x Landing Pages'!$A$2:$B$37,2, FALSE)</f>
        <v>Q1</v>
      </c>
      <c r="B122" s="172" t="s">
        <v>76</v>
      </c>
      <c r="C122" s="172" t="str">
        <f>VLOOKUP(B122,'Campaign x Landing Pages'!$A$1:$E$37,5,FALSE)</f>
        <v>Reptile</v>
      </c>
      <c r="D122" s="172" t="s">
        <v>125</v>
      </c>
      <c r="E122" s="174" t="s">
        <v>126</v>
      </c>
      <c r="F122" s="175">
        <v>5105.6000000000004</v>
      </c>
      <c r="G122" s="175">
        <v>30753.200000000001</v>
      </c>
      <c r="H122" s="176">
        <v>12968</v>
      </c>
      <c r="I122" s="176">
        <v>694931.5</v>
      </c>
      <c r="J122" s="139">
        <v>261</v>
      </c>
      <c r="K122" s="143">
        <f t="shared" si="0"/>
        <v>0.39370758790869836</v>
      </c>
      <c r="L122" s="143">
        <f t="shared" si="1"/>
        <v>19.561685823754789</v>
      </c>
      <c r="M122" s="144">
        <f t="shared" si="2"/>
        <v>1.8660832038841238E-2</v>
      </c>
      <c r="N122" s="144">
        <f t="shared" si="3"/>
        <v>2.0126465144972239E-2</v>
      </c>
    </row>
    <row r="123" spans="1:15" ht="12.5">
      <c r="A123" s="173" t="str">
        <f>VLOOKUP(B123,'Campaign x Landing Pages'!$A$2:$B$37,2, FALSE)</f>
        <v>Q1</v>
      </c>
      <c r="B123" s="172" t="s">
        <v>76</v>
      </c>
      <c r="C123" s="172" t="str">
        <f>VLOOKUP(B123,'Campaign x Landing Pages'!$A$1:$E$37,5,FALSE)</f>
        <v>Reptile</v>
      </c>
      <c r="D123" s="172" t="s">
        <v>135</v>
      </c>
      <c r="E123" s="174" t="s">
        <v>136</v>
      </c>
      <c r="F123" s="175">
        <v>3253.7142857142858</v>
      </c>
      <c r="G123" s="175">
        <v>39343.599999999999</v>
      </c>
      <c r="H123" s="176">
        <v>20404</v>
      </c>
      <c r="I123" s="176">
        <v>951922.5</v>
      </c>
      <c r="J123" s="139">
        <v>157</v>
      </c>
      <c r="K123" s="143">
        <f t="shared" si="0"/>
        <v>0.15946453076427591</v>
      </c>
      <c r="L123" s="143">
        <f t="shared" si="1"/>
        <v>20.724294813466788</v>
      </c>
      <c r="M123" s="144">
        <f t="shared" si="2"/>
        <v>2.1434518041122046E-2</v>
      </c>
      <c r="N123" s="144">
        <f t="shared" si="3"/>
        <v>7.6945696922172124E-3</v>
      </c>
      <c r="O123" s="139" t="s">
        <v>183</v>
      </c>
    </row>
    <row r="124" spans="1:15" ht="12.5">
      <c r="A124" s="173" t="str">
        <f>VLOOKUP(B124,'Campaign x Landing Pages'!$A$2:$B$37,2, FALSE)</f>
        <v>Q1</v>
      </c>
      <c r="B124" s="172" t="s">
        <v>76</v>
      </c>
      <c r="C124" s="172" t="str">
        <f>VLOOKUP(B124,'Campaign x Landing Pages'!$A$1:$E$37,5,FALSE)</f>
        <v>Reptile</v>
      </c>
      <c r="D124" s="172" t="s">
        <v>137</v>
      </c>
      <c r="E124" s="174" t="s">
        <v>138</v>
      </c>
      <c r="F124" s="175">
        <v>2988</v>
      </c>
      <c r="G124" s="175">
        <v>35418.400000000001</v>
      </c>
      <c r="H124" s="176">
        <v>15586</v>
      </c>
      <c r="I124" s="176">
        <v>874989.5</v>
      </c>
      <c r="J124" s="139">
        <v>131</v>
      </c>
      <c r="K124" s="143">
        <f t="shared" si="0"/>
        <v>0.19171050943154114</v>
      </c>
      <c r="L124" s="143">
        <f t="shared" si="1"/>
        <v>22.809160305343511</v>
      </c>
      <c r="M124" s="144">
        <f t="shared" si="2"/>
        <v>1.7812785181993612E-2</v>
      </c>
      <c r="N124" s="144">
        <f t="shared" si="3"/>
        <v>8.4049788271525726E-3</v>
      </c>
    </row>
    <row r="125" spans="1:15" ht="12.5">
      <c r="A125" s="173" t="str">
        <f>VLOOKUP(B125,'Campaign x Landing Pages'!$A$2:$B$37,2, FALSE)</f>
        <v>Q1</v>
      </c>
      <c r="B125" s="172" t="s">
        <v>76</v>
      </c>
      <c r="C125" s="172" t="str">
        <f>VLOOKUP(B125,'Campaign x Landing Pages'!$A$1:$E$37,5,FALSE)</f>
        <v>Reptile</v>
      </c>
      <c r="D125" s="172" t="s">
        <v>139</v>
      </c>
      <c r="E125" s="174" t="s">
        <v>140</v>
      </c>
      <c r="F125" s="175">
        <v>3572.2857142857147</v>
      </c>
      <c r="G125" s="175">
        <v>37762.400000000001</v>
      </c>
      <c r="H125" s="176">
        <v>19077</v>
      </c>
      <c r="I125" s="176">
        <v>1062569</v>
      </c>
      <c r="J125" s="139">
        <v>144</v>
      </c>
      <c r="K125" s="143">
        <f t="shared" si="0"/>
        <v>0.18725615737724563</v>
      </c>
      <c r="L125" s="143">
        <f t="shared" si="1"/>
        <v>24.807539682539684</v>
      </c>
      <c r="M125" s="144">
        <f t="shared" si="2"/>
        <v>1.7953657597765415E-2</v>
      </c>
      <c r="N125" s="144">
        <f t="shared" si="3"/>
        <v>7.5483566598521781E-3</v>
      </c>
      <c r="O125" s="139" t="s">
        <v>184</v>
      </c>
    </row>
    <row r="126" spans="1:15" ht="12.5">
      <c r="A126" s="173" t="str">
        <f>VLOOKUP(B126,'Campaign x Landing Pages'!$A$2:$B$37,2, FALSE)</f>
        <v>Q1</v>
      </c>
      <c r="B126" s="172" t="s">
        <v>76</v>
      </c>
      <c r="C126" s="172" t="str">
        <f>VLOOKUP(B126,'Campaign x Landing Pages'!$A$1:$E$37,5,FALSE)</f>
        <v>Reptile</v>
      </c>
      <c r="D126" s="172" t="s">
        <v>141</v>
      </c>
      <c r="E126" s="174" t="s">
        <v>142</v>
      </c>
      <c r="F126" s="175">
        <v>3838.2857142857142</v>
      </c>
      <c r="G126" s="175">
        <v>42988.4</v>
      </c>
      <c r="H126" s="176">
        <v>11867</v>
      </c>
      <c r="I126" s="176">
        <v>955006.5</v>
      </c>
      <c r="J126" s="139">
        <v>166</v>
      </c>
      <c r="K126" s="143">
        <f t="shared" si="0"/>
        <v>0.32344195789042846</v>
      </c>
      <c r="L126" s="143">
        <f t="shared" si="1"/>
        <v>23.122203098106713</v>
      </c>
      <c r="M126" s="144">
        <f t="shared" si="2"/>
        <v>1.2426093434966149E-2</v>
      </c>
      <c r="N126" s="144">
        <f t="shared" si="3"/>
        <v>1.3988371113170979E-2</v>
      </c>
    </row>
    <row r="127" spans="1:15" ht="12.5">
      <c r="F127" s="143"/>
    </row>
    <row r="128" spans="1:15" ht="12.5">
      <c r="F128" s="143"/>
    </row>
    <row r="129" spans="6:6" ht="12.5">
      <c r="F129" s="143"/>
    </row>
    <row r="130" spans="6:6" ht="12.5">
      <c r="F130" s="143"/>
    </row>
    <row r="131" spans="6:6" ht="12.5">
      <c r="F131" s="143"/>
    </row>
    <row r="132" spans="6:6" ht="12.5">
      <c r="F132" s="143"/>
    </row>
    <row r="133" spans="6:6" ht="12.5">
      <c r="F133" s="143"/>
    </row>
    <row r="134" spans="6:6" ht="12.5">
      <c r="F134" s="143"/>
    </row>
    <row r="135" spans="6:6" ht="12.5">
      <c r="F135" s="143"/>
    </row>
    <row r="136" spans="6:6" ht="12.5">
      <c r="F136" s="143"/>
    </row>
    <row r="137" spans="6:6" ht="12.5">
      <c r="F137" s="143"/>
    </row>
    <row r="138" spans="6:6" ht="12.5">
      <c r="F138" s="143"/>
    </row>
    <row r="139" spans="6:6" ht="12.5">
      <c r="F139" s="143"/>
    </row>
    <row r="140" spans="6:6" ht="12.5">
      <c r="F140" s="143"/>
    </row>
    <row r="141" spans="6:6" ht="12.5">
      <c r="F141" s="143"/>
    </row>
    <row r="142" spans="6:6" ht="12.5">
      <c r="F142" s="143"/>
    </row>
    <row r="143" spans="6:6" ht="12.5">
      <c r="F143" s="143"/>
    </row>
    <row r="144" spans="6:6" ht="12.5">
      <c r="F144" s="143"/>
    </row>
    <row r="145" spans="6:6" ht="12.5">
      <c r="F145" s="143"/>
    </row>
    <row r="146" spans="6:6" ht="12.5">
      <c r="F146" s="143"/>
    </row>
    <row r="147" spans="6:6" ht="12.5">
      <c r="F147" s="143"/>
    </row>
    <row r="148" spans="6:6" ht="12.5">
      <c r="F148" s="143"/>
    </row>
    <row r="149" spans="6:6" ht="12.5">
      <c r="F149" s="143"/>
    </row>
    <row r="150" spans="6:6" ht="12.5">
      <c r="F150" s="143"/>
    </row>
    <row r="151" spans="6:6" ht="12.5">
      <c r="F151" s="143"/>
    </row>
    <row r="152" spans="6:6" ht="12.5">
      <c r="F152" s="143"/>
    </row>
    <row r="153" spans="6:6" ht="12.5">
      <c r="F153" s="143"/>
    </row>
    <row r="154" spans="6:6" ht="12.5">
      <c r="F154" s="143"/>
    </row>
    <row r="155" spans="6:6" ht="12.5">
      <c r="F155" s="143"/>
    </row>
    <row r="156" spans="6:6" ht="12.5">
      <c r="F156" s="143"/>
    </row>
    <row r="157" spans="6:6" ht="12.5">
      <c r="F157" s="143"/>
    </row>
    <row r="158" spans="6:6" ht="12.5">
      <c r="F158" s="143"/>
    </row>
    <row r="159" spans="6:6" ht="12.5">
      <c r="F159" s="143"/>
    </row>
    <row r="160" spans="6:6" ht="12.5">
      <c r="F160" s="143"/>
    </row>
    <row r="161" spans="6:6" ht="12.5">
      <c r="F161" s="143"/>
    </row>
    <row r="162" spans="6:6" ht="12.5">
      <c r="F162" s="143"/>
    </row>
    <row r="163" spans="6:6" ht="12.5">
      <c r="F163" s="143"/>
    </row>
    <row r="164" spans="6:6" ht="12.5">
      <c r="F164" s="143"/>
    </row>
    <row r="165" spans="6:6" ht="12.5">
      <c r="F165" s="143"/>
    </row>
    <row r="166" spans="6:6" ht="12.5">
      <c r="F166" s="143"/>
    </row>
    <row r="167" spans="6:6" ht="12.5">
      <c r="F167" s="143"/>
    </row>
    <row r="168" spans="6:6" ht="12.5">
      <c r="F168" s="143"/>
    </row>
    <row r="169" spans="6:6" ht="12.5">
      <c r="F169" s="143"/>
    </row>
    <row r="170" spans="6:6" ht="12.5">
      <c r="F170" s="143"/>
    </row>
    <row r="171" spans="6:6" ht="12.5">
      <c r="F171" s="143"/>
    </row>
    <row r="172" spans="6:6" ht="12.5">
      <c r="F172" s="143"/>
    </row>
    <row r="173" spans="6:6" ht="12.5">
      <c r="F173" s="143"/>
    </row>
    <row r="174" spans="6:6" ht="12.5">
      <c r="F174" s="143"/>
    </row>
    <row r="175" spans="6:6" ht="12.5">
      <c r="F175" s="143"/>
    </row>
    <row r="176" spans="6:6" ht="12.5">
      <c r="F176" s="143"/>
    </row>
    <row r="177" spans="6:6" ht="12.5">
      <c r="F177" s="143"/>
    </row>
    <row r="178" spans="6:6" ht="12.5">
      <c r="F178" s="143"/>
    </row>
    <row r="179" spans="6:6" ht="12.5">
      <c r="F179" s="143"/>
    </row>
    <row r="180" spans="6:6" ht="12.5">
      <c r="F180" s="143"/>
    </row>
    <row r="181" spans="6:6" ht="12.5">
      <c r="F181" s="143"/>
    </row>
    <row r="182" spans="6:6" ht="12.5">
      <c r="F182" s="143"/>
    </row>
    <row r="183" spans="6:6" ht="12.5">
      <c r="F183" s="143"/>
    </row>
    <row r="184" spans="6:6" ht="12.5">
      <c r="F184" s="143"/>
    </row>
    <row r="185" spans="6:6" ht="12.5">
      <c r="F185" s="143"/>
    </row>
    <row r="186" spans="6:6" ht="12.5">
      <c r="F186" s="143"/>
    </row>
    <row r="187" spans="6:6" ht="12.5">
      <c r="F187" s="143"/>
    </row>
    <row r="188" spans="6:6" ht="12.5">
      <c r="F188" s="143"/>
    </row>
    <row r="189" spans="6:6" ht="12.5">
      <c r="F189" s="143"/>
    </row>
    <row r="190" spans="6:6" ht="12.5">
      <c r="F190" s="143"/>
    </row>
    <row r="191" spans="6:6" ht="12.5">
      <c r="F191" s="143"/>
    </row>
    <row r="192" spans="6:6" ht="12.5">
      <c r="F192" s="143"/>
    </row>
    <row r="193" spans="6:6" ht="12.5">
      <c r="F193" s="143"/>
    </row>
    <row r="194" spans="6:6" ht="12.5">
      <c r="F194" s="143"/>
    </row>
    <row r="195" spans="6:6" ht="12.5">
      <c r="F195" s="143"/>
    </row>
    <row r="196" spans="6:6" ht="12.5">
      <c r="F196" s="143"/>
    </row>
    <row r="197" spans="6:6" ht="12.5">
      <c r="F197" s="143"/>
    </row>
    <row r="198" spans="6:6" ht="12.5">
      <c r="F198" s="143"/>
    </row>
    <row r="199" spans="6:6" ht="12.5">
      <c r="F199" s="143"/>
    </row>
    <row r="200" spans="6:6" ht="12.5">
      <c r="F200" s="143"/>
    </row>
    <row r="201" spans="6:6" ht="12.5">
      <c r="F201" s="143"/>
    </row>
    <row r="202" spans="6:6" ht="12.5">
      <c r="F202" s="143"/>
    </row>
    <row r="203" spans="6:6" ht="12.5">
      <c r="F203" s="143"/>
    </row>
    <row r="204" spans="6:6" ht="12.5">
      <c r="F204" s="143"/>
    </row>
    <row r="205" spans="6:6" ht="12.5">
      <c r="F205" s="143"/>
    </row>
    <row r="206" spans="6:6" ht="12.5">
      <c r="F206" s="143"/>
    </row>
    <row r="207" spans="6:6" ht="12.5">
      <c r="F207" s="143"/>
    </row>
    <row r="208" spans="6:6" ht="12.5">
      <c r="F208" s="143"/>
    </row>
    <row r="209" spans="6:6" ht="12.5">
      <c r="F209" s="143"/>
    </row>
    <row r="210" spans="6:6" ht="12.5">
      <c r="F210" s="143"/>
    </row>
    <row r="211" spans="6:6" ht="12.5">
      <c r="F211" s="143"/>
    </row>
    <row r="212" spans="6:6" ht="12.5">
      <c r="F212" s="143"/>
    </row>
    <row r="213" spans="6:6" ht="12.5">
      <c r="F213" s="143"/>
    </row>
    <row r="214" spans="6:6" ht="12.5">
      <c r="F214" s="143"/>
    </row>
    <row r="215" spans="6:6" ht="12.5">
      <c r="F215" s="143"/>
    </row>
    <row r="216" spans="6:6" ht="12.5">
      <c r="F216" s="143"/>
    </row>
    <row r="217" spans="6:6" ht="12.5">
      <c r="F217" s="143"/>
    </row>
    <row r="218" spans="6:6" ht="12.5">
      <c r="F218" s="143"/>
    </row>
    <row r="219" spans="6:6" ht="12.5">
      <c r="F219" s="143"/>
    </row>
    <row r="220" spans="6:6" ht="12.5">
      <c r="F220" s="143"/>
    </row>
    <row r="221" spans="6:6" ht="12.5">
      <c r="F221" s="143"/>
    </row>
    <row r="222" spans="6:6" ht="12.5">
      <c r="F222" s="143"/>
    </row>
    <row r="223" spans="6:6" ht="12.5">
      <c r="F223" s="143"/>
    </row>
    <row r="224" spans="6:6" ht="12.5">
      <c r="F224" s="143"/>
    </row>
    <row r="225" spans="6:6" ht="12.5">
      <c r="F225" s="143"/>
    </row>
    <row r="226" spans="6:6" ht="12.5">
      <c r="F226" s="143"/>
    </row>
    <row r="227" spans="6:6" ht="12.5">
      <c r="F227" s="143"/>
    </row>
    <row r="228" spans="6:6" ht="12.5">
      <c r="F228" s="143"/>
    </row>
    <row r="229" spans="6:6" ht="12.5">
      <c r="F229" s="143"/>
    </row>
    <row r="230" spans="6:6" ht="12.5">
      <c r="F230" s="143"/>
    </row>
    <row r="231" spans="6:6" ht="12.5">
      <c r="F231" s="143"/>
    </row>
    <row r="232" spans="6:6" ht="12.5">
      <c r="F232" s="143"/>
    </row>
    <row r="233" spans="6:6" ht="12.5">
      <c r="F233" s="143"/>
    </row>
    <row r="234" spans="6:6" ht="12.5">
      <c r="F234" s="143"/>
    </row>
    <row r="235" spans="6:6" ht="12.5">
      <c r="F235" s="143"/>
    </row>
    <row r="236" spans="6:6" ht="12.5">
      <c r="F236" s="143"/>
    </row>
    <row r="237" spans="6:6" ht="12.5">
      <c r="F237" s="143"/>
    </row>
    <row r="238" spans="6:6" ht="12.5">
      <c r="F238" s="143"/>
    </row>
    <row r="239" spans="6:6" ht="12.5">
      <c r="F239" s="143"/>
    </row>
    <row r="240" spans="6:6" ht="12.5">
      <c r="F240" s="143"/>
    </row>
    <row r="241" spans="6:6" ht="12.5">
      <c r="F241" s="143"/>
    </row>
    <row r="242" spans="6:6" ht="12.5">
      <c r="F242" s="143"/>
    </row>
    <row r="243" spans="6:6" ht="12.5">
      <c r="F243" s="143"/>
    </row>
    <row r="244" spans="6:6" ht="12.5">
      <c r="F244" s="143"/>
    </row>
    <row r="245" spans="6:6" ht="12.5">
      <c r="F245" s="143"/>
    </row>
    <row r="246" spans="6:6" ht="12.5">
      <c r="F246" s="143"/>
    </row>
    <row r="247" spans="6:6" ht="12.5">
      <c r="F247" s="143"/>
    </row>
    <row r="248" spans="6:6" ht="12.5">
      <c r="F248" s="143"/>
    </row>
    <row r="249" spans="6:6" ht="12.5">
      <c r="F249" s="143"/>
    </row>
    <row r="250" spans="6:6" ht="12.5">
      <c r="F250" s="143"/>
    </row>
    <row r="251" spans="6:6" ht="12.5">
      <c r="F251" s="143"/>
    </row>
    <row r="252" spans="6:6" ht="12.5">
      <c r="F252" s="143"/>
    </row>
    <row r="253" spans="6:6" ht="12.5">
      <c r="F253" s="143"/>
    </row>
    <row r="254" spans="6:6" ht="12.5">
      <c r="F254" s="143"/>
    </row>
    <row r="255" spans="6:6" ht="12.5">
      <c r="F255" s="143"/>
    </row>
    <row r="256" spans="6:6" ht="12.5">
      <c r="F256" s="143"/>
    </row>
    <row r="257" spans="6:6" ht="12.5">
      <c r="F257" s="143"/>
    </row>
    <row r="258" spans="6:6" ht="12.5">
      <c r="F258" s="143"/>
    </row>
    <row r="259" spans="6:6" ht="12.5">
      <c r="F259" s="143"/>
    </row>
    <row r="260" spans="6:6" ht="12.5">
      <c r="F260" s="143"/>
    </row>
    <row r="261" spans="6:6" ht="12.5">
      <c r="F261" s="143"/>
    </row>
    <row r="262" spans="6:6" ht="12.5">
      <c r="F262" s="143"/>
    </row>
    <row r="263" spans="6:6" ht="12.5">
      <c r="F263" s="143"/>
    </row>
    <row r="264" spans="6:6" ht="12.5">
      <c r="F264" s="143"/>
    </row>
    <row r="265" spans="6:6" ht="12.5">
      <c r="F265" s="143"/>
    </row>
    <row r="266" spans="6:6" ht="12.5">
      <c r="F266" s="143"/>
    </row>
    <row r="267" spans="6:6" ht="12.5">
      <c r="F267" s="143"/>
    </row>
    <row r="268" spans="6:6" ht="12.5">
      <c r="F268" s="143"/>
    </row>
    <row r="269" spans="6:6" ht="12.5">
      <c r="F269" s="143"/>
    </row>
    <row r="270" spans="6:6" ht="12.5">
      <c r="F270" s="143"/>
    </row>
    <row r="271" spans="6:6" ht="12.5">
      <c r="F271" s="143"/>
    </row>
    <row r="272" spans="6:6" ht="12.5">
      <c r="F272" s="143"/>
    </row>
    <row r="273" spans="6:6" ht="12.5">
      <c r="F273" s="143"/>
    </row>
    <row r="274" spans="6:6" ht="12.5">
      <c r="F274" s="143"/>
    </row>
    <row r="275" spans="6:6" ht="12.5">
      <c r="F275" s="143"/>
    </row>
    <row r="276" spans="6:6" ht="12.5">
      <c r="F276" s="143"/>
    </row>
    <row r="277" spans="6:6" ht="12.5">
      <c r="F277" s="143"/>
    </row>
    <row r="278" spans="6:6" ht="12.5">
      <c r="F278" s="143"/>
    </row>
    <row r="279" spans="6:6" ht="12.5">
      <c r="F279" s="143"/>
    </row>
    <row r="280" spans="6:6" ht="12.5">
      <c r="F280" s="143"/>
    </row>
    <row r="281" spans="6:6" ht="12.5">
      <c r="F281" s="143"/>
    </row>
    <row r="282" spans="6:6" ht="12.5">
      <c r="F282" s="143"/>
    </row>
    <row r="283" spans="6:6" ht="12.5">
      <c r="F283" s="143"/>
    </row>
    <row r="284" spans="6:6" ht="12.5">
      <c r="F284" s="143"/>
    </row>
    <row r="285" spans="6:6" ht="12.5">
      <c r="F285" s="143"/>
    </row>
    <row r="286" spans="6:6" ht="12.5">
      <c r="F286" s="143"/>
    </row>
    <row r="287" spans="6:6" ht="12.5">
      <c r="F287" s="143"/>
    </row>
    <row r="288" spans="6:6" ht="12.5">
      <c r="F288" s="143"/>
    </row>
    <row r="289" spans="6:6" ht="12.5">
      <c r="F289" s="143"/>
    </row>
    <row r="290" spans="6:6" ht="12.5">
      <c r="F290" s="143"/>
    </row>
    <row r="291" spans="6:6" ht="12.5">
      <c r="F291" s="143"/>
    </row>
    <row r="292" spans="6:6" ht="12.5">
      <c r="F292" s="143"/>
    </row>
    <row r="293" spans="6:6" ht="12.5">
      <c r="F293" s="143"/>
    </row>
    <row r="294" spans="6:6" ht="12.5">
      <c r="F294" s="143"/>
    </row>
    <row r="295" spans="6:6" ht="12.5">
      <c r="F295" s="143"/>
    </row>
    <row r="296" spans="6:6" ht="12.5">
      <c r="F296" s="143"/>
    </row>
    <row r="297" spans="6:6" ht="12.5">
      <c r="F297" s="143"/>
    </row>
    <row r="298" spans="6:6" ht="12.5">
      <c r="F298" s="143"/>
    </row>
    <row r="299" spans="6:6" ht="12.5">
      <c r="F299" s="143"/>
    </row>
    <row r="300" spans="6:6" ht="12.5">
      <c r="F300" s="143"/>
    </row>
    <row r="301" spans="6:6" ht="12.5">
      <c r="F301" s="143"/>
    </row>
    <row r="302" spans="6:6" ht="12.5">
      <c r="F302" s="143"/>
    </row>
    <row r="303" spans="6:6" ht="12.5">
      <c r="F303" s="143"/>
    </row>
    <row r="304" spans="6:6" ht="12.5">
      <c r="F304" s="143"/>
    </row>
    <row r="305" spans="6:6" ht="12.5">
      <c r="F305" s="143"/>
    </row>
    <row r="306" spans="6:6" ht="12.5">
      <c r="F306" s="143"/>
    </row>
    <row r="307" spans="6:6" ht="12.5">
      <c r="F307" s="143"/>
    </row>
    <row r="308" spans="6:6" ht="12.5">
      <c r="F308" s="143"/>
    </row>
    <row r="309" spans="6:6" ht="12.5">
      <c r="F309" s="143"/>
    </row>
    <row r="310" spans="6:6" ht="12.5">
      <c r="F310" s="143"/>
    </row>
    <row r="311" spans="6:6" ht="12.5">
      <c r="F311" s="143"/>
    </row>
    <row r="312" spans="6:6" ht="12.5">
      <c r="F312" s="143"/>
    </row>
    <row r="313" spans="6:6" ht="12.5">
      <c r="F313" s="143"/>
    </row>
    <row r="314" spans="6:6" ht="12.5">
      <c r="F314" s="143"/>
    </row>
    <row r="315" spans="6:6" ht="12.5">
      <c r="F315" s="143"/>
    </row>
    <row r="316" spans="6:6" ht="12.5">
      <c r="F316" s="143"/>
    </row>
    <row r="317" spans="6:6" ht="12.5">
      <c r="F317" s="143"/>
    </row>
    <row r="318" spans="6:6" ht="12.5">
      <c r="F318" s="143"/>
    </row>
    <row r="319" spans="6:6" ht="12.5">
      <c r="F319" s="143"/>
    </row>
    <row r="320" spans="6:6" ht="12.5">
      <c r="F320" s="143"/>
    </row>
    <row r="321" spans="6:6" ht="12.5">
      <c r="F321" s="143"/>
    </row>
    <row r="322" spans="6:6" ht="12.5">
      <c r="F322" s="143"/>
    </row>
    <row r="323" spans="6:6" ht="12.5">
      <c r="F323" s="143"/>
    </row>
    <row r="324" spans="6:6" ht="12.5">
      <c r="F324" s="143"/>
    </row>
    <row r="325" spans="6:6" ht="12.5">
      <c r="F325" s="143"/>
    </row>
    <row r="326" spans="6:6" ht="12.5">
      <c r="F326" s="143"/>
    </row>
    <row r="327" spans="6:6" ht="12.5">
      <c r="F327" s="143"/>
    </row>
    <row r="328" spans="6:6" ht="12.5">
      <c r="F328" s="143"/>
    </row>
    <row r="329" spans="6:6" ht="12.5">
      <c r="F329" s="143"/>
    </row>
    <row r="330" spans="6:6" ht="12.5">
      <c r="F330" s="143"/>
    </row>
    <row r="331" spans="6:6" ht="12.5">
      <c r="F331" s="143"/>
    </row>
    <row r="332" spans="6:6" ht="12.5">
      <c r="F332" s="143"/>
    </row>
    <row r="333" spans="6:6" ht="12.5">
      <c r="F333" s="143"/>
    </row>
    <row r="334" spans="6:6" ht="12.5">
      <c r="F334" s="143"/>
    </row>
    <row r="335" spans="6:6" ht="12.5">
      <c r="F335" s="143"/>
    </row>
    <row r="336" spans="6:6" ht="12.5">
      <c r="F336" s="143"/>
    </row>
    <row r="337" spans="6:6" ht="12.5">
      <c r="F337" s="143"/>
    </row>
    <row r="338" spans="6:6" ht="12.5">
      <c r="F338" s="143"/>
    </row>
    <row r="339" spans="6:6" ht="12.5">
      <c r="F339" s="143"/>
    </row>
    <row r="340" spans="6:6" ht="12.5">
      <c r="F340" s="143"/>
    </row>
    <row r="341" spans="6:6" ht="12.5">
      <c r="F341" s="143"/>
    </row>
    <row r="342" spans="6:6" ht="12.5">
      <c r="F342" s="143"/>
    </row>
    <row r="343" spans="6:6" ht="12.5">
      <c r="F343" s="143"/>
    </row>
    <row r="344" spans="6:6" ht="12.5">
      <c r="F344" s="143"/>
    </row>
    <row r="345" spans="6:6" ht="12.5">
      <c r="F345" s="143"/>
    </row>
    <row r="346" spans="6:6" ht="12.5">
      <c r="F346" s="143"/>
    </row>
    <row r="347" spans="6:6" ht="12.5">
      <c r="F347" s="143"/>
    </row>
    <row r="348" spans="6:6" ht="12.5">
      <c r="F348" s="143"/>
    </row>
    <row r="349" spans="6:6" ht="12.5">
      <c r="F349" s="143"/>
    </row>
    <row r="350" spans="6:6" ht="12.5">
      <c r="F350" s="143"/>
    </row>
    <row r="351" spans="6:6" ht="12.5">
      <c r="F351" s="143"/>
    </row>
    <row r="352" spans="6:6" ht="12.5">
      <c r="F352" s="143"/>
    </row>
    <row r="353" spans="6:6" ht="12.5">
      <c r="F353" s="143"/>
    </row>
    <row r="354" spans="6:6" ht="12.5">
      <c r="F354" s="143"/>
    </row>
    <row r="355" spans="6:6" ht="12.5">
      <c r="F355" s="143"/>
    </row>
    <row r="356" spans="6:6" ht="12.5">
      <c r="F356" s="143"/>
    </row>
    <row r="357" spans="6:6" ht="12.5">
      <c r="F357" s="143"/>
    </row>
    <row r="358" spans="6:6" ht="12.5">
      <c r="F358" s="143"/>
    </row>
    <row r="359" spans="6:6" ht="12.5">
      <c r="F359" s="143"/>
    </row>
    <row r="360" spans="6:6" ht="12.5">
      <c r="F360" s="143"/>
    </row>
    <row r="361" spans="6:6" ht="12.5">
      <c r="F361" s="143"/>
    </row>
    <row r="362" spans="6:6" ht="12.5">
      <c r="F362" s="143"/>
    </row>
    <row r="363" spans="6:6" ht="12.5">
      <c r="F363" s="143"/>
    </row>
    <row r="364" spans="6:6" ht="12.5">
      <c r="F364" s="143"/>
    </row>
    <row r="365" spans="6:6" ht="12.5">
      <c r="F365" s="143"/>
    </row>
    <row r="366" spans="6:6" ht="12.5">
      <c r="F366" s="143"/>
    </row>
    <row r="367" spans="6:6" ht="12.5">
      <c r="F367" s="143"/>
    </row>
    <row r="368" spans="6:6" ht="12.5">
      <c r="F368" s="143"/>
    </row>
    <row r="369" spans="6:6" ht="12.5">
      <c r="F369" s="143"/>
    </row>
    <row r="370" spans="6:6" ht="12.5">
      <c r="F370" s="143"/>
    </row>
    <row r="371" spans="6:6" ht="12.5">
      <c r="F371" s="143"/>
    </row>
    <row r="372" spans="6:6" ht="12.5">
      <c r="F372" s="143"/>
    </row>
    <row r="373" spans="6:6" ht="12.5">
      <c r="F373" s="143"/>
    </row>
    <row r="374" spans="6:6" ht="12.5">
      <c r="F374" s="143"/>
    </row>
    <row r="375" spans="6:6" ht="12.5">
      <c r="F375" s="143"/>
    </row>
    <row r="376" spans="6:6" ht="12.5">
      <c r="F376" s="143"/>
    </row>
    <row r="377" spans="6:6" ht="12.5">
      <c r="F377" s="143"/>
    </row>
    <row r="378" spans="6:6" ht="12.5">
      <c r="F378" s="143"/>
    </row>
    <row r="379" spans="6:6" ht="12.5">
      <c r="F379" s="143"/>
    </row>
    <row r="380" spans="6:6" ht="12.5">
      <c r="F380" s="143"/>
    </row>
    <row r="381" spans="6:6" ht="12.5">
      <c r="F381" s="143"/>
    </row>
    <row r="382" spans="6:6" ht="12.5">
      <c r="F382" s="143"/>
    </row>
    <row r="383" spans="6:6" ht="12.5">
      <c r="F383" s="143"/>
    </row>
    <row r="384" spans="6:6" ht="12.5">
      <c r="F384" s="143"/>
    </row>
    <row r="385" spans="6:6" ht="12.5">
      <c r="F385" s="143"/>
    </row>
    <row r="386" spans="6:6" ht="12.5">
      <c r="F386" s="143"/>
    </row>
    <row r="387" spans="6:6" ht="12.5">
      <c r="F387" s="143"/>
    </row>
    <row r="388" spans="6:6" ht="12.5">
      <c r="F388" s="143"/>
    </row>
    <row r="389" spans="6:6" ht="12.5">
      <c r="F389" s="143"/>
    </row>
    <row r="390" spans="6:6" ht="12.5">
      <c r="F390" s="143"/>
    </row>
    <row r="391" spans="6:6" ht="12.5">
      <c r="F391" s="143"/>
    </row>
    <row r="392" spans="6:6" ht="12.5">
      <c r="F392" s="143"/>
    </row>
    <row r="393" spans="6:6" ht="12.5">
      <c r="F393" s="143"/>
    </row>
    <row r="394" spans="6:6" ht="12.5">
      <c r="F394" s="143"/>
    </row>
    <row r="395" spans="6:6" ht="12.5">
      <c r="F395" s="143"/>
    </row>
    <row r="396" spans="6:6" ht="12.5">
      <c r="F396" s="143"/>
    </row>
    <row r="397" spans="6:6" ht="12.5">
      <c r="F397" s="143"/>
    </row>
    <row r="398" spans="6:6" ht="12.5">
      <c r="F398" s="143"/>
    </row>
    <row r="399" spans="6:6" ht="12.5">
      <c r="F399" s="143"/>
    </row>
    <row r="400" spans="6:6" ht="12.5">
      <c r="F400" s="143"/>
    </row>
    <row r="401" spans="6:6" ht="12.5">
      <c r="F401" s="143"/>
    </row>
    <row r="402" spans="6:6" ht="12.5">
      <c r="F402" s="143"/>
    </row>
    <row r="403" spans="6:6" ht="12.5">
      <c r="F403" s="143"/>
    </row>
    <row r="404" spans="6:6" ht="12.5">
      <c r="F404" s="143"/>
    </row>
    <row r="405" spans="6:6" ht="12.5">
      <c r="F405" s="143"/>
    </row>
    <row r="406" spans="6:6" ht="12.5">
      <c r="F406" s="143"/>
    </row>
    <row r="407" spans="6:6" ht="12.5">
      <c r="F407" s="143"/>
    </row>
    <row r="408" spans="6:6" ht="12.5">
      <c r="F408" s="143"/>
    </row>
    <row r="409" spans="6:6" ht="12.5">
      <c r="F409" s="143"/>
    </row>
    <row r="410" spans="6:6" ht="12.5">
      <c r="F410" s="143"/>
    </row>
    <row r="411" spans="6:6" ht="12.5">
      <c r="F411" s="143"/>
    </row>
    <row r="412" spans="6:6" ht="12.5">
      <c r="F412" s="143"/>
    </row>
    <row r="413" spans="6:6" ht="12.5">
      <c r="F413" s="143"/>
    </row>
    <row r="414" spans="6:6" ht="12.5">
      <c r="F414" s="143"/>
    </row>
    <row r="415" spans="6:6" ht="12.5">
      <c r="F415" s="143"/>
    </row>
    <row r="416" spans="6:6" ht="12.5">
      <c r="F416" s="143"/>
    </row>
    <row r="417" spans="6:6" ht="12.5">
      <c r="F417" s="143"/>
    </row>
    <row r="418" spans="6:6" ht="12.5">
      <c r="F418" s="143"/>
    </row>
    <row r="419" spans="6:6" ht="12.5">
      <c r="F419" s="143"/>
    </row>
    <row r="420" spans="6:6" ht="12.5">
      <c r="F420" s="143"/>
    </row>
    <row r="421" spans="6:6" ht="12.5">
      <c r="F421" s="143"/>
    </row>
    <row r="422" spans="6:6" ht="12.5">
      <c r="F422" s="143"/>
    </row>
    <row r="423" spans="6:6" ht="12.5">
      <c r="F423" s="143"/>
    </row>
    <row r="424" spans="6:6" ht="12.5">
      <c r="F424" s="143"/>
    </row>
    <row r="425" spans="6:6" ht="12.5">
      <c r="F425" s="143"/>
    </row>
    <row r="426" spans="6:6" ht="12.5">
      <c r="F426" s="143"/>
    </row>
    <row r="427" spans="6:6" ht="12.5">
      <c r="F427" s="143"/>
    </row>
    <row r="428" spans="6:6" ht="12.5">
      <c r="F428" s="143"/>
    </row>
    <row r="429" spans="6:6" ht="12.5">
      <c r="F429" s="143"/>
    </row>
    <row r="430" spans="6:6" ht="12.5">
      <c r="F430" s="143"/>
    </row>
    <row r="431" spans="6:6" ht="12.5">
      <c r="F431" s="143"/>
    </row>
    <row r="432" spans="6:6" ht="12.5">
      <c r="F432" s="143"/>
    </row>
    <row r="433" spans="6:6" ht="12.5">
      <c r="F433" s="143"/>
    </row>
    <row r="434" spans="6:6" ht="12.5">
      <c r="F434" s="143"/>
    </row>
    <row r="435" spans="6:6" ht="12.5">
      <c r="F435" s="143"/>
    </row>
    <row r="436" spans="6:6" ht="12.5">
      <c r="F436" s="143"/>
    </row>
    <row r="437" spans="6:6" ht="12.5">
      <c r="F437" s="143"/>
    </row>
    <row r="438" spans="6:6" ht="12.5">
      <c r="F438" s="143"/>
    </row>
    <row r="439" spans="6:6" ht="12.5">
      <c r="F439" s="143"/>
    </row>
    <row r="440" spans="6:6" ht="12.5">
      <c r="F440" s="143"/>
    </row>
    <row r="441" spans="6:6" ht="12.5">
      <c r="F441" s="143"/>
    </row>
    <row r="442" spans="6:6" ht="12.5">
      <c r="F442" s="143"/>
    </row>
    <row r="443" spans="6:6" ht="12.5">
      <c r="F443" s="143"/>
    </row>
    <row r="444" spans="6:6" ht="12.5">
      <c r="F444" s="143"/>
    </row>
    <row r="445" spans="6:6" ht="12.5">
      <c r="F445" s="143"/>
    </row>
    <row r="446" spans="6:6" ht="12.5">
      <c r="F446" s="143"/>
    </row>
    <row r="447" spans="6:6" ht="12.5">
      <c r="F447" s="143"/>
    </row>
    <row r="448" spans="6:6" ht="12.5">
      <c r="F448" s="143"/>
    </row>
    <row r="449" spans="6:6" ht="12.5">
      <c r="F449" s="143"/>
    </row>
    <row r="450" spans="6:6" ht="12.5">
      <c r="F450" s="143"/>
    </row>
    <row r="451" spans="6:6" ht="12.5">
      <c r="F451" s="143"/>
    </row>
    <row r="452" spans="6:6" ht="12.5">
      <c r="F452" s="143"/>
    </row>
    <row r="453" spans="6:6" ht="12.5">
      <c r="F453" s="143"/>
    </row>
    <row r="454" spans="6:6" ht="12.5">
      <c r="F454" s="143"/>
    </row>
    <row r="455" spans="6:6" ht="12.5">
      <c r="F455" s="143"/>
    </row>
    <row r="456" spans="6:6" ht="12.5">
      <c r="F456" s="143"/>
    </row>
    <row r="457" spans="6:6" ht="12.5">
      <c r="F457" s="143"/>
    </row>
    <row r="458" spans="6:6" ht="12.5">
      <c r="F458" s="143"/>
    </row>
    <row r="459" spans="6:6" ht="12.5">
      <c r="F459" s="143"/>
    </row>
    <row r="460" spans="6:6" ht="12.5">
      <c r="F460" s="143"/>
    </row>
    <row r="461" spans="6:6" ht="12.5">
      <c r="F461" s="143"/>
    </row>
    <row r="462" spans="6:6" ht="12.5">
      <c r="F462" s="143"/>
    </row>
    <row r="463" spans="6:6" ht="12.5">
      <c r="F463" s="143"/>
    </row>
    <row r="464" spans="6:6" ht="12.5">
      <c r="F464" s="143"/>
    </row>
    <row r="465" spans="6:6" ht="12.5">
      <c r="F465" s="143"/>
    </row>
    <row r="466" spans="6:6" ht="12.5">
      <c r="F466" s="143"/>
    </row>
    <row r="467" spans="6:6" ht="12.5">
      <c r="F467" s="143"/>
    </row>
    <row r="468" spans="6:6" ht="12.5">
      <c r="F468" s="143"/>
    </row>
    <row r="469" spans="6:6" ht="12.5">
      <c r="F469" s="143"/>
    </row>
    <row r="470" spans="6:6" ht="12.5">
      <c r="F470" s="143"/>
    </row>
    <row r="471" spans="6:6" ht="12.5">
      <c r="F471" s="143"/>
    </row>
    <row r="472" spans="6:6" ht="12.5">
      <c r="F472" s="143"/>
    </row>
    <row r="473" spans="6:6" ht="12.5">
      <c r="F473" s="143"/>
    </row>
    <row r="474" spans="6:6" ht="12.5">
      <c r="F474" s="143"/>
    </row>
    <row r="475" spans="6:6" ht="12.5">
      <c r="F475" s="143"/>
    </row>
    <row r="476" spans="6:6" ht="12.5">
      <c r="F476" s="143"/>
    </row>
    <row r="477" spans="6:6" ht="12.5">
      <c r="F477" s="143"/>
    </row>
    <row r="478" spans="6:6" ht="12.5">
      <c r="F478" s="143"/>
    </row>
    <row r="479" spans="6:6" ht="12.5">
      <c r="F479" s="143"/>
    </row>
    <row r="480" spans="6:6" ht="12.5">
      <c r="F480" s="143"/>
    </row>
    <row r="481" spans="6:6" ht="12.5">
      <c r="F481" s="143"/>
    </row>
    <row r="482" spans="6:6" ht="12.5">
      <c r="F482" s="143"/>
    </row>
    <row r="483" spans="6:6" ht="12.5">
      <c r="F483" s="143"/>
    </row>
    <row r="484" spans="6:6" ht="12.5">
      <c r="F484" s="143"/>
    </row>
    <row r="485" spans="6:6" ht="12.5">
      <c r="F485" s="143"/>
    </row>
    <row r="486" spans="6:6" ht="12.5">
      <c r="F486" s="143"/>
    </row>
    <row r="487" spans="6:6" ht="12.5">
      <c r="F487" s="143"/>
    </row>
    <row r="488" spans="6:6" ht="12.5">
      <c r="F488" s="143"/>
    </row>
    <row r="489" spans="6:6" ht="12.5">
      <c r="F489" s="143"/>
    </row>
    <row r="490" spans="6:6" ht="12.5">
      <c r="F490" s="143"/>
    </row>
    <row r="491" spans="6:6" ht="12.5">
      <c r="F491" s="143"/>
    </row>
    <row r="492" spans="6:6" ht="12.5">
      <c r="F492" s="143"/>
    </row>
    <row r="493" spans="6:6" ht="12.5">
      <c r="F493" s="143"/>
    </row>
    <row r="494" spans="6:6" ht="12.5">
      <c r="F494" s="143"/>
    </row>
    <row r="495" spans="6:6" ht="12.5">
      <c r="F495" s="143"/>
    </row>
    <row r="496" spans="6:6" ht="12.5">
      <c r="F496" s="143"/>
    </row>
    <row r="497" spans="6:6" ht="12.5">
      <c r="F497" s="143"/>
    </row>
    <row r="498" spans="6:6" ht="12.5">
      <c r="F498" s="143"/>
    </row>
    <row r="499" spans="6:6" ht="12.5">
      <c r="F499" s="143"/>
    </row>
    <row r="500" spans="6:6" ht="12.5">
      <c r="F500" s="143"/>
    </row>
    <row r="501" spans="6:6" ht="12.5">
      <c r="F501" s="143"/>
    </row>
    <row r="502" spans="6:6" ht="12.5">
      <c r="F502" s="143"/>
    </row>
    <row r="503" spans="6:6" ht="12.5">
      <c r="F503" s="143"/>
    </row>
    <row r="504" spans="6:6" ht="12.5">
      <c r="F504" s="143"/>
    </row>
    <row r="505" spans="6:6" ht="12.5">
      <c r="F505" s="143"/>
    </row>
    <row r="506" spans="6:6" ht="12.5">
      <c r="F506" s="143"/>
    </row>
    <row r="507" spans="6:6" ht="12.5">
      <c r="F507" s="143"/>
    </row>
    <row r="508" spans="6:6" ht="12.5">
      <c r="F508" s="143"/>
    </row>
    <row r="509" spans="6:6" ht="12.5">
      <c r="F509" s="143"/>
    </row>
    <row r="510" spans="6:6" ht="12.5">
      <c r="F510" s="143"/>
    </row>
    <row r="511" spans="6:6" ht="12.5">
      <c r="F511" s="143"/>
    </row>
    <row r="512" spans="6:6" ht="12.5">
      <c r="F512" s="143"/>
    </row>
    <row r="513" spans="6:6" ht="12.5">
      <c r="F513" s="143"/>
    </row>
    <row r="514" spans="6:6" ht="12.5">
      <c r="F514" s="143"/>
    </row>
    <row r="515" spans="6:6" ht="12.5">
      <c r="F515" s="143"/>
    </row>
    <row r="516" spans="6:6" ht="12.5">
      <c r="F516" s="143"/>
    </row>
    <row r="517" spans="6:6" ht="12.5">
      <c r="F517" s="143"/>
    </row>
    <row r="518" spans="6:6" ht="12.5">
      <c r="F518" s="143"/>
    </row>
    <row r="519" spans="6:6" ht="12.5">
      <c r="F519" s="143"/>
    </row>
    <row r="520" spans="6:6" ht="12.5">
      <c r="F520" s="143"/>
    </row>
    <row r="521" spans="6:6" ht="12.5">
      <c r="F521" s="143"/>
    </row>
    <row r="522" spans="6:6" ht="12.5">
      <c r="F522" s="143"/>
    </row>
    <row r="523" spans="6:6" ht="12.5">
      <c r="F523" s="143"/>
    </row>
    <row r="524" spans="6:6" ht="12.5">
      <c r="F524" s="143"/>
    </row>
    <row r="525" spans="6:6" ht="12.5">
      <c r="F525" s="143"/>
    </row>
    <row r="526" spans="6:6" ht="12.5">
      <c r="F526" s="143"/>
    </row>
    <row r="527" spans="6:6" ht="12.5">
      <c r="F527" s="143"/>
    </row>
    <row r="528" spans="6:6" ht="12.5">
      <c r="F528" s="143"/>
    </row>
    <row r="529" spans="6:6" ht="12.5">
      <c r="F529" s="143"/>
    </row>
    <row r="530" spans="6:6" ht="12.5">
      <c r="F530" s="143"/>
    </row>
    <row r="531" spans="6:6" ht="12.5">
      <c r="F531" s="143"/>
    </row>
    <row r="532" spans="6:6" ht="12.5">
      <c r="F532" s="143"/>
    </row>
    <row r="533" spans="6:6" ht="12.5">
      <c r="F533" s="143"/>
    </row>
    <row r="534" spans="6:6" ht="12.5">
      <c r="F534" s="143"/>
    </row>
    <row r="535" spans="6:6" ht="12.5">
      <c r="F535" s="143"/>
    </row>
    <row r="536" spans="6:6" ht="12.5">
      <c r="F536" s="143"/>
    </row>
    <row r="537" spans="6:6" ht="12.5">
      <c r="F537" s="143"/>
    </row>
    <row r="538" spans="6:6" ht="12.5">
      <c r="F538" s="143"/>
    </row>
    <row r="539" spans="6:6" ht="12.5">
      <c r="F539" s="143"/>
    </row>
    <row r="540" spans="6:6" ht="12.5">
      <c r="F540" s="143"/>
    </row>
    <row r="541" spans="6:6" ht="12.5">
      <c r="F541" s="143"/>
    </row>
    <row r="542" spans="6:6" ht="12.5">
      <c r="F542" s="143"/>
    </row>
    <row r="543" spans="6:6" ht="12.5">
      <c r="F543" s="143"/>
    </row>
    <row r="544" spans="6:6" ht="12.5">
      <c r="F544" s="143"/>
    </row>
    <row r="545" spans="6:6" ht="12.5">
      <c r="F545" s="143"/>
    </row>
    <row r="546" spans="6:6" ht="12.5">
      <c r="F546" s="143"/>
    </row>
    <row r="547" spans="6:6" ht="12.5">
      <c r="F547" s="143"/>
    </row>
    <row r="548" spans="6:6" ht="12.5">
      <c r="F548" s="143"/>
    </row>
    <row r="549" spans="6:6" ht="12.5">
      <c r="F549" s="143"/>
    </row>
    <row r="550" spans="6:6" ht="12.5">
      <c r="F550" s="143"/>
    </row>
    <row r="551" spans="6:6" ht="12.5">
      <c r="F551" s="143"/>
    </row>
    <row r="552" spans="6:6" ht="12.5">
      <c r="F552" s="143"/>
    </row>
    <row r="553" spans="6:6" ht="12.5">
      <c r="F553" s="143"/>
    </row>
    <row r="554" spans="6:6" ht="12.5">
      <c r="F554" s="143"/>
    </row>
    <row r="555" spans="6:6" ht="12.5">
      <c r="F555" s="143"/>
    </row>
    <row r="556" spans="6:6" ht="12.5">
      <c r="F556" s="143"/>
    </row>
    <row r="557" spans="6:6" ht="12.5">
      <c r="F557" s="143"/>
    </row>
    <row r="558" spans="6:6" ht="12.5">
      <c r="F558" s="143"/>
    </row>
    <row r="559" spans="6:6" ht="12.5">
      <c r="F559" s="143"/>
    </row>
    <row r="560" spans="6:6" ht="12.5">
      <c r="F560" s="143"/>
    </row>
    <row r="561" spans="6:6" ht="12.5">
      <c r="F561" s="143"/>
    </row>
    <row r="562" spans="6:6" ht="12.5">
      <c r="F562" s="143"/>
    </row>
    <row r="563" spans="6:6" ht="12.5">
      <c r="F563" s="143"/>
    </row>
    <row r="564" spans="6:6" ht="12.5">
      <c r="F564" s="143"/>
    </row>
    <row r="565" spans="6:6" ht="12.5">
      <c r="F565" s="143"/>
    </row>
    <row r="566" spans="6:6" ht="12.5">
      <c r="F566" s="143"/>
    </row>
    <row r="567" spans="6:6" ht="12.5">
      <c r="F567" s="143"/>
    </row>
    <row r="568" spans="6:6" ht="12.5">
      <c r="F568" s="143"/>
    </row>
    <row r="569" spans="6:6" ht="12.5">
      <c r="F569" s="143"/>
    </row>
    <row r="570" spans="6:6" ht="12.5">
      <c r="F570" s="143"/>
    </row>
    <row r="571" spans="6:6" ht="12.5">
      <c r="F571" s="143"/>
    </row>
    <row r="572" spans="6:6" ht="12.5">
      <c r="F572" s="143"/>
    </row>
    <row r="573" spans="6:6" ht="12.5">
      <c r="F573" s="143"/>
    </row>
    <row r="574" spans="6:6" ht="12.5">
      <c r="F574" s="143"/>
    </row>
    <row r="575" spans="6:6" ht="12.5">
      <c r="F575" s="143"/>
    </row>
    <row r="576" spans="6:6" ht="12.5">
      <c r="F576" s="143"/>
    </row>
    <row r="577" spans="6:6" ht="12.5">
      <c r="F577" s="143"/>
    </row>
    <row r="578" spans="6:6" ht="12.5">
      <c r="F578" s="143"/>
    </row>
    <row r="579" spans="6:6" ht="12.5">
      <c r="F579" s="143"/>
    </row>
    <row r="580" spans="6:6" ht="12.5">
      <c r="F580" s="143"/>
    </row>
    <row r="581" spans="6:6" ht="12.5">
      <c r="F581" s="143"/>
    </row>
    <row r="582" spans="6:6" ht="12.5">
      <c r="F582" s="143"/>
    </row>
    <row r="583" spans="6:6" ht="12.5">
      <c r="F583" s="143"/>
    </row>
    <row r="584" spans="6:6" ht="12.5">
      <c r="F584" s="143"/>
    </row>
    <row r="585" spans="6:6" ht="12.5">
      <c r="F585" s="143"/>
    </row>
    <row r="586" spans="6:6" ht="12.5">
      <c r="F586" s="143"/>
    </row>
    <row r="587" spans="6:6" ht="12.5">
      <c r="F587" s="143"/>
    </row>
    <row r="588" spans="6:6" ht="12.5">
      <c r="F588" s="143"/>
    </row>
    <row r="589" spans="6:6" ht="12.5">
      <c r="F589" s="143"/>
    </row>
    <row r="590" spans="6:6" ht="12.5">
      <c r="F590" s="143"/>
    </row>
    <row r="591" spans="6:6" ht="12.5">
      <c r="F591" s="143"/>
    </row>
    <row r="592" spans="6:6" ht="12.5">
      <c r="F592" s="143"/>
    </row>
    <row r="593" spans="6:6" ht="12.5">
      <c r="F593" s="143"/>
    </row>
    <row r="594" spans="6:6" ht="12.5">
      <c r="F594" s="143"/>
    </row>
    <row r="595" spans="6:6" ht="12.5">
      <c r="F595" s="143"/>
    </row>
    <row r="596" spans="6:6" ht="12.5">
      <c r="F596" s="143"/>
    </row>
    <row r="597" spans="6:6" ht="12.5">
      <c r="F597" s="143"/>
    </row>
    <row r="598" spans="6:6" ht="12.5">
      <c r="F598" s="143"/>
    </row>
    <row r="599" spans="6:6" ht="12.5">
      <c r="F599" s="143"/>
    </row>
    <row r="600" spans="6:6" ht="12.5">
      <c r="F600" s="143"/>
    </row>
    <row r="601" spans="6:6" ht="12.5">
      <c r="F601" s="143"/>
    </row>
    <row r="602" spans="6:6" ht="12.5">
      <c r="F602" s="143"/>
    </row>
    <row r="603" spans="6:6" ht="12.5">
      <c r="F603" s="143"/>
    </row>
    <row r="604" spans="6:6" ht="12.5">
      <c r="F604" s="143"/>
    </row>
    <row r="605" spans="6:6" ht="12.5">
      <c r="F605" s="143"/>
    </row>
    <row r="606" spans="6:6" ht="12.5">
      <c r="F606" s="143"/>
    </row>
    <row r="607" spans="6:6" ht="12.5">
      <c r="F607" s="143"/>
    </row>
    <row r="608" spans="6:6" ht="12.5">
      <c r="F608" s="143"/>
    </row>
    <row r="609" spans="6:6" ht="12.5">
      <c r="F609" s="143"/>
    </row>
    <row r="610" spans="6:6" ht="12.5">
      <c r="F610" s="143"/>
    </row>
    <row r="611" spans="6:6" ht="12.5">
      <c r="F611" s="143"/>
    </row>
    <row r="612" spans="6:6" ht="12.5">
      <c r="F612" s="143"/>
    </row>
    <row r="613" spans="6:6" ht="12.5">
      <c r="F613" s="143"/>
    </row>
    <row r="614" spans="6:6" ht="12.5">
      <c r="F614" s="143"/>
    </row>
    <row r="615" spans="6:6" ht="12.5">
      <c r="F615" s="143"/>
    </row>
    <row r="616" spans="6:6" ht="12.5">
      <c r="F616" s="143"/>
    </row>
    <row r="617" spans="6:6" ht="12.5">
      <c r="F617" s="143"/>
    </row>
    <row r="618" spans="6:6" ht="12.5">
      <c r="F618" s="143"/>
    </row>
    <row r="619" spans="6:6" ht="12.5">
      <c r="F619" s="143"/>
    </row>
    <row r="620" spans="6:6" ht="12.5">
      <c r="F620" s="143"/>
    </row>
    <row r="621" spans="6:6" ht="12.5">
      <c r="F621" s="143"/>
    </row>
    <row r="622" spans="6:6" ht="12.5">
      <c r="F622" s="143"/>
    </row>
    <row r="623" spans="6:6" ht="12.5">
      <c r="F623" s="143"/>
    </row>
    <row r="624" spans="6:6" ht="12.5">
      <c r="F624" s="143"/>
    </row>
    <row r="625" spans="6:6" ht="12.5">
      <c r="F625" s="143"/>
    </row>
    <row r="626" spans="6:6" ht="12.5">
      <c r="F626" s="143"/>
    </row>
    <row r="627" spans="6:6" ht="12.5">
      <c r="F627" s="143"/>
    </row>
    <row r="628" spans="6:6" ht="12.5">
      <c r="F628" s="143"/>
    </row>
    <row r="629" spans="6:6" ht="12.5">
      <c r="F629" s="143"/>
    </row>
    <row r="630" spans="6:6" ht="12.5">
      <c r="F630" s="143"/>
    </row>
    <row r="631" spans="6:6" ht="12.5">
      <c r="F631" s="143"/>
    </row>
    <row r="632" spans="6:6" ht="12.5">
      <c r="F632" s="143"/>
    </row>
    <row r="633" spans="6:6" ht="12.5">
      <c r="F633" s="143"/>
    </row>
    <row r="634" spans="6:6" ht="12.5">
      <c r="F634" s="143"/>
    </row>
    <row r="635" spans="6:6" ht="12.5">
      <c r="F635" s="143"/>
    </row>
    <row r="636" spans="6:6" ht="12.5">
      <c r="F636" s="143"/>
    </row>
    <row r="637" spans="6:6" ht="12.5">
      <c r="F637" s="143"/>
    </row>
    <row r="638" spans="6:6" ht="12.5">
      <c r="F638" s="143"/>
    </row>
    <row r="639" spans="6:6" ht="12.5">
      <c r="F639" s="143"/>
    </row>
    <row r="640" spans="6:6" ht="12.5">
      <c r="F640" s="143"/>
    </row>
    <row r="641" spans="6:6" ht="12.5">
      <c r="F641" s="143"/>
    </row>
    <row r="642" spans="6:6" ht="12.5">
      <c r="F642" s="143"/>
    </row>
    <row r="643" spans="6:6" ht="12.5">
      <c r="F643" s="143"/>
    </row>
    <row r="644" spans="6:6" ht="12.5">
      <c r="F644" s="143"/>
    </row>
    <row r="645" spans="6:6" ht="12.5">
      <c r="F645" s="143"/>
    </row>
    <row r="646" spans="6:6" ht="12.5">
      <c r="F646" s="143"/>
    </row>
    <row r="647" spans="6:6" ht="12.5">
      <c r="F647" s="143"/>
    </row>
    <row r="648" spans="6:6" ht="12.5">
      <c r="F648" s="143"/>
    </row>
    <row r="649" spans="6:6" ht="12.5">
      <c r="F649" s="143"/>
    </row>
    <row r="650" spans="6:6" ht="12.5">
      <c r="F650" s="143"/>
    </row>
    <row r="651" spans="6:6" ht="12.5">
      <c r="F651" s="143"/>
    </row>
    <row r="652" spans="6:6" ht="12.5">
      <c r="F652" s="143"/>
    </row>
    <row r="653" spans="6:6" ht="12.5">
      <c r="F653" s="143"/>
    </row>
    <row r="654" spans="6:6" ht="12.5">
      <c r="F654" s="143"/>
    </row>
    <row r="655" spans="6:6" ht="12.5">
      <c r="F655" s="143"/>
    </row>
    <row r="656" spans="6:6" ht="12.5">
      <c r="F656" s="143"/>
    </row>
    <row r="657" spans="6:6" ht="12.5">
      <c r="F657" s="143"/>
    </row>
    <row r="658" spans="6:6" ht="12.5">
      <c r="F658" s="143"/>
    </row>
    <row r="659" spans="6:6" ht="12.5">
      <c r="F659" s="143"/>
    </row>
    <row r="660" spans="6:6" ht="12.5">
      <c r="F660" s="143"/>
    </row>
    <row r="661" spans="6:6" ht="12.5">
      <c r="F661" s="143"/>
    </row>
    <row r="662" spans="6:6" ht="12.5">
      <c r="F662" s="143"/>
    </row>
    <row r="663" spans="6:6" ht="12.5">
      <c r="F663" s="143"/>
    </row>
    <row r="664" spans="6:6" ht="12.5">
      <c r="F664" s="143"/>
    </row>
    <row r="665" spans="6:6" ht="12.5">
      <c r="F665" s="143"/>
    </row>
    <row r="666" spans="6:6" ht="12.5">
      <c r="F666" s="143"/>
    </row>
    <row r="667" spans="6:6" ht="12.5">
      <c r="F667" s="143"/>
    </row>
    <row r="668" spans="6:6" ht="12.5">
      <c r="F668" s="143"/>
    </row>
    <row r="669" spans="6:6" ht="12.5">
      <c r="F669" s="143"/>
    </row>
    <row r="670" spans="6:6" ht="12.5">
      <c r="F670" s="143"/>
    </row>
    <row r="671" spans="6:6" ht="12.5">
      <c r="F671" s="143"/>
    </row>
    <row r="672" spans="6:6" ht="12.5">
      <c r="F672" s="143"/>
    </row>
    <row r="673" spans="6:6" ht="12.5">
      <c r="F673" s="143"/>
    </row>
    <row r="674" spans="6:6" ht="12.5">
      <c r="F674" s="143"/>
    </row>
    <row r="675" spans="6:6" ht="12.5">
      <c r="F675" s="143"/>
    </row>
    <row r="676" spans="6:6" ht="12.5">
      <c r="F676" s="143"/>
    </row>
    <row r="677" spans="6:6" ht="12.5">
      <c r="F677" s="143"/>
    </row>
    <row r="678" spans="6:6" ht="12.5">
      <c r="F678" s="143"/>
    </row>
    <row r="679" spans="6:6" ht="12.5">
      <c r="F679" s="143"/>
    </row>
    <row r="680" spans="6:6" ht="12.5">
      <c r="F680" s="143"/>
    </row>
    <row r="681" spans="6:6" ht="12.5">
      <c r="F681" s="143"/>
    </row>
    <row r="682" spans="6:6" ht="12.5">
      <c r="F682" s="143"/>
    </row>
    <row r="683" spans="6:6" ht="12.5">
      <c r="F683" s="143"/>
    </row>
    <row r="684" spans="6:6" ht="12.5">
      <c r="F684" s="143"/>
    </row>
    <row r="685" spans="6:6" ht="12.5">
      <c r="F685" s="143"/>
    </row>
    <row r="686" spans="6:6" ht="12.5">
      <c r="F686" s="143"/>
    </row>
    <row r="687" spans="6:6" ht="12.5">
      <c r="F687" s="143"/>
    </row>
    <row r="688" spans="6:6" ht="12.5">
      <c r="F688" s="143"/>
    </row>
    <row r="689" spans="6:6" ht="12.5">
      <c r="F689" s="143"/>
    </row>
    <row r="690" spans="6:6" ht="12.5">
      <c r="F690" s="143"/>
    </row>
    <row r="691" spans="6:6" ht="12.5">
      <c r="F691" s="143"/>
    </row>
    <row r="692" spans="6:6" ht="12.5">
      <c r="F692" s="143"/>
    </row>
    <row r="693" spans="6:6" ht="12.5">
      <c r="F693" s="143"/>
    </row>
    <row r="694" spans="6:6" ht="12.5">
      <c r="F694" s="143"/>
    </row>
    <row r="695" spans="6:6" ht="12.5">
      <c r="F695" s="143"/>
    </row>
    <row r="696" spans="6:6" ht="12.5">
      <c r="F696" s="143"/>
    </row>
    <row r="697" spans="6:6" ht="12.5">
      <c r="F697" s="143"/>
    </row>
    <row r="698" spans="6:6" ht="12.5">
      <c r="F698" s="143"/>
    </row>
    <row r="699" spans="6:6" ht="12.5">
      <c r="F699" s="143"/>
    </row>
    <row r="700" spans="6:6" ht="12.5">
      <c r="F700" s="143"/>
    </row>
    <row r="701" spans="6:6" ht="12.5">
      <c r="F701" s="143"/>
    </row>
    <row r="702" spans="6:6" ht="12.5">
      <c r="F702" s="143"/>
    </row>
    <row r="703" spans="6:6" ht="12.5">
      <c r="F703" s="143"/>
    </row>
    <row r="704" spans="6:6" ht="12.5">
      <c r="F704" s="143"/>
    </row>
    <row r="705" spans="6:6" ht="12.5">
      <c r="F705" s="143"/>
    </row>
    <row r="706" spans="6:6" ht="12.5">
      <c r="F706" s="143"/>
    </row>
    <row r="707" spans="6:6" ht="12.5">
      <c r="F707" s="143"/>
    </row>
    <row r="708" spans="6:6" ht="12.5">
      <c r="F708" s="143"/>
    </row>
    <row r="709" spans="6:6" ht="12.5">
      <c r="F709" s="143"/>
    </row>
    <row r="710" spans="6:6" ht="12.5">
      <c r="F710" s="143"/>
    </row>
    <row r="711" spans="6:6" ht="12.5">
      <c r="F711" s="143"/>
    </row>
    <row r="712" spans="6:6" ht="12.5">
      <c r="F712" s="143"/>
    </row>
    <row r="713" spans="6:6" ht="12.5">
      <c r="F713" s="143"/>
    </row>
    <row r="714" spans="6:6" ht="12.5">
      <c r="F714" s="143"/>
    </row>
    <row r="715" spans="6:6" ht="12.5">
      <c r="F715" s="143"/>
    </row>
    <row r="716" spans="6:6" ht="12.5">
      <c r="F716" s="143"/>
    </row>
    <row r="717" spans="6:6" ht="12.5">
      <c r="F717" s="143"/>
    </row>
    <row r="718" spans="6:6" ht="12.5">
      <c r="F718" s="143"/>
    </row>
    <row r="719" spans="6:6" ht="12.5">
      <c r="F719" s="143"/>
    </row>
    <row r="720" spans="6:6" ht="12.5">
      <c r="F720" s="143"/>
    </row>
    <row r="721" spans="6:6" ht="12.5">
      <c r="F721" s="143"/>
    </row>
    <row r="722" spans="6:6" ht="12.5">
      <c r="F722" s="143"/>
    </row>
    <row r="723" spans="6:6" ht="12.5">
      <c r="F723" s="143"/>
    </row>
    <row r="724" spans="6:6" ht="12.5">
      <c r="F724" s="143"/>
    </row>
    <row r="725" spans="6:6" ht="12.5">
      <c r="F725" s="143"/>
    </row>
    <row r="726" spans="6:6" ht="12.5">
      <c r="F726" s="143"/>
    </row>
    <row r="727" spans="6:6" ht="12.5">
      <c r="F727" s="143"/>
    </row>
    <row r="728" spans="6:6" ht="12.5">
      <c r="F728" s="143"/>
    </row>
    <row r="729" spans="6:6" ht="12.5">
      <c r="F729" s="143"/>
    </row>
    <row r="730" spans="6:6" ht="12.5">
      <c r="F730" s="143"/>
    </row>
    <row r="731" spans="6:6" ht="12.5">
      <c r="F731" s="143"/>
    </row>
    <row r="732" spans="6:6" ht="12.5">
      <c r="F732" s="143"/>
    </row>
    <row r="733" spans="6:6" ht="12.5">
      <c r="F733" s="143"/>
    </row>
    <row r="734" spans="6:6" ht="12.5">
      <c r="F734" s="143"/>
    </row>
    <row r="735" spans="6:6" ht="12.5">
      <c r="F735" s="143"/>
    </row>
    <row r="736" spans="6:6" ht="12.5">
      <c r="F736" s="143"/>
    </row>
    <row r="737" spans="6:6" ht="12.5">
      <c r="F737" s="143"/>
    </row>
    <row r="738" spans="6:6" ht="12.5">
      <c r="F738" s="143"/>
    </row>
    <row r="739" spans="6:6" ht="12.5">
      <c r="F739" s="143"/>
    </row>
    <row r="740" spans="6:6" ht="12.5">
      <c r="F740" s="143"/>
    </row>
    <row r="741" spans="6:6" ht="12.5">
      <c r="F741" s="143"/>
    </row>
    <row r="742" spans="6:6" ht="12.5">
      <c r="F742" s="143"/>
    </row>
    <row r="743" spans="6:6" ht="12.5">
      <c r="F743" s="143"/>
    </row>
    <row r="744" spans="6:6" ht="12.5">
      <c r="F744" s="143"/>
    </row>
    <row r="745" spans="6:6" ht="12.5">
      <c r="F745" s="143"/>
    </row>
    <row r="746" spans="6:6" ht="12.5">
      <c r="F746" s="143"/>
    </row>
    <row r="747" spans="6:6" ht="12.5">
      <c r="F747" s="143"/>
    </row>
    <row r="748" spans="6:6" ht="12.5">
      <c r="F748" s="143"/>
    </row>
    <row r="749" spans="6:6" ht="12.5">
      <c r="F749" s="143"/>
    </row>
    <row r="750" spans="6:6" ht="12.5">
      <c r="F750" s="143"/>
    </row>
    <row r="751" spans="6:6" ht="12.5">
      <c r="F751" s="143"/>
    </row>
    <row r="752" spans="6:6" ht="12.5">
      <c r="F752" s="143"/>
    </row>
    <row r="753" spans="6:6" ht="12.5">
      <c r="F753" s="143"/>
    </row>
    <row r="754" spans="6:6" ht="12.5">
      <c r="F754" s="143"/>
    </row>
    <row r="755" spans="6:6" ht="12.5">
      <c r="F755" s="143"/>
    </row>
    <row r="756" spans="6:6" ht="12.5">
      <c r="F756" s="143"/>
    </row>
    <row r="757" spans="6:6" ht="12.5">
      <c r="F757" s="143"/>
    </row>
    <row r="758" spans="6:6" ht="12.5">
      <c r="F758" s="143"/>
    </row>
    <row r="759" spans="6:6" ht="12.5">
      <c r="F759" s="143"/>
    </row>
    <row r="760" spans="6:6" ht="12.5">
      <c r="F760" s="143"/>
    </row>
    <row r="761" spans="6:6" ht="12.5">
      <c r="F761" s="143"/>
    </row>
    <row r="762" spans="6:6" ht="12.5">
      <c r="F762" s="143"/>
    </row>
    <row r="763" spans="6:6" ht="12.5">
      <c r="F763" s="143"/>
    </row>
    <row r="764" spans="6:6" ht="12.5">
      <c r="F764" s="143"/>
    </row>
    <row r="765" spans="6:6" ht="12.5">
      <c r="F765" s="143"/>
    </row>
    <row r="766" spans="6:6" ht="12.5">
      <c r="F766" s="143"/>
    </row>
    <row r="767" spans="6:6" ht="12.5">
      <c r="F767" s="143"/>
    </row>
    <row r="768" spans="6:6" ht="12.5">
      <c r="F768" s="143"/>
    </row>
    <row r="769" spans="6:6" ht="12.5">
      <c r="F769" s="143"/>
    </row>
    <row r="770" spans="6:6" ht="12.5">
      <c r="F770" s="143"/>
    </row>
    <row r="771" spans="6:6" ht="12.5">
      <c r="F771" s="143"/>
    </row>
    <row r="772" spans="6:6" ht="12.5">
      <c r="F772" s="143"/>
    </row>
    <row r="773" spans="6:6" ht="12.5">
      <c r="F773" s="143"/>
    </row>
    <row r="774" spans="6:6" ht="12.5">
      <c r="F774" s="143"/>
    </row>
    <row r="775" spans="6:6" ht="12.5">
      <c r="F775" s="143"/>
    </row>
    <row r="776" spans="6:6" ht="12.5">
      <c r="F776" s="143"/>
    </row>
    <row r="777" spans="6:6" ht="12.5">
      <c r="F777" s="143"/>
    </row>
    <row r="778" spans="6:6" ht="12.5">
      <c r="F778" s="143"/>
    </row>
    <row r="779" spans="6:6" ht="12.5">
      <c r="F779" s="143"/>
    </row>
    <row r="780" spans="6:6" ht="12.5">
      <c r="F780" s="143"/>
    </row>
    <row r="781" spans="6:6" ht="12.5">
      <c r="F781" s="143"/>
    </row>
    <row r="782" spans="6:6" ht="12.5">
      <c r="F782" s="143"/>
    </row>
    <row r="783" spans="6:6" ht="12.5">
      <c r="F783" s="143"/>
    </row>
    <row r="784" spans="6:6" ht="12.5">
      <c r="F784" s="143"/>
    </row>
    <row r="785" spans="6:6" ht="12.5">
      <c r="F785" s="143"/>
    </row>
    <row r="786" spans="6:6" ht="12.5">
      <c r="F786" s="143"/>
    </row>
    <row r="787" spans="6:6" ht="12.5">
      <c r="F787" s="143"/>
    </row>
    <row r="788" spans="6:6" ht="12.5">
      <c r="F788" s="143"/>
    </row>
    <row r="789" spans="6:6" ht="12.5">
      <c r="F789" s="143"/>
    </row>
    <row r="790" spans="6:6" ht="12.5">
      <c r="F790" s="143"/>
    </row>
    <row r="791" spans="6:6" ht="12.5">
      <c r="F791" s="143"/>
    </row>
    <row r="792" spans="6:6" ht="12.5">
      <c r="F792" s="143"/>
    </row>
    <row r="793" spans="6:6" ht="12.5">
      <c r="F793" s="143"/>
    </row>
    <row r="794" spans="6:6" ht="12.5">
      <c r="F794" s="143"/>
    </row>
    <row r="795" spans="6:6" ht="12.5">
      <c r="F795" s="143"/>
    </row>
    <row r="796" spans="6:6" ht="12.5">
      <c r="F796" s="143"/>
    </row>
    <row r="797" spans="6:6" ht="12.5">
      <c r="F797" s="143"/>
    </row>
    <row r="798" spans="6:6" ht="12.5">
      <c r="F798" s="143"/>
    </row>
    <row r="799" spans="6:6" ht="12.5">
      <c r="F799" s="143"/>
    </row>
    <row r="800" spans="6:6" ht="12.5">
      <c r="F800" s="143"/>
    </row>
    <row r="801" spans="6:6" ht="12.5">
      <c r="F801" s="143"/>
    </row>
    <row r="802" spans="6:6" ht="12.5">
      <c r="F802" s="143"/>
    </row>
    <row r="803" spans="6:6" ht="12.5">
      <c r="F803" s="143"/>
    </row>
    <row r="804" spans="6:6" ht="12.5">
      <c r="F804" s="143"/>
    </row>
    <row r="805" spans="6:6" ht="12.5">
      <c r="F805" s="143"/>
    </row>
    <row r="806" spans="6:6" ht="12.5">
      <c r="F806" s="143"/>
    </row>
    <row r="807" spans="6:6" ht="12.5">
      <c r="F807" s="143"/>
    </row>
    <row r="808" spans="6:6" ht="12.5">
      <c r="F808" s="143"/>
    </row>
    <row r="809" spans="6:6" ht="12.5">
      <c r="F809" s="143"/>
    </row>
    <row r="810" spans="6:6" ht="12.5">
      <c r="F810" s="143"/>
    </row>
    <row r="811" spans="6:6" ht="12.5">
      <c r="F811" s="143"/>
    </row>
    <row r="812" spans="6:6" ht="12.5">
      <c r="F812" s="143"/>
    </row>
    <row r="813" spans="6:6" ht="12.5">
      <c r="F813" s="143"/>
    </row>
    <row r="814" spans="6:6" ht="12.5">
      <c r="F814" s="143"/>
    </row>
    <row r="815" spans="6:6" ht="12.5">
      <c r="F815" s="143"/>
    </row>
    <row r="816" spans="6:6" ht="12.5">
      <c r="F816" s="143"/>
    </row>
    <row r="817" spans="6:6" ht="12.5">
      <c r="F817" s="143"/>
    </row>
    <row r="818" spans="6:6" ht="12.5">
      <c r="F818" s="143"/>
    </row>
    <row r="819" spans="6:6" ht="12.5">
      <c r="F819" s="143"/>
    </row>
    <row r="820" spans="6:6" ht="12.5">
      <c r="F820" s="143"/>
    </row>
    <row r="821" spans="6:6" ht="12.5">
      <c r="F821" s="143"/>
    </row>
    <row r="822" spans="6:6" ht="12.5">
      <c r="F822" s="143"/>
    </row>
    <row r="823" spans="6:6" ht="12.5">
      <c r="F823" s="143"/>
    </row>
    <row r="824" spans="6:6" ht="12.5">
      <c r="F824" s="143"/>
    </row>
    <row r="825" spans="6:6" ht="12.5">
      <c r="F825" s="143"/>
    </row>
    <row r="826" spans="6:6" ht="12.5">
      <c r="F826" s="143"/>
    </row>
    <row r="827" spans="6:6" ht="12.5">
      <c r="F827" s="143"/>
    </row>
    <row r="828" spans="6:6" ht="12.5">
      <c r="F828" s="143"/>
    </row>
    <row r="829" spans="6:6" ht="12.5">
      <c r="F829" s="143"/>
    </row>
    <row r="830" spans="6:6" ht="12.5">
      <c r="F830" s="143"/>
    </row>
    <row r="831" spans="6:6" ht="12.5">
      <c r="F831" s="143"/>
    </row>
    <row r="832" spans="6:6" ht="12.5">
      <c r="F832" s="143"/>
    </row>
    <row r="833" spans="6:6" ht="12.5">
      <c r="F833" s="143"/>
    </row>
    <row r="834" spans="6:6" ht="12.5">
      <c r="F834" s="143"/>
    </row>
    <row r="835" spans="6:6" ht="12.5">
      <c r="F835" s="143"/>
    </row>
    <row r="836" spans="6:6" ht="12.5">
      <c r="F836" s="143"/>
    </row>
    <row r="837" spans="6:6" ht="12.5">
      <c r="F837" s="143"/>
    </row>
    <row r="838" spans="6:6" ht="12.5">
      <c r="F838" s="143"/>
    </row>
    <row r="839" spans="6:6" ht="12.5">
      <c r="F839" s="143"/>
    </row>
    <row r="840" spans="6:6" ht="12.5">
      <c r="F840" s="143"/>
    </row>
    <row r="841" spans="6:6" ht="12.5">
      <c r="F841" s="143"/>
    </row>
    <row r="842" spans="6:6" ht="12.5">
      <c r="F842" s="143"/>
    </row>
    <row r="843" spans="6:6" ht="12.5">
      <c r="F843" s="143"/>
    </row>
    <row r="844" spans="6:6" ht="12.5">
      <c r="F844" s="143"/>
    </row>
    <row r="845" spans="6:6" ht="12.5">
      <c r="F845" s="143"/>
    </row>
    <row r="846" spans="6:6" ht="12.5">
      <c r="F846" s="143"/>
    </row>
    <row r="847" spans="6:6" ht="12.5">
      <c r="F847" s="143"/>
    </row>
    <row r="848" spans="6:6" ht="12.5">
      <c r="F848" s="143"/>
    </row>
    <row r="849" spans="6:6" ht="12.5">
      <c r="F849" s="143"/>
    </row>
    <row r="850" spans="6:6" ht="12.5">
      <c r="F850" s="143"/>
    </row>
    <row r="851" spans="6:6" ht="12.5">
      <c r="F851" s="143"/>
    </row>
    <row r="852" spans="6:6" ht="12.5">
      <c r="F852" s="143"/>
    </row>
    <row r="853" spans="6:6" ht="12.5">
      <c r="F853" s="143"/>
    </row>
    <row r="854" spans="6:6" ht="12.5">
      <c r="F854" s="143"/>
    </row>
    <row r="855" spans="6:6" ht="12.5">
      <c r="F855" s="143"/>
    </row>
    <row r="856" spans="6:6" ht="12.5">
      <c r="F856" s="143"/>
    </row>
    <row r="857" spans="6:6" ht="12.5">
      <c r="F857" s="143"/>
    </row>
    <row r="858" spans="6:6" ht="12.5">
      <c r="F858" s="143"/>
    </row>
    <row r="859" spans="6:6" ht="12.5">
      <c r="F859" s="143"/>
    </row>
    <row r="860" spans="6:6" ht="12.5">
      <c r="F860" s="143"/>
    </row>
    <row r="861" spans="6:6" ht="12.5">
      <c r="F861" s="143"/>
    </row>
    <row r="862" spans="6:6" ht="12.5">
      <c r="F862" s="143"/>
    </row>
    <row r="863" spans="6:6" ht="12.5">
      <c r="F863" s="143"/>
    </row>
    <row r="864" spans="6:6" ht="12.5">
      <c r="F864" s="143"/>
    </row>
    <row r="865" spans="6:6" ht="12.5">
      <c r="F865" s="143"/>
    </row>
    <row r="866" spans="6:6" ht="12.5">
      <c r="F866" s="143"/>
    </row>
    <row r="867" spans="6:6" ht="12.5">
      <c r="F867" s="143"/>
    </row>
    <row r="868" spans="6:6" ht="12.5">
      <c r="F868" s="143"/>
    </row>
    <row r="869" spans="6:6" ht="12.5">
      <c r="F869" s="143"/>
    </row>
    <row r="870" spans="6:6" ht="12.5">
      <c r="F870" s="143"/>
    </row>
    <row r="871" spans="6:6" ht="12.5">
      <c r="F871" s="143"/>
    </row>
    <row r="872" spans="6:6" ht="12.5">
      <c r="F872" s="143"/>
    </row>
    <row r="873" spans="6:6" ht="12.5">
      <c r="F873" s="143"/>
    </row>
    <row r="874" spans="6:6" ht="12.5">
      <c r="F874" s="143"/>
    </row>
    <row r="875" spans="6:6" ht="12.5">
      <c r="F875" s="143"/>
    </row>
    <row r="876" spans="6:6" ht="12.5">
      <c r="F876" s="143"/>
    </row>
    <row r="877" spans="6:6" ht="12.5">
      <c r="F877" s="143"/>
    </row>
    <row r="878" spans="6:6" ht="12.5">
      <c r="F878" s="143"/>
    </row>
    <row r="879" spans="6:6" ht="12.5">
      <c r="F879" s="143"/>
    </row>
    <row r="880" spans="6:6" ht="12.5">
      <c r="F880" s="143"/>
    </row>
    <row r="881" spans="6:6" ht="12.5">
      <c r="F881" s="143"/>
    </row>
    <row r="882" spans="6:6" ht="12.5">
      <c r="F882" s="143"/>
    </row>
    <row r="883" spans="6:6" ht="12.5">
      <c r="F883" s="143"/>
    </row>
    <row r="884" spans="6:6" ht="12.5">
      <c r="F884" s="143"/>
    </row>
    <row r="885" spans="6:6" ht="12.5">
      <c r="F885" s="143"/>
    </row>
    <row r="886" spans="6:6" ht="12.5">
      <c r="F886" s="143"/>
    </row>
    <row r="887" spans="6:6" ht="12.5">
      <c r="F887" s="143"/>
    </row>
    <row r="888" spans="6:6" ht="12.5">
      <c r="F888" s="143"/>
    </row>
    <row r="889" spans="6:6" ht="12.5">
      <c r="F889" s="143"/>
    </row>
    <row r="890" spans="6:6" ht="12.5">
      <c r="F890" s="143"/>
    </row>
    <row r="891" spans="6:6" ht="12.5">
      <c r="F891" s="143"/>
    </row>
    <row r="892" spans="6:6" ht="12.5">
      <c r="F892" s="143"/>
    </row>
    <row r="893" spans="6:6" ht="12.5">
      <c r="F893" s="143"/>
    </row>
    <row r="894" spans="6:6" ht="12.5">
      <c r="F894" s="143"/>
    </row>
    <row r="895" spans="6:6" ht="12.5">
      <c r="F895" s="143"/>
    </row>
    <row r="896" spans="6:6" ht="12.5">
      <c r="F896" s="143"/>
    </row>
    <row r="897" spans="6:6" ht="12.5">
      <c r="F897" s="143"/>
    </row>
    <row r="898" spans="6:6" ht="12.5">
      <c r="F898" s="143"/>
    </row>
    <row r="899" spans="6:6" ht="12.5">
      <c r="F899" s="143"/>
    </row>
    <row r="900" spans="6:6" ht="12.5">
      <c r="F900" s="143"/>
    </row>
    <row r="901" spans="6:6" ht="12.5">
      <c r="F901" s="143"/>
    </row>
    <row r="902" spans="6:6" ht="12.5">
      <c r="F902" s="143"/>
    </row>
    <row r="903" spans="6:6" ht="12.5">
      <c r="F903" s="143"/>
    </row>
    <row r="904" spans="6:6" ht="12.5">
      <c r="F904" s="143"/>
    </row>
    <row r="905" spans="6:6" ht="12.5">
      <c r="F905" s="143"/>
    </row>
    <row r="906" spans="6:6" ht="12.5">
      <c r="F906" s="143"/>
    </row>
    <row r="907" spans="6:6" ht="12.5">
      <c r="F907" s="143"/>
    </row>
    <row r="908" spans="6:6" ht="12.5">
      <c r="F908" s="143"/>
    </row>
    <row r="909" spans="6:6" ht="12.5">
      <c r="F909" s="143"/>
    </row>
    <row r="910" spans="6:6" ht="12.5">
      <c r="F910" s="143"/>
    </row>
    <row r="911" spans="6:6" ht="12.5">
      <c r="F911" s="143"/>
    </row>
    <row r="912" spans="6:6" ht="12.5">
      <c r="F912" s="143"/>
    </row>
    <row r="913" spans="6:6" ht="12.5">
      <c r="F913" s="143"/>
    </row>
    <row r="914" spans="6:6" ht="12.5">
      <c r="F914" s="143"/>
    </row>
    <row r="915" spans="6:6" ht="12.5">
      <c r="F915" s="143"/>
    </row>
    <row r="916" spans="6:6" ht="12.5">
      <c r="F916" s="143"/>
    </row>
    <row r="917" spans="6:6" ht="12.5">
      <c r="F917" s="143"/>
    </row>
    <row r="918" spans="6:6" ht="12.5">
      <c r="F918" s="143"/>
    </row>
    <row r="919" spans="6:6" ht="12.5">
      <c r="F919" s="143"/>
    </row>
    <row r="920" spans="6:6" ht="12.5">
      <c r="F920" s="143"/>
    </row>
    <row r="921" spans="6:6" ht="12.5">
      <c r="F921" s="143"/>
    </row>
    <row r="922" spans="6:6" ht="12.5">
      <c r="F922" s="143"/>
    </row>
    <row r="923" spans="6:6" ht="12.5">
      <c r="F923" s="143"/>
    </row>
    <row r="924" spans="6:6" ht="12.5">
      <c r="F924" s="143"/>
    </row>
    <row r="925" spans="6:6" ht="12.5">
      <c r="F925" s="143"/>
    </row>
    <row r="926" spans="6:6" ht="12.5">
      <c r="F926" s="143"/>
    </row>
    <row r="927" spans="6:6" ht="12.5">
      <c r="F927" s="143"/>
    </row>
    <row r="928" spans="6:6" ht="12.5">
      <c r="F928" s="143"/>
    </row>
    <row r="929" spans="6:6" ht="12.5">
      <c r="F929" s="143"/>
    </row>
    <row r="930" spans="6:6" ht="12.5">
      <c r="F930" s="143"/>
    </row>
    <row r="931" spans="6:6" ht="12.5">
      <c r="F931" s="143"/>
    </row>
    <row r="932" spans="6:6" ht="12.5">
      <c r="F932" s="143"/>
    </row>
    <row r="933" spans="6:6" ht="12.5">
      <c r="F933" s="143"/>
    </row>
    <row r="934" spans="6:6" ht="12.5">
      <c r="F934" s="143"/>
    </row>
    <row r="935" spans="6:6" ht="12.5">
      <c r="F935" s="143"/>
    </row>
    <row r="936" spans="6:6" ht="12.5">
      <c r="F936" s="143"/>
    </row>
    <row r="937" spans="6:6" ht="12.5">
      <c r="F937" s="143"/>
    </row>
    <row r="938" spans="6:6" ht="12.5">
      <c r="F938" s="143"/>
    </row>
    <row r="939" spans="6:6" ht="12.5">
      <c r="F939" s="143"/>
    </row>
    <row r="940" spans="6:6" ht="12.5">
      <c r="F940" s="143"/>
    </row>
    <row r="941" spans="6:6" ht="12.5">
      <c r="F941" s="143"/>
    </row>
    <row r="942" spans="6:6" ht="12.5">
      <c r="F942" s="143"/>
    </row>
    <row r="943" spans="6:6" ht="12.5">
      <c r="F943" s="143"/>
    </row>
    <row r="944" spans="6:6" ht="12.5">
      <c r="F944" s="143"/>
    </row>
    <row r="945" spans="6:6" ht="12.5">
      <c r="F945" s="143"/>
    </row>
    <row r="946" spans="6:6" ht="12.5">
      <c r="F946" s="143"/>
    </row>
    <row r="947" spans="6:6" ht="12.5">
      <c r="F947" s="143"/>
    </row>
    <row r="948" spans="6:6" ht="12.5">
      <c r="F948" s="143"/>
    </row>
    <row r="949" spans="6:6" ht="12.5">
      <c r="F949" s="143"/>
    </row>
    <row r="950" spans="6:6" ht="12.5">
      <c r="F950" s="143"/>
    </row>
    <row r="951" spans="6:6" ht="12.5">
      <c r="F951" s="143"/>
    </row>
    <row r="952" spans="6:6" ht="12.5">
      <c r="F952" s="143"/>
    </row>
    <row r="953" spans="6:6" ht="12.5">
      <c r="F953" s="143"/>
    </row>
    <row r="954" spans="6:6" ht="12.5">
      <c r="F954" s="143"/>
    </row>
    <row r="955" spans="6:6" ht="12.5">
      <c r="F955" s="143"/>
    </row>
    <row r="956" spans="6:6" ht="12.5">
      <c r="F956" s="143"/>
    </row>
    <row r="957" spans="6:6" ht="12.5">
      <c r="F957" s="143"/>
    </row>
    <row r="958" spans="6:6" ht="12.5">
      <c r="F958" s="143"/>
    </row>
    <row r="959" spans="6:6" ht="12.5">
      <c r="F959" s="143"/>
    </row>
    <row r="960" spans="6:6" ht="12.5">
      <c r="F960" s="143"/>
    </row>
    <row r="961" spans="6:6" ht="12.5">
      <c r="F961" s="143"/>
    </row>
    <row r="962" spans="6:6" ht="12.5">
      <c r="F962" s="143"/>
    </row>
    <row r="963" spans="6:6" ht="12.5">
      <c r="F963" s="143"/>
    </row>
    <row r="964" spans="6:6" ht="12.5">
      <c r="F964" s="143"/>
    </row>
    <row r="965" spans="6:6" ht="12.5">
      <c r="F965" s="143"/>
    </row>
    <row r="966" spans="6:6" ht="12.5">
      <c r="F966" s="143"/>
    </row>
    <row r="967" spans="6:6" ht="12.5">
      <c r="F967" s="143"/>
    </row>
    <row r="968" spans="6:6" ht="12.5">
      <c r="F968" s="143"/>
    </row>
    <row r="969" spans="6:6" ht="12.5">
      <c r="F969" s="143"/>
    </row>
    <row r="970" spans="6:6" ht="12.5">
      <c r="F970" s="143"/>
    </row>
    <row r="971" spans="6:6" ht="12.5">
      <c r="F971" s="143"/>
    </row>
    <row r="972" spans="6:6" ht="12.5">
      <c r="F972" s="143"/>
    </row>
    <row r="973" spans="6:6" ht="12.5">
      <c r="F973" s="143"/>
    </row>
    <row r="974" spans="6:6" ht="12.5">
      <c r="F974" s="143"/>
    </row>
    <row r="975" spans="6:6" ht="12.5">
      <c r="F975" s="143"/>
    </row>
    <row r="976" spans="6:6" ht="12.5">
      <c r="F976" s="143"/>
    </row>
    <row r="977" spans="6:6" ht="12.5">
      <c r="F977" s="143"/>
    </row>
    <row r="978" spans="6:6" ht="12.5">
      <c r="F978" s="143"/>
    </row>
    <row r="979" spans="6:6" ht="12.5">
      <c r="F979" s="143"/>
    </row>
    <row r="980" spans="6:6" ht="12.5">
      <c r="F980" s="143"/>
    </row>
    <row r="981" spans="6:6" ht="12.5">
      <c r="F981" s="143"/>
    </row>
    <row r="982" spans="6:6" ht="12.5">
      <c r="F982" s="143"/>
    </row>
    <row r="983" spans="6:6" ht="12.5">
      <c r="F983" s="143"/>
    </row>
    <row r="984" spans="6:6" ht="12.5">
      <c r="F984" s="143"/>
    </row>
    <row r="985" spans="6:6" ht="12.5">
      <c r="F985" s="143"/>
    </row>
    <row r="986" spans="6:6" ht="12.5">
      <c r="F986" s="143"/>
    </row>
    <row r="987" spans="6:6" ht="12.5">
      <c r="F987" s="143"/>
    </row>
    <row r="988" spans="6:6" ht="12.5">
      <c r="F988" s="143"/>
    </row>
    <row r="989" spans="6:6" ht="12.5">
      <c r="F989" s="143"/>
    </row>
    <row r="990" spans="6:6" ht="12.5">
      <c r="F990" s="143"/>
    </row>
    <row r="991" spans="6:6" ht="12.5">
      <c r="F991" s="143"/>
    </row>
    <row r="992" spans="6:6" ht="12.5">
      <c r="F992" s="143"/>
    </row>
    <row r="993" spans="6:6" ht="12.5">
      <c r="F993" s="143"/>
    </row>
    <row r="994" spans="6:6" ht="12.5">
      <c r="F994" s="143"/>
    </row>
    <row r="995" spans="6:6" ht="12.5">
      <c r="F995" s="143"/>
    </row>
    <row r="996" spans="6:6" ht="12.5">
      <c r="F996" s="143"/>
    </row>
    <row r="997" spans="6:6" ht="12.5">
      <c r="F997" s="143"/>
    </row>
    <row r="998" spans="6:6" ht="12.5">
      <c r="F998" s="143"/>
    </row>
    <row r="999" spans="6:6" ht="12.5">
      <c r="F999" s="143"/>
    </row>
    <row r="1000" spans="6:6" ht="12.5">
      <c r="F1000" s="143"/>
    </row>
  </sheetData>
  <autoFilter ref="B1:J126" xr:uid="{00000000-0009-0000-0000-000009000000}"/>
  <conditionalFormatting sqref="M2:M126">
    <cfRule type="colorScale" priority="1">
      <colorScale>
        <cfvo type="min"/>
        <cfvo type="percentile" val="50"/>
        <cfvo type="max"/>
        <color rgb="FFCC4125"/>
        <color rgb="FFFFD966"/>
        <color rgb="FF6AA84F"/>
      </colorScale>
    </cfRule>
  </conditionalFormatting>
  <conditionalFormatting sqref="N2:N126">
    <cfRule type="colorScale" priority="2">
      <colorScale>
        <cfvo type="min"/>
        <cfvo type="percentile" val="50"/>
        <cfvo type="max"/>
        <color rgb="FFCC4125"/>
        <color rgb="FFFFD966"/>
        <color rgb="FF6AA84F"/>
      </colorScale>
    </cfRule>
  </conditionalFormatting>
  <conditionalFormatting sqref="K2:K126">
    <cfRule type="colorScale" priority="3">
      <colorScale>
        <cfvo type="min"/>
        <cfvo type="percentile" val="50"/>
        <cfvo type="max"/>
        <color rgb="FF6AA84F"/>
        <color rgb="FFFFD966"/>
        <color rgb="FFCC4125"/>
      </colorScale>
    </cfRule>
  </conditionalFormatting>
  <conditionalFormatting sqref="L2:L126">
    <cfRule type="colorScale" priority="4">
      <colorScale>
        <cfvo type="min"/>
        <cfvo type="percentile" val="50"/>
        <cfvo type="max"/>
        <color rgb="FF6AA84F"/>
        <color rgb="FFFFD966"/>
        <color rgb="FFCC4125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9900"/>
    <outlinePr summaryBelow="0" summaryRight="0"/>
  </sheetPr>
  <dimension ref="A1:L40"/>
  <sheetViews>
    <sheetView showGridLines="0" zoomScale="26" workbookViewId="0">
      <selection activeCell="M31" sqref="M31"/>
    </sheetView>
  </sheetViews>
  <sheetFormatPr defaultColWidth="12.6328125" defaultRowHeight="15.75" customHeight="1"/>
  <cols>
    <col min="1" max="1" width="35.36328125" customWidth="1"/>
    <col min="5" max="5" width="16.7265625" customWidth="1"/>
  </cols>
  <sheetData>
    <row r="1" spans="1:12" ht="15.75" customHeight="1">
      <c r="A1" s="187" t="s">
        <v>33</v>
      </c>
      <c r="B1" s="188" t="s">
        <v>144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</row>
    <row r="2" spans="1:12" ht="15.75" customHeight="1">
      <c r="A2" s="189" t="s">
        <v>72</v>
      </c>
      <c r="B2" s="190">
        <v>212976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</row>
    <row r="3" spans="1:12" ht="15.75" customHeight="1">
      <c r="A3" s="191" t="s">
        <v>73</v>
      </c>
      <c r="B3" s="192">
        <v>181805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</row>
    <row r="4" spans="1:12" ht="15.75" customHeight="1">
      <c r="A4" s="191" t="s">
        <v>74</v>
      </c>
      <c r="B4" s="192">
        <v>194446</v>
      </c>
      <c r="C4" s="140"/>
      <c r="D4" s="140"/>
      <c r="E4" s="140"/>
      <c r="F4" s="140"/>
      <c r="G4" s="140"/>
      <c r="H4" s="140"/>
      <c r="I4" s="140"/>
      <c r="J4" s="140"/>
      <c r="K4" s="140"/>
      <c r="L4" s="140"/>
    </row>
    <row r="5" spans="1:12" ht="15.75" customHeight="1">
      <c r="A5" s="191" t="s">
        <v>75</v>
      </c>
      <c r="B5" s="192">
        <v>104463</v>
      </c>
      <c r="C5" s="140"/>
      <c r="D5" s="140"/>
      <c r="E5" s="140"/>
      <c r="F5" s="140"/>
      <c r="G5" s="140"/>
      <c r="H5" s="140"/>
      <c r="I5" s="140"/>
      <c r="J5" s="140"/>
      <c r="K5" s="140"/>
      <c r="L5" s="140"/>
    </row>
    <row r="6" spans="1:12" ht="15.75" customHeight="1">
      <c r="A6" s="191" t="s">
        <v>76</v>
      </c>
      <c r="B6" s="192">
        <v>178519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</row>
    <row r="7" spans="1:12" ht="15.75" customHeight="1">
      <c r="A7" s="191" t="s">
        <v>77</v>
      </c>
      <c r="B7" s="192">
        <v>212173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</row>
    <row r="8" spans="1:12" ht="15.75" customHeight="1">
      <c r="A8" s="191" t="s">
        <v>78</v>
      </c>
      <c r="B8" s="192">
        <v>111929</v>
      </c>
      <c r="C8" s="140"/>
      <c r="D8" s="140"/>
      <c r="E8" s="140"/>
      <c r="F8" s="140"/>
      <c r="G8" s="140"/>
      <c r="H8" s="140"/>
      <c r="I8" s="140"/>
      <c r="J8" s="140"/>
      <c r="K8" s="140"/>
      <c r="L8" s="140"/>
    </row>
    <row r="9" spans="1:12" ht="15.75" customHeight="1">
      <c r="A9" s="191" t="s">
        <v>79</v>
      </c>
      <c r="B9" s="192">
        <v>229872</v>
      </c>
      <c r="C9" s="140"/>
      <c r="D9" s="140"/>
      <c r="E9" s="140"/>
      <c r="F9" s="140"/>
      <c r="G9" s="140"/>
      <c r="H9" s="140"/>
      <c r="I9" s="140"/>
      <c r="J9" s="140"/>
      <c r="K9" s="140"/>
      <c r="L9" s="140"/>
    </row>
    <row r="10" spans="1:12" ht="15.75" customHeight="1">
      <c r="A10" s="191" t="s">
        <v>80</v>
      </c>
      <c r="B10" s="192">
        <v>90078</v>
      </c>
      <c r="C10" s="140"/>
      <c r="D10" s="140"/>
      <c r="E10" s="140"/>
      <c r="F10" s="140"/>
      <c r="G10" s="140"/>
      <c r="H10" s="140"/>
      <c r="I10" s="140"/>
      <c r="J10" s="140"/>
      <c r="K10" s="140"/>
      <c r="L10" s="140"/>
    </row>
    <row r="11" spans="1:12" ht="15.75" customHeight="1">
      <c r="A11" s="191" t="s">
        <v>81</v>
      </c>
      <c r="B11" s="192">
        <v>147907</v>
      </c>
      <c r="C11" s="140"/>
      <c r="D11" s="140"/>
      <c r="E11" s="140"/>
      <c r="F11" s="140"/>
      <c r="G11" s="140"/>
      <c r="H11" s="140"/>
      <c r="I11" s="140"/>
      <c r="J11" s="140"/>
      <c r="K11" s="140"/>
      <c r="L11" s="140"/>
    </row>
    <row r="12" spans="1:12" ht="15.75" customHeight="1">
      <c r="A12" s="193" t="s">
        <v>238</v>
      </c>
      <c r="B12" s="194"/>
      <c r="C12" s="140"/>
      <c r="D12" s="140"/>
      <c r="E12" s="140"/>
      <c r="F12" s="140"/>
      <c r="G12" s="140"/>
      <c r="H12" s="140"/>
      <c r="I12" s="140"/>
      <c r="J12" s="140"/>
      <c r="K12" s="140"/>
      <c r="L12" s="140"/>
    </row>
    <row r="13" spans="1:12" ht="15.75" customHeigh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</row>
    <row r="14" spans="1:12" ht="13">
      <c r="A14" s="146" t="s">
        <v>185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0"/>
      <c r="L14" s="140"/>
    </row>
    <row r="15" spans="1:12" ht="15.75" customHeight="1">
      <c r="A15" s="139" t="s">
        <v>15</v>
      </c>
      <c r="B15" s="139" t="s">
        <v>146</v>
      </c>
      <c r="C15" s="139" t="s">
        <v>144</v>
      </c>
      <c r="D15" s="139" t="s">
        <v>147</v>
      </c>
      <c r="E15" s="139" t="s">
        <v>145</v>
      </c>
      <c r="F15" s="139" t="s">
        <v>148</v>
      </c>
      <c r="G15" s="138" t="s">
        <v>89</v>
      </c>
      <c r="H15" s="138" t="s">
        <v>90</v>
      </c>
      <c r="I15" s="138" t="s">
        <v>91</v>
      </c>
      <c r="J15" s="138" t="s">
        <v>92</v>
      </c>
      <c r="K15" s="140"/>
      <c r="L15" s="140"/>
    </row>
    <row r="16" spans="1:12" ht="15.75" customHeight="1">
      <c r="A16" s="139" t="s">
        <v>9</v>
      </c>
      <c r="B16" s="143">
        <v>142535.31428571432</v>
      </c>
      <c r="C16" s="142">
        <v>425149</v>
      </c>
      <c r="D16" s="142">
        <v>26031313</v>
      </c>
      <c r="E16" s="143">
        <v>1741772.8</v>
      </c>
      <c r="F16" s="139">
        <v>11605</v>
      </c>
      <c r="G16" s="143">
        <f t="shared" ref="G16:G21" si="0">B16/C16</f>
        <v>0.33525967198726642</v>
      </c>
      <c r="H16" s="143">
        <f t="shared" ref="H16:H21" si="1">B16/F16</f>
        <v>12.282233027635874</v>
      </c>
      <c r="I16" s="144">
        <f t="shared" ref="I16:I21" si="2">C16/D16</f>
        <v>1.6332214975095571E-2</v>
      </c>
      <c r="J16" s="144">
        <f t="shared" ref="J16:J21" si="3">F16/C16</f>
        <v>2.7296312586881304E-2</v>
      </c>
      <c r="K16" s="140"/>
      <c r="L16" s="140"/>
    </row>
    <row r="17" spans="1:12" ht="15.75" customHeight="1">
      <c r="A17" s="139" t="s">
        <v>10</v>
      </c>
      <c r="B17" s="143">
        <v>306769.88571428572</v>
      </c>
      <c r="C17" s="142">
        <v>293734</v>
      </c>
      <c r="D17" s="142">
        <v>38920621.5</v>
      </c>
      <c r="E17" s="143">
        <v>5135304.8000000017</v>
      </c>
      <c r="F17" s="139">
        <v>17020</v>
      </c>
      <c r="G17" s="143">
        <f t="shared" si="0"/>
        <v>1.044379900570876</v>
      </c>
      <c r="H17" s="143">
        <f t="shared" si="1"/>
        <v>18.02408259190868</v>
      </c>
      <c r="I17" s="144">
        <f t="shared" si="2"/>
        <v>7.5470017867006571E-3</v>
      </c>
      <c r="J17" s="144">
        <f t="shared" si="3"/>
        <v>5.7943581607849279E-2</v>
      </c>
      <c r="K17" s="140"/>
      <c r="L17" s="140"/>
    </row>
    <row r="18" spans="1:12" ht="15.75" customHeight="1">
      <c r="A18" s="139" t="s">
        <v>11</v>
      </c>
      <c r="B18" s="143">
        <v>153539.3142857143</v>
      </c>
      <c r="C18" s="142">
        <v>424318</v>
      </c>
      <c r="D18" s="142">
        <v>19523412.5</v>
      </c>
      <c r="E18" s="143">
        <v>4023189.2000000007</v>
      </c>
      <c r="F18" s="139">
        <v>10655</v>
      </c>
      <c r="G18" s="143">
        <f t="shared" si="0"/>
        <v>0.36184963703098688</v>
      </c>
      <c r="H18" s="143">
        <f t="shared" si="1"/>
        <v>14.410071730240666</v>
      </c>
      <c r="I18" s="144">
        <f t="shared" si="2"/>
        <v>2.1733802940443941E-2</v>
      </c>
      <c r="J18" s="144">
        <f t="shared" si="3"/>
        <v>2.5110883818268374E-2</v>
      </c>
      <c r="K18" s="140"/>
      <c r="L18" s="140"/>
    </row>
    <row r="19" spans="1:12" ht="15.75" customHeight="1">
      <c r="A19" s="139" t="s">
        <v>12</v>
      </c>
      <c r="B19" s="143">
        <v>138104.05714285714</v>
      </c>
      <c r="C19" s="142">
        <v>194541</v>
      </c>
      <c r="D19" s="142">
        <v>9977546.5</v>
      </c>
      <c r="E19" s="143">
        <v>1712668.7999999998</v>
      </c>
      <c r="F19" s="139">
        <v>5152</v>
      </c>
      <c r="G19" s="143">
        <f t="shared" si="0"/>
        <v>0.70989692220589562</v>
      </c>
      <c r="H19" s="143">
        <f t="shared" si="1"/>
        <v>26.80591171251109</v>
      </c>
      <c r="I19" s="144">
        <f t="shared" si="2"/>
        <v>1.9497879563878755E-2</v>
      </c>
      <c r="J19" s="144">
        <f t="shared" si="3"/>
        <v>2.6482849373653881E-2</v>
      </c>
      <c r="K19" s="140"/>
      <c r="L19" s="140"/>
    </row>
    <row r="20" spans="1:12" ht="15.75" customHeight="1">
      <c r="A20" s="139" t="s">
        <v>13</v>
      </c>
      <c r="B20" s="143">
        <v>108393.48571428571</v>
      </c>
      <c r="C20" s="142">
        <v>326426</v>
      </c>
      <c r="D20" s="142">
        <v>18635491.5</v>
      </c>
      <c r="E20" s="143">
        <v>801895.99999999988</v>
      </c>
      <c r="F20" s="139">
        <v>4396</v>
      </c>
      <c r="G20" s="143">
        <f t="shared" si="0"/>
        <v>0.33206143418197603</v>
      </c>
      <c r="H20" s="143">
        <f t="shared" si="1"/>
        <v>24.657298843104119</v>
      </c>
      <c r="I20" s="144">
        <f t="shared" si="2"/>
        <v>1.7516361186395324E-2</v>
      </c>
      <c r="J20" s="144">
        <f t="shared" si="3"/>
        <v>1.3467064510792645E-2</v>
      </c>
      <c r="K20" s="140"/>
      <c r="L20" s="140"/>
    </row>
    <row r="21" spans="1:12" ht="13">
      <c r="A21" s="153" t="s">
        <v>149</v>
      </c>
      <c r="B21" s="143">
        <f t="shared" ref="B21:F21" si="4">SUM(B16:B20)</f>
        <v>849342.05714285723</v>
      </c>
      <c r="C21" s="142">
        <f t="shared" si="4"/>
        <v>1664168</v>
      </c>
      <c r="D21" s="142">
        <f t="shared" si="4"/>
        <v>113088385</v>
      </c>
      <c r="E21" s="143">
        <f t="shared" si="4"/>
        <v>13414831.600000001</v>
      </c>
      <c r="F21" s="139">
        <f t="shared" si="4"/>
        <v>48828</v>
      </c>
      <c r="G21" s="143">
        <f t="shared" si="0"/>
        <v>0.51037038156175174</v>
      </c>
      <c r="H21" s="143">
        <f t="shared" si="1"/>
        <v>17.394569860384557</v>
      </c>
      <c r="I21" s="144">
        <f t="shared" si="2"/>
        <v>1.4715640337422804E-2</v>
      </c>
      <c r="J21" s="144">
        <f t="shared" si="3"/>
        <v>2.9340787708933232E-2</v>
      </c>
      <c r="K21" s="140"/>
      <c r="L21" s="140"/>
    </row>
    <row r="22" spans="1:12" ht="15.75" customHeigh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</row>
    <row r="23" spans="1:12" ht="13">
      <c r="A23" s="146" t="s">
        <v>186</v>
      </c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0"/>
    </row>
    <row r="24" spans="1:12" ht="12.5">
      <c r="A24" s="139" t="s">
        <v>34</v>
      </c>
      <c r="B24" s="139" t="s">
        <v>15</v>
      </c>
      <c r="C24" s="139" t="s">
        <v>146</v>
      </c>
      <c r="D24" s="139" t="s">
        <v>144</v>
      </c>
      <c r="E24" s="139" t="s">
        <v>147</v>
      </c>
      <c r="F24" s="139" t="s">
        <v>145</v>
      </c>
      <c r="G24" s="139" t="s">
        <v>148</v>
      </c>
      <c r="H24" s="138" t="s">
        <v>89</v>
      </c>
      <c r="I24" s="138" t="s">
        <v>90</v>
      </c>
      <c r="J24" s="138" t="s">
        <v>91</v>
      </c>
      <c r="K24" s="138" t="s">
        <v>92</v>
      </c>
      <c r="L24" s="140"/>
    </row>
    <row r="25" spans="1:12" ht="12.5">
      <c r="A25" s="139" t="s">
        <v>39</v>
      </c>
      <c r="B25" s="139" t="s">
        <v>9</v>
      </c>
      <c r="C25" s="143">
        <v>67290.514285714293</v>
      </c>
      <c r="D25" s="142">
        <v>212976</v>
      </c>
      <c r="E25" s="142">
        <v>13439794</v>
      </c>
      <c r="F25" s="143">
        <v>931070.39999999991</v>
      </c>
      <c r="G25" s="139">
        <v>6870</v>
      </c>
      <c r="H25" s="143">
        <f t="shared" ref="H25:H30" si="5">C25/D25</f>
        <v>0.3159535078399176</v>
      </c>
      <c r="I25" s="143">
        <f t="shared" ref="I25:I30" si="6">C25/G25</f>
        <v>9.7948346849656911</v>
      </c>
      <c r="J25" s="144">
        <f t="shared" ref="J25:J30" si="7">D25/E25</f>
        <v>1.5846671459398855E-2</v>
      </c>
      <c r="K25" s="144">
        <f t="shared" ref="K25:K30" si="8">G25/D25</f>
        <v>3.2257155735857558E-2</v>
      </c>
      <c r="L25" s="140"/>
    </row>
    <row r="26" spans="1:12" ht="12.5">
      <c r="A26" s="139"/>
      <c r="B26" s="139" t="s">
        <v>10</v>
      </c>
      <c r="C26" s="143">
        <v>159985.88571428572</v>
      </c>
      <c r="D26" s="142">
        <v>181805</v>
      </c>
      <c r="E26" s="142">
        <v>23089891</v>
      </c>
      <c r="F26" s="143">
        <v>3050546.8</v>
      </c>
      <c r="G26" s="139">
        <v>10798</v>
      </c>
      <c r="H26" s="143">
        <f t="shared" si="5"/>
        <v>0.87998617042592731</v>
      </c>
      <c r="I26" s="143">
        <f t="shared" si="6"/>
        <v>14.81625168682031</v>
      </c>
      <c r="J26" s="144">
        <f t="shared" si="7"/>
        <v>7.8737920417207685E-3</v>
      </c>
      <c r="K26" s="144">
        <f t="shared" si="8"/>
        <v>5.9393306014686065E-2</v>
      </c>
      <c r="L26" s="140"/>
    </row>
    <row r="27" spans="1:12" ht="12.5">
      <c r="A27" s="139"/>
      <c r="B27" s="139" t="s">
        <v>11</v>
      </c>
      <c r="C27" s="143">
        <v>65170.914285714287</v>
      </c>
      <c r="D27" s="142">
        <v>194446</v>
      </c>
      <c r="E27" s="142">
        <v>9404511.5</v>
      </c>
      <c r="F27" s="143">
        <v>2019727.6</v>
      </c>
      <c r="G27" s="139">
        <v>5585</v>
      </c>
      <c r="H27" s="143">
        <f t="shared" si="5"/>
        <v>0.3351620207446504</v>
      </c>
      <c r="I27" s="143">
        <f t="shared" si="6"/>
        <v>11.668919299143113</v>
      </c>
      <c r="J27" s="144">
        <f t="shared" si="7"/>
        <v>2.0675821386363341E-2</v>
      </c>
      <c r="K27" s="144">
        <f t="shared" si="8"/>
        <v>2.8722627361838247E-2</v>
      </c>
      <c r="L27" s="140"/>
    </row>
    <row r="28" spans="1:12" ht="12.5">
      <c r="A28" s="139"/>
      <c r="B28" s="139" t="s">
        <v>12</v>
      </c>
      <c r="C28" s="143">
        <v>65651.257142857154</v>
      </c>
      <c r="D28" s="142">
        <v>104463</v>
      </c>
      <c r="E28" s="142">
        <v>5212055</v>
      </c>
      <c r="F28" s="143">
        <v>941390</v>
      </c>
      <c r="G28" s="139">
        <v>2694</v>
      </c>
      <c r="H28" s="143">
        <f t="shared" si="5"/>
        <v>0.62846421357664584</v>
      </c>
      <c r="I28" s="143">
        <f t="shared" si="6"/>
        <v>24.369434722664124</v>
      </c>
      <c r="J28" s="144">
        <f t="shared" si="7"/>
        <v>2.004257437805242E-2</v>
      </c>
      <c r="K28" s="144">
        <f t="shared" si="8"/>
        <v>2.5789035352229976E-2</v>
      </c>
      <c r="L28" s="140"/>
    </row>
    <row r="29" spans="1:12" ht="12.5">
      <c r="A29" s="139"/>
      <c r="B29" s="139" t="s">
        <v>13</v>
      </c>
      <c r="C29" s="143">
        <v>54281.485714285714</v>
      </c>
      <c r="D29" s="142">
        <v>178519</v>
      </c>
      <c r="E29" s="142">
        <v>10897212</v>
      </c>
      <c r="F29" s="143">
        <v>451964.40000000008</v>
      </c>
      <c r="G29" s="139">
        <v>2704</v>
      </c>
      <c r="H29" s="143">
        <f t="shared" si="5"/>
        <v>0.30406559365829805</v>
      </c>
      <c r="I29" s="143">
        <f t="shared" si="6"/>
        <v>20.074513947590869</v>
      </c>
      <c r="J29" s="144">
        <f t="shared" si="7"/>
        <v>1.6382080113702478E-2</v>
      </c>
      <c r="K29" s="144">
        <f t="shared" si="8"/>
        <v>1.5146847114312762E-2</v>
      </c>
      <c r="L29" s="140"/>
    </row>
    <row r="30" spans="1:12" ht="13">
      <c r="A30" s="153" t="s">
        <v>152</v>
      </c>
      <c r="B30" s="154"/>
      <c r="C30" s="143">
        <f t="shared" ref="C30:G30" si="9">SUM(C25:C29)</f>
        <v>412380.05714285717</v>
      </c>
      <c r="D30" s="142">
        <f t="shared" si="9"/>
        <v>872209</v>
      </c>
      <c r="E30" s="142">
        <f t="shared" si="9"/>
        <v>62043463.5</v>
      </c>
      <c r="F30" s="143">
        <f t="shared" si="9"/>
        <v>7394699.2000000002</v>
      </c>
      <c r="G30" s="139">
        <f t="shared" si="9"/>
        <v>28651</v>
      </c>
      <c r="H30" s="143">
        <f t="shared" si="5"/>
        <v>0.47279958948240292</v>
      </c>
      <c r="I30" s="143">
        <f t="shared" si="6"/>
        <v>14.393216890958682</v>
      </c>
      <c r="J30" s="144">
        <f t="shared" si="7"/>
        <v>1.4058032076175116E-2</v>
      </c>
      <c r="K30" s="144">
        <f t="shared" si="8"/>
        <v>3.2848778217147497E-2</v>
      </c>
      <c r="L30" s="140"/>
    </row>
    <row r="31" spans="1:12" ht="15.75" customHeigh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</row>
    <row r="32" spans="1:12" ht="13">
      <c r="A32" s="146" t="s">
        <v>187</v>
      </c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0"/>
    </row>
    <row r="33" spans="1:12" ht="12.5">
      <c r="A33" s="139" t="s">
        <v>34</v>
      </c>
      <c r="B33" s="139" t="s">
        <v>15</v>
      </c>
      <c r="C33" s="139" t="s">
        <v>146</v>
      </c>
      <c r="D33" s="139" t="s">
        <v>144</v>
      </c>
      <c r="E33" s="139" t="s">
        <v>147</v>
      </c>
      <c r="F33" s="139" t="s">
        <v>145</v>
      </c>
      <c r="G33" s="139" t="s">
        <v>148</v>
      </c>
      <c r="H33" s="138" t="s">
        <v>89</v>
      </c>
      <c r="I33" s="138" t="s">
        <v>90</v>
      </c>
      <c r="J33" s="138" t="s">
        <v>91</v>
      </c>
      <c r="K33" s="138" t="s">
        <v>92</v>
      </c>
      <c r="L33" s="140"/>
    </row>
    <row r="34" spans="1:12" ht="12.5">
      <c r="A34" s="139" t="s">
        <v>48</v>
      </c>
      <c r="B34" s="139" t="s">
        <v>9</v>
      </c>
      <c r="C34" s="143">
        <v>75244.800000000003</v>
      </c>
      <c r="D34" s="142">
        <v>212173</v>
      </c>
      <c r="E34" s="142">
        <v>12591519</v>
      </c>
      <c r="F34" s="143">
        <v>810702.40000000026</v>
      </c>
      <c r="G34" s="139">
        <v>4735</v>
      </c>
      <c r="H34" s="143">
        <f t="shared" ref="H34:H39" si="10">C34/D34</f>
        <v>0.35463890315921442</v>
      </c>
      <c r="I34" s="143">
        <f t="shared" ref="I34:I39" si="11">C34/G34</f>
        <v>15.891193241816262</v>
      </c>
      <c r="J34" s="144">
        <f t="shared" ref="J34:J39" si="12">D34/E34</f>
        <v>1.6850468954539958E-2</v>
      </c>
      <c r="K34" s="144">
        <f t="shared" ref="K34:K39" si="13">G34/D34</f>
        <v>2.2316694395611129E-2</v>
      </c>
      <c r="L34" s="140"/>
    </row>
    <row r="35" spans="1:12" ht="12.5">
      <c r="A35" s="139"/>
      <c r="B35" s="139" t="s">
        <v>10</v>
      </c>
      <c r="C35" s="143">
        <v>146784</v>
      </c>
      <c r="D35" s="142">
        <v>111929</v>
      </c>
      <c r="E35" s="142">
        <v>15830730.5</v>
      </c>
      <c r="F35" s="143">
        <v>2084758</v>
      </c>
      <c r="G35" s="139">
        <v>6222</v>
      </c>
      <c r="H35" s="143">
        <f t="shared" si="10"/>
        <v>1.3114027642523385</v>
      </c>
      <c r="I35" s="143">
        <f t="shared" si="11"/>
        <v>23.591128254580521</v>
      </c>
      <c r="J35" s="144">
        <f t="shared" si="12"/>
        <v>7.0703622931361249E-3</v>
      </c>
      <c r="K35" s="144">
        <f t="shared" si="13"/>
        <v>5.5588810763966441E-2</v>
      </c>
      <c r="L35" s="140"/>
    </row>
    <row r="36" spans="1:12" ht="12.5">
      <c r="A36" s="139"/>
      <c r="B36" s="139" t="s">
        <v>11</v>
      </c>
      <c r="C36" s="143">
        <v>88368.39999999998</v>
      </c>
      <c r="D36" s="142">
        <v>229872</v>
      </c>
      <c r="E36" s="142">
        <v>10118901</v>
      </c>
      <c r="F36" s="143">
        <v>2003461.6</v>
      </c>
      <c r="G36" s="139">
        <v>5070</v>
      </c>
      <c r="H36" s="143">
        <f t="shared" si="10"/>
        <v>0.38442437530451723</v>
      </c>
      <c r="I36" s="143">
        <f t="shared" si="11"/>
        <v>17.429664694280074</v>
      </c>
      <c r="J36" s="144">
        <f t="shared" si="12"/>
        <v>2.2717091510234166E-2</v>
      </c>
      <c r="K36" s="144">
        <f t="shared" si="13"/>
        <v>2.2055752766757152E-2</v>
      </c>
      <c r="L36" s="140"/>
    </row>
    <row r="37" spans="1:12" ht="12.5">
      <c r="A37" s="139"/>
      <c r="B37" s="139" t="s">
        <v>12</v>
      </c>
      <c r="C37" s="143">
        <v>72452.799999999988</v>
      </c>
      <c r="D37" s="142">
        <v>90078</v>
      </c>
      <c r="E37" s="142">
        <v>4765491.5</v>
      </c>
      <c r="F37" s="143">
        <v>771278.8</v>
      </c>
      <c r="G37" s="139">
        <v>2458</v>
      </c>
      <c r="H37" s="143">
        <f t="shared" si="10"/>
        <v>0.804334021625702</v>
      </c>
      <c r="I37" s="143">
        <f t="shared" si="11"/>
        <v>29.476322213181444</v>
      </c>
      <c r="J37" s="144">
        <f t="shared" si="12"/>
        <v>1.8902142622644485E-2</v>
      </c>
      <c r="K37" s="144">
        <f t="shared" si="13"/>
        <v>2.7287461977397367E-2</v>
      </c>
      <c r="L37" s="140"/>
    </row>
    <row r="38" spans="1:12" ht="12.5">
      <c r="A38" s="139"/>
      <c r="B38" s="139" t="s">
        <v>13</v>
      </c>
      <c r="C38" s="143">
        <v>54112.000000000007</v>
      </c>
      <c r="D38" s="142">
        <v>147907</v>
      </c>
      <c r="E38" s="142">
        <v>7738279.5</v>
      </c>
      <c r="F38" s="143">
        <v>349931.6</v>
      </c>
      <c r="G38" s="139">
        <v>1692</v>
      </c>
      <c r="H38" s="143">
        <f t="shared" si="10"/>
        <v>0.36585151480322098</v>
      </c>
      <c r="I38" s="143">
        <f t="shared" si="11"/>
        <v>31.981087470449175</v>
      </c>
      <c r="J38" s="144">
        <f t="shared" si="12"/>
        <v>1.9113680243780289E-2</v>
      </c>
      <c r="K38" s="144">
        <f t="shared" si="13"/>
        <v>1.1439620842826912E-2</v>
      </c>
      <c r="L38" s="140"/>
    </row>
    <row r="39" spans="1:12" ht="13">
      <c r="A39" s="153" t="s">
        <v>152</v>
      </c>
      <c r="B39" s="154"/>
      <c r="C39" s="143">
        <f t="shared" ref="C39:G39" si="14">SUM(C34:C38)</f>
        <v>436961.99999999994</v>
      </c>
      <c r="D39" s="142">
        <f t="shared" si="14"/>
        <v>791959</v>
      </c>
      <c r="E39" s="142">
        <f t="shared" si="14"/>
        <v>51044921.5</v>
      </c>
      <c r="F39" s="143">
        <f t="shared" si="14"/>
        <v>6020132.3999999994</v>
      </c>
      <c r="G39" s="139">
        <f t="shared" si="14"/>
        <v>20177</v>
      </c>
      <c r="H39" s="143">
        <f t="shared" si="10"/>
        <v>0.55174825969526198</v>
      </c>
      <c r="I39" s="143">
        <f t="shared" si="11"/>
        <v>21.656440501561182</v>
      </c>
      <c r="J39" s="144">
        <f t="shared" si="12"/>
        <v>1.5514942069212508E-2</v>
      </c>
      <c r="K39" s="144">
        <f t="shared" si="13"/>
        <v>2.547732900314284E-2</v>
      </c>
      <c r="L39" s="140"/>
    </row>
    <row r="40" spans="1:12" ht="13">
      <c r="A40" s="46"/>
    </row>
  </sheetData>
  <mergeCells count="3">
    <mergeCell ref="A14:J14"/>
    <mergeCell ref="A23:K23"/>
    <mergeCell ref="A32:K32"/>
  </mergeCells>
  <conditionalFormatting sqref="H25:H29">
    <cfRule type="colorScale" priority="1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I25:I29">
    <cfRule type="colorScale" priority="2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J25:J29">
    <cfRule type="colorScale" priority="3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K25:K29">
    <cfRule type="colorScale" priority="4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H34:H38">
    <cfRule type="colorScale" priority="5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I34:I38">
    <cfRule type="colorScale" priority="6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J34:J38">
    <cfRule type="colorScale" priority="7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K34:K38">
    <cfRule type="colorScale" priority="8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G16:G20">
    <cfRule type="colorScale" priority="9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H16:H20">
    <cfRule type="colorScale" priority="10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I16:I20">
    <cfRule type="colorScale" priority="1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J16:J20">
    <cfRule type="colorScale" priority="12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H49"/>
  <sheetViews>
    <sheetView topLeftCell="I10" zoomScale="57" workbookViewId="0">
      <selection activeCell="E5" sqref="E5"/>
    </sheetView>
  </sheetViews>
  <sheetFormatPr defaultColWidth="12.6328125" defaultRowHeight="15.75" customHeight="1"/>
  <cols>
    <col min="1" max="1" width="12.6328125" style="140"/>
    <col min="2" max="2" width="12.7265625" style="140" bestFit="1" customWidth="1"/>
    <col min="3" max="3" width="14.36328125" style="140" customWidth="1"/>
    <col min="4" max="4" width="12.7265625" style="140" bestFit="1" customWidth="1"/>
    <col min="5" max="5" width="12.81640625" style="140" bestFit="1" customWidth="1"/>
    <col min="6" max="6" width="14.7265625" style="140" bestFit="1" customWidth="1"/>
    <col min="7" max="10" width="12.81640625" style="140" bestFit="1" customWidth="1"/>
    <col min="11" max="12" width="12.6328125" style="140"/>
    <col min="13" max="16" width="12.81640625" style="140" bestFit="1" customWidth="1"/>
    <col min="17" max="17" width="13.453125" style="140" bestFit="1" customWidth="1"/>
    <col min="18" max="21" width="12.81640625" style="140" bestFit="1" customWidth="1"/>
    <col min="22" max="23" width="12.6328125" style="140"/>
    <col min="24" max="27" width="12.7265625" style="140" bestFit="1" customWidth="1"/>
    <col min="28" max="28" width="14.7265625" style="140" bestFit="1" customWidth="1"/>
    <col min="29" max="32" width="12.7265625" style="140" bestFit="1" customWidth="1"/>
    <col min="33" max="16384" width="12.6328125" style="140"/>
  </cols>
  <sheetData>
    <row r="1" spans="1:32" ht="12.5">
      <c r="A1" s="104" t="s">
        <v>188</v>
      </c>
      <c r="B1" s="147"/>
      <c r="C1" s="147"/>
      <c r="D1" s="147"/>
      <c r="E1" s="147"/>
      <c r="F1" s="147"/>
      <c r="G1" s="147"/>
      <c r="H1" s="147"/>
      <c r="I1" s="147"/>
      <c r="J1" s="147"/>
      <c r="L1" s="102" t="s">
        <v>189</v>
      </c>
      <c r="M1" s="147"/>
      <c r="N1" s="147"/>
      <c r="O1" s="147"/>
      <c r="P1" s="147"/>
      <c r="Q1" s="147"/>
      <c r="R1" s="147"/>
      <c r="S1" s="147"/>
      <c r="T1" s="147"/>
      <c r="U1" s="147"/>
      <c r="W1" s="103" t="s">
        <v>190</v>
      </c>
      <c r="X1" s="147"/>
      <c r="Y1" s="147"/>
      <c r="Z1" s="147"/>
      <c r="AA1" s="147"/>
      <c r="AB1" s="147"/>
      <c r="AC1" s="147"/>
      <c r="AD1" s="147"/>
      <c r="AE1" s="147"/>
      <c r="AF1" s="147"/>
    </row>
    <row r="2" spans="1:32" ht="13">
      <c r="A2" s="195" t="s">
        <v>15</v>
      </c>
      <c r="B2" s="195" t="s">
        <v>191</v>
      </c>
      <c r="C2" s="195" t="s">
        <v>86</v>
      </c>
      <c r="D2" s="195" t="s">
        <v>87</v>
      </c>
      <c r="E2" s="195" t="s">
        <v>88</v>
      </c>
      <c r="F2" s="195" t="s">
        <v>85</v>
      </c>
      <c r="G2" s="195" t="s">
        <v>192</v>
      </c>
      <c r="H2" s="195" t="s">
        <v>193</v>
      </c>
      <c r="I2" s="195" t="s">
        <v>194</v>
      </c>
      <c r="J2" s="195" t="s">
        <v>195</v>
      </c>
      <c r="L2" s="195" t="s">
        <v>15</v>
      </c>
      <c r="M2" s="195" t="s">
        <v>191</v>
      </c>
      <c r="N2" s="195" t="s">
        <v>86</v>
      </c>
      <c r="O2" s="195" t="s">
        <v>87</v>
      </c>
      <c r="P2" s="195" t="s">
        <v>88</v>
      </c>
      <c r="Q2" s="195" t="s">
        <v>85</v>
      </c>
      <c r="R2" s="195" t="s">
        <v>192</v>
      </c>
      <c r="S2" s="195" t="s">
        <v>193</v>
      </c>
      <c r="T2" s="195" t="s">
        <v>194</v>
      </c>
      <c r="U2" s="195" t="s">
        <v>195</v>
      </c>
      <c r="W2" s="195" t="s">
        <v>15</v>
      </c>
      <c r="X2" s="195" t="s">
        <v>191</v>
      </c>
      <c r="Y2" s="195" t="s">
        <v>86</v>
      </c>
      <c r="Z2" s="195" t="s">
        <v>87</v>
      </c>
      <c r="AA2" s="195" t="s">
        <v>88</v>
      </c>
      <c r="AB2" s="195" t="s">
        <v>85</v>
      </c>
      <c r="AC2" s="195" t="s">
        <v>192</v>
      </c>
      <c r="AD2" s="195" t="s">
        <v>193</v>
      </c>
      <c r="AE2" s="195" t="s">
        <v>194</v>
      </c>
      <c r="AF2" s="195" t="s">
        <v>195</v>
      </c>
    </row>
    <row r="3" spans="1:32" ht="12.5">
      <c r="A3" s="139" t="s">
        <v>196</v>
      </c>
      <c r="B3" s="143">
        <f t="shared" ref="B3:F3" si="0">SUM(M3 + X3)</f>
        <v>287676.26674768014</v>
      </c>
      <c r="C3" s="142">
        <f t="shared" si="0"/>
        <v>649855.4</v>
      </c>
      <c r="D3" s="142">
        <f t="shared" si="0"/>
        <v>37059140</v>
      </c>
      <c r="E3" s="142">
        <f t="shared" si="0"/>
        <v>20587</v>
      </c>
      <c r="F3" s="143">
        <f t="shared" si="0"/>
        <v>4707286.4550370369</v>
      </c>
      <c r="G3" s="143">
        <f t="shared" ref="G3:G7" si="1">B3/C3</f>
        <v>0.44267735060396535</v>
      </c>
      <c r="H3" s="143">
        <f t="shared" ref="H3:H7" si="2">B3/E3</f>
        <v>13.973685663169968</v>
      </c>
      <c r="I3" s="144">
        <f t="shared" ref="I3:I7" si="3">C3/D3</f>
        <v>1.7535630886199735E-2</v>
      </c>
      <c r="J3" s="144">
        <f t="shared" ref="J3:J7" si="4">E3/C3</f>
        <v>3.1679355130387464E-2</v>
      </c>
      <c r="L3" s="139" t="s">
        <v>196</v>
      </c>
      <c r="M3" s="143">
        <f>SUM('Copy of Forecasted Q1+Q2 Budget'!B20 + 'Copy of Forecasted Q1+Q2 Budget'!B21)</f>
        <v>47444.205173076924</v>
      </c>
      <c r="N3" s="142">
        <f>SUM('SEM Pivot Table'!C11 + 'SEM Conquest Pivot Table'!D11)</f>
        <v>63295.4</v>
      </c>
      <c r="O3" s="142">
        <f>SUM('SEM Pivot Table'!F11 + 'SEM Conquest Pivot Table'!E11)</f>
        <v>5373311</v>
      </c>
      <c r="P3" s="142">
        <f>SUM('SEM Pivot Table'!G11 + 'SEM Conquest Pivot Table'!G11)</f>
        <v>3286</v>
      </c>
      <c r="Q3" s="143">
        <f>SUM('SEM Pivot Table'!D11 + 'SEM Conquest Pivot Table'!F11)</f>
        <v>937661.41800000006</v>
      </c>
      <c r="R3" s="143">
        <f t="shared" ref="R3:R6" si="5">M3/N3</f>
        <v>0.74956798081814668</v>
      </c>
      <c r="S3" s="143">
        <f t="shared" ref="S3:S6" si="6">M3/P3</f>
        <v>14.438285201788473</v>
      </c>
      <c r="T3" s="144">
        <f t="shared" ref="T3:T6" si="7">N3/O3</f>
        <v>1.1779589902762002E-2</v>
      </c>
      <c r="U3" s="144">
        <f t="shared" ref="U3:U6" si="8">P3/N3</f>
        <v>5.1915305061663246E-2</v>
      </c>
      <c r="W3" s="139" t="s">
        <v>196</v>
      </c>
      <c r="X3" s="143">
        <f>SUM('Copy of Forecasted Q1+Q2 Budget'!B22 + 'Copy of Forecasted Q1+Q2 Budget'!B23)</f>
        <v>240232.0615746032</v>
      </c>
      <c r="Y3" s="142">
        <f>SUM('MR Pivot Table'!D12 + 'MA Pivot Table'!D25)</f>
        <v>586560</v>
      </c>
      <c r="Z3" s="142">
        <f>SUM('MR Pivot Table'!E12 + 'MA Pivot Table'!E25)</f>
        <v>31685829</v>
      </c>
      <c r="AA3" s="142">
        <f>SUM('MR Pivot Table'!G12 + 'MA Pivot Table'!G25)</f>
        <v>17301</v>
      </c>
      <c r="AB3" s="143">
        <f>SUM('MR Pivot Table'!F12 + 'MA Pivot Table'!F25)</f>
        <v>3769625.0370370368</v>
      </c>
      <c r="AC3" s="143">
        <f t="shared" ref="AC3:AC7" si="9">X3/Y3</f>
        <v>0.4095609342174768</v>
      </c>
      <c r="AD3" s="143">
        <f t="shared" ref="AD3:AD7" si="10">X3/AA3</f>
        <v>13.88544370698822</v>
      </c>
      <c r="AE3" s="144">
        <f t="shared" ref="AE3:AE7" si="11">Y3/Z3</f>
        <v>1.8511745424113726E-2</v>
      </c>
      <c r="AF3" s="144">
        <f t="shared" ref="AF3:AF7" si="12">AA3/Y3</f>
        <v>2.9495703764320785E-2</v>
      </c>
    </row>
    <row r="4" spans="1:32" ht="12.5">
      <c r="A4" s="139" t="s">
        <v>197</v>
      </c>
      <c r="B4" s="143">
        <f t="shared" ref="B4:F4" si="13">SUM(M4 + X4)</f>
        <v>576877.15704163618</v>
      </c>
      <c r="C4" s="142">
        <f t="shared" si="13"/>
        <v>791272.93333333335</v>
      </c>
      <c r="D4" s="142">
        <f t="shared" si="13"/>
        <v>95362014.666666672</v>
      </c>
      <c r="E4" s="142">
        <f t="shared" si="13"/>
        <v>39283</v>
      </c>
      <c r="F4" s="143">
        <f t="shared" si="13"/>
        <v>9390530.0924444441</v>
      </c>
      <c r="G4" s="143">
        <f t="shared" si="1"/>
        <v>0.72904952607372919</v>
      </c>
      <c r="H4" s="143">
        <f t="shared" si="2"/>
        <v>14.685160426689311</v>
      </c>
      <c r="I4" s="144">
        <f t="shared" si="3"/>
        <v>8.2975693844052033E-3</v>
      </c>
      <c r="J4" s="144">
        <f t="shared" si="4"/>
        <v>4.9645322549471758E-2</v>
      </c>
      <c r="L4" s="139" t="s">
        <v>197</v>
      </c>
      <c r="M4" s="143">
        <f>SUM('Copy of Forecasted Q1+Q2 Budget'!C20 + 'Copy of Forecasted Q1+Q2 Budget'!C21)</f>
        <v>71589.844038461539</v>
      </c>
      <c r="N4" s="142">
        <f>SUM('SEM Pivot Table'!C12 + 'SEM Conquest Pivot Table'!D12)</f>
        <v>52434.6</v>
      </c>
      <c r="O4" s="142">
        <f>SUM('SEM Pivot Table'!F12 + 'SEM Conquest Pivot Table'!E12)</f>
        <v>4412628</v>
      </c>
      <c r="P4" s="142">
        <f>SUM('SEM Pivot Table'!G12 + 'SEM Conquest Pivot Table'!G12)</f>
        <v>6648</v>
      </c>
      <c r="Q4" s="143">
        <f>SUM('SEM Pivot Table'!D12 + 'SEM Conquest Pivot Table'!F12)</f>
        <v>1949269.2480000001</v>
      </c>
      <c r="R4" s="143">
        <f t="shared" si="5"/>
        <v>1.3653168716546238</v>
      </c>
      <c r="S4" s="143">
        <f t="shared" si="6"/>
        <v>10.768628766314913</v>
      </c>
      <c r="T4" s="144">
        <f t="shared" si="7"/>
        <v>1.1882850763762547E-2</v>
      </c>
      <c r="U4" s="144">
        <f t="shared" si="8"/>
        <v>0.12678651119680517</v>
      </c>
      <c r="W4" s="139" t="s">
        <v>197</v>
      </c>
      <c r="X4" s="143">
        <f>SUM('Copy of Forecasted Q1+Q2 Budget'!C22 + 'Copy of Forecasted Q1+Q2 Budget'!C23)</f>
        <v>505287.31300317467</v>
      </c>
      <c r="Y4" s="142">
        <f>SUM('MR Pivot Table'!D13 + 'MA Pivot Table'!D26)</f>
        <v>738838.33333333337</v>
      </c>
      <c r="Z4" s="142">
        <f>SUM('MR Pivot Table'!E13 + 'MA Pivot Table'!E26)</f>
        <v>90949386.666666672</v>
      </c>
      <c r="AA4" s="142">
        <f>SUM('MR Pivot Table'!G13 + 'MA Pivot Table'!G26)</f>
        <v>32635</v>
      </c>
      <c r="AB4" s="143">
        <f>SUM('MR Pivot Table'!F13 + 'MA Pivot Table'!F26)</f>
        <v>7441260.8444444444</v>
      </c>
      <c r="AC4" s="143">
        <f t="shared" si="9"/>
        <v>0.68389428404929542</v>
      </c>
      <c r="AD4" s="143">
        <f t="shared" si="10"/>
        <v>15.482987988453338</v>
      </c>
      <c r="AE4" s="144">
        <f t="shared" si="11"/>
        <v>8.1236208446485401E-3</v>
      </c>
      <c r="AF4" s="144">
        <f t="shared" si="12"/>
        <v>4.4170691378131885E-2</v>
      </c>
    </row>
    <row r="5" spans="1:32" ht="12.5">
      <c r="A5" s="139" t="s">
        <v>198</v>
      </c>
      <c r="B5" s="143">
        <f t="shared" ref="B5:F5" si="14">SUM(M5 + X5)</f>
        <v>513042.21521990228</v>
      </c>
      <c r="C5" s="142">
        <f t="shared" si="14"/>
        <v>1217831.1333333333</v>
      </c>
      <c r="D5" s="142">
        <f t="shared" si="14"/>
        <v>71808797.5</v>
      </c>
      <c r="E5" s="142">
        <f t="shared" si="14"/>
        <v>52830</v>
      </c>
      <c r="F5" s="143">
        <f t="shared" si="14"/>
        <v>20190961.675851852</v>
      </c>
      <c r="G5" s="143">
        <f t="shared" si="1"/>
        <v>0.42127533216830415</v>
      </c>
      <c r="H5" s="143">
        <f t="shared" si="2"/>
        <v>9.711190899487077</v>
      </c>
      <c r="I5" s="144">
        <f t="shared" si="3"/>
        <v>1.6959358403590218E-2</v>
      </c>
      <c r="J5" s="144">
        <f t="shared" si="4"/>
        <v>4.3380398606988044E-2</v>
      </c>
      <c r="L5" s="139" t="s">
        <v>198</v>
      </c>
      <c r="M5" s="143">
        <f>SUM('Copy of Forecasted Q1+Q2 Budget'!D20 + 'Copy of Forecasted Q1+Q2 Budget'!D21)</f>
        <v>63192.13142307692</v>
      </c>
      <c r="N5" s="142">
        <f>SUM('SEM Pivot Table'!C13 + 'SEM Conquest Pivot Table'!D13)</f>
        <v>107867.8</v>
      </c>
      <c r="O5" s="142">
        <f>SUM('SEM Pivot Table'!F13 + 'SEM Conquest Pivot Table'!E13)</f>
        <v>4075063</v>
      </c>
      <c r="P5" s="142">
        <f>SUM('SEM Pivot Table'!G13 + 'SEM Conquest Pivot Table'!G13)</f>
        <v>7819</v>
      </c>
      <c r="Q5" s="143">
        <f>SUM('SEM Pivot Table'!D13 + 'SEM Conquest Pivot Table'!F13)</f>
        <v>2267628.6239999998</v>
      </c>
      <c r="R5" s="143">
        <f t="shared" si="5"/>
        <v>0.58582942660438908</v>
      </c>
      <c r="S5" s="143">
        <f t="shared" si="6"/>
        <v>8.0818687073892974</v>
      </c>
      <c r="T5" s="144">
        <f t="shared" si="7"/>
        <v>2.647021653407567E-2</v>
      </c>
      <c r="U5" s="144">
        <f t="shared" si="8"/>
        <v>7.2486877455552073E-2</v>
      </c>
      <c r="W5" s="139" t="s">
        <v>198</v>
      </c>
      <c r="X5" s="143">
        <f>SUM('Copy of Forecasted Q1+Q2 Budget'!D22 + 'Copy of Forecasted Q1+Q2 Budget'!D23)</f>
        <v>449850.08379682538</v>
      </c>
      <c r="Y5" s="142">
        <f>SUM('MR Pivot Table'!D14 + 'MA Pivot Table'!D27)</f>
        <v>1109963.3333333333</v>
      </c>
      <c r="Z5" s="142">
        <f>SUM('MR Pivot Table'!E14 + 'MA Pivot Table'!E27)</f>
        <v>67733734.5</v>
      </c>
      <c r="AA5" s="142">
        <f>SUM('MR Pivot Table'!G14 + 'MA Pivot Table'!G27)</f>
        <v>45011</v>
      </c>
      <c r="AB5" s="143">
        <f>SUM('MR Pivot Table'!F14 + 'MA Pivot Table'!F27)</f>
        <v>17923333.051851854</v>
      </c>
      <c r="AC5" s="143">
        <f t="shared" si="9"/>
        <v>0.40528373351386271</v>
      </c>
      <c r="AD5" s="143">
        <f t="shared" si="10"/>
        <v>9.9942254959193395</v>
      </c>
      <c r="AE5" s="144">
        <f t="shared" si="11"/>
        <v>1.6387156880200267E-2</v>
      </c>
      <c r="AF5" s="144">
        <f t="shared" si="12"/>
        <v>4.0551789999069041E-2</v>
      </c>
    </row>
    <row r="6" spans="1:32" ht="12.5">
      <c r="A6" s="139" t="s">
        <v>12</v>
      </c>
      <c r="B6" s="143">
        <f t="shared" ref="B6:F6" si="15">SUM(M6 + X6)</f>
        <v>197962.89172982296</v>
      </c>
      <c r="C6" s="142">
        <f t="shared" si="15"/>
        <v>258100.33333333331</v>
      </c>
      <c r="D6" s="142">
        <f t="shared" si="15"/>
        <v>37414241</v>
      </c>
      <c r="E6" s="142">
        <f t="shared" si="15"/>
        <v>12903</v>
      </c>
      <c r="F6" s="143">
        <f t="shared" si="15"/>
        <v>2821021.766137566</v>
      </c>
      <c r="G6" s="143">
        <f t="shared" si="1"/>
        <v>0.76699975227911232</v>
      </c>
      <c r="H6" s="143">
        <f t="shared" si="2"/>
        <v>15.342392600931795</v>
      </c>
      <c r="I6" s="144">
        <f t="shared" si="3"/>
        <v>6.8984516706708902E-3</v>
      </c>
      <c r="J6" s="144">
        <f t="shared" si="4"/>
        <v>4.9992186501115206E-2</v>
      </c>
      <c r="L6" s="139" t="s">
        <v>12</v>
      </c>
      <c r="M6" s="143">
        <f>SUM('Copy of Forecasted Q1+Q2 Budget'!E20 + 'Copy of Forecasted Q1+Q2 Budget'!E21)</f>
        <v>27130.281298076923</v>
      </c>
      <c r="N6" s="142">
        <f>SUM('SEM Pivot Table'!C14 + 'SEM Conquest Pivot Table'!D14)</f>
        <v>30440</v>
      </c>
      <c r="O6" s="142">
        <f>SUM('SEM Pivot Table'!F14 + 'SEM Conquest Pivot Table'!E14)</f>
        <v>5663770</v>
      </c>
      <c r="P6" s="142">
        <f>SUM('SEM Pivot Table'!G14 + 'SEM Conquest Pivot Table'!G14)</f>
        <v>4379</v>
      </c>
      <c r="Q6" s="143">
        <f>SUM('SEM Pivot Table'!D14 + 'SEM Conquest Pivot Table'!F14)</f>
        <v>307091.91428571433</v>
      </c>
      <c r="R6" s="143">
        <f t="shared" si="5"/>
        <v>0.89127073909582533</v>
      </c>
      <c r="S6" s="143">
        <f t="shared" si="6"/>
        <v>6.195542657701969</v>
      </c>
      <c r="T6" s="144">
        <f t="shared" si="7"/>
        <v>5.3745120299729682E-3</v>
      </c>
      <c r="U6" s="144">
        <f t="shared" si="8"/>
        <v>0.14385676741130091</v>
      </c>
      <c r="W6" s="139" t="s">
        <v>12</v>
      </c>
      <c r="X6" s="143">
        <f>SUM('Copy of Forecasted Q1+Q2 Budget'!E22 + 'Copy of Forecasted Q1+Q2 Budget'!E23)</f>
        <v>170832.61043174606</v>
      </c>
      <c r="Y6" s="142">
        <f>SUM('MR Pivot Table'!D15 + 'MA Pivot Table'!D28)</f>
        <v>227660.33333333331</v>
      </c>
      <c r="Z6" s="142">
        <f>SUM('MR Pivot Table'!E15 + 'MA Pivot Table'!E28)</f>
        <v>31750471</v>
      </c>
      <c r="AA6" s="142">
        <f>SUM('MR Pivot Table'!G15 + 'MA Pivot Table'!G28)</f>
        <v>8524</v>
      </c>
      <c r="AB6" s="143">
        <f>SUM('MR Pivot Table'!F15 + 'MA Pivot Table'!F28)</f>
        <v>2513929.8518518517</v>
      </c>
      <c r="AC6" s="143">
        <f t="shared" si="9"/>
        <v>0.75038373145847137</v>
      </c>
      <c r="AD6" s="143">
        <f t="shared" si="10"/>
        <v>20.041366779885742</v>
      </c>
      <c r="AE6" s="144">
        <f t="shared" si="11"/>
        <v>7.1702978306474041E-3</v>
      </c>
      <c r="AF6" s="144">
        <f t="shared" si="12"/>
        <v>3.7441744353064001E-2</v>
      </c>
    </row>
    <row r="7" spans="1:32" ht="15" customHeight="1">
      <c r="A7" s="139" t="s">
        <v>199</v>
      </c>
      <c r="B7" s="143">
        <f t="shared" ref="B7:F7" si="16">X7</f>
        <v>131469.84344761906</v>
      </c>
      <c r="C7" s="142">
        <f t="shared" si="16"/>
        <v>213620.33333333334</v>
      </c>
      <c r="D7" s="142">
        <f t="shared" si="16"/>
        <v>22994526</v>
      </c>
      <c r="E7" s="142">
        <f t="shared" si="16"/>
        <v>5121</v>
      </c>
      <c r="F7" s="143">
        <f t="shared" si="16"/>
        <v>674130.20740740746</v>
      </c>
      <c r="G7" s="143">
        <f t="shared" si="1"/>
        <v>0.61543693615753992</v>
      </c>
      <c r="H7" s="143">
        <f t="shared" si="2"/>
        <v>25.672689601175367</v>
      </c>
      <c r="I7" s="144">
        <f t="shared" si="3"/>
        <v>9.2900516119937999E-3</v>
      </c>
      <c r="J7" s="144">
        <f t="shared" si="4"/>
        <v>2.3972437080739817E-2</v>
      </c>
      <c r="L7" s="196"/>
      <c r="M7" s="196"/>
      <c r="N7" s="196"/>
      <c r="O7" s="196"/>
      <c r="P7" s="196"/>
      <c r="Q7" s="196"/>
      <c r="R7" s="196"/>
      <c r="S7" s="196"/>
      <c r="T7" s="196"/>
      <c r="U7" s="196"/>
      <c r="W7" s="139" t="s">
        <v>199</v>
      </c>
      <c r="X7" s="143">
        <f>SUM('Copy of Forecasted Q1+Q2 Budget'!F22 + 'Copy of Forecasted Q1+Q2 Budget'!F23)</f>
        <v>131469.84344761906</v>
      </c>
      <c r="Y7" s="142">
        <f>SUM('MR Pivot Table'!D16 + 'MA Pivot Table'!D29)</f>
        <v>213620.33333333334</v>
      </c>
      <c r="Z7" s="142">
        <f>SUM('MR Pivot Table'!E16 + 'MA Pivot Table'!E29)</f>
        <v>22994526</v>
      </c>
      <c r="AA7" s="142">
        <f>SUM('MR Pivot Table'!G16 + 'MA Pivot Table'!G29)</f>
        <v>5121</v>
      </c>
      <c r="AB7" s="143">
        <f>SUM('MR Pivot Table'!F16 + 'MA Pivot Table'!F29)</f>
        <v>674130.20740740746</v>
      </c>
      <c r="AC7" s="143">
        <f t="shared" si="9"/>
        <v>0.61543693615753992</v>
      </c>
      <c r="AD7" s="143">
        <f t="shared" si="10"/>
        <v>25.672689601175367</v>
      </c>
      <c r="AE7" s="144">
        <f t="shared" si="11"/>
        <v>9.2900516119937999E-3</v>
      </c>
      <c r="AF7" s="144">
        <f t="shared" si="12"/>
        <v>2.3972437080739817E-2</v>
      </c>
    </row>
    <row r="9" spans="1:32" ht="12.5">
      <c r="A9" s="104" t="s">
        <v>200</v>
      </c>
      <c r="B9" s="147"/>
      <c r="C9" s="147"/>
      <c r="D9" s="147"/>
      <c r="E9" s="147"/>
      <c r="F9" s="147"/>
      <c r="G9" s="147"/>
      <c r="H9" s="147"/>
      <c r="I9" s="147"/>
      <c r="J9" s="147"/>
      <c r="L9" s="102" t="s">
        <v>201</v>
      </c>
      <c r="M9" s="147"/>
      <c r="N9" s="147"/>
      <c r="O9" s="147"/>
      <c r="P9" s="147"/>
      <c r="Q9" s="147"/>
      <c r="R9" s="147"/>
      <c r="S9" s="147"/>
      <c r="T9" s="147"/>
      <c r="U9" s="147"/>
      <c r="W9" s="103" t="s">
        <v>202</v>
      </c>
      <c r="X9" s="147"/>
      <c r="Y9" s="147"/>
      <c r="Z9" s="147"/>
      <c r="AA9" s="147"/>
      <c r="AB9" s="147"/>
      <c r="AC9" s="147"/>
      <c r="AD9" s="147"/>
      <c r="AE9" s="147"/>
      <c r="AF9" s="147"/>
    </row>
    <row r="10" spans="1:32" ht="13">
      <c r="A10" s="195" t="s">
        <v>15</v>
      </c>
      <c r="B10" s="195" t="s">
        <v>191</v>
      </c>
      <c r="C10" s="195" t="s">
        <v>86</v>
      </c>
      <c r="D10" s="195" t="s">
        <v>87</v>
      </c>
      <c r="E10" s="195" t="s">
        <v>88</v>
      </c>
      <c r="F10" s="195" t="s">
        <v>85</v>
      </c>
      <c r="G10" s="195" t="s">
        <v>192</v>
      </c>
      <c r="H10" s="195" t="s">
        <v>193</v>
      </c>
      <c r="I10" s="195" t="s">
        <v>194</v>
      </c>
      <c r="J10" s="195" t="s">
        <v>195</v>
      </c>
      <c r="L10" s="195" t="s">
        <v>15</v>
      </c>
      <c r="M10" s="195" t="s">
        <v>191</v>
      </c>
      <c r="N10" s="195" t="s">
        <v>86</v>
      </c>
      <c r="O10" s="195" t="s">
        <v>87</v>
      </c>
      <c r="P10" s="195" t="s">
        <v>88</v>
      </c>
      <c r="Q10" s="195" t="s">
        <v>85</v>
      </c>
      <c r="R10" s="195" t="s">
        <v>192</v>
      </c>
      <c r="S10" s="195" t="s">
        <v>193</v>
      </c>
      <c r="T10" s="195" t="s">
        <v>194</v>
      </c>
      <c r="U10" s="195" t="s">
        <v>195</v>
      </c>
      <c r="W10" s="195" t="s">
        <v>15</v>
      </c>
      <c r="X10" s="195" t="s">
        <v>191</v>
      </c>
      <c r="Y10" s="195" t="s">
        <v>86</v>
      </c>
      <c r="Z10" s="195" t="s">
        <v>87</v>
      </c>
      <c r="AA10" s="195" t="s">
        <v>88</v>
      </c>
      <c r="AB10" s="195" t="s">
        <v>85</v>
      </c>
      <c r="AC10" s="195" t="s">
        <v>192</v>
      </c>
      <c r="AD10" s="195" t="s">
        <v>193</v>
      </c>
      <c r="AE10" s="195" t="s">
        <v>194</v>
      </c>
      <c r="AF10" s="195" t="s">
        <v>195</v>
      </c>
    </row>
    <row r="11" spans="1:32" ht="12.5">
      <c r="A11" s="139" t="s">
        <v>196</v>
      </c>
      <c r="B11" s="143">
        <f t="shared" ref="B11:F11" si="17">SUM(M11 + X11)</f>
        <v>301396.44644444442</v>
      </c>
      <c r="C11" s="142">
        <f t="shared" si="17"/>
        <v>663501.6</v>
      </c>
      <c r="D11" s="142">
        <f t="shared" si="17"/>
        <v>36535029.666666672</v>
      </c>
      <c r="E11" s="142">
        <f t="shared" si="17"/>
        <v>17393</v>
      </c>
      <c r="F11" s="143">
        <f t="shared" si="17"/>
        <v>4752999.5701481486</v>
      </c>
      <c r="G11" s="143">
        <f t="shared" ref="G11:G15" si="18">B11/C11</f>
        <v>0.45425127301041085</v>
      </c>
      <c r="H11" s="143">
        <f t="shared" ref="H11:H15" si="19">B11/E11</f>
        <v>17.328606131457736</v>
      </c>
      <c r="I11" s="144">
        <f t="shared" ref="I11:I15" si="20">C11/D11</f>
        <v>1.8160696899758001E-2</v>
      </c>
      <c r="J11" s="144">
        <f t="shared" ref="J11:J15" si="21">E11/C11</f>
        <v>2.6213953364995653E-2</v>
      </c>
      <c r="L11" s="139" t="s">
        <v>196</v>
      </c>
      <c r="M11" s="143">
        <f>SUM('Copy of Forecasted Q1+Q2 Budget'!B28 + 'Copy of Forecasted Q1+Q2 Budget'!B29)</f>
        <v>47596.962000000007</v>
      </c>
      <c r="N11" s="142">
        <f>SUM('SEM Pivot Table'!C20 + 'SEM Conquest Pivot Table'!D19)</f>
        <v>60700.6</v>
      </c>
      <c r="O11" s="142">
        <f>SUM('SEM Pivot Table'!F20 + 'SEM Conquest Pivot Table'!E19)</f>
        <v>4126570</v>
      </c>
      <c r="P11" s="142">
        <f>SUM('SEM Pivot Table'!G20 + 'SEM Conquest Pivot Table'!G19)</f>
        <v>3094</v>
      </c>
      <c r="Q11" s="143">
        <f>SUM('SEM Pivot Table'!D20 + 'SEM Conquest Pivot Table'!F19)</f>
        <v>891365.02199999988</v>
      </c>
      <c r="R11" s="143">
        <f t="shared" ref="R11:R14" si="22">M11/N11</f>
        <v>0.78412671373923826</v>
      </c>
      <c r="S11" s="143">
        <f t="shared" ref="S11:S14" si="23">M11/P11</f>
        <v>15.383633484162898</v>
      </c>
      <c r="T11" s="144">
        <f t="shared" ref="T11:T14" si="24">N11/O11</f>
        <v>1.4709698369347908E-2</v>
      </c>
      <c r="U11" s="144">
        <f t="shared" ref="U11:U14" si="25">P11/N11</f>
        <v>5.0971489573414429E-2</v>
      </c>
      <c r="W11" s="139" t="s">
        <v>196</v>
      </c>
      <c r="X11" s="143">
        <f>SUM('Copy of Forecasted Q1+Q2 Budget'!B30 + 'Copy of Forecasted Q1+Q2 Budget'!B31)</f>
        <v>253799.48444444442</v>
      </c>
      <c r="Y11" s="142">
        <f>SUM('MR Pivot Table'!D21 + 'MA Pivot Table'!D34)</f>
        <v>602801</v>
      </c>
      <c r="Z11" s="142">
        <f>SUM('MR Pivot Table'!E21 + 'MA Pivot Table'!E34)</f>
        <v>32408459.666666668</v>
      </c>
      <c r="AA11" s="142">
        <f>SUM('MR Pivot Table'!G21 + 'MA Pivot Table'!G34)</f>
        <v>14299</v>
      </c>
      <c r="AB11" s="143">
        <f>SUM('MR Pivot Table'!F21 + 'MA Pivot Table'!F34)</f>
        <v>3861634.5481481487</v>
      </c>
      <c r="AC11" s="143">
        <f t="shared" ref="AC11:AC15" si="26">X11/Y11</f>
        <v>0.42103361547914553</v>
      </c>
      <c r="AD11" s="143">
        <f t="shared" ref="AD11:AD15" si="27">X11/AA11</f>
        <v>17.749456916179064</v>
      </c>
      <c r="AE11" s="144">
        <f t="shared" ref="AE11:AE15" si="28">Y11/Z11</f>
        <v>1.8600112631085759E-2</v>
      </c>
      <c r="AF11" s="144">
        <f t="shared" ref="AF11:AF15" si="29">AA11/Y11</f>
        <v>2.3720929460966388E-2</v>
      </c>
    </row>
    <row r="12" spans="1:32" ht="12.5">
      <c r="A12" s="139" t="s">
        <v>197</v>
      </c>
      <c r="B12" s="143">
        <f t="shared" ref="B12:F12" si="30">SUM(M12 + X12)</f>
        <v>552774.75938888884</v>
      </c>
      <c r="C12" s="142">
        <f t="shared" si="30"/>
        <v>853969.86666666658</v>
      </c>
      <c r="D12" s="142">
        <f t="shared" si="30"/>
        <v>81324242.833333343</v>
      </c>
      <c r="E12" s="142">
        <f t="shared" si="30"/>
        <v>33240</v>
      </c>
      <c r="F12" s="143">
        <f t="shared" si="30"/>
        <v>8304517.2121481476</v>
      </c>
      <c r="G12" s="143">
        <f t="shared" si="18"/>
        <v>0.64730007575859294</v>
      </c>
      <c r="H12" s="143">
        <f t="shared" si="19"/>
        <v>16.629806239136247</v>
      </c>
      <c r="I12" s="144">
        <f t="shared" si="20"/>
        <v>1.0500803166612942E-2</v>
      </c>
      <c r="J12" s="144">
        <f t="shared" si="21"/>
        <v>3.8924090061569702E-2</v>
      </c>
      <c r="L12" s="139" t="s">
        <v>197</v>
      </c>
      <c r="M12" s="143">
        <f>SUM('Copy of Forecasted Q1+Q2 Budget'!C28 + 'Copy of Forecasted Q1+Q2 Budget'!C29)</f>
        <v>62484.670499999986</v>
      </c>
      <c r="N12" s="142">
        <f>SUM('SEM Pivot Table'!C21 + 'SEM Conquest Pivot Table'!D20)</f>
        <v>33942.199999999997</v>
      </c>
      <c r="O12" s="142">
        <f>SUM('SEM Pivot Table'!F21 + 'SEM Conquest Pivot Table'!E20)</f>
        <v>2662635</v>
      </c>
      <c r="P12" s="142">
        <f>SUM('SEM Pivot Table'!G21 + 'SEM Conquest Pivot Table'!G20)</f>
        <v>6262</v>
      </c>
      <c r="Q12" s="143">
        <f>SUM('SEM Pivot Table'!D21 + 'SEM Conquest Pivot Table'!F20)</f>
        <v>1907843.064</v>
      </c>
      <c r="R12" s="143">
        <f t="shared" si="22"/>
        <v>1.8409139802369909</v>
      </c>
      <c r="S12" s="143">
        <f t="shared" si="23"/>
        <v>9.9783887735547729</v>
      </c>
      <c r="T12" s="144">
        <f t="shared" si="24"/>
        <v>1.2747597774385147E-2</v>
      </c>
      <c r="U12" s="144">
        <f t="shared" si="25"/>
        <v>0.18449010376463518</v>
      </c>
      <c r="W12" s="139" t="s">
        <v>197</v>
      </c>
      <c r="X12" s="143">
        <f>SUM('Copy of Forecasted Q1+Q2 Budget'!C30 + 'Copy of Forecasted Q1+Q2 Budget'!C31)</f>
        <v>490290.08888888889</v>
      </c>
      <c r="Y12" s="142">
        <f>SUM('MR Pivot Table'!D22 + 'MA Pivot Table'!D35)</f>
        <v>820027.66666666663</v>
      </c>
      <c r="Z12" s="142">
        <f>SUM('MR Pivot Table'!E22 + 'MA Pivot Table'!E35)</f>
        <v>78661607.833333343</v>
      </c>
      <c r="AA12" s="142">
        <f>SUM('MR Pivot Table'!G22 + 'MA Pivot Table'!G35)</f>
        <v>26978</v>
      </c>
      <c r="AB12" s="143">
        <f>SUM('MR Pivot Table'!F22 + 'MA Pivot Table'!F35)</f>
        <v>6396674.1481481474</v>
      </c>
      <c r="AC12" s="143">
        <f t="shared" si="26"/>
        <v>0.59789456968186305</v>
      </c>
      <c r="AD12" s="143">
        <f t="shared" si="27"/>
        <v>18.173700381380712</v>
      </c>
      <c r="AE12" s="144">
        <f t="shared" si="28"/>
        <v>1.0424750895050671E-2</v>
      </c>
      <c r="AF12" s="144">
        <f t="shared" si="29"/>
        <v>3.289888999680092E-2</v>
      </c>
    </row>
    <row r="13" spans="1:32" ht="12.5">
      <c r="A13" s="139" t="s">
        <v>198</v>
      </c>
      <c r="B13" s="143">
        <f t="shared" ref="B13:F13" si="31">SUM(M13 + X13)</f>
        <v>582060.25411111116</v>
      </c>
      <c r="C13" s="142">
        <f t="shared" si="31"/>
        <v>1370441.9333333336</v>
      </c>
      <c r="D13" s="142">
        <f t="shared" si="31"/>
        <v>79762362.666666657</v>
      </c>
      <c r="E13" s="142">
        <f t="shared" si="31"/>
        <v>51155</v>
      </c>
      <c r="F13" s="143">
        <f t="shared" si="31"/>
        <v>20274476.644000001</v>
      </c>
      <c r="G13" s="143">
        <f t="shared" si="18"/>
        <v>0.42472449211719809</v>
      </c>
      <c r="H13" s="143">
        <f t="shared" si="19"/>
        <v>11.378364854092682</v>
      </c>
      <c r="I13" s="144">
        <f t="shared" si="20"/>
        <v>1.718156142215246E-2</v>
      </c>
      <c r="J13" s="144">
        <f t="shared" si="21"/>
        <v>3.7327375028269466E-2</v>
      </c>
      <c r="L13" s="139" t="s">
        <v>198</v>
      </c>
      <c r="M13" s="143">
        <f>SUM('Copy of Forecasted Q1+Q2 Budget'!D28 + 'Copy of Forecasted Q1+Q2 Budget'!D29)</f>
        <v>72786.062999999995</v>
      </c>
      <c r="N13" s="142">
        <f>SUM('SEM Pivot Table'!C22 + 'SEM Conquest Pivot Table'!D21)</f>
        <v>149370.6</v>
      </c>
      <c r="O13" s="142">
        <f>SUM('SEM Pivot Table'!F22 + 'SEM Conquest Pivot Table'!E21)</f>
        <v>3951091</v>
      </c>
      <c r="P13" s="142">
        <f>SUM('SEM Pivot Table'!G22 + 'SEM Conquest Pivot Table'!G21)</f>
        <v>8941</v>
      </c>
      <c r="Q13" s="143">
        <f>SUM('SEM Pivot Table'!D22 + 'SEM Conquest Pivot Table'!F21)</f>
        <v>2938831.0440000002</v>
      </c>
      <c r="R13" s="143">
        <f t="shared" si="22"/>
        <v>0.4872850681459403</v>
      </c>
      <c r="S13" s="143">
        <f t="shared" si="23"/>
        <v>8.140707191589307</v>
      </c>
      <c r="T13" s="144">
        <f t="shared" si="24"/>
        <v>3.7804899963073492E-2</v>
      </c>
      <c r="U13" s="144">
        <f t="shared" si="25"/>
        <v>5.9857830121857983E-2</v>
      </c>
      <c r="W13" s="139" t="s">
        <v>198</v>
      </c>
      <c r="X13" s="143">
        <f>SUM('Copy of Forecasted Q1+Q2 Budget'!D30 + 'Copy of Forecasted Q1+Q2 Budget'!D31)</f>
        <v>509274.19111111114</v>
      </c>
      <c r="Y13" s="142">
        <f>SUM('MR Pivot Table'!D23 + 'MA Pivot Table'!D36)</f>
        <v>1221071.3333333335</v>
      </c>
      <c r="Z13" s="142">
        <f>SUM('MR Pivot Table'!E23 + 'MA Pivot Table'!E36)</f>
        <v>75811271.666666657</v>
      </c>
      <c r="AA13" s="142">
        <f>SUM('MR Pivot Table'!G23 + 'MA Pivot Table'!G36)</f>
        <v>42214</v>
      </c>
      <c r="AB13" s="143">
        <f>SUM('MR Pivot Table'!F23 + 'MA Pivot Table'!F36)</f>
        <v>17335645.600000001</v>
      </c>
      <c r="AC13" s="143">
        <f t="shared" si="26"/>
        <v>0.41707161343381338</v>
      </c>
      <c r="AD13" s="143">
        <f t="shared" si="27"/>
        <v>12.064106483894232</v>
      </c>
      <c r="AE13" s="144">
        <f t="shared" si="28"/>
        <v>1.6106725378545846E-2</v>
      </c>
      <c r="AF13" s="144">
        <f t="shared" si="29"/>
        <v>3.4571280847911147E-2</v>
      </c>
    </row>
    <row r="14" spans="1:32" ht="12.5">
      <c r="A14" s="139" t="s">
        <v>12</v>
      </c>
      <c r="B14" s="143">
        <f t="shared" ref="B14:F14" si="32">SUM(M14 + X14)</f>
        <v>210583.60826388889</v>
      </c>
      <c r="C14" s="142">
        <f t="shared" si="32"/>
        <v>223896.06666666668</v>
      </c>
      <c r="D14" s="142">
        <f t="shared" si="32"/>
        <v>37969000.166666672</v>
      </c>
      <c r="E14" s="142">
        <f t="shared" si="32"/>
        <v>10638</v>
      </c>
      <c r="F14" s="143">
        <f t="shared" si="32"/>
        <v>2762032.9763227515</v>
      </c>
      <c r="G14" s="143">
        <f t="shared" si="18"/>
        <v>0.94054179423081519</v>
      </c>
      <c r="H14" s="143">
        <f t="shared" si="19"/>
        <v>19.79541344838211</v>
      </c>
      <c r="I14" s="144">
        <f t="shared" si="20"/>
        <v>5.8968122859138928E-3</v>
      </c>
      <c r="J14" s="144">
        <f t="shared" si="21"/>
        <v>4.7513116949203509E-2</v>
      </c>
      <c r="L14" s="139" t="s">
        <v>12</v>
      </c>
      <c r="M14" s="143">
        <f>SUM('Copy of Forecasted Q1+Q2 Budget'!E28 + 'Copy of Forecasted Q1+Q2 Budget'!E29)</f>
        <v>31526.639374999999</v>
      </c>
      <c r="N14" s="142">
        <f>SUM('SEM Pivot Table'!C23 + 'SEM Conquest Pivot Table'!D22)</f>
        <v>19679.400000000001</v>
      </c>
      <c r="O14" s="142">
        <f>SUM('SEM Pivot Table'!F23 + 'SEM Conquest Pivot Table'!E22)</f>
        <v>6314298</v>
      </c>
      <c r="P14" s="142">
        <f>SUM('SEM Pivot Table'!G23 + 'SEM Conquest Pivot Table'!G22)</f>
        <v>3291</v>
      </c>
      <c r="Q14" s="143">
        <f>SUM('SEM Pivot Table'!D23 + 'SEM Conquest Pivot Table'!F22)</f>
        <v>227221.13928571431</v>
      </c>
      <c r="R14" s="143">
        <f t="shared" si="22"/>
        <v>1.6020122247121353</v>
      </c>
      <c r="S14" s="143">
        <f t="shared" si="23"/>
        <v>9.5796534108173805</v>
      </c>
      <c r="T14" s="144">
        <f t="shared" si="24"/>
        <v>3.1166409947709153E-3</v>
      </c>
      <c r="U14" s="144">
        <f t="shared" si="25"/>
        <v>0.16723070825330039</v>
      </c>
      <c r="W14" s="139" t="s">
        <v>12</v>
      </c>
      <c r="X14" s="143">
        <f>SUM('Copy of Forecasted Q1+Q2 Budget'!E30 + 'Copy of Forecasted Q1+Q2 Budget'!E31)</f>
        <v>179056.96888888889</v>
      </c>
      <c r="Y14" s="142">
        <f>SUM('MR Pivot Table'!D24 + 'MA Pivot Table'!D37)</f>
        <v>204216.66666666669</v>
      </c>
      <c r="Z14" s="142">
        <f>SUM('MR Pivot Table'!E24 + 'MA Pivot Table'!E37)</f>
        <v>31654702.166666668</v>
      </c>
      <c r="AA14" s="142">
        <f>SUM('MR Pivot Table'!G24 + 'MA Pivot Table'!G37)</f>
        <v>7347</v>
      </c>
      <c r="AB14" s="143">
        <f>SUM('MR Pivot Table'!F24 + 'MA Pivot Table'!F37)</f>
        <v>2534811.8370370371</v>
      </c>
      <c r="AC14" s="143">
        <f t="shared" si="26"/>
        <v>0.87679899888462687</v>
      </c>
      <c r="AD14" s="143">
        <f t="shared" si="27"/>
        <v>24.371439892321884</v>
      </c>
      <c r="AE14" s="144">
        <f t="shared" si="28"/>
        <v>6.4513848713987536E-3</v>
      </c>
      <c r="AF14" s="144">
        <f t="shared" si="29"/>
        <v>3.5976495552109682E-2</v>
      </c>
    </row>
    <row r="15" spans="1:32" ht="12.5">
      <c r="A15" s="139" t="s">
        <v>199</v>
      </c>
      <c r="B15" s="143">
        <f t="shared" ref="B15:F15" si="33">X15</f>
        <v>131036.46666666667</v>
      </c>
      <c r="C15" s="142">
        <f t="shared" si="33"/>
        <v>196913</v>
      </c>
      <c r="D15" s="142">
        <f t="shared" si="33"/>
        <v>22972617.5</v>
      </c>
      <c r="E15" s="142">
        <f t="shared" si="33"/>
        <v>2700</v>
      </c>
      <c r="F15" s="143">
        <f t="shared" si="33"/>
        <v>623571.00740740739</v>
      </c>
      <c r="G15" s="143">
        <f t="shared" si="18"/>
        <v>0.66545360980060575</v>
      </c>
      <c r="H15" s="143">
        <f t="shared" si="19"/>
        <v>48.532024691358025</v>
      </c>
      <c r="I15" s="144">
        <f t="shared" si="20"/>
        <v>8.5716396923424167E-3</v>
      </c>
      <c r="J15" s="144">
        <f t="shared" si="21"/>
        <v>1.3711639150284644E-2</v>
      </c>
      <c r="L15" s="196"/>
      <c r="M15" s="196"/>
      <c r="N15" s="196"/>
      <c r="O15" s="196"/>
      <c r="P15" s="196"/>
      <c r="Q15" s="196"/>
      <c r="R15" s="196"/>
      <c r="S15" s="196"/>
      <c r="T15" s="196"/>
      <c r="U15" s="196"/>
      <c r="W15" s="139" t="s">
        <v>199</v>
      </c>
      <c r="X15" s="143">
        <f>SUM('Copy of Forecasted Q1+Q2 Budget'!F30 + 'Copy of Forecasted Q1+Q2 Budget'!F31)</f>
        <v>131036.46666666667</v>
      </c>
      <c r="Y15" s="142">
        <f>SUM('MR Pivot Table'!D25 + 'MA Pivot Table'!D38)</f>
        <v>196913</v>
      </c>
      <c r="Z15" s="142">
        <f>SUM('MR Pivot Table'!E25 + 'MA Pivot Table'!E38)</f>
        <v>22972617.5</v>
      </c>
      <c r="AA15" s="142">
        <f>SUM('MR Pivot Table'!G25 + 'MA Pivot Table'!G38)</f>
        <v>2700</v>
      </c>
      <c r="AB15" s="143">
        <f>SUM('MR Pivot Table'!F25 + 'MA Pivot Table'!F38)</f>
        <v>623571.00740740739</v>
      </c>
      <c r="AC15" s="143">
        <f t="shared" si="26"/>
        <v>0.66545360980060575</v>
      </c>
      <c r="AD15" s="143">
        <f t="shared" si="27"/>
        <v>48.532024691358025</v>
      </c>
      <c r="AE15" s="144">
        <f t="shared" si="28"/>
        <v>8.5716396923424167E-3</v>
      </c>
      <c r="AF15" s="144">
        <f t="shared" si="29"/>
        <v>1.3711639150284644E-2</v>
      </c>
    </row>
    <row r="17" spans="1:34" ht="12.5">
      <c r="A17" s="196"/>
      <c r="B17" s="196"/>
      <c r="C17" s="196"/>
      <c r="D17" s="196"/>
      <c r="E17" s="196"/>
      <c r="F17" s="196"/>
      <c r="G17" s="196"/>
      <c r="H17" s="196"/>
      <c r="I17" s="196"/>
      <c r="J17" s="196"/>
      <c r="K17" s="196"/>
      <c r="L17" s="196"/>
      <c r="M17" s="196"/>
      <c r="N17" s="196"/>
      <c r="O17" s="196"/>
      <c r="P17" s="196"/>
      <c r="Q17" s="196"/>
      <c r="R17" s="196"/>
      <c r="S17" s="196"/>
      <c r="T17" s="196"/>
      <c r="U17" s="196"/>
      <c r="V17" s="196"/>
      <c r="W17" s="196"/>
      <c r="X17" s="196"/>
      <c r="Y17" s="196"/>
      <c r="Z17" s="196"/>
      <c r="AA17" s="196"/>
      <c r="AB17" s="196"/>
      <c r="AC17" s="196"/>
      <c r="AD17" s="196"/>
      <c r="AE17" s="196"/>
      <c r="AF17" s="196"/>
      <c r="AG17" s="196"/>
      <c r="AH17" s="196"/>
    </row>
    <row r="19" spans="1:34" ht="13">
      <c r="A19" s="104" t="s">
        <v>203</v>
      </c>
      <c r="B19" s="147"/>
      <c r="C19" s="147"/>
      <c r="D19" s="147"/>
      <c r="E19" s="147"/>
      <c r="F19" s="147"/>
      <c r="G19" s="147"/>
      <c r="H19" s="147"/>
      <c r="I19" s="147"/>
      <c r="J19" s="147"/>
      <c r="L19" s="102" t="s">
        <v>204</v>
      </c>
      <c r="M19" s="147"/>
      <c r="N19" s="147"/>
      <c r="O19" s="147"/>
      <c r="P19" s="147"/>
      <c r="Q19" s="147"/>
      <c r="R19" s="147"/>
      <c r="S19" s="147"/>
      <c r="T19" s="147"/>
      <c r="U19" s="147"/>
      <c r="W19" s="103" t="s">
        <v>205</v>
      </c>
      <c r="X19" s="147"/>
      <c r="Y19" s="147"/>
      <c r="Z19" s="147"/>
      <c r="AA19" s="147"/>
      <c r="AB19" s="147"/>
      <c r="AC19" s="147"/>
      <c r="AD19" s="147"/>
      <c r="AE19" s="147"/>
      <c r="AF19" s="147"/>
      <c r="AG19" s="62"/>
    </row>
    <row r="20" spans="1:34" ht="13">
      <c r="A20" s="195" t="s">
        <v>15</v>
      </c>
      <c r="B20" s="195" t="s">
        <v>191</v>
      </c>
      <c r="C20" s="195" t="s">
        <v>86</v>
      </c>
      <c r="D20" s="195" t="s">
        <v>87</v>
      </c>
      <c r="E20" s="195" t="s">
        <v>88</v>
      </c>
      <c r="F20" s="195" t="s">
        <v>85</v>
      </c>
      <c r="G20" s="195" t="s">
        <v>192</v>
      </c>
      <c r="H20" s="195" t="s">
        <v>193</v>
      </c>
      <c r="I20" s="195" t="s">
        <v>194</v>
      </c>
      <c r="J20" s="195" t="s">
        <v>195</v>
      </c>
      <c r="L20" s="195" t="s">
        <v>15</v>
      </c>
      <c r="M20" s="195" t="s">
        <v>191</v>
      </c>
      <c r="N20" s="195" t="s">
        <v>86</v>
      </c>
      <c r="O20" s="195" t="s">
        <v>87</v>
      </c>
      <c r="P20" s="195" t="s">
        <v>88</v>
      </c>
      <c r="Q20" s="195" t="s">
        <v>85</v>
      </c>
      <c r="R20" s="195" t="s">
        <v>192</v>
      </c>
      <c r="S20" s="195" t="s">
        <v>193</v>
      </c>
      <c r="T20" s="195" t="s">
        <v>194</v>
      </c>
      <c r="U20" s="195" t="s">
        <v>195</v>
      </c>
      <c r="W20" s="195" t="s">
        <v>15</v>
      </c>
      <c r="X20" s="195" t="s">
        <v>191</v>
      </c>
      <c r="Y20" s="195" t="s">
        <v>86</v>
      </c>
      <c r="Z20" s="195" t="s">
        <v>87</v>
      </c>
      <c r="AA20" s="195" t="s">
        <v>88</v>
      </c>
      <c r="AB20" s="195" t="s">
        <v>85</v>
      </c>
      <c r="AC20" s="195" t="s">
        <v>192</v>
      </c>
      <c r="AD20" s="195" t="s">
        <v>193</v>
      </c>
      <c r="AE20" s="195" t="s">
        <v>194</v>
      </c>
      <c r="AF20" s="195" t="s">
        <v>195</v>
      </c>
      <c r="AG20" s="197"/>
    </row>
    <row r="21" spans="1:34" ht="12.5">
      <c r="A21" s="139" t="s">
        <v>196</v>
      </c>
      <c r="B21" s="143">
        <f t="shared" ref="B21:F21" si="34">SUM(B3 + B11)</f>
        <v>589072.71319212462</v>
      </c>
      <c r="C21" s="142">
        <f t="shared" si="34"/>
        <v>1313357</v>
      </c>
      <c r="D21" s="142">
        <f t="shared" si="34"/>
        <v>73594169.666666672</v>
      </c>
      <c r="E21" s="142">
        <f t="shared" si="34"/>
        <v>37980</v>
      </c>
      <c r="F21" s="143">
        <f t="shared" si="34"/>
        <v>9460286.0251851864</v>
      </c>
      <c r="G21" s="143">
        <f t="shared" ref="G21:G25" si="35">B21/C21</f>
        <v>0.44852444018810167</v>
      </c>
      <c r="H21" s="143">
        <f t="shared" ref="H21:H25" si="36">B21/E21</f>
        <v>15.510076703320816</v>
      </c>
      <c r="I21" s="144">
        <f t="shared" ref="I21:I25" si="37">C21/D21</f>
        <v>1.7845938149022484E-2</v>
      </c>
      <c r="J21" s="144">
        <f t="shared" ref="J21:J25" si="38">E21/C21</f>
        <v>2.8918260610024539E-2</v>
      </c>
      <c r="L21" s="139" t="s">
        <v>196</v>
      </c>
      <c r="M21" s="143">
        <f>'SEM Pivot Table'!D3</f>
        <v>76938.087711538479</v>
      </c>
      <c r="N21" s="142">
        <f>'SEM Pivot Table'!B3</f>
        <v>116484</v>
      </c>
      <c r="O21" s="142">
        <f>'SEM Pivot Table'!E3</f>
        <v>7320681</v>
      </c>
      <c r="P21" s="142">
        <f>'SEM Pivot Table'!F3</f>
        <v>4484</v>
      </c>
      <c r="Q21" s="143">
        <f>'SEM Pivot Table'!C3</f>
        <v>1524188.7</v>
      </c>
      <c r="R21" s="143">
        <f t="shared" ref="R21:R24" si="39">M21/N21</f>
        <v>0.66050348298082551</v>
      </c>
      <c r="S21" s="143">
        <f t="shared" ref="S21:S24" si="40">M21/P21</f>
        <v>17.158360328175398</v>
      </c>
      <c r="T21" s="144">
        <f t="shared" ref="T21:T24" si="41">N21/O21</f>
        <v>1.591163445040154E-2</v>
      </c>
      <c r="U21" s="144">
        <f t="shared" ref="U21:U24" si="42">P21/N21</f>
        <v>3.8494557192404105E-2</v>
      </c>
      <c r="W21" s="139" t="s">
        <v>196</v>
      </c>
      <c r="X21" s="143">
        <f>'MA Pivot Table'!B16</f>
        <v>142535.31428571432</v>
      </c>
      <c r="Y21" s="142">
        <f>'MA Pivot Table'!C16</f>
        <v>425149</v>
      </c>
      <c r="Z21" s="142">
        <f>'MA Pivot Table'!D16</f>
        <v>26031313</v>
      </c>
      <c r="AA21" s="142">
        <f>'MA Pivot Table'!F16</f>
        <v>11605</v>
      </c>
      <c r="AB21" s="143">
        <f>'MA Pivot Table'!E16</f>
        <v>1741772.8</v>
      </c>
      <c r="AC21" s="143">
        <f t="shared" ref="AC21:AC25" si="43">X21/Y21</f>
        <v>0.33525967198726642</v>
      </c>
      <c r="AD21" s="143">
        <f t="shared" ref="AD21:AD25" si="44">X21/AA21</f>
        <v>12.282233027635874</v>
      </c>
      <c r="AE21" s="144">
        <f t="shared" ref="AE21:AE25" si="45">Y21/Z21</f>
        <v>1.6332214975095571E-2</v>
      </c>
      <c r="AF21" s="144">
        <f t="shared" ref="AF21:AF25" si="46">AA21/Y21</f>
        <v>2.7296312586881304E-2</v>
      </c>
      <c r="AG21" s="144"/>
    </row>
    <row r="22" spans="1:34" ht="12.5">
      <c r="A22" s="139" t="s">
        <v>197</v>
      </c>
      <c r="B22" s="143">
        <f t="shared" ref="B22:F22" si="47">SUM(B4 + B12)</f>
        <v>1129651.916430525</v>
      </c>
      <c r="C22" s="142">
        <f t="shared" si="47"/>
        <v>1645242.7999999998</v>
      </c>
      <c r="D22" s="142">
        <f t="shared" si="47"/>
        <v>176686257.5</v>
      </c>
      <c r="E22" s="142">
        <f t="shared" si="47"/>
        <v>72523</v>
      </c>
      <c r="F22" s="143">
        <f t="shared" si="47"/>
        <v>17695047.304592591</v>
      </c>
      <c r="G22" s="143">
        <f t="shared" si="35"/>
        <v>0.68661714637531013</v>
      </c>
      <c r="H22" s="143">
        <f t="shared" si="36"/>
        <v>15.576464244867491</v>
      </c>
      <c r="I22" s="144">
        <f t="shared" si="37"/>
        <v>9.3116625100285455E-3</v>
      </c>
      <c r="J22" s="144">
        <f t="shared" si="38"/>
        <v>4.4080423874214798E-2</v>
      </c>
      <c r="L22" s="139" t="s">
        <v>197</v>
      </c>
      <c r="M22" s="143">
        <f>'SEM Pivot Table'!D4</f>
        <v>108536.51176923077</v>
      </c>
      <c r="N22" s="142">
        <f>'SEM Pivot Table'!B4</f>
        <v>81225</v>
      </c>
      <c r="O22" s="142">
        <f>'SEM Pivot Table'!E4</f>
        <v>5455027</v>
      </c>
      <c r="P22" s="142">
        <f>'SEM Pivot Table'!F4</f>
        <v>8858</v>
      </c>
      <c r="Q22" s="143">
        <f>'SEM Pivot Table'!C4</f>
        <v>3214260.26</v>
      </c>
      <c r="R22" s="143">
        <f t="shared" si="39"/>
        <v>1.3362451433577196</v>
      </c>
      <c r="S22" s="143">
        <f t="shared" si="40"/>
        <v>12.252936528474912</v>
      </c>
      <c r="T22" s="144">
        <f t="shared" si="41"/>
        <v>1.4889935466863867E-2</v>
      </c>
      <c r="U22" s="144">
        <f t="shared" si="42"/>
        <v>0.10905509387503848</v>
      </c>
      <c r="W22" s="139" t="s">
        <v>197</v>
      </c>
      <c r="X22" s="143">
        <f>'MA Pivot Table'!B17</f>
        <v>306769.88571428572</v>
      </c>
      <c r="Y22" s="142">
        <f>'MA Pivot Table'!C17</f>
        <v>293734</v>
      </c>
      <c r="Z22" s="142">
        <f>'MA Pivot Table'!D17</f>
        <v>38920621.5</v>
      </c>
      <c r="AA22" s="142">
        <f>'MA Pivot Table'!F17</f>
        <v>17020</v>
      </c>
      <c r="AB22" s="143">
        <f>'MA Pivot Table'!E17</f>
        <v>5135304.8000000017</v>
      </c>
      <c r="AC22" s="143">
        <f t="shared" si="43"/>
        <v>1.044379900570876</v>
      </c>
      <c r="AD22" s="143">
        <f t="shared" si="44"/>
        <v>18.02408259190868</v>
      </c>
      <c r="AE22" s="144">
        <f t="shared" si="45"/>
        <v>7.5470017867006571E-3</v>
      </c>
      <c r="AF22" s="144">
        <f t="shared" si="46"/>
        <v>5.7943581607849279E-2</v>
      </c>
      <c r="AG22" s="144"/>
    </row>
    <row r="23" spans="1:34" ht="12.5">
      <c r="A23" s="139" t="s">
        <v>198</v>
      </c>
      <c r="B23" s="143">
        <f t="shared" ref="B23:F23" si="48">SUM(B5 + B13)</f>
        <v>1095102.4693310135</v>
      </c>
      <c r="C23" s="142">
        <f t="shared" si="48"/>
        <v>2588273.0666666669</v>
      </c>
      <c r="D23" s="142">
        <f t="shared" si="48"/>
        <v>151571160.16666666</v>
      </c>
      <c r="E23" s="142">
        <f t="shared" si="48"/>
        <v>103985</v>
      </c>
      <c r="F23" s="143">
        <f t="shared" si="48"/>
        <v>40465438.319851853</v>
      </c>
      <c r="G23" s="143">
        <f t="shared" si="35"/>
        <v>0.42310159752245619</v>
      </c>
      <c r="H23" s="143">
        <f t="shared" si="36"/>
        <v>10.531350380641568</v>
      </c>
      <c r="I23" s="144">
        <f t="shared" si="37"/>
        <v>1.7076289868208562E-2</v>
      </c>
      <c r="J23" s="144">
        <f t="shared" si="38"/>
        <v>4.0175436409388643E-2</v>
      </c>
      <c r="L23" s="139" t="s">
        <v>198</v>
      </c>
      <c r="M23" s="143">
        <f>'SEM Pivot Table'!D5</f>
        <v>110077.58596153845</v>
      </c>
      <c r="N23" s="142">
        <f>'SEM Pivot Table'!B5</f>
        <v>241422</v>
      </c>
      <c r="O23" s="142">
        <f>'SEM Pivot Table'!E5</f>
        <v>6188644</v>
      </c>
      <c r="P23" s="142">
        <f>'SEM Pivot Table'!F5</f>
        <v>11436</v>
      </c>
      <c r="Q23" s="143">
        <f>'SEM Pivot Table'!C5</f>
        <v>4338716.3899999997</v>
      </c>
      <c r="R23" s="143">
        <f t="shared" si="39"/>
        <v>0.45595507435750865</v>
      </c>
      <c r="S23" s="143">
        <f t="shared" si="40"/>
        <v>9.6255321757203962</v>
      </c>
      <c r="T23" s="144">
        <f t="shared" si="41"/>
        <v>3.9010484364587782E-2</v>
      </c>
      <c r="U23" s="144">
        <f t="shared" si="42"/>
        <v>4.7369336680169995E-2</v>
      </c>
      <c r="W23" s="139" t="s">
        <v>198</v>
      </c>
      <c r="X23" s="143">
        <f>'MA Pivot Table'!B18</f>
        <v>153539.3142857143</v>
      </c>
      <c r="Y23" s="142">
        <f>'MA Pivot Table'!C18</f>
        <v>424318</v>
      </c>
      <c r="Z23" s="142">
        <f>'MA Pivot Table'!D18</f>
        <v>19523412.5</v>
      </c>
      <c r="AA23" s="142">
        <f>'MA Pivot Table'!F18</f>
        <v>10655</v>
      </c>
      <c r="AB23" s="143">
        <f>'MA Pivot Table'!E18</f>
        <v>4023189.2000000007</v>
      </c>
      <c r="AC23" s="143">
        <f t="shared" si="43"/>
        <v>0.36184963703098688</v>
      </c>
      <c r="AD23" s="143">
        <f t="shared" si="44"/>
        <v>14.410071730240666</v>
      </c>
      <c r="AE23" s="144">
        <f t="shared" si="45"/>
        <v>2.1733802940443941E-2</v>
      </c>
      <c r="AF23" s="144">
        <f t="shared" si="46"/>
        <v>2.5110883818268374E-2</v>
      </c>
      <c r="AG23" s="144"/>
    </row>
    <row r="24" spans="1:34" ht="12.5">
      <c r="A24" s="139" t="s">
        <v>12</v>
      </c>
      <c r="B24" s="143">
        <f t="shared" ref="B24:F24" si="49">SUM(B6 + B14)</f>
        <v>408546.49999371183</v>
      </c>
      <c r="C24" s="142">
        <f t="shared" si="49"/>
        <v>481996.4</v>
      </c>
      <c r="D24" s="142">
        <f t="shared" si="49"/>
        <v>75383241.166666672</v>
      </c>
      <c r="E24" s="142">
        <f t="shared" si="49"/>
        <v>23541</v>
      </c>
      <c r="F24" s="143">
        <f t="shared" si="49"/>
        <v>5583054.7424603179</v>
      </c>
      <c r="G24" s="143">
        <f t="shared" si="35"/>
        <v>0.84761317718080842</v>
      </c>
      <c r="H24" s="143">
        <f t="shared" si="36"/>
        <v>17.354679070290633</v>
      </c>
      <c r="I24" s="144">
        <f t="shared" si="37"/>
        <v>6.3939463538632184E-3</v>
      </c>
      <c r="J24" s="144">
        <f t="shared" si="38"/>
        <v>4.8840613747322591E-2</v>
      </c>
      <c r="L24" s="139" t="s">
        <v>12</v>
      </c>
      <c r="M24" s="143">
        <f>'SEM Pivot Table'!D6</f>
        <v>47484.173878205132</v>
      </c>
      <c r="N24" s="142">
        <f>'SEM Pivot Table'!B6</f>
        <v>47229</v>
      </c>
      <c r="O24" s="142">
        <f>'SEM Pivot Table'!E6</f>
        <v>9227276</v>
      </c>
      <c r="P24" s="142">
        <f>'SEM Pivot Table'!F6</f>
        <v>5372</v>
      </c>
      <c r="Q24" s="143">
        <f>'SEM Pivot Table'!C6</f>
        <v>445260.87797619059</v>
      </c>
      <c r="R24" s="143">
        <f t="shared" si="39"/>
        <v>1.0054029066506835</v>
      </c>
      <c r="S24" s="143">
        <f t="shared" si="40"/>
        <v>8.8391984136643948</v>
      </c>
      <c r="T24" s="144">
        <f t="shared" si="41"/>
        <v>5.1184119777060964E-3</v>
      </c>
      <c r="U24" s="144">
        <f t="shared" si="42"/>
        <v>0.11374367443731606</v>
      </c>
      <c r="W24" s="139" t="s">
        <v>12</v>
      </c>
      <c r="X24" s="143">
        <f>'MA Pivot Table'!B19</f>
        <v>138104.05714285714</v>
      </c>
      <c r="Y24" s="142">
        <f>'MA Pivot Table'!C19</f>
        <v>194541</v>
      </c>
      <c r="Z24" s="142">
        <f>'MA Pivot Table'!D19</f>
        <v>9977546.5</v>
      </c>
      <c r="AA24" s="142">
        <f>'MA Pivot Table'!F19</f>
        <v>5152</v>
      </c>
      <c r="AB24" s="143">
        <f>'MA Pivot Table'!E19</f>
        <v>1712668.7999999998</v>
      </c>
      <c r="AC24" s="143">
        <f t="shared" si="43"/>
        <v>0.70989692220589562</v>
      </c>
      <c r="AD24" s="143">
        <f t="shared" si="44"/>
        <v>26.80591171251109</v>
      </c>
      <c r="AE24" s="144">
        <f t="shared" si="45"/>
        <v>1.9497879563878755E-2</v>
      </c>
      <c r="AF24" s="144">
        <f t="shared" si="46"/>
        <v>2.6482849373653881E-2</v>
      </c>
      <c r="AG24" s="144"/>
    </row>
    <row r="25" spans="1:34" ht="12.5">
      <c r="A25" s="139" t="s">
        <v>199</v>
      </c>
      <c r="B25" s="143">
        <f t="shared" ref="B25:F25" si="50">SUM(B7 + B15)</f>
        <v>262506.31011428573</v>
      </c>
      <c r="C25" s="142">
        <f t="shared" si="50"/>
        <v>410533.33333333337</v>
      </c>
      <c r="D25" s="142">
        <f t="shared" si="50"/>
        <v>45967143.5</v>
      </c>
      <c r="E25" s="142">
        <f t="shared" si="50"/>
        <v>7821</v>
      </c>
      <c r="F25" s="143">
        <f t="shared" si="50"/>
        <v>1297701.2148148147</v>
      </c>
      <c r="G25" s="143">
        <f t="shared" si="35"/>
        <v>0.63942751732937408</v>
      </c>
      <c r="H25" s="143">
        <f t="shared" si="36"/>
        <v>33.56428974738342</v>
      </c>
      <c r="I25" s="144">
        <f t="shared" si="37"/>
        <v>8.9310168541000025E-3</v>
      </c>
      <c r="J25" s="144">
        <f t="shared" si="38"/>
        <v>1.9050828190971092E-2</v>
      </c>
      <c r="L25" s="196"/>
      <c r="M25" s="196"/>
      <c r="N25" s="196"/>
      <c r="O25" s="196"/>
      <c r="P25" s="196"/>
      <c r="Q25" s="196"/>
      <c r="R25" s="196"/>
      <c r="S25" s="196"/>
      <c r="T25" s="196"/>
      <c r="U25" s="196"/>
      <c r="W25" s="139" t="s">
        <v>199</v>
      </c>
      <c r="X25" s="143">
        <f>'MA Pivot Table'!B20</f>
        <v>108393.48571428571</v>
      </c>
      <c r="Y25" s="142">
        <f>'MA Pivot Table'!C20</f>
        <v>326426</v>
      </c>
      <c r="Z25" s="142">
        <f>'MA Pivot Table'!D20</f>
        <v>18635491.5</v>
      </c>
      <c r="AA25" s="142">
        <f>'MA Pivot Table'!F20</f>
        <v>4396</v>
      </c>
      <c r="AB25" s="143">
        <f>'MA Pivot Table'!E20</f>
        <v>801895.99999999988</v>
      </c>
      <c r="AC25" s="143">
        <f t="shared" si="43"/>
        <v>0.33206143418197603</v>
      </c>
      <c r="AD25" s="143">
        <f t="shared" si="44"/>
        <v>24.657298843104119</v>
      </c>
      <c r="AE25" s="144">
        <f t="shared" si="45"/>
        <v>1.7516361186395324E-2</v>
      </c>
      <c r="AF25" s="144">
        <f t="shared" si="46"/>
        <v>1.3467064510792645E-2</v>
      </c>
      <c r="AG25" s="144"/>
    </row>
    <row r="27" spans="1:34" ht="13">
      <c r="B27" s="198"/>
      <c r="C27" s="147"/>
      <c r="D27" s="147"/>
      <c r="E27" s="147"/>
      <c r="F27" s="147"/>
      <c r="G27" s="147"/>
      <c r="H27" s="147"/>
      <c r="L27" s="199" t="s">
        <v>206</v>
      </c>
      <c r="M27" s="147"/>
      <c r="N27" s="147"/>
      <c r="O27" s="147"/>
      <c r="P27" s="147"/>
      <c r="Q27" s="147"/>
      <c r="R27" s="147"/>
      <c r="S27" s="147"/>
      <c r="T27" s="147"/>
      <c r="U27" s="147"/>
      <c r="W27" s="103" t="s">
        <v>207</v>
      </c>
      <c r="X27" s="147"/>
      <c r="Y27" s="147"/>
      <c r="Z27" s="147"/>
      <c r="AA27" s="147"/>
      <c r="AB27" s="147"/>
      <c r="AC27" s="147"/>
      <c r="AD27" s="147"/>
      <c r="AE27" s="147"/>
      <c r="AF27" s="147"/>
      <c r="AG27" s="62"/>
    </row>
    <row r="28" spans="1:34" ht="13">
      <c r="B28" s="200"/>
      <c r="C28" s="200"/>
      <c r="D28" s="200"/>
      <c r="E28" s="200"/>
      <c r="F28" s="200"/>
      <c r="G28" s="200"/>
      <c r="H28" s="200"/>
      <c r="L28" s="201" t="s">
        <v>15</v>
      </c>
      <c r="M28" s="201" t="s">
        <v>191</v>
      </c>
      <c r="N28" s="201" t="s">
        <v>86</v>
      </c>
      <c r="O28" s="201" t="s">
        <v>87</v>
      </c>
      <c r="P28" s="201" t="s">
        <v>88</v>
      </c>
      <c r="Q28" s="201" t="s">
        <v>85</v>
      </c>
      <c r="R28" s="201" t="s">
        <v>192</v>
      </c>
      <c r="S28" s="201" t="s">
        <v>193</v>
      </c>
      <c r="T28" s="201" t="s">
        <v>194</v>
      </c>
      <c r="U28" s="201" t="s">
        <v>195</v>
      </c>
      <c r="W28" s="195" t="s">
        <v>15</v>
      </c>
      <c r="X28" s="195" t="s">
        <v>191</v>
      </c>
      <c r="Y28" s="195" t="s">
        <v>86</v>
      </c>
      <c r="Z28" s="195" t="s">
        <v>87</v>
      </c>
      <c r="AA28" s="195" t="s">
        <v>88</v>
      </c>
      <c r="AB28" s="195" t="s">
        <v>85</v>
      </c>
      <c r="AC28" s="195" t="s">
        <v>192</v>
      </c>
      <c r="AD28" s="195" t="s">
        <v>193</v>
      </c>
      <c r="AE28" s="195" t="s">
        <v>194</v>
      </c>
      <c r="AF28" s="195" t="s">
        <v>195</v>
      </c>
      <c r="AG28" s="197"/>
    </row>
    <row r="29" spans="1:34" ht="12.5">
      <c r="B29" s="139"/>
      <c r="C29" s="149"/>
      <c r="D29" s="149"/>
      <c r="E29" s="149"/>
      <c r="F29" s="149"/>
      <c r="G29" s="149"/>
      <c r="H29" s="149"/>
      <c r="L29" s="139" t="s">
        <v>196</v>
      </c>
      <c r="M29" s="149">
        <f>'SEM Conquest Pivot Table'!B3</f>
        <v>18103.079461538462</v>
      </c>
      <c r="N29" s="142">
        <f>'SEM Conquest Pivot Table'!C3</f>
        <v>7512.0000000000009</v>
      </c>
      <c r="O29" s="142">
        <f>'SEM Conquest Pivot Table'!D3</f>
        <v>2179200</v>
      </c>
      <c r="P29" s="142">
        <f>'SEM Conquest Pivot Table'!F3</f>
        <v>1896</v>
      </c>
      <c r="Q29" s="149">
        <f>'SEM Conquest Pivot Table'!E3</f>
        <v>304837.74000000005</v>
      </c>
      <c r="R29" s="143">
        <f t="shared" ref="R29:R32" si="51">M29/N29</f>
        <v>2.4098881072335545</v>
      </c>
      <c r="S29" s="143">
        <f t="shared" ref="S29:S32" si="52">M29/P29</f>
        <v>9.5480376906848434</v>
      </c>
      <c r="T29" s="144">
        <f t="shared" ref="T29:T32" si="53">N29/O29</f>
        <v>3.4471365638766524E-3</v>
      </c>
      <c r="U29" s="144">
        <f t="shared" ref="U29:U32" si="54">P29/N29</f>
        <v>0.25239616613418525</v>
      </c>
      <c r="W29" s="139" t="s">
        <v>196</v>
      </c>
      <c r="X29" s="143">
        <f>'MR Pivot Table'!B3</f>
        <v>351496.23173333332</v>
      </c>
      <c r="Y29" s="142">
        <f>'MR Pivot Table'!C3</f>
        <v>764212.00000000012</v>
      </c>
      <c r="Z29" s="142">
        <f>'MR Pivot Table'!D3</f>
        <v>38062975.666666672</v>
      </c>
      <c r="AA29" s="142">
        <f>'MR Pivot Table'!F3</f>
        <v>19995</v>
      </c>
      <c r="AB29" s="149">
        <f>'MR Pivot Table'!E3</f>
        <v>5889486.7851851853</v>
      </c>
      <c r="AC29" s="143">
        <f t="shared" ref="AC29:AC33" si="55">X29/Y29</f>
        <v>0.45994597275799554</v>
      </c>
      <c r="AD29" s="143">
        <f t="shared" ref="AD29:AD33" si="56">X29/AA29</f>
        <v>17.579206388263731</v>
      </c>
      <c r="AE29" s="144">
        <f t="shared" ref="AE29:AE33" si="57">Y29/Z29</f>
        <v>2.0077568466861942E-2</v>
      </c>
      <c r="AF29" s="144">
        <f t="shared" ref="AF29:AF33" si="58">AA29/Y29</f>
        <v>2.6164205743955862E-2</v>
      </c>
      <c r="AG29" s="144"/>
    </row>
    <row r="30" spans="1:34" ht="12.5">
      <c r="B30" s="139"/>
      <c r="C30" s="149"/>
      <c r="D30" s="149"/>
      <c r="E30" s="149"/>
      <c r="F30" s="149"/>
      <c r="G30" s="149"/>
      <c r="H30" s="149"/>
      <c r="L30" s="139" t="s">
        <v>197</v>
      </c>
      <c r="M30" s="149">
        <f>'SEM Conquest Pivot Table'!B4</f>
        <v>25538.002769230774</v>
      </c>
      <c r="N30" s="142">
        <f>'SEM Conquest Pivot Table'!C4</f>
        <v>5151.8000000000011</v>
      </c>
      <c r="O30" s="142">
        <f>'SEM Conquest Pivot Table'!D4</f>
        <v>1620236</v>
      </c>
      <c r="P30" s="142">
        <f>'SEM Conquest Pivot Table'!F4</f>
        <v>4052</v>
      </c>
      <c r="Q30" s="149">
        <f>'SEM Conquest Pivot Table'!E4</f>
        <v>642852.05200000003</v>
      </c>
      <c r="R30" s="143">
        <f t="shared" si="51"/>
        <v>4.9571029095133294</v>
      </c>
      <c r="S30" s="143">
        <f t="shared" si="52"/>
        <v>6.3025673171842973</v>
      </c>
      <c r="T30" s="144">
        <f t="shared" si="53"/>
        <v>3.1796602470257427E-3</v>
      </c>
      <c r="U30" s="144">
        <f t="shared" si="54"/>
        <v>0.78652121588570967</v>
      </c>
      <c r="W30" s="139" t="s">
        <v>197</v>
      </c>
      <c r="X30" s="143">
        <f>'MR Pivot Table'!B4</f>
        <v>688807.5161777779</v>
      </c>
      <c r="Y30" s="142">
        <f>'MR Pivot Table'!C4</f>
        <v>1265132</v>
      </c>
      <c r="Z30" s="142">
        <f>'MR Pivot Table'!D4</f>
        <v>130690373.00000003</v>
      </c>
      <c r="AA30" s="142">
        <f>'MR Pivot Table'!F4</f>
        <v>42593</v>
      </c>
      <c r="AB30" s="149">
        <f>'MR Pivot Table'!E4</f>
        <v>8702630.192592591</v>
      </c>
      <c r="AC30" s="143">
        <f t="shared" si="55"/>
        <v>0.54445505779458425</v>
      </c>
      <c r="AD30" s="143">
        <f t="shared" si="56"/>
        <v>16.17184786649867</v>
      </c>
      <c r="AE30" s="144">
        <f t="shared" si="57"/>
        <v>9.6803763808983832E-3</v>
      </c>
      <c r="AF30" s="144">
        <f t="shared" si="58"/>
        <v>3.3666842669381532E-2</v>
      </c>
      <c r="AG30" s="144"/>
    </row>
    <row r="31" spans="1:34" ht="12.5">
      <c r="B31" s="139"/>
      <c r="C31" s="149"/>
      <c r="D31" s="149"/>
      <c r="E31" s="149"/>
      <c r="F31" s="149"/>
      <c r="G31" s="149"/>
      <c r="H31" s="149"/>
      <c r="L31" s="139" t="s">
        <v>198</v>
      </c>
      <c r="M31" s="149">
        <f>'SEM Conquest Pivot Table'!B5</f>
        <v>25900.608461538468</v>
      </c>
      <c r="N31" s="142">
        <f>'SEM Conquest Pivot Table'!C5</f>
        <v>15816.4</v>
      </c>
      <c r="O31" s="142">
        <f>'SEM Conquest Pivot Table'!D5</f>
        <v>1837510</v>
      </c>
      <c r="P31" s="142">
        <f>'SEM Conquest Pivot Table'!F5</f>
        <v>5324</v>
      </c>
      <c r="Q31" s="149">
        <f>'SEM Conquest Pivot Table'!E5</f>
        <v>867743.27800000005</v>
      </c>
      <c r="R31" s="143">
        <f t="shared" si="51"/>
        <v>1.6375792507484932</v>
      </c>
      <c r="S31" s="143">
        <f t="shared" si="52"/>
        <v>4.864877622377624</v>
      </c>
      <c r="T31" s="144">
        <f t="shared" si="53"/>
        <v>8.6075177822161515E-3</v>
      </c>
      <c r="U31" s="144">
        <f t="shared" si="54"/>
        <v>0.33661262992842872</v>
      </c>
      <c r="W31" s="139" t="s">
        <v>198</v>
      </c>
      <c r="X31" s="143">
        <f>'MR Pivot Table'!B5</f>
        <v>805584.96062222205</v>
      </c>
      <c r="Y31" s="142">
        <f>'MR Pivot Table'!C5</f>
        <v>1906716.666666667</v>
      </c>
      <c r="Z31" s="142">
        <f>'MR Pivot Table'!D5</f>
        <v>124021593.66666667</v>
      </c>
      <c r="AA31" s="142">
        <f>'MR Pivot Table'!F5</f>
        <v>76570</v>
      </c>
      <c r="AB31" s="149">
        <f>'MR Pivot Table'!E5</f>
        <v>31235789.451851852</v>
      </c>
      <c r="AC31" s="143">
        <f t="shared" si="55"/>
        <v>0.42249851522541643</v>
      </c>
      <c r="AD31" s="143">
        <f t="shared" si="56"/>
        <v>10.520895397965548</v>
      </c>
      <c r="AE31" s="144">
        <f t="shared" si="57"/>
        <v>1.5374070033250475E-2</v>
      </c>
      <c r="AF31" s="144">
        <f t="shared" si="58"/>
        <v>4.0158037813693689E-2</v>
      </c>
      <c r="AG31" s="144"/>
    </row>
    <row r="32" spans="1:34" ht="12.5">
      <c r="B32" s="139"/>
      <c r="C32" s="149"/>
      <c r="D32" s="149"/>
      <c r="E32" s="149"/>
      <c r="F32" s="149"/>
      <c r="G32" s="149"/>
      <c r="H32" s="149"/>
      <c r="L32" s="139" t="s">
        <v>12</v>
      </c>
      <c r="M32" s="149">
        <f>'SEM Conquest Pivot Table'!B6</f>
        <v>11172.746794871797</v>
      </c>
      <c r="N32" s="142">
        <f>'SEM Conquest Pivot Table'!C6</f>
        <v>2890.4000000000015</v>
      </c>
      <c r="O32" s="142">
        <f>'SEM Conquest Pivot Table'!D6</f>
        <v>2750792</v>
      </c>
      <c r="P32" s="142">
        <f>'SEM Conquest Pivot Table'!F6</f>
        <v>2298</v>
      </c>
      <c r="Q32" s="149">
        <f>'SEM Conquest Pivot Table'!E6</f>
        <v>89052.175595238106</v>
      </c>
      <c r="R32" s="143">
        <f t="shared" si="51"/>
        <v>3.8654673383863103</v>
      </c>
      <c r="S32" s="143">
        <f t="shared" si="52"/>
        <v>4.8619437749659689</v>
      </c>
      <c r="T32" s="144">
        <f t="shared" si="53"/>
        <v>1.050751928899023E-3</v>
      </c>
      <c r="U32" s="144">
        <f t="shared" si="54"/>
        <v>0.79504566841959545</v>
      </c>
      <c r="W32" s="139" t="s">
        <v>12</v>
      </c>
      <c r="X32" s="143">
        <f>'MR Pivot Table'!B6</f>
        <v>211785.52217777781</v>
      </c>
      <c r="Y32" s="142">
        <f>'MR Pivot Table'!C6</f>
        <v>237336</v>
      </c>
      <c r="Z32" s="142">
        <f>'MR Pivot Table'!D6</f>
        <v>53427626.666666657</v>
      </c>
      <c r="AA32" s="142">
        <f>'MR Pivot Table'!F6</f>
        <v>10719</v>
      </c>
      <c r="AB32" s="149">
        <f>'MR Pivot Table'!E6</f>
        <v>3336072.8888888895</v>
      </c>
      <c r="AC32" s="143">
        <f t="shared" si="55"/>
        <v>0.89234470193218818</v>
      </c>
      <c r="AD32" s="143">
        <f t="shared" si="56"/>
        <v>19.757955236288627</v>
      </c>
      <c r="AE32" s="144">
        <f t="shared" si="57"/>
        <v>4.4421961971234866E-3</v>
      </c>
      <c r="AF32" s="144">
        <f t="shared" si="58"/>
        <v>4.5163818384063102E-2</v>
      </c>
      <c r="AG32" s="144"/>
    </row>
    <row r="33" spans="2:33" ht="12.5">
      <c r="L33" s="196"/>
      <c r="M33" s="196"/>
      <c r="N33" s="196"/>
      <c r="O33" s="196"/>
      <c r="P33" s="196"/>
      <c r="Q33" s="196"/>
      <c r="R33" s="196"/>
      <c r="S33" s="196"/>
      <c r="T33" s="196"/>
      <c r="U33" s="196"/>
      <c r="W33" s="139" t="s">
        <v>199</v>
      </c>
      <c r="X33" s="143">
        <f>'MR Pivot Table'!B7</f>
        <v>154112.82440000004</v>
      </c>
      <c r="Y33" s="142">
        <f>'MR Pivot Table'!C7</f>
        <v>84107.333333333343</v>
      </c>
      <c r="Z33" s="142">
        <f>'MR Pivot Table'!D7</f>
        <v>27331652</v>
      </c>
      <c r="AA33" s="142">
        <f>'MR Pivot Table'!F7</f>
        <v>3425</v>
      </c>
      <c r="AB33" s="149">
        <f>'MR Pivot Table'!E7</f>
        <v>495805.21481481491</v>
      </c>
      <c r="AC33" s="143">
        <f t="shared" si="55"/>
        <v>1.8323351637986385</v>
      </c>
      <c r="AD33" s="143">
        <f t="shared" si="56"/>
        <v>44.996445080291984</v>
      </c>
      <c r="AE33" s="144">
        <f t="shared" si="57"/>
        <v>3.0772868516448747E-3</v>
      </c>
      <c r="AF33" s="144">
        <f t="shared" si="58"/>
        <v>4.072177614318212E-2</v>
      </c>
      <c r="AG33" s="144"/>
    </row>
    <row r="35" spans="2:33" ht="13">
      <c r="B35" s="198"/>
      <c r="C35" s="147"/>
      <c r="D35" s="147"/>
      <c r="E35" s="147"/>
      <c r="F35" s="147"/>
      <c r="G35" s="147"/>
      <c r="H35" s="147"/>
      <c r="L35" s="202" t="s">
        <v>208</v>
      </c>
      <c r="M35" s="147"/>
      <c r="N35" s="147"/>
      <c r="O35" s="147"/>
      <c r="P35" s="147"/>
      <c r="Q35" s="147"/>
      <c r="R35" s="147"/>
      <c r="S35" s="147"/>
      <c r="T35" s="147"/>
      <c r="U35" s="147"/>
      <c r="W35" s="203" t="s">
        <v>209</v>
      </c>
      <c r="X35" s="147"/>
      <c r="Y35" s="147"/>
      <c r="Z35" s="147"/>
      <c r="AA35" s="147"/>
      <c r="AB35" s="147"/>
      <c r="AC35" s="147"/>
      <c r="AD35" s="147"/>
      <c r="AE35" s="147"/>
      <c r="AF35" s="147"/>
    </row>
    <row r="36" spans="2:33" ht="13">
      <c r="B36" s="200"/>
      <c r="C36" s="200"/>
      <c r="D36" s="200"/>
      <c r="E36" s="200"/>
      <c r="F36" s="200"/>
      <c r="G36" s="200"/>
      <c r="H36" s="200"/>
      <c r="L36" s="204" t="s">
        <v>15</v>
      </c>
      <c r="M36" s="204" t="s">
        <v>191</v>
      </c>
      <c r="N36" s="204" t="s">
        <v>86</v>
      </c>
      <c r="O36" s="204" t="s">
        <v>87</v>
      </c>
      <c r="P36" s="204" t="s">
        <v>88</v>
      </c>
      <c r="Q36" s="204" t="s">
        <v>85</v>
      </c>
      <c r="R36" s="204" t="s">
        <v>192</v>
      </c>
      <c r="S36" s="204" t="s">
        <v>193</v>
      </c>
      <c r="T36" s="204" t="s">
        <v>194</v>
      </c>
      <c r="U36" s="204" t="s">
        <v>195</v>
      </c>
      <c r="W36" s="204" t="s">
        <v>15</v>
      </c>
      <c r="X36" s="204" t="s">
        <v>191</v>
      </c>
      <c r="Y36" s="204" t="s">
        <v>86</v>
      </c>
      <c r="Z36" s="204" t="s">
        <v>87</v>
      </c>
      <c r="AA36" s="204" t="s">
        <v>88</v>
      </c>
      <c r="AB36" s="204" t="s">
        <v>85</v>
      </c>
      <c r="AC36" s="204" t="s">
        <v>192</v>
      </c>
      <c r="AD36" s="204" t="s">
        <v>193</v>
      </c>
      <c r="AE36" s="204" t="s">
        <v>194</v>
      </c>
      <c r="AF36" s="204" t="s">
        <v>195</v>
      </c>
    </row>
    <row r="37" spans="2:33" ht="12.5">
      <c r="B37" s="139"/>
      <c r="C37" s="149"/>
      <c r="D37" s="149"/>
      <c r="E37" s="149"/>
      <c r="F37" s="149"/>
      <c r="G37" s="149"/>
      <c r="H37" s="149"/>
      <c r="L37" s="139" t="s">
        <v>196</v>
      </c>
      <c r="M37" s="143">
        <f t="shared" ref="M37:Q37" si="59">SUM(M3 + M11)</f>
        <v>95041.16717307693</v>
      </c>
      <c r="N37" s="142">
        <f t="shared" si="59"/>
        <v>123996</v>
      </c>
      <c r="O37" s="142">
        <f t="shared" si="59"/>
        <v>9499881</v>
      </c>
      <c r="P37" s="142">
        <f t="shared" si="59"/>
        <v>6380</v>
      </c>
      <c r="Q37" s="143">
        <f t="shared" si="59"/>
        <v>1829026.44</v>
      </c>
      <c r="R37" s="143">
        <f t="shared" ref="R37:R40" si="60">M37/N37</f>
        <v>0.76648575093613447</v>
      </c>
      <c r="S37" s="143">
        <f t="shared" ref="S37:S40" si="61">M37/P37</f>
        <v>14.896734666626479</v>
      </c>
      <c r="T37" s="144">
        <f t="shared" ref="T37:T40" si="62">N37/O37</f>
        <v>1.3052374024474622E-2</v>
      </c>
      <c r="U37" s="144">
        <f t="shared" ref="U37:U40" si="63">P37/N37</f>
        <v>5.1453272686215683E-2</v>
      </c>
      <c r="W37" s="139" t="s">
        <v>196</v>
      </c>
      <c r="X37" s="143">
        <f t="shared" ref="X37:AB37" si="64">SUM(X3 + X11)</f>
        <v>494031.54601904762</v>
      </c>
      <c r="Y37" s="142">
        <f t="shared" si="64"/>
        <v>1189361</v>
      </c>
      <c r="Z37" s="142">
        <f t="shared" si="64"/>
        <v>64094288.666666672</v>
      </c>
      <c r="AA37" s="142">
        <f t="shared" si="64"/>
        <v>31600</v>
      </c>
      <c r="AB37" s="143">
        <f t="shared" si="64"/>
        <v>7631259.5851851851</v>
      </c>
      <c r="AC37" s="143">
        <f t="shared" ref="AC37:AC41" si="65">X37/Y37</f>
        <v>0.41537560590859091</v>
      </c>
      <c r="AD37" s="143">
        <f t="shared" ref="AD37:AD41" si="66">X37/AA37</f>
        <v>15.633909684147076</v>
      </c>
      <c r="AE37" s="144">
        <f t="shared" ref="AE37:AE41" si="67">Y37/Z37</f>
        <v>1.8556427175367773E-2</v>
      </c>
      <c r="AF37" s="144">
        <f t="shared" ref="AF37:AF41" si="68">AA37/Y37</f>
        <v>2.6568888672152527E-2</v>
      </c>
    </row>
    <row r="38" spans="2:33" ht="12.5">
      <c r="B38" s="139"/>
      <c r="C38" s="149"/>
      <c r="D38" s="149"/>
      <c r="E38" s="149"/>
      <c r="F38" s="149"/>
      <c r="G38" s="149"/>
      <c r="H38" s="149"/>
      <c r="L38" s="139" t="s">
        <v>197</v>
      </c>
      <c r="M38" s="143">
        <f t="shared" ref="M38:Q38" si="69">SUM(M4 + M12)</f>
        <v>134074.51453846152</v>
      </c>
      <c r="N38" s="142">
        <f t="shared" si="69"/>
        <v>86376.799999999988</v>
      </c>
      <c r="O38" s="142">
        <f t="shared" si="69"/>
        <v>7075263</v>
      </c>
      <c r="P38" s="142">
        <f t="shared" si="69"/>
        <v>12910</v>
      </c>
      <c r="Q38" s="143">
        <f t="shared" si="69"/>
        <v>3857112.3119999999</v>
      </c>
      <c r="R38" s="143">
        <f t="shared" si="60"/>
        <v>1.5522051585432841</v>
      </c>
      <c r="S38" s="143">
        <f t="shared" si="61"/>
        <v>10.385322582375021</v>
      </c>
      <c r="T38" s="144">
        <f t="shared" si="62"/>
        <v>1.2208281162127823E-2</v>
      </c>
      <c r="U38" s="144">
        <f t="shared" si="63"/>
        <v>0.14946142945791002</v>
      </c>
      <c r="W38" s="139" t="s">
        <v>197</v>
      </c>
      <c r="X38" s="143">
        <f t="shared" ref="X38:AB38" si="70">SUM(X4 + X12)</f>
        <v>995577.40189206356</v>
      </c>
      <c r="Y38" s="142">
        <f t="shared" si="70"/>
        <v>1558866</v>
      </c>
      <c r="Z38" s="142">
        <f t="shared" si="70"/>
        <v>169610994.5</v>
      </c>
      <c r="AA38" s="142">
        <f t="shared" si="70"/>
        <v>59613</v>
      </c>
      <c r="AB38" s="143">
        <f t="shared" si="70"/>
        <v>13837934.992592592</v>
      </c>
      <c r="AC38" s="143">
        <f t="shared" si="65"/>
        <v>0.63865489522002761</v>
      </c>
      <c r="AD38" s="143">
        <f t="shared" si="66"/>
        <v>16.700676058780193</v>
      </c>
      <c r="AE38" s="144">
        <f t="shared" si="67"/>
        <v>9.19083108141318E-3</v>
      </c>
      <c r="AF38" s="144">
        <f t="shared" si="68"/>
        <v>3.8241259992840948E-2</v>
      </c>
    </row>
    <row r="39" spans="2:33" ht="12.5">
      <c r="B39" s="139"/>
      <c r="C39" s="149"/>
      <c r="D39" s="149"/>
      <c r="E39" s="149"/>
      <c r="F39" s="149"/>
      <c r="G39" s="149"/>
      <c r="H39" s="149"/>
      <c r="L39" s="139" t="s">
        <v>198</v>
      </c>
      <c r="M39" s="143">
        <f t="shared" ref="M39:Q39" si="71">SUM(M5 + M13)</f>
        <v>135978.19442307693</v>
      </c>
      <c r="N39" s="142">
        <f t="shared" si="71"/>
        <v>257238.40000000002</v>
      </c>
      <c r="O39" s="142">
        <f t="shared" si="71"/>
        <v>8026154</v>
      </c>
      <c r="P39" s="142">
        <f t="shared" si="71"/>
        <v>16760</v>
      </c>
      <c r="Q39" s="143">
        <f t="shared" si="71"/>
        <v>5206459.6679999996</v>
      </c>
      <c r="R39" s="143">
        <f t="shared" si="60"/>
        <v>0.52860768230200827</v>
      </c>
      <c r="S39" s="143">
        <f t="shared" si="61"/>
        <v>8.1132574238112731</v>
      </c>
      <c r="T39" s="144">
        <f t="shared" si="62"/>
        <v>3.2050020470576569E-2</v>
      </c>
      <c r="U39" s="144">
        <f t="shared" si="63"/>
        <v>6.5153569607026007E-2</v>
      </c>
      <c r="W39" s="139" t="s">
        <v>198</v>
      </c>
      <c r="X39" s="143">
        <f t="shared" ref="X39:AB39" si="72">SUM(X5 + X13)</f>
        <v>959124.27490793657</v>
      </c>
      <c r="Y39" s="142">
        <f t="shared" si="72"/>
        <v>2331034.666666667</v>
      </c>
      <c r="Z39" s="142">
        <f t="shared" si="72"/>
        <v>143545006.16666666</v>
      </c>
      <c r="AA39" s="142">
        <f t="shared" si="72"/>
        <v>87225</v>
      </c>
      <c r="AB39" s="143">
        <f t="shared" si="72"/>
        <v>35258978.651851855</v>
      </c>
      <c r="AC39" s="143">
        <f t="shared" si="65"/>
        <v>0.41145860618171981</v>
      </c>
      <c r="AD39" s="143">
        <f t="shared" si="66"/>
        <v>10.995979076043986</v>
      </c>
      <c r="AE39" s="144">
        <f t="shared" si="67"/>
        <v>1.623905093542689E-2</v>
      </c>
      <c r="AF39" s="144">
        <f t="shared" si="68"/>
        <v>3.7419005923549825E-2</v>
      </c>
    </row>
    <row r="40" spans="2:33" ht="12.5">
      <c r="B40" s="139"/>
      <c r="C40" s="149"/>
      <c r="D40" s="149"/>
      <c r="E40" s="149"/>
      <c r="F40" s="149"/>
      <c r="G40" s="149"/>
      <c r="H40" s="149"/>
      <c r="L40" s="139" t="s">
        <v>12</v>
      </c>
      <c r="M40" s="143">
        <f t="shared" ref="M40:Q40" si="73">SUM(M6 + M14)</f>
        <v>58656.920673076922</v>
      </c>
      <c r="N40" s="142">
        <f t="shared" si="73"/>
        <v>50119.4</v>
      </c>
      <c r="O40" s="142">
        <f t="shared" si="73"/>
        <v>11978068</v>
      </c>
      <c r="P40" s="142">
        <f t="shared" si="73"/>
        <v>7670</v>
      </c>
      <c r="Q40" s="143">
        <f t="shared" si="73"/>
        <v>534313.05357142864</v>
      </c>
      <c r="R40" s="143">
        <f t="shared" si="60"/>
        <v>1.1703436328662538</v>
      </c>
      <c r="S40" s="143">
        <f t="shared" si="61"/>
        <v>7.6475776627218934</v>
      </c>
      <c r="T40" s="144">
        <f t="shared" si="62"/>
        <v>4.1842641066990108E-3</v>
      </c>
      <c r="U40" s="144">
        <f t="shared" si="63"/>
        <v>0.15303455348627476</v>
      </c>
      <c r="W40" s="139" t="s">
        <v>12</v>
      </c>
      <c r="X40" s="143">
        <f t="shared" ref="X40:AB40" si="74">SUM(X6 + X14)</f>
        <v>349889.57932063495</v>
      </c>
      <c r="Y40" s="142">
        <f t="shared" si="74"/>
        <v>431877</v>
      </c>
      <c r="Z40" s="142">
        <f t="shared" si="74"/>
        <v>63405173.166666672</v>
      </c>
      <c r="AA40" s="142">
        <f t="shared" si="74"/>
        <v>15871</v>
      </c>
      <c r="AB40" s="143">
        <f t="shared" si="74"/>
        <v>5048741.6888888888</v>
      </c>
      <c r="AC40" s="143">
        <f t="shared" si="65"/>
        <v>0.81016025238814515</v>
      </c>
      <c r="AD40" s="143">
        <f t="shared" si="66"/>
        <v>22.045843319301554</v>
      </c>
      <c r="AE40" s="144">
        <f t="shared" si="67"/>
        <v>6.8113842834995383E-3</v>
      </c>
      <c r="AF40" s="144">
        <f t="shared" si="68"/>
        <v>3.6748889151309284E-2</v>
      </c>
    </row>
    <row r="41" spans="2:33" ht="12.5">
      <c r="B41" s="139"/>
      <c r="C41" s="149"/>
      <c r="D41" s="149"/>
      <c r="E41" s="149"/>
      <c r="F41" s="149"/>
      <c r="G41" s="149"/>
      <c r="H41" s="149"/>
      <c r="L41" s="196"/>
      <c r="M41" s="196"/>
      <c r="N41" s="196"/>
      <c r="O41" s="196"/>
      <c r="P41" s="196"/>
      <c r="Q41" s="196"/>
      <c r="R41" s="196"/>
      <c r="S41" s="196"/>
      <c r="T41" s="196"/>
      <c r="U41" s="196"/>
      <c r="W41" s="139" t="s">
        <v>199</v>
      </c>
      <c r="X41" s="143">
        <f t="shared" ref="X41:AB41" si="75">SUM(X7 + X15)</f>
        <v>262506.31011428573</v>
      </c>
      <c r="Y41" s="142">
        <f t="shared" si="75"/>
        <v>410533.33333333337</v>
      </c>
      <c r="Z41" s="142">
        <f t="shared" si="75"/>
        <v>45967143.5</v>
      </c>
      <c r="AA41" s="142">
        <f t="shared" si="75"/>
        <v>7821</v>
      </c>
      <c r="AB41" s="143">
        <f t="shared" si="75"/>
        <v>1297701.2148148147</v>
      </c>
      <c r="AC41" s="143">
        <f t="shared" si="65"/>
        <v>0.63942751732937408</v>
      </c>
      <c r="AD41" s="143">
        <f t="shared" si="66"/>
        <v>33.56428974738342</v>
      </c>
      <c r="AE41" s="144">
        <f t="shared" si="67"/>
        <v>8.9310168541000025E-3</v>
      </c>
      <c r="AF41" s="144">
        <f t="shared" si="68"/>
        <v>1.9050828190971092E-2</v>
      </c>
    </row>
    <row r="43" spans="2:33" ht="13">
      <c r="B43" s="198"/>
      <c r="C43" s="147"/>
      <c r="D43" s="147"/>
      <c r="E43" s="147"/>
      <c r="F43" s="147"/>
      <c r="G43" s="147"/>
      <c r="H43" s="147"/>
    </row>
    <row r="44" spans="2:33" ht="13">
      <c r="B44" s="200"/>
      <c r="C44" s="200"/>
      <c r="D44" s="200"/>
      <c r="E44" s="200"/>
      <c r="F44" s="200"/>
      <c r="G44" s="200"/>
      <c r="H44" s="200"/>
    </row>
    <row r="45" spans="2:33" ht="12.5">
      <c r="B45" s="139"/>
      <c r="C45" s="149"/>
      <c r="D45" s="149"/>
      <c r="E45" s="149"/>
      <c r="F45" s="149"/>
      <c r="G45" s="149"/>
      <c r="H45" s="149"/>
    </row>
    <row r="46" spans="2:33" ht="12.5">
      <c r="B46" s="139"/>
      <c r="C46" s="149"/>
      <c r="D46" s="149"/>
      <c r="E46" s="149"/>
      <c r="F46" s="149"/>
      <c r="G46" s="149"/>
      <c r="H46" s="149"/>
    </row>
    <row r="47" spans="2:33" ht="12.5">
      <c r="B47" s="139"/>
      <c r="C47" s="149"/>
      <c r="D47" s="149"/>
      <c r="E47" s="149"/>
      <c r="F47" s="149"/>
      <c r="G47" s="149"/>
      <c r="H47" s="149"/>
    </row>
    <row r="48" spans="2:33" ht="12.5">
      <c r="B48" s="139"/>
      <c r="C48" s="149"/>
      <c r="D48" s="149"/>
      <c r="E48" s="149"/>
      <c r="F48" s="149"/>
      <c r="G48" s="149"/>
      <c r="H48" s="149"/>
    </row>
    <row r="49" spans="1:8" ht="12.5">
      <c r="A49" s="139"/>
      <c r="B49" s="139"/>
      <c r="C49" s="149"/>
      <c r="D49" s="149"/>
      <c r="E49" s="149"/>
      <c r="F49" s="149"/>
      <c r="G49" s="149"/>
      <c r="H49" s="149"/>
    </row>
  </sheetData>
  <mergeCells count="16">
    <mergeCell ref="B35:H35"/>
    <mergeCell ref="L35:U35"/>
    <mergeCell ref="W35:AF35"/>
    <mergeCell ref="B43:H43"/>
    <mergeCell ref="A1:J1"/>
    <mergeCell ref="L1:U1"/>
    <mergeCell ref="W1:AF1"/>
    <mergeCell ref="A9:J9"/>
    <mergeCell ref="L9:U9"/>
    <mergeCell ref="W9:AF9"/>
    <mergeCell ref="A19:J19"/>
    <mergeCell ref="L19:U19"/>
    <mergeCell ref="W19:AF19"/>
    <mergeCell ref="B27:H27"/>
    <mergeCell ref="L27:U27"/>
    <mergeCell ref="W27:AF27"/>
  </mergeCells>
  <conditionalFormatting sqref="G3:G7">
    <cfRule type="colorScale" priority="1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G11:G15">
    <cfRule type="colorScale" priority="2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R3:R6">
    <cfRule type="colorScale" priority="3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R10:R14">
    <cfRule type="colorScale" priority="4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AC3:AC7">
    <cfRule type="colorScale" priority="5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AC11:AC15">
    <cfRule type="colorScale" priority="6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T3:T6">
    <cfRule type="colorScale" priority="7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T10:T14">
    <cfRule type="colorScale" priority="8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AE3:AE7">
    <cfRule type="colorScale" priority="9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AE11:AE15">
    <cfRule type="colorScale" priority="10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I3:I7">
    <cfRule type="colorScale" priority="1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I11:I15">
    <cfRule type="colorScale" priority="12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H3:H7">
    <cfRule type="colorScale" priority="13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H11:H15">
    <cfRule type="colorScale" priority="14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S3:S6">
    <cfRule type="colorScale" priority="15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S11:S14">
    <cfRule type="colorScale" priority="16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AD3:AD7">
    <cfRule type="colorScale" priority="17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AD11:AD15">
    <cfRule type="colorScale" priority="18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J3:J7">
    <cfRule type="colorScale" priority="19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J11:J15">
    <cfRule type="colorScale" priority="20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U3:U6">
    <cfRule type="colorScale" priority="2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U11:U14">
    <cfRule type="colorScale" priority="22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AF3:AF7 AG17:AG18 AG21:AG25">
    <cfRule type="colorScale" priority="23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AF11:AF15 AH12:AH16 AG29:AG33">
    <cfRule type="colorScale" priority="24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R37:R40">
    <cfRule type="colorScale" priority="25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S37:S40">
    <cfRule type="colorScale" priority="26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T37:T40">
    <cfRule type="colorScale" priority="27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U37:U40">
    <cfRule type="colorScale" priority="28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AC37:AC41">
    <cfRule type="colorScale" priority="29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AD37:AD41">
    <cfRule type="colorScale" priority="30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AE37:AE41">
    <cfRule type="colorScale" priority="3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AF37:AF41">
    <cfRule type="colorScale" priority="32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AC21:AC25">
    <cfRule type="colorScale" priority="33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AC29:AC33">
    <cfRule type="colorScale" priority="34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AD21:AD25">
    <cfRule type="colorScale" priority="35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AD29:AD33">
    <cfRule type="colorScale" priority="36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AE21:AE25">
    <cfRule type="colorScale" priority="37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AF21:AF25">
    <cfRule type="colorScale" priority="38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AE29:AE33">
    <cfRule type="colorScale" priority="39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AF29:AF33">
    <cfRule type="colorScale" priority="40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R21:R24">
    <cfRule type="colorScale" priority="41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R29:R32">
    <cfRule type="colorScale" priority="42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S21:S24">
    <cfRule type="colorScale" priority="43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S29:S32">
    <cfRule type="colorScale" priority="44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T21:T24">
    <cfRule type="colorScale" priority="45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T29:T32">
    <cfRule type="colorScale" priority="46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U21:U24">
    <cfRule type="colorScale" priority="47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U29:U32">
    <cfRule type="colorScale" priority="48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G21:G25">
    <cfRule type="colorScale" priority="49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H21:H25">
    <cfRule type="colorScale" priority="50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I21:I25">
    <cfRule type="colorScale" priority="5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J21:J25">
    <cfRule type="colorScale" priority="52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C348"/>
  <sheetViews>
    <sheetView tabSelected="1" zoomScale="45" workbookViewId="0">
      <selection sqref="A1:AB4"/>
    </sheetView>
  </sheetViews>
  <sheetFormatPr defaultColWidth="12.6328125" defaultRowHeight="15.75" customHeight="1"/>
  <cols>
    <col min="3" max="3" width="14.36328125" customWidth="1"/>
  </cols>
  <sheetData>
    <row r="1" spans="1:29" ht="35">
      <c r="A1" s="105" t="s">
        <v>210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  <c r="AA1" s="97"/>
      <c r="AB1" s="97"/>
      <c r="AC1" s="67"/>
    </row>
    <row r="2" spans="1:29" ht="35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67"/>
    </row>
    <row r="3" spans="1:29" ht="35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67"/>
    </row>
    <row r="4" spans="1:29" ht="35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67"/>
    </row>
    <row r="5" spans="1:29" ht="20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</row>
    <row r="6" spans="1:29" ht="30">
      <c r="A6" s="106" t="s">
        <v>211</v>
      </c>
      <c r="B6" s="97"/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  <c r="AA6" s="97"/>
      <c r="AB6" s="97"/>
      <c r="AC6" s="69"/>
    </row>
    <row r="7" spans="1:29" ht="30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69"/>
    </row>
    <row r="8" spans="1:29" ht="30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69"/>
    </row>
    <row r="9" spans="1:29" ht="20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</row>
    <row r="10" spans="1:29" ht="20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</row>
    <row r="11" spans="1:29" ht="20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</row>
    <row r="12" spans="1:29" ht="20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</row>
    <row r="13" spans="1:29" ht="20">
      <c r="A13" s="68"/>
      <c r="B13" s="68"/>
      <c r="C13" s="68"/>
      <c r="D13" s="68"/>
      <c r="E13" s="68"/>
      <c r="F13" s="68"/>
      <c r="G13" s="68"/>
      <c r="H13" s="68"/>
      <c r="I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</row>
    <row r="14" spans="1:29" ht="20">
      <c r="A14" s="68"/>
      <c r="B14" s="68"/>
      <c r="C14" s="68"/>
      <c r="D14" s="68"/>
      <c r="E14" s="68"/>
      <c r="F14" s="68"/>
      <c r="G14" s="68"/>
      <c r="H14" s="68"/>
      <c r="I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</row>
    <row r="15" spans="1:29" ht="20">
      <c r="A15" s="68"/>
      <c r="B15" s="68"/>
      <c r="C15" s="68"/>
      <c r="D15" s="68"/>
      <c r="E15" s="68"/>
      <c r="F15" s="68"/>
      <c r="G15" s="68"/>
      <c r="H15" s="68"/>
      <c r="I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</row>
    <row r="16" spans="1:29" ht="20">
      <c r="A16" s="68"/>
      <c r="B16" s="68"/>
      <c r="C16" s="68"/>
      <c r="D16" s="68"/>
      <c r="E16" s="68"/>
      <c r="F16" s="68"/>
      <c r="G16" s="68"/>
      <c r="H16" s="68"/>
      <c r="I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</row>
    <row r="17" spans="1:29" ht="20">
      <c r="A17" s="68"/>
      <c r="B17" s="68"/>
      <c r="C17" s="68"/>
      <c r="D17" s="68"/>
      <c r="E17" s="68"/>
      <c r="F17" s="68"/>
      <c r="G17" s="68"/>
      <c r="H17" s="68"/>
      <c r="I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</row>
    <row r="18" spans="1:29" ht="20">
      <c r="A18" s="68"/>
      <c r="B18" s="68"/>
      <c r="C18" s="68"/>
      <c r="D18" s="68"/>
      <c r="E18" s="68"/>
      <c r="F18" s="68"/>
      <c r="G18" s="68"/>
      <c r="H18" s="68"/>
      <c r="I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</row>
    <row r="19" spans="1:29" ht="20">
      <c r="A19" s="68"/>
      <c r="B19" s="68"/>
      <c r="C19" s="68"/>
      <c r="D19" s="68"/>
      <c r="E19" s="68"/>
      <c r="F19" s="68"/>
      <c r="G19" s="68"/>
      <c r="H19" s="68"/>
      <c r="I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</row>
    <row r="20" spans="1:29" ht="20">
      <c r="A20" s="68"/>
      <c r="B20" s="68"/>
      <c r="C20" s="68"/>
      <c r="D20" s="68"/>
      <c r="E20" s="68"/>
      <c r="F20" s="68"/>
      <c r="G20" s="68"/>
      <c r="H20" s="68"/>
      <c r="I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</row>
    <row r="21" spans="1:29" ht="20">
      <c r="A21" s="68"/>
      <c r="B21" s="68"/>
      <c r="C21" s="68"/>
      <c r="D21" s="68"/>
      <c r="E21" s="68"/>
      <c r="F21" s="68"/>
      <c r="G21" s="68"/>
      <c r="H21" s="68"/>
      <c r="I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</row>
    <row r="22" spans="1:29" ht="20">
      <c r="A22" s="68"/>
      <c r="B22" s="68"/>
      <c r="C22" s="68"/>
      <c r="D22" s="68"/>
      <c r="E22" s="68"/>
      <c r="F22" s="68"/>
      <c r="G22" s="68"/>
      <c r="H22" s="68"/>
      <c r="I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</row>
    <row r="23" spans="1:29" ht="20">
      <c r="A23" s="68"/>
      <c r="B23" s="68"/>
      <c r="C23" s="68"/>
      <c r="D23" s="68"/>
      <c r="E23" s="68"/>
      <c r="F23" s="68"/>
      <c r="G23" s="68"/>
      <c r="H23" s="68"/>
      <c r="I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</row>
    <row r="24" spans="1:29" ht="20">
      <c r="A24" s="68"/>
      <c r="B24" s="68"/>
      <c r="C24" s="68"/>
      <c r="D24" s="68"/>
      <c r="E24" s="68"/>
      <c r="F24" s="68"/>
      <c r="G24" s="68"/>
      <c r="H24" s="68"/>
      <c r="I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</row>
    <row r="25" spans="1:29" ht="20">
      <c r="A25" s="68"/>
      <c r="B25" s="68"/>
      <c r="C25" s="68"/>
      <c r="D25" s="68"/>
      <c r="E25" s="68"/>
      <c r="F25" s="68"/>
      <c r="G25" s="68"/>
      <c r="H25" s="68"/>
      <c r="I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</row>
    <row r="26" spans="1:29" ht="20">
      <c r="A26" s="68"/>
      <c r="B26" s="68"/>
      <c r="C26" s="68"/>
      <c r="D26" s="68"/>
      <c r="E26" s="68"/>
      <c r="F26" s="68"/>
      <c r="G26" s="68"/>
      <c r="H26" s="68"/>
      <c r="I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</row>
    <row r="27" spans="1:29" ht="20">
      <c r="A27" s="68"/>
      <c r="B27" s="68"/>
      <c r="C27" s="68"/>
      <c r="D27" s="68"/>
      <c r="E27" s="68"/>
      <c r="F27" s="68"/>
      <c r="G27" s="68"/>
      <c r="H27" s="68"/>
      <c r="I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</row>
    <row r="28" spans="1:29" ht="20">
      <c r="A28" s="68"/>
      <c r="B28" s="68"/>
      <c r="C28" s="68"/>
      <c r="D28" s="68"/>
      <c r="E28" s="68"/>
      <c r="F28" s="68"/>
      <c r="G28" s="68"/>
      <c r="H28" s="68"/>
      <c r="I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</row>
    <row r="29" spans="1:29" ht="20">
      <c r="A29" s="68"/>
      <c r="B29" s="68"/>
      <c r="C29" s="68"/>
      <c r="D29" s="68"/>
      <c r="E29" s="68"/>
      <c r="F29" s="68"/>
      <c r="G29" s="68"/>
      <c r="H29" s="68"/>
      <c r="I29" s="68"/>
      <c r="J29" s="107" t="s">
        <v>212</v>
      </c>
      <c r="K29" s="99"/>
      <c r="L29" s="99"/>
      <c r="M29" s="99"/>
      <c r="N29" s="99"/>
      <c r="O29" s="99"/>
      <c r="P29" s="99"/>
      <c r="Q29" s="99"/>
      <c r="R29" s="99"/>
      <c r="S29" s="100"/>
      <c r="T29" s="68"/>
      <c r="U29" s="68"/>
      <c r="V29" s="68"/>
      <c r="W29" s="68"/>
      <c r="X29" s="68"/>
      <c r="Y29" s="68"/>
      <c r="Z29" s="68"/>
      <c r="AA29" s="68"/>
      <c r="AB29" s="68"/>
      <c r="AC29" s="68"/>
    </row>
    <row r="30" spans="1:29" ht="20">
      <c r="A30" s="68"/>
      <c r="B30" s="68"/>
      <c r="C30" s="68"/>
      <c r="D30" s="68"/>
      <c r="E30" s="68"/>
      <c r="F30" s="68"/>
      <c r="G30" s="68"/>
      <c r="H30" s="68"/>
      <c r="I30" s="68"/>
      <c r="J30" s="70" t="s">
        <v>15</v>
      </c>
      <c r="K30" s="70" t="s">
        <v>84</v>
      </c>
      <c r="L30" s="70" t="s">
        <v>86</v>
      </c>
      <c r="M30" s="70" t="s">
        <v>87</v>
      </c>
      <c r="N30" s="70" t="s">
        <v>88</v>
      </c>
      <c r="O30" s="70" t="s">
        <v>85</v>
      </c>
      <c r="P30" s="71" t="s">
        <v>89</v>
      </c>
      <c r="Q30" s="72" t="s">
        <v>90</v>
      </c>
      <c r="R30" s="72" t="s">
        <v>91</v>
      </c>
      <c r="S30" s="72" t="s">
        <v>92</v>
      </c>
      <c r="T30" s="68"/>
      <c r="U30" s="68"/>
      <c r="V30" s="68"/>
      <c r="W30" s="68"/>
      <c r="X30" s="68"/>
      <c r="Y30" s="68"/>
      <c r="Z30" s="68"/>
      <c r="AA30" s="68"/>
      <c r="AB30" s="68"/>
      <c r="AC30" s="68"/>
    </row>
    <row r="31" spans="1:29" ht="20">
      <c r="A31" s="68"/>
      <c r="B31" s="68"/>
      <c r="C31" s="68"/>
      <c r="D31" s="68"/>
      <c r="E31" s="68"/>
      <c r="F31" s="68"/>
      <c r="G31" s="68"/>
      <c r="H31" s="68"/>
      <c r="I31" s="68"/>
      <c r="J31" s="38" t="s">
        <v>196</v>
      </c>
      <c r="K31" s="15">
        <f>SUM('Final Performance Report'!D91 + 'Final Performance Report'!R91)</f>
        <v>589072.71319212462</v>
      </c>
      <c r="L31" s="73">
        <f>SUM('Final Performance Report'!E91 + 'Final Performance Report'!S91)</f>
        <v>1313357</v>
      </c>
      <c r="M31" s="73">
        <f>SUM('Final Performance Report'!F91 + 'Final Performance Report'!T91)</f>
        <v>73594169.666666672</v>
      </c>
      <c r="N31" s="74">
        <f>SUM('Final Performance Report'!G91 + 'Final Performance Report'!U91)</f>
        <v>37980</v>
      </c>
      <c r="O31" s="15">
        <f>SUM('Final Performance Report'!H91 + 'Final Performance Report'!V91)</f>
        <v>9460286.0251851864</v>
      </c>
      <c r="P31" s="75">
        <f t="shared" ref="P31:P36" si="0">K31/L31</f>
        <v>0.44852444018810167</v>
      </c>
      <c r="Q31" s="75">
        <f t="shared" ref="Q31:Q36" si="1">K31/N31</f>
        <v>15.510076703320816</v>
      </c>
      <c r="R31" s="76">
        <f t="shared" ref="R31:R36" si="2">L31/M31</f>
        <v>1.7845938149022484E-2</v>
      </c>
      <c r="S31" s="76">
        <f t="shared" ref="S31:S36" si="3">N31/L31</f>
        <v>2.8918260610024539E-2</v>
      </c>
      <c r="T31" s="68"/>
      <c r="U31" s="68"/>
      <c r="V31" s="68"/>
      <c r="W31" s="68"/>
      <c r="X31" s="68"/>
      <c r="Y31" s="68"/>
      <c r="Z31" s="68"/>
      <c r="AA31" s="68"/>
      <c r="AB31" s="68"/>
      <c r="AC31" s="68"/>
    </row>
    <row r="32" spans="1:29" ht="20">
      <c r="A32" s="68"/>
      <c r="B32" s="68"/>
      <c r="C32" s="68"/>
      <c r="D32" s="68"/>
      <c r="E32" s="68"/>
      <c r="F32" s="68"/>
      <c r="G32" s="68"/>
      <c r="H32" s="68"/>
      <c r="I32" s="68"/>
      <c r="J32" s="38" t="s">
        <v>197</v>
      </c>
      <c r="K32" s="15">
        <f>SUM('Final Performance Report'!D92 + 'Final Performance Report'!R92)</f>
        <v>1129651.916430525</v>
      </c>
      <c r="L32" s="73">
        <f>SUM('Final Performance Report'!E92 + 'Final Performance Report'!S92)</f>
        <v>1645242.7999999998</v>
      </c>
      <c r="M32" s="73">
        <f>SUM('Final Performance Report'!F92 + 'Final Performance Report'!T92)</f>
        <v>176686257.5</v>
      </c>
      <c r="N32" s="74">
        <f>SUM('Final Performance Report'!G92 + 'Final Performance Report'!U92)</f>
        <v>72523</v>
      </c>
      <c r="O32" s="15">
        <f>SUM('Final Performance Report'!H92 + 'Final Performance Report'!V92)</f>
        <v>17695047.304592591</v>
      </c>
      <c r="P32" s="75">
        <f t="shared" si="0"/>
        <v>0.68661714637531013</v>
      </c>
      <c r="Q32" s="75">
        <f t="shared" si="1"/>
        <v>15.576464244867491</v>
      </c>
      <c r="R32" s="76">
        <f t="shared" si="2"/>
        <v>9.3116625100285455E-3</v>
      </c>
      <c r="S32" s="76">
        <f t="shared" si="3"/>
        <v>4.4080423874214798E-2</v>
      </c>
      <c r="T32" s="68"/>
      <c r="U32" s="68"/>
      <c r="V32" s="68"/>
      <c r="W32" s="68"/>
      <c r="X32" s="68"/>
      <c r="Y32" s="68"/>
      <c r="Z32" s="68"/>
      <c r="AA32" s="68"/>
      <c r="AB32" s="68"/>
      <c r="AC32" s="68"/>
    </row>
    <row r="33" spans="1:29" ht="20">
      <c r="A33" s="68"/>
      <c r="B33" s="68"/>
      <c r="C33" s="68"/>
      <c r="D33" s="68"/>
      <c r="E33" s="68"/>
      <c r="F33" s="68"/>
      <c r="G33" s="68"/>
      <c r="H33" s="68"/>
      <c r="I33" s="68"/>
      <c r="J33" s="38" t="s">
        <v>198</v>
      </c>
      <c r="K33" s="15">
        <f>SUM('Final Performance Report'!D93 + 'Final Performance Report'!R93)</f>
        <v>1095102.4693310135</v>
      </c>
      <c r="L33" s="73">
        <f>SUM('Final Performance Report'!E93 + 'Final Performance Report'!S93)</f>
        <v>2588273.0666666669</v>
      </c>
      <c r="M33" s="73">
        <f>SUM('Final Performance Report'!F93 + 'Final Performance Report'!T93)</f>
        <v>151571160.16666666</v>
      </c>
      <c r="N33" s="74">
        <f>SUM('Final Performance Report'!G93 + 'Final Performance Report'!U93)</f>
        <v>103985</v>
      </c>
      <c r="O33" s="15">
        <f>SUM('Final Performance Report'!H93 + 'Final Performance Report'!V93)</f>
        <v>40465438.319851853</v>
      </c>
      <c r="P33" s="75">
        <f t="shared" si="0"/>
        <v>0.42310159752245619</v>
      </c>
      <c r="Q33" s="75">
        <f t="shared" si="1"/>
        <v>10.531350380641568</v>
      </c>
      <c r="R33" s="76">
        <f t="shared" si="2"/>
        <v>1.7076289868208562E-2</v>
      </c>
      <c r="S33" s="76">
        <f t="shared" si="3"/>
        <v>4.0175436409388643E-2</v>
      </c>
      <c r="T33" s="68"/>
      <c r="U33" s="68"/>
      <c r="V33" s="68"/>
      <c r="W33" s="68"/>
      <c r="X33" s="68"/>
      <c r="Y33" s="68"/>
      <c r="Z33" s="68"/>
      <c r="AA33" s="68"/>
      <c r="AB33" s="68"/>
      <c r="AC33" s="68"/>
    </row>
    <row r="34" spans="1:29" ht="20">
      <c r="A34" s="68"/>
      <c r="B34" s="68"/>
      <c r="C34" s="68"/>
      <c r="D34" s="68"/>
      <c r="E34" s="68"/>
      <c r="F34" s="68"/>
      <c r="G34" s="68"/>
      <c r="H34" s="68"/>
      <c r="I34" s="68"/>
      <c r="J34" s="38" t="s">
        <v>12</v>
      </c>
      <c r="K34" s="15">
        <f>SUM('Final Performance Report'!D94 + 'Final Performance Report'!R94)</f>
        <v>408546.49999371183</v>
      </c>
      <c r="L34" s="73">
        <f>SUM('Final Performance Report'!E94 + 'Final Performance Report'!S94)</f>
        <v>481996.4</v>
      </c>
      <c r="M34" s="73">
        <f>SUM('Final Performance Report'!F94 + 'Final Performance Report'!T94)</f>
        <v>75383241.166666672</v>
      </c>
      <c r="N34" s="74">
        <f>SUM('Final Performance Report'!G94 + 'Final Performance Report'!U94)</f>
        <v>23541</v>
      </c>
      <c r="O34" s="15">
        <f>SUM('Final Performance Report'!H94 + 'Final Performance Report'!V94)</f>
        <v>5583054.7424603179</v>
      </c>
      <c r="P34" s="75">
        <f t="shared" si="0"/>
        <v>0.84761317718080842</v>
      </c>
      <c r="Q34" s="75">
        <f t="shared" si="1"/>
        <v>17.354679070290633</v>
      </c>
      <c r="R34" s="76">
        <f t="shared" si="2"/>
        <v>6.3939463538632184E-3</v>
      </c>
      <c r="S34" s="76">
        <f t="shared" si="3"/>
        <v>4.8840613747322591E-2</v>
      </c>
      <c r="T34" s="68"/>
      <c r="U34" s="68"/>
      <c r="V34" s="68"/>
      <c r="W34" s="68"/>
      <c r="X34" s="68"/>
      <c r="Y34" s="68"/>
      <c r="Z34" s="68"/>
      <c r="AA34" s="68"/>
      <c r="AB34" s="68"/>
      <c r="AC34" s="68"/>
    </row>
    <row r="35" spans="1:29" ht="20">
      <c r="A35" s="68"/>
      <c r="B35" s="68"/>
      <c r="C35" s="68"/>
      <c r="D35" s="68"/>
      <c r="E35" s="68"/>
      <c r="F35" s="68"/>
      <c r="G35" s="68"/>
      <c r="H35" s="68"/>
      <c r="I35" s="68"/>
      <c r="J35" s="38" t="s">
        <v>199</v>
      </c>
      <c r="K35" s="15">
        <f>SUM('Final Performance Report'!D95 + 'Final Performance Report'!R95)</f>
        <v>262506.31011428573</v>
      </c>
      <c r="L35" s="73">
        <f>SUM('Final Performance Report'!E95 + 'Final Performance Report'!S95)</f>
        <v>410533.33333333337</v>
      </c>
      <c r="M35" s="73">
        <f>SUM('Final Performance Report'!F95 + 'Final Performance Report'!T95)</f>
        <v>45967143.5</v>
      </c>
      <c r="N35" s="74">
        <f>SUM('Final Performance Report'!G95 + 'Final Performance Report'!U95)</f>
        <v>7821</v>
      </c>
      <c r="O35" s="15">
        <f>SUM('Final Performance Report'!H95 + 'Final Performance Report'!V95)</f>
        <v>1297701.2148148147</v>
      </c>
      <c r="P35" s="75">
        <f t="shared" si="0"/>
        <v>0.63942751732937408</v>
      </c>
      <c r="Q35" s="75">
        <f t="shared" si="1"/>
        <v>33.56428974738342</v>
      </c>
      <c r="R35" s="76">
        <f t="shared" si="2"/>
        <v>8.9310168541000025E-3</v>
      </c>
      <c r="S35" s="76">
        <f t="shared" si="3"/>
        <v>1.9050828190971092E-2</v>
      </c>
      <c r="T35" s="68"/>
      <c r="U35" s="68"/>
      <c r="V35" s="68"/>
      <c r="W35" s="68"/>
      <c r="X35" s="68"/>
      <c r="Y35" s="68"/>
      <c r="Z35" s="68"/>
      <c r="AA35" s="68"/>
      <c r="AB35" s="68"/>
      <c r="AC35" s="68"/>
    </row>
    <row r="36" spans="1:29" ht="20">
      <c r="A36" s="68"/>
      <c r="B36" s="68"/>
      <c r="C36" s="68"/>
      <c r="D36" s="68"/>
      <c r="E36" s="68"/>
      <c r="F36" s="68"/>
      <c r="G36" s="68"/>
      <c r="H36" s="68"/>
      <c r="I36" s="68"/>
      <c r="J36" s="24" t="s">
        <v>14</v>
      </c>
      <c r="K36" s="25">
        <f t="shared" ref="K36:O36" si="4">SUM(K31:K35)</f>
        <v>3484879.909061661</v>
      </c>
      <c r="L36" s="77">
        <f t="shared" si="4"/>
        <v>6439402.6000000006</v>
      </c>
      <c r="M36" s="77">
        <f t="shared" si="4"/>
        <v>523201972.00000006</v>
      </c>
      <c r="N36" s="77">
        <f t="shared" si="4"/>
        <v>245850</v>
      </c>
      <c r="O36" s="25">
        <f t="shared" si="4"/>
        <v>74501527.606904745</v>
      </c>
      <c r="P36" s="78">
        <f t="shared" si="0"/>
        <v>0.54118062272758982</v>
      </c>
      <c r="Q36" s="78">
        <f t="shared" si="1"/>
        <v>14.174821676069396</v>
      </c>
      <c r="R36" s="79">
        <f t="shared" si="2"/>
        <v>1.2307680292917549E-2</v>
      </c>
      <c r="S36" s="79">
        <f t="shared" si="3"/>
        <v>3.8179007475010178E-2</v>
      </c>
      <c r="T36" s="68"/>
      <c r="U36" s="68"/>
      <c r="V36" s="68"/>
      <c r="W36" s="68"/>
      <c r="X36" s="68"/>
      <c r="Y36" s="68"/>
      <c r="Z36" s="68"/>
      <c r="AA36" s="68"/>
      <c r="AB36" s="68"/>
      <c r="AC36" s="68"/>
    </row>
    <row r="37" spans="1:29" ht="20">
      <c r="A37" s="68"/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</row>
    <row r="38" spans="1:29" ht="20">
      <c r="A38" s="68"/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</row>
    <row r="39" spans="1:29" ht="12.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</row>
    <row r="40" spans="1:29" ht="20">
      <c r="A40" s="68"/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</row>
    <row r="41" spans="1:29" ht="12.5">
      <c r="A41" s="80"/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</row>
    <row r="42" spans="1:29" ht="12.5">
      <c r="A42" s="80"/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</row>
    <row r="43" spans="1:29" ht="12.5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</row>
    <row r="44" spans="1:29" ht="12.5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</row>
    <row r="45" spans="1:29" ht="12.5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</row>
    <row r="46" spans="1:29" ht="12.5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</row>
    <row r="47" spans="1:29" ht="12.5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</row>
    <row r="48" spans="1:29" ht="12.5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</row>
    <row r="49" spans="1:29" ht="12.5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</row>
    <row r="50" spans="1:29" ht="12.5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</row>
    <row r="51" spans="1:29" ht="12.5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</row>
    <row r="52" spans="1:29" ht="12.5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</row>
    <row r="53" spans="1:29" ht="12.5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</row>
    <row r="54" spans="1:29" ht="12.5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</row>
    <row r="55" spans="1:29" ht="12.5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</row>
    <row r="56" spans="1:29" ht="12.5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80"/>
    </row>
    <row r="57" spans="1:29" ht="12.5">
      <c r="A57" s="80"/>
      <c r="B57" s="108" t="s">
        <v>213</v>
      </c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80"/>
      <c r="AC57" s="80"/>
    </row>
    <row r="58" spans="1:29" ht="12.5">
      <c r="A58" s="80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  <c r="AA58" s="97"/>
      <c r="AB58" s="80"/>
      <c r="AC58" s="80"/>
    </row>
    <row r="59" spans="1:29" ht="12.5">
      <c r="A59" s="80"/>
      <c r="B59" s="109" t="s">
        <v>214</v>
      </c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  <c r="AA59" s="111"/>
      <c r="AB59" s="80"/>
      <c r="AC59" s="80"/>
    </row>
    <row r="60" spans="1:29" ht="12.5">
      <c r="A60" s="80"/>
      <c r="B60" s="112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  <c r="AA60" s="113"/>
      <c r="AB60" s="80"/>
      <c r="AC60" s="80"/>
    </row>
    <row r="61" spans="1:29" ht="12.5">
      <c r="A61" s="80"/>
      <c r="B61" s="112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  <c r="AA61" s="113"/>
      <c r="AB61" s="80"/>
      <c r="AC61" s="80"/>
    </row>
    <row r="62" spans="1:29" ht="12.5">
      <c r="A62" s="80"/>
      <c r="B62" s="112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113"/>
      <c r="AB62" s="80"/>
      <c r="AC62" s="80"/>
    </row>
    <row r="63" spans="1:29" ht="12.5">
      <c r="A63" s="80"/>
      <c r="B63" s="112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113"/>
      <c r="AB63" s="80"/>
      <c r="AC63" s="80"/>
    </row>
    <row r="64" spans="1:29" ht="12.5">
      <c r="A64" s="80"/>
      <c r="B64" s="112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  <c r="AA64" s="113"/>
      <c r="AB64" s="80"/>
      <c r="AC64" s="80"/>
    </row>
    <row r="65" spans="1:29" ht="12.5">
      <c r="A65" s="80"/>
      <c r="B65" s="112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  <c r="AA65" s="113"/>
      <c r="AB65" s="80"/>
      <c r="AC65" s="80"/>
    </row>
    <row r="66" spans="1:29" ht="12.5">
      <c r="A66" s="80"/>
      <c r="B66" s="112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  <c r="AA66" s="113"/>
      <c r="AB66" s="80"/>
      <c r="AC66" s="80"/>
    </row>
    <row r="67" spans="1:29" ht="12.5">
      <c r="A67" s="80"/>
      <c r="B67" s="112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  <c r="AA67" s="113"/>
      <c r="AB67" s="80"/>
      <c r="AC67" s="80"/>
    </row>
    <row r="68" spans="1:29" ht="12.5">
      <c r="A68" s="80"/>
      <c r="B68" s="114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6"/>
      <c r="AB68" s="80"/>
      <c r="AC68" s="80"/>
    </row>
    <row r="69" spans="1:29" ht="12.5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  <c r="AA69" s="80"/>
      <c r="AB69" s="80"/>
      <c r="AC69" s="80"/>
    </row>
    <row r="70" spans="1:29" ht="30">
      <c r="A70" s="106" t="s">
        <v>215</v>
      </c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69"/>
    </row>
    <row r="71" spans="1:29" ht="30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69"/>
    </row>
    <row r="72" spans="1:29" ht="30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  <c r="AA72" s="97"/>
      <c r="AB72" s="97"/>
      <c r="AC72" s="69"/>
    </row>
    <row r="75" spans="1:29" ht="15" customHeight="1"/>
    <row r="89" spans="3:26" ht="12.5">
      <c r="C89" s="107" t="s">
        <v>188</v>
      </c>
      <c r="D89" s="99"/>
      <c r="E89" s="99"/>
      <c r="F89" s="99"/>
      <c r="G89" s="99"/>
      <c r="H89" s="99"/>
      <c r="I89" s="99"/>
      <c r="J89" s="99"/>
      <c r="K89" s="99"/>
      <c r="L89" s="100"/>
      <c r="Q89" s="107" t="s">
        <v>200</v>
      </c>
      <c r="R89" s="99"/>
      <c r="S89" s="99"/>
      <c r="T89" s="99"/>
      <c r="U89" s="99"/>
      <c r="V89" s="99"/>
      <c r="W89" s="99"/>
      <c r="X89" s="99"/>
      <c r="Y89" s="99"/>
      <c r="Z89" s="100"/>
    </row>
    <row r="90" spans="3:26" ht="13">
      <c r="C90" s="70" t="s">
        <v>15</v>
      </c>
      <c r="D90" s="70" t="s">
        <v>84</v>
      </c>
      <c r="E90" s="70" t="s">
        <v>86</v>
      </c>
      <c r="F90" s="70" t="s">
        <v>87</v>
      </c>
      <c r="G90" s="70" t="s">
        <v>88</v>
      </c>
      <c r="H90" s="70" t="s">
        <v>85</v>
      </c>
      <c r="I90" s="81" t="s">
        <v>89</v>
      </c>
      <c r="J90" s="70" t="s">
        <v>90</v>
      </c>
      <c r="K90" s="70" t="s">
        <v>91</v>
      </c>
      <c r="L90" s="70" t="s">
        <v>92</v>
      </c>
      <c r="Q90" s="70" t="s">
        <v>15</v>
      </c>
      <c r="R90" s="70" t="s">
        <v>84</v>
      </c>
      <c r="S90" s="70" t="s">
        <v>86</v>
      </c>
      <c r="T90" s="70" t="s">
        <v>87</v>
      </c>
      <c r="U90" s="70" t="s">
        <v>88</v>
      </c>
      <c r="V90" s="70" t="s">
        <v>85</v>
      </c>
      <c r="W90" s="81" t="s">
        <v>89</v>
      </c>
      <c r="X90" s="70" t="s">
        <v>90</v>
      </c>
      <c r="Y90" s="70" t="s">
        <v>91</v>
      </c>
      <c r="Z90" s="70" t="s">
        <v>92</v>
      </c>
    </row>
    <row r="91" spans="3:26" ht="12.5">
      <c r="C91" s="38" t="s">
        <v>196</v>
      </c>
      <c r="D91" s="17">
        <f>SUM('Final Performance Report'!E149 + 'Final Performance Report'!E323)</f>
        <v>287676.26674768014</v>
      </c>
      <c r="E91" s="74">
        <f>SUM('Final Performance Report'!F149 + 'Final Performance Report'!F323)</f>
        <v>649855.4</v>
      </c>
      <c r="F91" s="74">
        <f>SUM('Final Performance Report'!G149 + 'Final Performance Report'!G323)</f>
        <v>37059140</v>
      </c>
      <c r="G91" s="74">
        <f>SUM('Final Performance Report'!H149 + 'Final Performance Report'!H323)</f>
        <v>20587</v>
      </c>
      <c r="H91" s="17">
        <f>SUM('Final Performance Report'!I149 + 'Final Performance Report'!I323)</f>
        <v>4707286.4550370369</v>
      </c>
      <c r="I91" s="75">
        <f t="shared" ref="I91:I96" si="5">D91/E91</f>
        <v>0.44267735060396535</v>
      </c>
      <c r="J91" s="75">
        <f t="shared" ref="J91:J96" si="6">D91/G91</f>
        <v>13.973685663169968</v>
      </c>
      <c r="K91" s="76">
        <f t="shared" ref="K91:K96" si="7">E91/F91</f>
        <v>1.7535630886199735E-2</v>
      </c>
      <c r="L91" s="76">
        <f t="shared" ref="L91:L96" si="8">G91/E91</f>
        <v>3.1679355130387464E-2</v>
      </c>
      <c r="Q91" s="38" t="s">
        <v>196</v>
      </c>
      <c r="R91" s="17">
        <f t="shared" ref="R91:V91" si="9">SUM(E157 + Q323)</f>
        <v>301396.44644444442</v>
      </c>
      <c r="S91" s="74">
        <f t="shared" si="9"/>
        <v>663501.6</v>
      </c>
      <c r="T91" s="74">
        <f t="shared" si="9"/>
        <v>36535029.666666672</v>
      </c>
      <c r="U91" s="74">
        <f t="shared" si="9"/>
        <v>17393</v>
      </c>
      <c r="V91" s="17">
        <f t="shared" si="9"/>
        <v>4752999.5701481486</v>
      </c>
      <c r="W91" s="75">
        <f t="shared" ref="W91:W96" si="10">R91/S91</f>
        <v>0.45425127301041085</v>
      </c>
      <c r="X91" s="75">
        <f t="shared" ref="X91:X96" si="11">R91/U91</f>
        <v>17.328606131457736</v>
      </c>
      <c r="Y91" s="76">
        <f t="shared" ref="Y91:Y96" si="12">S91/T91</f>
        <v>1.8160696899758001E-2</v>
      </c>
      <c r="Z91" s="76">
        <f t="shared" ref="Z91:Z96" si="13">U91/S91</f>
        <v>2.6213953364995653E-2</v>
      </c>
    </row>
    <row r="92" spans="3:26" ht="12.5">
      <c r="C92" s="38" t="s">
        <v>197</v>
      </c>
      <c r="D92" s="17">
        <f>SUM('Final Performance Report'!E150 + 'Final Performance Report'!E324)</f>
        <v>576877.15704163618</v>
      </c>
      <c r="E92" s="74">
        <f>SUM('Final Performance Report'!F150 + 'Final Performance Report'!F324)</f>
        <v>791272.93333333335</v>
      </c>
      <c r="F92" s="74">
        <f>SUM('Final Performance Report'!G150 + 'Final Performance Report'!G324)</f>
        <v>95362014.666666672</v>
      </c>
      <c r="G92" s="74">
        <f>SUM('Final Performance Report'!H150 + 'Final Performance Report'!H324)</f>
        <v>39283</v>
      </c>
      <c r="H92" s="17">
        <f>SUM('Final Performance Report'!I150 + 'Final Performance Report'!I324)</f>
        <v>9390530.0924444441</v>
      </c>
      <c r="I92" s="75">
        <f t="shared" si="5"/>
        <v>0.72904952607372919</v>
      </c>
      <c r="J92" s="75">
        <f t="shared" si="6"/>
        <v>14.685160426689311</v>
      </c>
      <c r="K92" s="76">
        <f t="shared" si="7"/>
        <v>8.2975693844052033E-3</v>
      </c>
      <c r="L92" s="76">
        <f t="shared" si="8"/>
        <v>4.9645322549471758E-2</v>
      </c>
      <c r="Q92" s="38" t="s">
        <v>197</v>
      </c>
      <c r="R92" s="17">
        <f t="shared" ref="R92:V92" si="14">SUM(E158 + Q324)</f>
        <v>552774.75938888884</v>
      </c>
      <c r="S92" s="74">
        <f t="shared" si="14"/>
        <v>853969.86666666658</v>
      </c>
      <c r="T92" s="74">
        <f t="shared" si="14"/>
        <v>81324242.833333343</v>
      </c>
      <c r="U92" s="74">
        <f t="shared" si="14"/>
        <v>33240</v>
      </c>
      <c r="V92" s="17">
        <f t="shared" si="14"/>
        <v>8304517.2121481476</v>
      </c>
      <c r="W92" s="75">
        <f t="shared" si="10"/>
        <v>0.64730007575859294</v>
      </c>
      <c r="X92" s="75">
        <f t="shared" si="11"/>
        <v>16.629806239136247</v>
      </c>
      <c r="Y92" s="76">
        <f t="shared" si="12"/>
        <v>1.0500803166612942E-2</v>
      </c>
      <c r="Z92" s="76">
        <f t="shared" si="13"/>
        <v>3.8924090061569702E-2</v>
      </c>
    </row>
    <row r="93" spans="3:26" ht="12.5">
      <c r="C93" s="38" t="s">
        <v>198</v>
      </c>
      <c r="D93" s="17">
        <f>SUM('Final Performance Report'!E151 + 'Final Performance Report'!E325)</f>
        <v>513042.21521990228</v>
      </c>
      <c r="E93" s="74">
        <f>SUM('Final Performance Report'!F151 + 'Final Performance Report'!F325)</f>
        <v>1217831.1333333333</v>
      </c>
      <c r="F93" s="74">
        <f>SUM('Final Performance Report'!G151 + 'Final Performance Report'!G325)</f>
        <v>71808797.5</v>
      </c>
      <c r="G93" s="74">
        <f>SUM('Final Performance Report'!H151 + 'Final Performance Report'!H325)</f>
        <v>52830</v>
      </c>
      <c r="H93" s="17">
        <f>SUM('Final Performance Report'!I151 + 'Final Performance Report'!I325)</f>
        <v>20190961.675851852</v>
      </c>
      <c r="I93" s="75">
        <f t="shared" si="5"/>
        <v>0.42127533216830415</v>
      </c>
      <c r="J93" s="75">
        <f t="shared" si="6"/>
        <v>9.711190899487077</v>
      </c>
      <c r="K93" s="76">
        <f t="shared" si="7"/>
        <v>1.6959358403590218E-2</v>
      </c>
      <c r="L93" s="76">
        <f t="shared" si="8"/>
        <v>4.3380398606988044E-2</v>
      </c>
      <c r="Q93" s="38" t="s">
        <v>198</v>
      </c>
      <c r="R93" s="17">
        <f t="shared" ref="R93:V93" si="15">SUM(E159 + Q325)</f>
        <v>582060.25411111116</v>
      </c>
      <c r="S93" s="74">
        <f t="shared" si="15"/>
        <v>1370441.9333333336</v>
      </c>
      <c r="T93" s="74">
        <f t="shared" si="15"/>
        <v>79762362.666666657</v>
      </c>
      <c r="U93" s="74">
        <f t="shared" si="15"/>
        <v>51155</v>
      </c>
      <c r="V93" s="17">
        <f t="shared" si="15"/>
        <v>20274476.644000001</v>
      </c>
      <c r="W93" s="75">
        <f t="shared" si="10"/>
        <v>0.42472449211719809</v>
      </c>
      <c r="X93" s="75">
        <f t="shared" si="11"/>
        <v>11.378364854092682</v>
      </c>
      <c r="Y93" s="76">
        <f t="shared" si="12"/>
        <v>1.718156142215246E-2</v>
      </c>
      <c r="Z93" s="76">
        <f t="shared" si="13"/>
        <v>3.7327375028269466E-2</v>
      </c>
    </row>
    <row r="94" spans="3:26" ht="12.5">
      <c r="C94" s="38" t="s">
        <v>12</v>
      </c>
      <c r="D94" s="17">
        <f>SUM('Final Performance Report'!E152 + 'Final Performance Report'!E326)</f>
        <v>197962.89172982296</v>
      </c>
      <c r="E94" s="74">
        <f>SUM('Final Performance Report'!F152 + 'Final Performance Report'!F326)</f>
        <v>258100.33333333331</v>
      </c>
      <c r="F94" s="74">
        <f>SUM('Final Performance Report'!G152 + 'Final Performance Report'!G326)</f>
        <v>37414241</v>
      </c>
      <c r="G94" s="74">
        <f>SUM('Final Performance Report'!H152 + 'Final Performance Report'!H326)</f>
        <v>12903</v>
      </c>
      <c r="H94" s="17">
        <f>SUM('Final Performance Report'!I152 + 'Final Performance Report'!I326)</f>
        <v>2821021.766137566</v>
      </c>
      <c r="I94" s="75">
        <f t="shared" si="5"/>
        <v>0.76699975227911232</v>
      </c>
      <c r="J94" s="75">
        <f t="shared" si="6"/>
        <v>15.342392600931795</v>
      </c>
      <c r="K94" s="76">
        <f t="shared" si="7"/>
        <v>6.8984516706708902E-3</v>
      </c>
      <c r="L94" s="76">
        <f t="shared" si="8"/>
        <v>4.9992186501115206E-2</v>
      </c>
      <c r="Q94" s="38" t="s">
        <v>12</v>
      </c>
      <c r="R94" s="17">
        <f t="shared" ref="R94:V94" si="16">SUM(E160 + Q326)</f>
        <v>210583.60826388889</v>
      </c>
      <c r="S94" s="74">
        <f t="shared" si="16"/>
        <v>223896.06666666668</v>
      </c>
      <c r="T94" s="74">
        <f t="shared" si="16"/>
        <v>37969000.166666672</v>
      </c>
      <c r="U94" s="74">
        <f t="shared" si="16"/>
        <v>10638</v>
      </c>
      <c r="V94" s="17">
        <f t="shared" si="16"/>
        <v>2762032.9763227515</v>
      </c>
      <c r="W94" s="75">
        <f t="shared" si="10"/>
        <v>0.94054179423081519</v>
      </c>
      <c r="X94" s="75">
        <f t="shared" si="11"/>
        <v>19.79541344838211</v>
      </c>
      <c r="Y94" s="76">
        <f t="shared" si="12"/>
        <v>5.8968122859138928E-3</v>
      </c>
      <c r="Z94" s="76">
        <f t="shared" si="13"/>
        <v>4.7513116949203509E-2</v>
      </c>
    </row>
    <row r="95" spans="3:26" ht="12.5">
      <c r="C95" s="38" t="s">
        <v>199</v>
      </c>
      <c r="D95" s="17">
        <f>'Final Performance Report'!E327</f>
        <v>131469.84344761906</v>
      </c>
      <c r="E95" s="74">
        <f>'Final Performance Report'!F327</f>
        <v>213620.33333333334</v>
      </c>
      <c r="F95" s="74">
        <f>'Final Performance Report'!G327</f>
        <v>22994526</v>
      </c>
      <c r="G95" s="74">
        <f>'Final Performance Report'!H327</f>
        <v>5121</v>
      </c>
      <c r="H95" s="17">
        <f>'Final Performance Report'!I327</f>
        <v>674130.20740740746</v>
      </c>
      <c r="I95" s="75">
        <f t="shared" si="5"/>
        <v>0.61543693615753992</v>
      </c>
      <c r="J95" s="75">
        <f t="shared" si="6"/>
        <v>25.672689601175367</v>
      </c>
      <c r="K95" s="76">
        <f t="shared" si="7"/>
        <v>9.2900516119937999E-3</v>
      </c>
      <c r="L95" s="76">
        <f t="shared" si="8"/>
        <v>2.3972437080739817E-2</v>
      </c>
      <c r="Q95" s="38" t="s">
        <v>199</v>
      </c>
      <c r="R95" s="17">
        <f t="shared" ref="R95:V95" si="17">Q327</f>
        <v>131036.46666666667</v>
      </c>
      <c r="S95" s="74">
        <f t="shared" si="17"/>
        <v>196913</v>
      </c>
      <c r="T95" s="74">
        <f t="shared" si="17"/>
        <v>22972617.5</v>
      </c>
      <c r="U95" s="74">
        <f t="shared" si="17"/>
        <v>2700</v>
      </c>
      <c r="V95" s="17">
        <f t="shared" si="17"/>
        <v>623571.00740740739</v>
      </c>
      <c r="W95" s="75">
        <f t="shared" si="10"/>
        <v>0.66545360980060575</v>
      </c>
      <c r="X95" s="75">
        <f t="shared" si="11"/>
        <v>48.532024691358025</v>
      </c>
      <c r="Y95" s="76">
        <f t="shared" si="12"/>
        <v>8.5716396923424167E-3</v>
      </c>
      <c r="Z95" s="76">
        <f t="shared" si="13"/>
        <v>1.3711639150284644E-2</v>
      </c>
    </row>
    <row r="96" spans="3:26" ht="13">
      <c r="C96" s="24" t="s">
        <v>14</v>
      </c>
      <c r="D96" s="25">
        <f t="shared" ref="D96:H96" si="18">SUM(D91:D95)</f>
        <v>1707028.3741866606</v>
      </c>
      <c r="E96" s="77">
        <f t="shared" si="18"/>
        <v>3130680.1333333338</v>
      </c>
      <c r="F96" s="77">
        <f t="shared" si="18"/>
        <v>264638719.16666669</v>
      </c>
      <c r="G96" s="77">
        <f t="shared" si="18"/>
        <v>130724</v>
      </c>
      <c r="H96" s="25">
        <f t="shared" si="18"/>
        <v>37783930.196878299</v>
      </c>
      <c r="I96" s="78">
        <f t="shared" si="5"/>
        <v>0.54525799554269183</v>
      </c>
      <c r="J96" s="78">
        <f t="shared" si="6"/>
        <v>13.05826301357563</v>
      </c>
      <c r="K96" s="79">
        <f t="shared" si="7"/>
        <v>1.1830015438374549E-2</v>
      </c>
      <c r="L96" s="79">
        <f t="shared" si="8"/>
        <v>4.1755782907407418E-2</v>
      </c>
      <c r="Q96" s="24" t="s">
        <v>14</v>
      </c>
      <c r="R96" s="25">
        <f>SUM(R92:R95)</f>
        <v>1476455.0884305555</v>
      </c>
      <c r="S96" s="77">
        <f t="shared" ref="S96:V96" si="19">SUM(S91:S95)</f>
        <v>3308722.4666666673</v>
      </c>
      <c r="T96" s="77">
        <f t="shared" si="19"/>
        <v>258563252.83333337</v>
      </c>
      <c r="U96" s="77">
        <f t="shared" si="19"/>
        <v>115126</v>
      </c>
      <c r="V96" s="25">
        <f t="shared" si="19"/>
        <v>36717597.410026453</v>
      </c>
      <c r="W96" s="78">
        <f t="shared" si="10"/>
        <v>0.44623116725712947</v>
      </c>
      <c r="X96" s="78">
        <f t="shared" si="11"/>
        <v>12.824688501559644</v>
      </c>
      <c r="Y96" s="79">
        <f t="shared" si="12"/>
        <v>1.2796568848858922E-2</v>
      </c>
      <c r="Z96" s="79">
        <f t="shared" si="13"/>
        <v>3.4794698304201475E-2</v>
      </c>
    </row>
    <row r="111" spans="2:8" ht="13">
      <c r="B111" s="63"/>
      <c r="C111" s="63"/>
      <c r="D111" s="63"/>
      <c r="E111" s="63"/>
      <c r="F111" s="63"/>
      <c r="G111" s="63"/>
      <c r="H111" s="63"/>
    </row>
    <row r="112" spans="2:8" ht="13">
      <c r="B112" s="64"/>
      <c r="C112" s="64"/>
      <c r="D112" s="64"/>
      <c r="E112" s="64"/>
      <c r="F112" s="64"/>
      <c r="G112" s="64"/>
      <c r="H112" s="64"/>
    </row>
    <row r="113" spans="1:27" ht="12.5">
      <c r="B113" s="61"/>
      <c r="C113" s="65"/>
      <c r="D113" s="65"/>
      <c r="E113" s="66"/>
      <c r="F113" s="65"/>
      <c r="G113" s="65"/>
      <c r="H113" s="66"/>
    </row>
    <row r="114" spans="1:27" ht="12.5">
      <c r="B114" s="61"/>
      <c r="C114" s="65"/>
      <c r="D114" s="65"/>
      <c r="E114" s="66"/>
      <c r="F114" s="65"/>
      <c r="G114" s="65"/>
      <c r="H114" s="66"/>
    </row>
    <row r="115" spans="1:27" ht="12.5">
      <c r="B115" s="61"/>
      <c r="C115" s="65"/>
      <c r="D115" s="65"/>
      <c r="E115" s="66"/>
      <c r="F115" s="65"/>
      <c r="G115" s="65"/>
      <c r="H115" s="66"/>
    </row>
    <row r="116" spans="1:27" ht="12.5">
      <c r="B116" s="61"/>
      <c r="C116" s="65"/>
      <c r="D116" s="65"/>
      <c r="E116" s="66"/>
      <c r="F116" s="65"/>
      <c r="G116" s="65"/>
      <c r="H116" s="66"/>
    </row>
    <row r="117" spans="1:27" ht="12.5">
      <c r="A117" s="2"/>
      <c r="B117" s="61"/>
      <c r="C117" s="65"/>
      <c r="D117" s="65"/>
      <c r="E117" s="66"/>
      <c r="F117" s="65"/>
      <c r="G117" s="65"/>
      <c r="H117" s="66"/>
    </row>
    <row r="127" spans="1:27" ht="20">
      <c r="B127" s="108" t="s">
        <v>216</v>
      </c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82"/>
      <c r="O127" s="82"/>
      <c r="P127" s="108" t="s">
        <v>217</v>
      </c>
      <c r="Q127" s="97"/>
      <c r="R127" s="97"/>
      <c r="S127" s="97"/>
      <c r="T127" s="97"/>
      <c r="U127" s="97"/>
      <c r="V127" s="97"/>
      <c r="W127" s="97"/>
      <c r="X127" s="97"/>
      <c r="Y127" s="97"/>
      <c r="Z127" s="97"/>
      <c r="AA127" s="97"/>
    </row>
    <row r="128" spans="1:27" ht="20"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82"/>
      <c r="O128" s="82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  <c r="AA128" s="97"/>
    </row>
    <row r="129" spans="1:29" ht="12.5">
      <c r="B129" s="109" t="s">
        <v>218</v>
      </c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1"/>
      <c r="P129" s="109" t="s">
        <v>219</v>
      </c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  <c r="AA129" s="111"/>
    </row>
    <row r="130" spans="1:29" ht="12.5">
      <c r="B130" s="112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113"/>
      <c r="P130" s="112"/>
      <c r="Q130" s="97"/>
      <c r="R130" s="97"/>
      <c r="S130" s="97"/>
      <c r="T130" s="97"/>
      <c r="U130" s="97"/>
      <c r="V130" s="97"/>
      <c r="W130" s="97"/>
      <c r="X130" s="97"/>
      <c r="Y130" s="97"/>
      <c r="Z130" s="97"/>
      <c r="AA130" s="113"/>
    </row>
    <row r="131" spans="1:29" ht="12.5">
      <c r="B131" s="112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113"/>
      <c r="P131" s="112"/>
      <c r="Q131" s="97"/>
      <c r="R131" s="97"/>
      <c r="S131" s="97"/>
      <c r="T131" s="97"/>
      <c r="U131" s="97"/>
      <c r="V131" s="97"/>
      <c r="W131" s="97"/>
      <c r="X131" s="97"/>
      <c r="Y131" s="97"/>
      <c r="Z131" s="97"/>
      <c r="AA131" s="113"/>
    </row>
    <row r="132" spans="1:29" ht="12.5">
      <c r="B132" s="112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113"/>
      <c r="P132" s="112"/>
      <c r="Q132" s="97"/>
      <c r="R132" s="97"/>
      <c r="S132" s="97"/>
      <c r="T132" s="97"/>
      <c r="U132" s="97"/>
      <c r="V132" s="97"/>
      <c r="W132" s="97"/>
      <c r="X132" s="97"/>
      <c r="Y132" s="97"/>
      <c r="Z132" s="97"/>
      <c r="AA132" s="113"/>
    </row>
    <row r="133" spans="1:29" ht="12.5">
      <c r="B133" s="112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113"/>
      <c r="P133" s="112"/>
      <c r="Q133" s="97"/>
      <c r="R133" s="97"/>
      <c r="S133" s="97"/>
      <c r="T133" s="97"/>
      <c r="U133" s="97"/>
      <c r="V133" s="97"/>
      <c r="W133" s="97"/>
      <c r="X133" s="97"/>
      <c r="Y133" s="97"/>
      <c r="Z133" s="97"/>
      <c r="AA133" s="113"/>
    </row>
    <row r="134" spans="1:29" ht="12.5">
      <c r="B134" s="112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113"/>
      <c r="P134" s="112"/>
      <c r="Q134" s="97"/>
      <c r="R134" s="97"/>
      <c r="S134" s="97"/>
      <c r="T134" s="97"/>
      <c r="U134" s="97"/>
      <c r="V134" s="97"/>
      <c r="W134" s="97"/>
      <c r="X134" s="97"/>
      <c r="Y134" s="97"/>
      <c r="Z134" s="97"/>
      <c r="AA134" s="113"/>
    </row>
    <row r="135" spans="1:29" ht="12.5">
      <c r="B135" s="112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113"/>
      <c r="P135" s="112"/>
      <c r="Q135" s="97"/>
      <c r="R135" s="97"/>
      <c r="S135" s="97"/>
      <c r="T135" s="97"/>
      <c r="U135" s="97"/>
      <c r="V135" s="97"/>
      <c r="W135" s="97"/>
      <c r="X135" s="97"/>
      <c r="Y135" s="97"/>
      <c r="Z135" s="97"/>
      <c r="AA135" s="113"/>
    </row>
    <row r="136" spans="1:29" ht="12.5">
      <c r="B136" s="112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113"/>
      <c r="P136" s="112"/>
      <c r="Q136" s="97"/>
      <c r="R136" s="97"/>
      <c r="S136" s="97"/>
      <c r="T136" s="97"/>
      <c r="U136" s="97"/>
      <c r="V136" s="97"/>
      <c r="W136" s="97"/>
      <c r="X136" s="97"/>
      <c r="Y136" s="97"/>
      <c r="Z136" s="97"/>
      <c r="AA136" s="113"/>
    </row>
    <row r="137" spans="1:29" ht="12.5">
      <c r="B137" s="112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113"/>
      <c r="P137" s="112"/>
      <c r="Q137" s="97"/>
      <c r="R137" s="97"/>
      <c r="S137" s="97"/>
      <c r="T137" s="97"/>
      <c r="U137" s="97"/>
      <c r="V137" s="97"/>
      <c r="W137" s="97"/>
      <c r="X137" s="97"/>
      <c r="Y137" s="97"/>
      <c r="Z137" s="97"/>
      <c r="AA137" s="113"/>
    </row>
    <row r="138" spans="1:29" ht="12.5">
      <c r="B138" s="114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6"/>
      <c r="P138" s="114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6"/>
    </row>
    <row r="140" spans="1:29" ht="30">
      <c r="A140" s="106" t="s">
        <v>220</v>
      </c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  <c r="AA140" s="97"/>
      <c r="AB140" s="97"/>
      <c r="AC140" s="69"/>
    </row>
    <row r="141" spans="1:29" ht="30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  <c r="AA141" s="97"/>
      <c r="AB141" s="97"/>
      <c r="AC141" s="69"/>
    </row>
    <row r="142" spans="1:29" ht="30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  <c r="AA142" s="97"/>
      <c r="AB142" s="97"/>
      <c r="AC142" s="69"/>
    </row>
    <row r="144" spans="1:29" ht="12.5">
      <c r="B144" s="117" t="s">
        <v>221</v>
      </c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  <c r="AA144" s="97"/>
    </row>
    <row r="145" spans="2:27" ht="15.75" customHeight="1"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  <c r="AA145" s="97"/>
    </row>
    <row r="147" spans="2:27" ht="13">
      <c r="D147" s="118" t="s">
        <v>222</v>
      </c>
      <c r="E147" s="99"/>
      <c r="F147" s="99"/>
      <c r="G147" s="99"/>
      <c r="H147" s="99"/>
      <c r="I147" s="99"/>
      <c r="J147" s="99"/>
      <c r="K147" s="99"/>
      <c r="L147" s="99"/>
      <c r="M147" s="100"/>
      <c r="N147" s="60"/>
      <c r="O147" s="60"/>
      <c r="P147" s="119" t="s">
        <v>223</v>
      </c>
      <c r="Q147" s="99"/>
      <c r="R147" s="99"/>
      <c r="S147" s="99"/>
      <c r="T147" s="99"/>
      <c r="U147" s="99"/>
      <c r="V147" s="99"/>
      <c r="W147" s="99"/>
      <c r="X147" s="99"/>
      <c r="Y147" s="100"/>
    </row>
    <row r="148" spans="2:27" ht="13">
      <c r="D148" s="70" t="s">
        <v>15</v>
      </c>
      <c r="E148" s="70" t="s">
        <v>84</v>
      </c>
      <c r="F148" s="70" t="s">
        <v>86</v>
      </c>
      <c r="G148" s="70" t="s">
        <v>87</v>
      </c>
      <c r="H148" s="70" t="s">
        <v>88</v>
      </c>
      <c r="I148" s="70" t="s">
        <v>85</v>
      </c>
      <c r="J148" s="81" t="s">
        <v>89</v>
      </c>
      <c r="K148" s="70" t="s">
        <v>90</v>
      </c>
      <c r="L148" s="70" t="s">
        <v>91</v>
      </c>
      <c r="M148" s="70" t="s">
        <v>92</v>
      </c>
      <c r="N148" s="60"/>
      <c r="O148" s="60"/>
      <c r="P148" s="83" t="s">
        <v>15</v>
      </c>
      <c r="Q148" s="84" t="s">
        <v>84</v>
      </c>
      <c r="R148" s="83" t="s">
        <v>86</v>
      </c>
      <c r="S148" s="83" t="s">
        <v>87</v>
      </c>
      <c r="T148" s="83" t="s">
        <v>88</v>
      </c>
      <c r="U148" s="83" t="s">
        <v>85</v>
      </c>
      <c r="V148" s="81" t="s">
        <v>89</v>
      </c>
      <c r="W148" s="70" t="s">
        <v>90</v>
      </c>
      <c r="X148" s="70" t="s">
        <v>91</v>
      </c>
      <c r="Y148" s="70" t="s">
        <v>92</v>
      </c>
    </row>
    <row r="149" spans="2:27" ht="12.5">
      <c r="D149" s="38" t="s">
        <v>196</v>
      </c>
      <c r="E149" s="17">
        <f>SUM('Copy of Forecasted Q1+Q2 Budget'!B20 + 'Copy of Forecasted Q1+Q2 Budget'!B21)</f>
        <v>47444.205173076924</v>
      </c>
      <c r="F149" s="74">
        <f>SUM('SEM Pivot Table'!C11 + 'SEM Conquest Pivot Table'!D11)</f>
        <v>63295.4</v>
      </c>
      <c r="G149" s="74">
        <f>SUM('SEM Pivot Table'!F11 + 'SEM Conquest Pivot Table'!E11)</f>
        <v>5373311</v>
      </c>
      <c r="H149" s="74">
        <f>SUM('SEM Pivot Table'!G11 + 'SEM Conquest Pivot Table'!G11)</f>
        <v>3286</v>
      </c>
      <c r="I149" s="17">
        <f>SUM('SEM Pivot Table'!D11 + 'SEM Conquest Pivot Table'!F11)</f>
        <v>937661.41800000006</v>
      </c>
      <c r="J149" s="75">
        <f t="shared" ref="J149:J153" si="20">E149/F149</f>
        <v>0.74956798081814668</v>
      </c>
      <c r="K149" s="75">
        <f t="shared" ref="K149:K153" si="21">E149/H149</f>
        <v>14.438285201788473</v>
      </c>
      <c r="L149" s="76">
        <f t="shared" ref="L149:L153" si="22">F149/G149</f>
        <v>1.1779589902762002E-2</v>
      </c>
      <c r="M149" s="76">
        <f t="shared" ref="M149:M153" si="23">H149/F149</f>
        <v>5.1915305061663246E-2</v>
      </c>
      <c r="N149" s="60"/>
      <c r="O149" s="60"/>
      <c r="P149" s="14" t="s">
        <v>9</v>
      </c>
      <c r="Q149" s="17">
        <v>9036.9914615384641</v>
      </c>
      <c r="R149" s="74">
        <v>3856.4000000000005</v>
      </c>
      <c r="S149" s="74">
        <v>1234298</v>
      </c>
      <c r="T149" s="74">
        <v>976</v>
      </c>
      <c r="U149" s="17">
        <v>156276.90300000002</v>
      </c>
      <c r="V149" s="75">
        <v>2.3433750289229498</v>
      </c>
      <c r="W149" s="75">
        <v>9.2592125630517046</v>
      </c>
      <c r="X149" s="76">
        <v>3.12436704912428E-3</v>
      </c>
      <c r="Y149" s="76">
        <v>0.25308577948345606</v>
      </c>
    </row>
    <row r="150" spans="2:27" ht="12.5">
      <c r="D150" s="38" t="s">
        <v>197</v>
      </c>
      <c r="E150" s="17">
        <f>SUM('Copy of Forecasted Q1+Q2 Budget'!C20 + 'Copy of Forecasted Q1+Q2 Budget'!C21)</f>
        <v>71589.844038461539</v>
      </c>
      <c r="F150" s="74">
        <f>SUM('SEM Pivot Table'!C12 + 'SEM Conquest Pivot Table'!D12)</f>
        <v>52434.6</v>
      </c>
      <c r="G150" s="74">
        <f>SUM('SEM Pivot Table'!F12 + 'SEM Conquest Pivot Table'!E12)</f>
        <v>4412628</v>
      </c>
      <c r="H150" s="74">
        <f>SUM('SEM Pivot Table'!G12 + 'SEM Conquest Pivot Table'!G12)</f>
        <v>6648</v>
      </c>
      <c r="I150" s="17">
        <f>SUM('SEM Pivot Table'!D12 + 'SEM Conquest Pivot Table'!F12)</f>
        <v>1949269.2480000001</v>
      </c>
      <c r="J150" s="75">
        <f t="shared" si="20"/>
        <v>1.3653168716546238</v>
      </c>
      <c r="K150" s="75">
        <f t="shared" si="21"/>
        <v>10.768628766314913</v>
      </c>
      <c r="L150" s="76">
        <f t="shared" si="22"/>
        <v>1.1882850763762547E-2</v>
      </c>
      <c r="M150" s="76">
        <f t="shared" si="23"/>
        <v>0.12678651119680517</v>
      </c>
      <c r="N150" s="60"/>
      <c r="O150" s="60"/>
      <c r="P150" s="14" t="s">
        <v>10</v>
      </c>
      <c r="Q150" s="17">
        <v>13636.16076923077</v>
      </c>
      <c r="R150" s="74">
        <v>3153.6</v>
      </c>
      <c r="S150" s="74">
        <v>1011059</v>
      </c>
      <c r="T150" s="74">
        <v>2084</v>
      </c>
      <c r="U150" s="17">
        <v>324878.20800000004</v>
      </c>
      <c r="V150" s="75">
        <v>4.3239982144947904</v>
      </c>
      <c r="W150" s="75">
        <v>6.5432633249667802</v>
      </c>
      <c r="X150" s="76">
        <v>3.119105808859819E-3</v>
      </c>
      <c r="Y150" s="76">
        <v>0.66083206494165403</v>
      </c>
    </row>
    <row r="151" spans="2:27" ht="12.5">
      <c r="D151" s="38" t="s">
        <v>198</v>
      </c>
      <c r="E151" s="17">
        <f>SUM('Copy of Forecasted Q1+Q2 Budget'!D20 + 'Copy of Forecasted Q1+Q2 Budget'!D21)</f>
        <v>63192.13142307692</v>
      </c>
      <c r="F151" s="74">
        <f>SUM('SEM Pivot Table'!C13 + 'SEM Conquest Pivot Table'!D13)</f>
        <v>107867.8</v>
      </c>
      <c r="G151" s="74">
        <f>SUM('SEM Pivot Table'!F13 + 'SEM Conquest Pivot Table'!E13)</f>
        <v>4075063</v>
      </c>
      <c r="H151" s="74">
        <f>SUM('SEM Pivot Table'!G13 + 'SEM Conquest Pivot Table'!G13)</f>
        <v>7819</v>
      </c>
      <c r="I151" s="17">
        <f>SUM('SEM Pivot Table'!D13 + 'SEM Conquest Pivot Table'!F13)</f>
        <v>2267628.6239999998</v>
      </c>
      <c r="J151" s="75">
        <f t="shared" si="20"/>
        <v>0.58582942660438908</v>
      </c>
      <c r="K151" s="75">
        <f t="shared" si="21"/>
        <v>8.0818687073892974</v>
      </c>
      <c r="L151" s="76">
        <f t="shared" si="22"/>
        <v>2.647021653407567E-2</v>
      </c>
      <c r="M151" s="76">
        <f t="shared" si="23"/>
        <v>7.2486877455552073E-2</v>
      </c>
      <c r="N151" s="60"/>
      <c r="O151" s="60"/>
      <c r="P151" s="14" t="s">
        <v>11</v>
      </c>
      <c r="Q151" s="17">
        <v>12036.596461538462</v>
      </c>
      <c r="R151" s="74">
        <v>6611.7999999999993</v>
      </c>
      <c r="S151" s="74">
        <v>933558</v>
      </c>
      <c r="T151" s="74">
        <v>2469</v>
      </c>
      <c r="U151" s="17">
        <v>377938.10400000005</v>
      </c>
      <c r="V151" s="75">
        <v>1.8204719534073117</v>
      </c>
      <c r="W151" s="75">
        <v>4.8750896968564046</v>
      </c>
      <c r="X151" s="76">
        <v>7.0823666017537203E-3</v>
      </c>
      <c r="Y151" s="76">
        <v>0.37342327354124449</v>
      </c>
    </row>
    <row r="152" spans="2:27" ht="12.5">
      <c r="D152" s="38" t="s">
        <v>12</v>
      </c>
      <c r="E152" s="17">
        <f>SUM('Copy of Forecasted Q1+Q2 Budget'!E20 + 'Copy of Forecasted Q1+Q2 Budget'!E21)</f>
        <v>27130.281298076923</v>
      </c>
      <c r="F152" s="74">
        <f>SUM('SEM Pivot Table'!C14 + 'SEM Conquest Pivot Table'!D14)</f>
        <v>30440</v>
      </c>
      <c r="G152" s="74">
        <f>SUM('SEM Pivot Table'!F14 + 'SEM Conquest Pivot Table'!E14)</f>
        <v>5663770</v>
      </c>
      <c r="H152" s="74">
        <f>SUM('SEM Pivot Table'!G14 + 'SEM Conquest Pivot Table'!G14)</f>
        <v>4379</v>
      </c>
      <c r="I152" s="17">
        <f>SUM('SEM Pivot Table'!D14 + 'SEM Conquest Pivot Table'!F14)</f>
        <v>307091.91428571433</v>
      </c>
      <c r="J152" s="75">
        <f t="shared" si="20"/>
        <v>0.89127073909582533</v>
      </c>
      <c r="K152" s="75">
        <f t="shared" si="21"/>
        <v>6.195542657701969</v>
      </c>
      <c r="L152" s="76">
        <f t="shared" si="22"/>
        <v>5.3745120299729682E-3</v>
      </c>
      <c r="M152" s="76">
        <f t="shared" si="23"/>
        <v>0.14385676741130091</v>
      </c>
      <c r="N152" s="60"/>
      <c r="O152" s="60"/>
      <c r="P152" s="14" t="s">
        <v>12</v>
      </c>
      <c r="Q152" s="17">
        <v>5167.6726282051286</v>
      </c>
      <c r="R152" s="74">
        <v>1787.0000000000002</v>
      </c>
      <c r="S152" s="74">
        <v>1299629</v>
      </c>
      <c r="T152" s="74">
        <v>1337</v>
      </c>
      <c r="U152" s="17">
        <v>51181.985714285714</v>
      </c>
      <c r="V152" s="75">
        <v>2.89181456530785</v>
      </c>
      <c r="W152" s="75">
        <v>3.865125376368832</v>
      </c>
      <c r="X152" s="76">
        <v>1.3750077906848803E-3</v>
      </c>
      <c r="Y152" s="76">
        <v>0.74818130945719075</v>
      </c>
    </row>
    <row r="153" spans="2:27" ht="13">
      <c r="D153" s="24" t="s">
        <v>14</v>
      </c>
      <c r="E153" s="25">
        <f t="shared" ref="E153:I153" si="24">SUM(E149:E152)</f>
        <v>209356.46193269227</v>
      </c>
      <c r="F153" s="77">
        <f t="shared" si="24"/>
        <v>254037.8</v>
      </c>
      <c r="G153" s="77">
        <f t="shared" si="24"/>
        <v>19524772</v>
      </c>
      <c r="H153" s="77">
        <f t="shared" si="24"/>
        <v>22132</v>
      </c>
      <c r="I153" s="25">
        <f t="shared" si="24"/>
        <v>5461651.2042857148</v>
      </c>
      <c r="J153" s="78">
        <f t="shared" si="20"/>
        <v>0.82411539516045362</v>
      </c>
      <c r="K153" s="78">
        <f t="shared" si="21"/>
        <v>9.4594461382926198</v>
      </c>
      <c r="L153" s="79">
        <f t="shared" si="22"/>
        <v>1.3011050782052665E-2</v>
      </c>
      <c r="M153" s="79">
        <f t="shared" si="23"/>
        <v>8.7120893032454225E-2</v>
      </c>
      <c r="N153" s="60"/>
      <c r="O153" s="60"/>
      <c r="P153" s="24" t="s">
        <v>14</v>
      </c>
      <c r="Q153" s="25">
        <f>SUM(Q149:Q152)</f>
        <v>39877.421320512825</v>
      </c>
      <c r="R153" s="77">
        <f t="shared" ref="R153:T153" si="25">SUM(R148:R152)</f>
        <v>15408.8</v>
      </c>
      <c r="S153" s="77">
        <f t="shared" si="25"/>
        <v>4478544</v>
      </c>
      <c r="T153" s="77">
        <f t="shared" si="25"/>
        <v>6866</v>
      </c>
      <c r="U153" s="25">
        <f>SUM(U149:U152)</f>
        <v>910275.20071428583</v>
      </c>
      <c r="V153" s="78">
        <f>Q153/R153</f>
        <v>2.5879641062582959</v>
      </c>
      <c r="W153" s="85">
        <f>Q153/T153</f>
        <v>5.8079553336022176</v>
      </c>
      <c r="X153" s="79">
        <f>R153/S153</f>
        <v>3.4405824750186665E-3</v>
      </c>
      <c r="Y153" s="79">
        <f>T153/R153</f>
        <v>0.44558953325372519</v>
      </c>
    </row>
    <row r="154" spans="2:27" ht="12.5">
      <c r="O154" s="60"/>
    </row>
    <row r="155" spans="2:27" ht="13">
      <c r="D155" s="118" t="s">
        <v>224</v>
      </c>
      <c r="E155" s="99"/>
      <c r="F155" s="99"/>
      <c r="G155" s="99"/>
      <c r="H155" s="99"/>
      <c r="I155" s="99"/>
      <c r="J155" s="99"/>
      <c r="K155" s="99"/>
      <c r="L155" s="99"/>
      <c r="M155" s="100"/>
      <c r="N155" s="60"/>
      <c r="O155" s="60"/>
      <c r="P155" s="119" t="s">
        <v>225</v>
      </c>
      <c r="Q155" s="99"/>
      <c r="R155" s="99"/>
      <c r="S155" s="99"/>
      <c r="T155" s="99"/>
      <c r="U155" s="99"/>
      <c r="V155" s="99"/>
      <c r="W155" s="99"/>
      <c r="X155" s="99"/>
      <c r="Y155" s="100"/>
    </row>
    <row r="156" spans="2:27" ht="13">
      <c r="D156" s="70" t="s">
        <v>15</v>
      </c>
      <c r="E156" s="70" t="s">
        <v>84</v>
      </c>
      <c r="F156" s="70" t="s">
        <v>86</v>
      </c>
      <c r="G156" s="70" t="s">
        <v>87</v>
      </c>
      <c r="H156" s="70" t="s">
        <v>88</v>
      </c>
      <c r="I156" s="70" t="s">
        <v>85</v>
      </c>
      <c r="J156" s="81" t="s">
        <v>89</v>
      </c>
      <c r="K156" s="70" t="s">
        <v>90</v>
      </c>
      <c r="L156" s="70" t="s">
        <v>91</v>
      </c>
      <c r="M156" s="70" t="s">
        <v>92</v>
      </c>
      <c r="N156" s="60"/>
      <c r="O156" s="60"/>
      <c r="P156" s="83" t="s">
        <v>15</v>
      </c>
      <c r="Q156" s="84" t="s">
        <v>84</v>
      </c>
      <c r="R156" s="83" t="s">
        <v>86</v>
      </c>
      <c r="S156" s="83" t="s">
        <v>87</v>
      </c>
      <c r="T156" s="83" t="s">
        <v>88</v>
      </c>
      <c r="U156" s="83" t="s">
        <v>85</v>
      </c>
      <c r="V156" s="81" t="s">
        <v>89</v>
      </c>
      <c r="W156" s="70" t="s">
        <v>90</v>
      </c>
      <c r="X156" s="70" t="s">
        <v>91</v>
      </c>
      <c r="Y156" s="70" t="s">
        <v>92</v>
      </c>
    </row>
    <row r="157" spans="2:27" ht="12.5">
      <c r="D157" s="38" t="s">
        <v>196</v>
      </c>
      <c r="E157" s="17">
        <f>SUM('Copy of Forecasted Q1+Q2 Budget'!B28 + 'Copy of Forecasted Q1+Q2 Budget'!B29)</f>
        <v>47596.962000000007</v>
      </c>
      <c r="F157" s="74">
        <f>SUM('SEM Pivot Table'!C20 + 'SEM Conquest Pivot Table'!D19)</f>
        <v>60700.6</v>
      </c>
      <c r="G157" s="74">
        <f>SUM('SEM Pivot Table'!F20 + 'SEM Conquest Pivot Table'!E19)</f>
        <v>4126570</v>
      </c>
      <c r="H157" s="74">
        <f>SUM('SEM Pivot Table'!G20 + 'SEM Conquest Pivot Table'!G19)</f>
        <v>3094</v>
      </c>
      <c r="I157" s="17">
        <f>SUM('SEM Pivot Table'!D20 + 'SEM Conquest Pivot Table'!F19)</f>
        <v>891365.02199999988</v>
      </c>
      <c r="J157" s="75">
        <f t="shared" ref="J157:J161" si="26">E157/F157</f>
        <v>0.78412671373923826</v>
      </c>
      <c r="K157" s="75">
        <f t="shared" ref="K157:K161" si="27">E157/H157</f>
        <v>15.383633484162898</v>
      </c>
      <c r="L157" s="76">
        <f t="shared" ref="L157:L161" si="28">F157/G157</f>
        <v>1.4709698369347908E-2</v>
      </c>
      <c r="M157" s="76">
        <f t="shared" ref="M157:M161" si="29">H157/F157</f>
        <v>5.0971489573414429E-2</v>
      </c>
      <c r="N157" s="60"/>
      <c r="O157" s="60"/>
      <c r="P157" s="14" t="s">
        <v>9</v>
      </c>
      <c r="Q157" s="17">
        <v>9066.0880000000016</v>
      </c>
      <c r="R157" s="74">
        <v>3655.6</v>
      </c>
      <c r="S157" s="74">
        <v>944902</v>
      </c>
      <c r="T157" s="74">
        <v>920</v>
      </c>
      <c r="U157" s="17">
        <v>148560.837</v>
      </c>
      <c r="V157" s="75">
        <v>2.4800547105810269</v>
      </c>
      <c r="W157" s="75">
        <v>9.8544434782608707</v>
      </c>
      <c r="X157" s="76">
        <v>3.8687609932035278E-3</v>
      </c>
      <c r="Y157" s="76">
        <v>0.25166867272130433</v>
      </c>
    </row>
    <row r="158" spans="2:27" ht="12.5">
      <c r="D158" s="38" t="s">
        <v>197</v>
      </c>
      <c r="E158" s="17">
        <f>SUM('Copy of Forecasted Q1+Q2 Budget'!C28 + 'Copy of Forecasted Q1+Q2 Budget'!C29)</f>
        <v>62484.670499999986</v>
      </c>
      <c r="F158" s="74">
        <f>SUM('SEM Pivot Table'!C21 + 'SEM Conquest Pivot Table'!D20)</f>
        <v>33942.199999999997</v>
      </c>
      <c r="G158" s="74">
        <f>SUM('SEM Pivot Table'!F21 + 'SEM Conquest Pivot Table'!E20)</f>
        <v>2662635</v>
      </c>
      <c r="H158" s="74">
        <f>SUM('SEM Pivot Table'!G21 + 'SEM Conquest Pivot Table'!G20)</f>
        <v>6262</v>
      </c>
      <c r="I158" s="17">
        <f>SUM('SEM Pivot Table'!D21 + 'SEM Conquest Pivot Table'!F20)</f>
        <v>1907843.064</v>
      </c>
      <c r="J158" s="75">
        <f t="shared" si="26"/>
        <v>1.8409139802369909</v>
      </c>
      <c r="K158" s="75">
        <f t="shared" si="27"/>
        <v>9.9783887735547729</v>
      </c>
      <c r="L158" s="76">
        <f t="shared" si="28"/>
        <v>1.2747597774385147E-2</v>
      </c>
      <c r="M158" s="76">
        <f t="shared" si="29"/>
        <v>0.18449010376463518</v>
      </c>
      <c r="N158" s="60"/>
      <c r="O158" s="60"/>
      <c r="P158" s="14" t="s">
        <v>10</v>
      </c>
      <c r="Q158" s="17">
        <v>11901.841999999999</v>
      </c>
      <c r="R158" s="74">
        <v>1998.1999999999998</v>
      </c>
      <c r="S158" s="74">
        <v>609177</v>
      </c>
      <c r="T158" s="74">
        <v>1968</v>
      </c>
      <c r="U158" s="17">
        <v>317973.84400000004</v>
      </c>
      <c r="V158" s="75">
        <v>5.9562816534881389</v>
      </c>
      <c r="W158" s="75">
        <v>6.0476839430894307</v>
      </c>
      <c r="X158" s="76">
        <v>3.2801632366290909E-3</v>
      </c>
      <c r="Y158" s="76">
        <v>0.98488639775798226</v>
      </c>
    </row>
    <row r="159" spans="2:27" ht="12.5">
      <c r="D159" s="38" t="s">
        <v>198</v>
      </c>
      <c r="E159" s="17">
        <f>SUM('Copy of Forecasted Q1+Q2 Budget'!D28 + 'Copy of Forecasted Q1+Q2 Budget'!D29)</f>
        <v>72786.062999999995</v>
      </c>
      <c r="F159" s="74">
        <f>SUM('SEM Pivot Table'!C22 + 'SEM Conquest Pivot Table'!D21)</f>
        <v>149370.6</v>
      </c>
      <c r="G159" s="74">
        <f>SUM('SEM Pivot Table'!F22 + 'SEM Conquest Pivot Table'!E21)</f>
        <v>3951091</v>
      </c>
      <c r="H159" s="74">
        <f>SUM('SEM Pivot Table'!G22 + 'SEM Conquest Pivot Table'!G21)</f>
        <v>8941</v>
      </c>
      <c r="I159" s="17">
        <f>SUM('SEM Pivot Table'!D22 + 'SEM Conquest Pivot Table'!F21)</f>
        <v>2938831.0440000002</v>
      </c>
      <c r="J159" s="75">
        <f t="shared" si="26"/>
        <v>0.4872850681459403</v>
      </c>
      <c r="K159" s="75">
        <f t="shared" si="27"/>
        <v>8.140707191589307</v>
      </c>
      <c r="L159" s="76">
        <f t="shared" si="28"/>
        <v>3.7804899963073492E-2</v>
      </c>
      <c r="M159" s="76">
        <f t="shared" si="29"/>
        <v>5.9857830121857983E-2</v>
      </c>
      <c r="N159" s="60"/>
      <c r="O159" s="60"/>
      <c r="P159" s="14" t="s">
        <v>11</v>
      </c>
      <c r="Q159" s="17">
        <v>13864.012000000001</v>
      </c>
      <c r="R159" s="74">
        <v>9204.6</v>
      </c>
      <c r="S159" s="74">
        <v>903952</v>
      </c>
      <c r="T159" s="74">
        <v>2855</v>
      </c>
      <c r="U159" s="17">
        <v>489805.174</v>
      </c>
      <c r="V159" s="75">
        <v>1.506204723725094</v>
      </c>
      <c r="W159" s="75">
        <v>4.8560462346760076</v>
      </c>
      <c r="X159" s="76">
        <v>1.018262031612298E-2</v>
      </c>
      <c r="Y159" s="76">
        <v>0.31017100145579385</v>
      </c>
    </row>
    <row r="160" spans="2:27" ht="12.5">
      <c r="D160" s="38" t="s">
        <v>12</v>
      </c>
      <c r="E160" s="17">
        <f>SUM('Copy of Forecasted Q1+Q2 Budget'!E28 + 'Copy of Forecasted Q1+Q2 Budget'!E29)</f>
        <v>31526.639374999999</v>
      </c>
      <c r="F160" s="74">
        <f>SUM('SEM Pivot Table'!C23 + 'SEM Conquest Pivot Table'!D22)</f>
        <v>19679.400000000001</v>
      </c>
      <c r="G160" s="74">
        <f>SUM('SEM Pivot Table'!F23 + 'SEM Conquest Pivot Table'!E22)</f>
        <v>6314298</v>
      </c>
      <c r="H160" s="74">
        <f>SUM('SEM Pivot Table'!G23 + 'SEM Conquest Pivot Table'!G22)</f>
        <v>3291</v>
      </c>
      <c r="I160" s="17">
        <f>SUM('SEM Pivot Table'!D23 + 'SEM Conquest Pivot Table'!F22)</f>
        <v>227221.13928571431</v>
      </c>
      <c r="J160" s="75">
        <f t="shared" si="26"/>
        <v>1.6020122247121353</v>
      </c>
      <c r="K160" s="75">
        <f t="shared" si="27"/>
        <v>9.5796534108173805</v>
      </c>
      <c r="L160" s="76">
        <f t="shared" si="28"/>
        <v>3.1166409947709153E-3</v>
      </c>
      <c r="M160" s="76">
        <f t="shared" si="29"/>
        <v>0.16723070825330039</v>
      </c>
      <c r="N160" s="60"/>
      <c r="O160" s="60"/>
      <c r="P160" s="14" t="s">
        <v>12</v>
      </c>
      <c r="Q160" s="17">
        <v>6005.0741666666672</v>
      </c>
      <c r="R160" s="74">
        <v>1103.4000000000001</v>
      </c>
      <c r="S160" s="74">
        <v>1451163</v>
      </c>
      <c r="T160" s="74">
        <v>961</v>
      </c>
      <c r="U160" s="17">
        <v>37870.189880952392</v>
      </c>
      <c r="V160" s="75">
        <v>5.4423365657664187</v>
      </c>
      <c r="W160" s="75">
        <v>6.2487764481442944</v>
      </c>
      <c r="X160" s="76">
        <v>7.6035565956408758E-4</v>
      </c>
      <c r="Y160" s="76">
        <v>0.87094435381547941</v>
      </c>
    </row>
    <row r="161" spans="2:27" ht="13">
      <c r="D161" s="24" t="s">
        <v>14</v>
      </c>
      <c r="E161" s="25">
        <f t="shared" ref="E161:I161" si="30">SUM(E157:E160)</f>
        <v>214394.33487499997</v>
      </c>
      <c r="F161" s="77">
        <f t="shared" si="30"/>
        <v>263692.79999999999</v>
      </c>
      <c r="G161" s="77">
        <f t="shared" si="30"/>
        <v>17054594</v>
      </c>
      <c r="H161" s="77">
        <f t="shared" si="30"/>
        <v>21588</v>
      </c>
      <c r="I161" s="25">
        <f t="shared" si="30"/>
        <v>5965260.2692857152</v>
      </c>
      <c r="J161" s="78">
        <f t="shared" si="26"/>
        <v>0.81304584302263838</v>
      </c>
      <c r="K161" s="78">
        <f t="shared" si="27"/>
        <v>9.9311809743839152</v>
      </c>
      <c r="L161" s="79">
        <f t="shared" si="28"/>
        <v>1.5461687331870814E-2</v>
      </c>
      <c r="M161" s="79">
        <f t="shared" si="29"/>
        <v>8.1867991845056068E-2</v>
      </c>
      <c r="N161" s="60"/>
      <c r="O161" s="60"/>
      <c r="P161" s="24" t="s">
        <v>14</v>
      </c>
      <c r="Q161" s="25">
        <f t="shared" ref="Q161:U161" si="31">SUM(Q157:Q160)</f>
        <v>40837.016166666668</v>
      </c>
      <c r="R161" s="77">
        <f t="shared" si="31"/>
        <v>15961.8</v>
      </c>
      <c r="S161" s="77">
        <f t="shared" si="31"/>
        <v>3909194</v>
      </c>
      <c r="T161" s="77">
        <f t="shared" si="31"/>
        <v>6704</v>
      </c>
      <c r="U161" s="25">
        <f t="shared" si="31"/>
        <v>994210.04488095234</v>
      </c>
      <c r="V161" s="78">
        <f>Q161/R161</f>
        <v>2.5584217423264715</v>
      </c>
      <c r="W161" s="78">
        <f>Q161/U161</f>
        <v>4.1074837633084393E-2</v>
      </c>
      <c r="X161" s="79">
        <f>R161/S161</f>
        <v>4.0831434817509699E-3</v>
      </c>
      <c r="Y161" s="79">
        <f>T161/R161</f>
        <v>0.42000275658133795</v>
      </c>
    </row>
    <row r="162" spans="2:27" ht="12.5">
      <c r="N162" s="60"/>
      <c r="O162" s="60"/>
    </row>
    <row r="163" spans="2:27" ht="13">
      <c r="D163" s="118" t="s">
        <v>204</v>
      </c>
      <c r="E163" s="99"/>
      <c r="F163" s="99"/>
      <c r="G163" s="99"/>
      <c r="H163" s="99"/>
      <c r="I163" s="99"/>
      <c r="J163" s="99"/>
      <c r="K163" s="99"/>
      <c r="L163" s="99"/>
      <c r="M163" s="100"/>
      <c r="N163" s="60"/>
      <c r="O163" s="60"/>
      <c r="P163" s="119" t="s">
        <v>206</v>
      </c>
      <c r="Q163" s="99"/>
      <c r="R163" s="99"/>
      <c r="S163" s="99"/>
      <c r="T163" s="99"/>
      <c r="U163" s="99"/>
      <c r="V163" s="99"/>
      <c r="W163" s="99"/>
      <c r="X163" s="99"/>
      <c r="Y163" s="100"/>
    </row>
    <row r="164" spans="2:27" ht="13">
      <c r="D164" s="70" t="s">
        <v>15</v>
      </c>
      <c r="E164" s="70" t="s">
        <v>84</v>
      </c>
      <c r="F164" s="70" t="s">
        <v>86</v>
      </c>
      <c r="G164" s="70" t="s">
        <v>87</v>
      </c>
      <c r="H164" s="70" t="s">
        <v>88</v>
      </c>
      <c r="I164" s="70" t="s">
        <v>85</v>
      </c>
      <c r="J164" s="81" t="s">
        <v>89</v>
      </c>
      <c r="K164" s="70" t="s">
        <v>90</v>
      </c>
      <c r="L164" s="70" t="s">
        <v>91</v>
      </c>
      <c r="M164" s="70" t="s">
        <v>92</v>
      </c>
      <c r="N164" s="60"/>
      <c r="O164" s="60"/>
      <c r="P164" s="83" t="s">
        <v>15</v>
      </c>
      <c r="Q164" s="84" t="s">
        <v>84</v>
      </c>
      <c r="R164" s="83" t="s">
        <v>86</v>
      </c>
      <c r="S164" s="83" t="s">
        <v>87</v>
      </c>
      <c r="T164" s="83" t="s">
        <v>88</v>
      </c>
      <c r="U164" s="83" t="s">
        <v>85</v>
      </c>
      <c r="V164" s="81" t="s">
        <v>89</v>
      </c>
      <c r="W164" s="70" t="s">
        <v>90</v>
      </c>
      <c r="X164" s="70" t="s">
        <v>91</v>
      </c>
      <c r="Y164" s="70" t="s">
        <v>92</v>
      </c>
    </row>
    <row r="165" spans="2:27" ht="12.5">
      <c r="D165" s="38" t="s">
        <v>196</v>
      </c>
      <c r="E165" s="17">
        <f>'SEM Pivot Table'!D3</f>
        <v>76938.087711538479</v>
      </c>
      <c r="F165" s="74">
        <f>'SEM Pivot Table'!B3</f>
        <v>116484</v>
      </c>
      <c r="G165" s="74">
        <f>'SEM Pivot Table'!E3</f>
        <v>7320681</v>
      </c>
      <c r="H165" s="74">
        <f>'SEM Pivot Table'!F3</f>
        <v>4484</v>
      </c>
      <c r="I165" s="17">
        <f>'SEM Pivot Table'!C3</f>
        <v>1524188.7</v>
      </c>
      <c r="J165" s="75">
        <f t="shared" ref="J165:J169" si="32">E165/F165</f>
        <v>0.66050348298082551</v>
      </c>
      <c r="K165" s="75">
        <f t="shared" ref="K165:K169" si="33">E165/H165</f>
        <v>17.158360328175398</v>
      </c>
      <c r="L165" s="76">
        <f t="shared" ref="L165:L169" si="34">F165/G165</f>
        <v>1.591163445040154E-2</v>
      </c>
      <c r="M165" s="76">
        <f t="shared" ref="M165:M169" si="35">H165/F165</f>
        <v>3.8494557192404105E-2</v>
      </c>
      <c r="N165" s="60"/>
      <c r="O165" s="60"/>
      <c r="P165" s="38" t="s">
        <v>196</v>
      </c>
      <c r="Q165" s="17">
        <f>'SEM Conquest Pivot Table'!B3</f>
        <v>18103.079461538462</v>
      </c>
      <c r="R165" s="74">
        <f>'SEM Conquest Pivot Table'!C3</f>
        <v>7512.0000000000009</v>
      </c>
      <c r="S165" s="74">
        <f>'SEM Conquest Pivot Table'!D3</f>
        <v>2179200</v>
      </c>
      <c r="T165" s="74">
        <f>'SEM Conquest Pivot Table'!F3</f>
        <v>1896</v>
      </c>
      <c r="U165" s="17">
        <f>'SEM Conquest Pivot Table'!E3</f>
        <v>304837.74000000005</v>
      </c>
      <c r="V165" s="75">
        <f t="shared" ref="V165:V169" si="36">Q165/R165</f>
        <v>2.4098881072335545</v>
      </c>
      <c r="W165" s="75">
        <f t="shared" ref="W165:W169" si="37">Q165/T165</f>
        <v>9.5480376906848434</v>
      </c>
      <c r="X165" s="76">
        <f t="shared" ref="X165:X169" si="38">R165/S165</f>
        <v>3.4471365638766524E-3</v>
      </c>
      <c r="Y165" s="76">
        <f t="shared" ref="Y165:Y169" si="39">T165/R165</f>
        <v>0.25239616613418525</v>
      </c>
    </row>
    <row r="166" spans="2:27" ht="12.5">
      <c r="D166" s="38" t="s">
        <v>197</v>
      </c>
      <c r="E166" s="17">
        <f>'SEM Pivot Table'!D4</f>
        <v>108536.51176923077</v>
      </c>
      <c r="F166" s="74">
        <f>'SEM Pivot Table'!B4</f>
        <v>81225</v>
      </c>
      <c r="G166" s="74">
        <f>'SEM Pivot Table'!E4</f>
        <v>5455027</v>
      </c>
      <c r="H166" s="74">
        <f>'SEM Pivot Table'!F4</f>
        <v>8858</v>
      </c>
      <c r="I166" s="17">
        <f>'SEM Pivot Table'!C4</f>
        <v>3214260.26</v>
      </c>
      <c r="J166" s="75">
        <f t="shared" si="32"/>
        <v>1.3362451433577196</v>
      </c>
      <c r="K166" s="75">
        <f t="shared" si="33"/>
        <v>12.252936528474912</v>
      </c>
      <c r="L166" s="76">
        <f t="shared" si="34"/>
        <v>1.4889935466863867E-2</v>
      </c>
      <c r="M166" s="76">
        <f t="shared" si="35"/>
        <v>0.10905509387503848</v>
      </c>
      <c r="N166" s="60"/>
      <c r="O166" s="60"/>
      <c r="P166" s="38" t="s">
        <v>197</v>
      </c>
      <c r="Q166" s="17">
        <f>'SEM Conquest Pivot Table'!B4</f>
        <v>25538.002769230774</v>
      </c>
      <c r="R166" s="74">
        <f>'SEM Conquest Pivot Table'!C4</f>
        <v>5151.8000000000011</v>
      </c>
      <c r="S166" s="74">
        <f>'SEM Conquest Pivot Table'!D4</f>
        <v>1620236</v>
      </c>
      <c r="T166" s="74">
        <f>'SEM Conquest Pivot Table'!F4</f>
        <v>4052</v>
      </c>
      <c r="U166" s="17">
        <f>'SEM Conquest Pivot Table'!E4</f>
        <v>642852.05200000003</v>
      </c>
      <c r="V166" s="75">
        <f t="shared" si="36"/>
        <v>4.9571029095133294</v>
      </c>
      <c r="W166" s="75">
        <f t="shared" si="37"/>
        <v>6.3025673171842973</v>
      </c>
      <c r="X166" s="76">
        <f t="shared" si="38"/>
        <v>3.1796602470257427E-3</v>
      </c>
      <c r="Y166" s="76">
        <f t="shared" si="39"/>
        <v>0.78652121588570967</v>
      </c>
    </row>
    <row r="167" spans="2:27" ht="12.5">
      <c r="D167" s="38" t="s">
        <v>198</v>
      </c>
      <c r="E167" s="17">
        <f>'SEM Pivot Table'!D5</f>
        <v>110077.58596153845</v>
      </c>
      <c r="F167" s="74">
        <f>'SEM Pivot Table'!B5</f>
        <v>241422</v>
      </c>
      <c r="G167" s="74">
        <f>'SEM Pivot Table'!E5</f>
        <v>6188644</v>
      </c>
      <c r="H167" s="74">
        <f>'SEM Pivot Table'!F5</f>
        <v>11436</v>
      </c>
      <c r="I167" s="17">
        <f>'SEM Pivot Table'!C5</f>
        <v>4338716.3899999997</v>
      </c>
      <c r="J167" s="75">
        <f t="shared" si="32"/>
        <v>0.45595507435750865</v>
      </c>
      <c r="K167" s="75">
        <f t="shared" si="33"/>
        <v>9.6255321757203962</v>
      </c>
      <c r="L167" s="76">
        <f t="shared" si="34"/>
        <v>3.9010484364587782E-2</v>
      </c>
      <c r="M167" s="76">
        <f t="shared" si="35"/>
        <v>4.7369336680169995E-2</v>
      </c>
      <c r="P167" s="38" t="s">
        <v>198</v>
      </c>
      <c r="Q167" s="17">
        <f>'SEM Conquest Pivot Table'!B5</f>
        <v>25900.608461538468</v>
      </c>
      <c r="R167" s="74">
        <f>'SEM Conquest Pivot Table'!C5</f>
        <v>15816.4</v>
      </c>
      <c r="S167" s="74">
        <f>'SEM Conquest Pivot Table'!D5</f>
        <v>1837510</v>
      </c>
      <c r="T167" s="74">
        <f>'SEM Conquest Pivot Table'!F5</f>
        <v>5324</v>
      </c>
      <c r="U167" s="17">
        <f>'SEM Conquest Pivot Table'!E5</f>
        <v>867743.27800000005</v>
      </c>
      <c r="V167" s="75">
        <f t="shared" si="36"/>
        <v>1.6375792507484932</v>
      </c>
      <c r="W167" s="75">
        <f t="shared" si="37"/>
        <v>4.864877622377624</v>
      </c>
      <c r="X167" s="76">
        <f t="shared" si="38"/>
        <v>8.6075177822161515E-3</v>
      </c>
      <c r="Y167" s="76">
        <f t="shared" si="39"/>
        <v>0.33661262992842872</v>
      </c>
    </row>
    <row r="168" spans="2:27" ht="12.5">
      <c r="D168" s="38" t="s">
        <v>12</v>
      </c>
      <c r="E168" s="17">
        <f>'SEM Pivot Table'!D6</f>
        <v>47484.173878205132</v>
      </c>
      <c r="F168" s="74">
        <f>'SEM Pivot Table'!B6</f>
        <v>47229</v>
      </c>
      <c r="G168" s="74">
        <f>'SEM Pivot Table'!E6</f>
        <v>9227276</v>
      </c>
      <c r="H168" s="74">
        <f>'SEM Pivot Table'!F6</f>
        <v>5372</v>
      </c>
      <c r="I168" s="17">
        <f>'SEM Pivot Table'!C6</f>
        <v>445260.87797619059</v>
      </c>
      <c r="J168" s="75">
        <f t="shared" si="32"/>
        <v>1.0054029066506835</v>
      </c>
      <c r="K168" s="75">
        <f t="shared" si="33"/>
        <v>8.8391984136643948</v>
      </c>
      <c r="L168" s="76">
        <f t="shared" si="34"/>
        <v>5.1184119777060964E-3</v>
      </c>
      <c r="M168" s="76">
        <f t="shared" si="35"/>
        <v>0.11374367443731606</v>
      </c>
      <c r="P168" s="38" t="s">
        <v>12</v>
      </c>
      <c r="Q168" s="17">
        <f>'SEM Conquest Pivot Table'!B6</f>
        <v>11172.746794871797</v>
      </c>
      <c r="R168" s="74">
        <f>'SEM Conquest Pivot Table'!C6</f>
        <v>2890.4000000000015</v>
      </c>
      <c r="S168" s="74">
        <f>'SEM Conquest Pivot Table'!D6</f>
        <v>2750792</v>
      </c>
      <c r="T168" s="74">
        <f>'SEM Conquest Pivot Table'!F6</f>
        <v>2298</v>
      </c>
      <c r="U168" s="17">
        <f>'SEM Conquest Pivot Table'!E6</f>
        <v>89052.175595238106</v>
      </c>
      <c r="V168" s="75">
        <f t="shared" si="36"/>
        <v>3.8654673383863103</v>
      </c>
      <c r="W168" s="75">
        <f t="shared" si="37"/>
        <v>4.8619437749659689</v>
      </c>
      <c r="X168" s="76">
        <f t="shared" si="38"/>
        <v>1.050751928899023E-3</v>
      </c>
      <c r="Y168" s="76">
        <f t="shared" si="39"/>
        <v>0.79504566841959545</v>
      </c>
    </row>
    <row r="169" spans="2:27" ht="13">
      <c r="D169" s="24" t="s">
        <v>14</v>
      </c>
      <c r="E169" s="25">
        <f t="shared" ref="E169:I169" si="40">SUM(E165:E168)</f>
        <v>343036.35932051286</v>
      </c>
      <c r="F169" s="77">
        <f t="shared" si="40"/>
        <v>486360</v>
      </c>
      <c r="G169" s="77">
        <f t="shared" si="40"/>
        <v>28191628</v>
      </c>
      <c r="H169" s="77">
        <f t="shared" si="40"/>
        <v>30150</v>
      </c>
      <c r="I169" s="25">
        <f t="shared" si="40"/>
        <v>9522426.2279761899</v>
      </c>
      <c r="J169" s="86">
        <f t="shared" si="32"/>
        <v>0.70531367571451775</v>
      </c>
      <c r="K169" s="86">
        <f t="shared" si="33"/>
        <v>11.377657025555981</v>
      </c>
      <c r="L169" s="87">
        <f t="shared" si="34"/>
        <v>1.7251930253903747E-2</v>
      </c>
      <c r="M169" s="87">
        <f t="shared" si="35"/>
        <v>6.1991117690599555E-2</v>
      </c>
      <c r="P169" s="24" t="s">
        <v>14</v>
      </c>
      <c r="Q169" s="25">
        <f t="shared" ref="Q169:U169" si="41">SUM(Q165:Q168)</f>
        <v>80714.437487179501</v>
      </c>
      <c r="R169" s="77">
        <f t="shared" si="41"/>
        <v>31370.600000000006</v>
      </c>
      <c r="S169" s="77">
        <f t="shared" si="41"/>
        <v>8387738</v>
      </c>
      <c r="T169" s="77">
        <f t="shared" si="41"/>
        <v>13570</v>
      </c>
      <c r="U169" s="25">
        <f t="shared" si="41"/>
        <v>1904485.2455952384</v>
      </c>
      <c r="V169" s="78">
        <f t="shared" si="36"/>
        <v>2.5729325383377906</v>
      </c>
      <c r="W169" s="78">
        <f t="shared" si="37"/>
        <v>5.9480057101827191</v>
      </c>
      <c r="X169" s="79">
        <f t="shared" si="38"/>
        <v>3.7400548276543696E-3</v>
      </c>
      <c r="Y169" s="79">
        <f t="shared" si="39"/>
        <v>0.43257062344998176</v>
      </c>
    </row>
    <row r="172" spans="2:27" ht="12.5">
      <c r="B172" s="117" t="s">
        <v>226</v>
      </c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  <c r="AA172" s="97"/>
    </row>
    <row r="173" spans="2:27" ht="15.75" customHeight="1"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  <c r="AA173" s="97"/>
    </row>
    <row r="194" spans="10:19" ht="13">
      <c r="J194" s="120" t="s">
        <v>227</v>
      </c>
      <c r="K194" s="99"/>
      <c r="L194" s="99"/>
      <c r="M194" s="99"/>
      <c r="N194" s="99"/>
      <c r="O194" s="99"/>
      <c r="P194" s="99"/>
      <c r="Q194" s="99"/>
      <c r="R194" s="99"/>
      <c r="S194" s="100"/>
    </row>
    <row r="195" spans="10:19" ht="13">
      <c r="J195" s="81" t="s">
        <v>15</v>
      </c>
      <c r="K195" s="81" t="s">
        <v>84</v>
      </c>
      <c r="L195" s="81" t="s">
        <v>86</v>
      </c>
      <c r="M195" s="81" t="s">
        <v>87</v>
      </c>
      <c r="N195" s="81" t="s">
        <v>88</v>
      </c>
      <c r="O195" s="81" t="s">
        <v>85</v>
      </c>
      <c r="P195" s="81" t="s">
        <v>89</v>
      </c>
      <c r="Q195" s="70" t="s">
        <v>90</v>
      </c>
      <c r="R195" s="70" t="s">
        <v>91</v>
      </c>
      <c r="S195" s="70" t="s">
        <v>92</v>
      </c>
    </row>
    <row r="196" spans="10:19" ht="12.5">
      <c r="J196" s="38" t="s">
        <v>196</v>
      </c>
      <c r="K196" s="17">
        <f t="shared" ref="K196:O196" si="42">SUM(E149 + E157)</f>
        <v>95041.16717307693</v>
      </c>
      <c r="L196" s="74">
        <f t="shared" si="42"/>
        <v>123996</v>
      </c>
      <c r="M196" s="74">
        <f t="shared" si="42"/>
        <v>9499881</v>
      </c>
      <c r="N196" s="74">
        <f t="shared" si="42"/>
        <v>6380</v>
      </c>
      <c r="O196" s="17">
        <f t="shared" si="42"/>
        <v>1829026.44</v>
      </c>
      <c r="P196" s="75">
        <f t="shared" ref="P196:P200" si="43">K196/L196</f>
        <v>0.76648575093613447</v>
      </c>
      <c r="Q196" s="75">
        <f t="shared" ref="Q196:Q200" si="44">K196/N196</f>
        <v>14.896734666626479</v>
      </c>
      <c r="R196" s="76">
        <f t="shared" ref="R196:R200" si="45">L196/M196</f>
        <v>1.3052374024474622E-2</v>
      </c>
      <c r="S196" s="76">
        <f t="shared" ref="S196:S200" si="46">N196/L196</f>
        <v>5.1453272686215683E-2</v>
      </c>
    </row>
    <row r="197" spans="10:19" ht="12.5">
      <c r="J197" s="38" t="s">
        <v>197</v>
      </c>
      <c r="K197" s="17">
        <f t="shared" ref="K197:O197" si="47">SUM(E150 + E158)</f>
        <v>134074.51453846152</v>
      </c>
      <c r="L197" s="74">
        <f t="shared" si="47"/>
        <v>86376.799999999988</v>
      </c>
      <c r="M197" s="74">
        <f t="shared" si="47"/>
        <v>7075263</v>
      </c>
      <c r="N197" s="74">
        <f t="shared" si="47"/>
        <v>12910</v>
      </c>
      <c r="O197" s="17">
        <f t="shared" si="47"/>
        <v>3857112.3119999999</v>
      </c>
      <c r="P197" s="75">
        <f t="shared" si="43"/>
        <v>1.5522051585432841</v>
      </c>
      <c r="Q197" s="75">
        <f t="shared" si="44"/>
        <v>10.385322582375021</v>
      </c>
      <c r="R197" s="76">
        <f t="shared" si="45"/>
        <v>1.2208281162127823E-2</v>
      </c>
      <c r="S197" s="76">
        <f t="shared" si="46"/>
        <v>0.14946142945791002</v>
      </c>
    </row>
    <row r="198" spans="10:19" ht="12.5">
      <c r="J198" s="38" t="s">
        <v>198</v>
      </c>
      <c r="K198" s="17">
        <f t="shared" ref="K198:O198" si="48">SUM(E151 + E159)</f>
        <v>135978.19442307693</v>
      </c>
      <c r="L198" s="74">
        <f t="shared" si="48"/>
        <v>257238.40000000002</v>
      </c>
      <c r="M198" s="74">
        <f t="shared" si="48"/>
        <v>8026154</v>
      </c>
      <c r="N198" s="74">
        <f t="shared" si="48"/>
        <v>16760</v>
      </c>
      <c r="O198" s="17">
        <f t="shared" si="48"/>
        <v>5206459.6679999996</v>
      </c>
      <c r="P198" s="75">
        <f t="shared" si="43"/>
        <v>0.52860768230200827</v>
      </c>
      <c r="Q198" s="75">
        <f t="shared" si="44"/>
        <v>8.1132574238112731</v>
      </c>
      <c r="R198" s="76">
        <f t="shared" si="45"/>
        <v>3.2050020470576569E-2</v>
      </c>
      <c r="S198" s="76">
        <f t="shared" si="46"/>
        <v>6.5153569607026007E-2</v>
      </c>
    </row>
    <row r="199" spans="10:19" ht="12.5">
      <c r="J199" s="38" t="s">
        <v>12</v>
      </c>
      <c r="K199" s="17">
        <f t="shared" ref="K199:O199" si="49">SUM(E152 + E160)</f>
        <v>58656.920673076922</v>
      </c>
      <c r="L199" s="74">
        <f t="shared" si="49"/>
        <v>50119.4</v>
      </c>
      <c r="M199" s="74">
        <f t="shared" si="49"/>
        <v>11978068</v>
      </c>
      <c r="N199" s="74">
        <f t="shared" si="49"/>
        <v>7670</v>
      </c>
      <c r="O199" s="17">
        <f t="shared" si="49"/>
        <v>534313.05357142864</v>
      </c>
      <c r="P199" s="75">
        <f t="shared" si="43"/>
        <v>1.1703436328662538</v>
      </c>
      <c r="Q199" s="75">
        <f t="shared" si="44"/>
        <v>7.6475776627218934</v>
      </c>
      <c r="R199" s="76">
        <f t="shared" si="45"/>
        <v>4.1842641066990108E-3</v>
      </c>
      <c r="S199" s="76">
        <f t="shared" si="46"/>
        <v>0.15303455348627476</v>
      </c>
    </row>
    <row r="200" spans="10:19" ht="13">
      <c r="J200" s="24" t="s">
        <v>14</v>
      </c>
      <c r="K200" s="25">
        <f t="shared" ref="K200:O200" si="50">SUM(K196:K199)</f>
        <v>423750.79680769233</v>
      </c>
      <c r="L200" s="77">
        <f t="shared" si="50"/>
        <v>517730.60000000003</v>
      </c>
      <c r="M200" s="77">
        <f t="shared" si="50"/>
        <v>36579366</v>
      </c>
      <c r="N200" s="77">
        <f t="shared" si="50"/>
        <v>43720</v>
      </c>
      <c r="O200" s="25">
        <f t="shared" si="50"/>
        <v>11426911.473571429</v>
      </c>
      <c r="P200" s="78">
        <f t="shared" si="43"/>
        <v>0.81847740274129499</v>
      </c>
      <c r="Q200" s="78">
        <f t="shared" si="44"/>
        <v>9.6923787009993667</v>
      </c>
      <c r="R200" s="79">
        <f t="shared" si="45"/>
        <v>1.4153624204421697E-2</v>
      </c>
      <c r="S200" s="79">
        <f t="shared" si="46"/>
        <v>8.4445462562962273E-2</v>
      </c>
    </row>
    <row r="221" spans="2:27" ht="12.5">
      <c r="B221" s="108" t="s">
        <v>213</v>
      </c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  <c r="AA221" s="97"/>
    </row>
    <row r="222" spans="2:27" ht="15.75" customHeight="1"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  <c r="AA222" s="97"/>
    </row>
    <row r="223" spans="2:27" ht="12.5">
      <c r="B223" s="109" t="s">
        <v>228</v>
      </c>
      <c r="C223" s="110"/>
      <c r="D223" s="110"/>
      <c r="E223" s="110"/>
      <c r="F223" s="110"/>
      <c r="G223" s="110"/>
      <c r="H223" s="110"/>
      <c r="I223" s="110"/>
      <c r="J223" s="110"/>
      <c r="K223" s="110"/>
      <c r="L223" s="110"/>
      <c r="M223" s="110"/>
      <c r="N223" s="110"/>
      <c r="O223" s="110"/>
      <c r="P223" s="110"/>
      <c r="Q223" s="110"/>
      <c r="R223" s="110"/>
      <c r="S223" s="110"/>
      <c r="T223" s="110"/>
      <c r="U223" s="110"/>
      <c r="V223" s="110"/>
      <c r="W223" s="110"/>
      <c r="X223" s="110"/>
      <c r="Y223" s="110"/>
      <c r="Z223" s="110"/>
      <c r="AA223" s="111"/>
    </row>
    <row r="224" spans="2:27" ht="12.5">
      <c r="B224" s="112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  <c r="AA224" s="113"/>
    </row>
    <row r="225" spans="1:29" ht="12.5">
      <c r="B225" s="112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  <c r="AA225" s="113"/>
    </row>
    <row r="226" spans="1:29" ht="12.5">
      <c r="B226" s="112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  <c r="AA226" s="113"/>
    </row>
    <row r="227" spans="1:29" ht="12.5">
      <c r="B227" s="112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  <c r="AA227" s="113"/>
    </row>
    <row r="228" spans="1:29" ht="12.5">
      <c r="B228" s="112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  <c r="AA228" s="113"/>
    </row>
    <row r="229" spans="1:29" ht="12.5">
      <c r="B229" s="112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  <c r="AA229" s="113"/>
    </row>
    <row r="230" spans="1:29" ht="12.5">
      <c r="B230" s="112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  <c r="AA230" s="113"/>
    </row>
    <row r="231" spans="1:29" ht="12.5">
      <c r="B231" s="112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  <c r="AA231" s="113"/>
    </row>
    <row r="232" spans="1:29" ht="12.5">
      <c r="B232" s="114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6"/>
    </row>
    <row r="235" spans="1:29" ht="30">
      <c r="A235" s="106" t="s">
        <v>229</v>
      </c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  <c r="AA235" s="97"/>
      <c r="AB235" s="97"/>
      <c r="AC235" s="69"/>
    </row>
    <row r="236" spans="1:29" ht="30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  <c r="AA236" s="97"/>
      <c r="AB236" s="97"/>
      <c r="AC236" s="69"/>
    </row>
    <row r="237" spans="1:29" ht="30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  <c r="AA237" s="97"/>
      <c r="AB237" s="97"/>
      <c r="AC237" s="69"/>
    </row>
    <row r="239" spans="1:29" ht="12.5">
      <c r="B239" s="117" t="s">
        <v>221</v>
      </c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  <c r="AA239" s="97"/>
    </row>
    <row r="240" spans="1:29" ht="15.75" customHeight="1"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  <c r="AA240" s="97"/>
    </row>
    <row r="242" spans="3:24" ht="12.5">
      <c r="C242" s="121" t="s">
        <v>230</v>
      </c>
      <c r="D242" s="99"/>
      <c r="E242" s="99"/>
      <c r="F242" s="99"/>
      <c r="G242" s="99"/>
      <c r="H242" s="99"/>
      <c r="I242" s="99"/>
      <c r="J242" s="99"/>
      <c r="K242" s="99"/>
      <c r="L242" s="100"/>
      <c r="O242" s="121" t="s">
        <v>231</v>
      </c>
      <c r="P242" s="99"/>
      <c r="Q242" s="99"/>
      <c r="R242" s="99"/>
      <c r="S242" s="99"/>
      <c r="T242" s="99"/>
      <c r="U242" s="99"/>
      <c r="V242" s="99"/>
      <c r="W242" s="99"/>
      <c r="X242" s="100"/>
    </row>
    <row r="243" spans="3:24" ht="13">
      <c r="C243" s="72" t="s">
        <v>15</v>
      </c>
      <c r="D243" s="70" t="s">
        <v>84</v>
      </c>
      <c r="E243" s="72" t="s">
        <v>86</v>
      </c>
      <c r="F243" s="72" t="s">
        <v>87</v>
      </c>
      <c r="G243" s="72" t="s">
        <v>232</v>
      </c>
      <c r="H243" s="72" t="s">
        <v>85</v>
      </c>
      <c r="I243" s="71" t="s">
        <v>89</v>
      </c>
      <c r="J243" s="72" t="s">
        <v>90</v>
      </c>
      <c r="K243" s="72" t="s">
        <v>91</v>
      </c>
      <c r="L243" s="72" t="s">
        <v>92</v>
      </c>
      <c r="O243" s="70" t="s">
        <v>15</v>
      </c>
      <c r="P243" s="70" t="s">
        <v>84</v>
      </c>
      <c r="Q243" s="70" t="s">
        <v>86</v>
      </c>
      <c r="R243" s="70" t="s">
        <v>87</v>
      </c>
      <c r="S243" s="70" t="s">
        <v>88</v>
      </c>
      <c r="T243" s="70" t="s">
        <v>85</v>
      </c>
      <c r="U243" s="71" t="s">
        <v>89</v>
      </c>
      <c r="V243" s="72" t="s">
        <v>90</v>
      </c>
      <c r="W243" s="72" t="s">
        <v>91</v>
      </c>
      <c r="X243" s="72" t="s">
        <v>92</v>
      </c>
    </row>
    <row r="244" spans="3:24" ht="12.5">
      <c r="C244" s="17" t="s">
        <v>9</v>
      </c>
      <c r="D244" s="17">
        <v>172941.54728888889</v>
      </c>
      <c r="E244" s="74">
        <v>373584</v>
      </c>
      <c r="F244" s="74">
        <v>18246035</v>
      </c>
      <c r="G244" s="14">
        <v>10431</v>
      </c>
      <c r="H244" s="88">
        <v>2838554.6370370369</v>
      </c>
      <c r="I244" s="75">
        <f t="shared" ref="I244:I249" si="51">D244/E244</f>
        <v>0.46292546599664036</v>
      </c>
      <c r="J244" s="75">
        <f t="shared" ref="J244:J249" si="52">D244/G244</f>
        <v>16.57957504447214</v>
      </c>
      <c r="K244" s="76">
        <f t="shared" ref="K244:K249" si="53">E244/F244</f>
        <v>2.0474804526024421E-2</v>
      </c>
      <c r="L244" s="76">
        <f t="shared" ref="L244:L249" si="54">G244/E244</f>
        <v>2.7921431324682E-2</v>
      </c>
      <c r="O244" s="38" t="s">
        <v>196</v>
      </c>
      <c r="P244" s="75">
        <v>67290.514285714293</v>
      </c>
      <c r="Q244" s="74">
        <v>212976</v>
      </c>
      <c r="R244" s="74">
        <v>13439794</v>
      </c>
      <c r="S244" s="74">
        <v>6870</v>
      </c>
      <c r="T244" s="88">
        <v>931070.39999999991</v>
      </c>
      <c r="U244" s="75">
        <f t="shared" ref="U244:U249" si="55">P244/Q244</f>
        <v>0.3159535078399176</v>
      </c>
      <c r="V244" s="75">
        <f t="shared" ref="V244:V249" si="56">P244/S244</f>
        <v>9.7948346849656911</v>
      </c>
      <c r="W244" s="76">
        <f t="shared" ref="W244:W249" si="57">Q244/R244</f>
        <v>1.5846671459398855E-2</v>
      </c>
      <c r="X244" s="76">
        <f t="shared" ref="X244:X249" si="58">S244/Q244</f>
        <v>3.2257155735857558E-2</v>
      </c>
    </row>
    <row r="245" spans="3:24" ht="12.5">
      <c r="C245" s="17" t="s">
        <v>10</v>
      </c>
      <c r="D245" s="17">
        <v>345301.42728888895</v>
      </c>
      <c r="E245" s="74">
        <v>557033.33333333337</v>
      </c>
      <c r="F245" s="74">
        <v>67859495.666666672</v>
      </c>
      <c r="G245" s="14">
        <v>21837</v>
      </c>
      <c r="H245" s="88">
        <v>4390714.0444444446</v>
      </c>
      <c r="I245" s="75">
        <f t="shared" si="51"/>
        <v>0.61989365200566504</v>
      </c>
      <c r="J245" s="75">
        <f t="shared" si="52"/>
        <v>15.812676983509133</v>
      </c>
      <c r="K245" s="76">
        <f t="shared" si="53"/>
        <v>8.2086276630988029E-3</v>
      </c>
      <c r="L245" s="76">
        <f t="shared" si="54"/>
        <v>3.9202321823948297E-2</v>
      </c>
      <c r="O245" s="38" t="s">
        <v>197</v>
      </c>
      <c r="P245" s="75">
        <v>159985.88571428572</v>
      </c>
      <c r="Q245" s="74">
        <v>181805</v>
      </c>
      <c r="R245" s="74">
        <v>23089891</v>
      </c>
      <c r="S245" s="74">
        <v>10798</v>
      </c>
      <c r="T245" s="88">
        <v>3050546.8</v>
      </c>
      <c r="U245" s="75">
        <f t="shared" si="55"/>
        <v>0.87998617042592731</v>
      </c>
      <c r="V245" s="75">
        <f t="shared" si="56"/>
        <v>14.81625168682031</v>
      </c>
      <c r="W245" s="76">
        <f t="shared" si="57"/>
        <v>7.8737920417207685E-3</v>
      </c>
      <c r="X245" s="76">
        <f t="shared" si="58"/>
        <v>5.9393306014686065E-2</v>
      </c>
    </row>
    <row r="246" spans="3:24" ht="12.5">
      <c r="C246" s="17" t="s">
        <v>11</v>
      </c>
      <c r="D246" s="17">
        <v>384679.1695111111</v>
      </c>
      <c r="E246" s="74">
        <v>915517.33333333326</v>
      </c>
      <c r="F246" s="74">
        <v>58329222.999999993</v>
      </c>
      <c r="G246" s="14">
        <v>39426</v>
      </c>
      <c r="H246" s="88">
        <v>15903605.451851852</v>
      </c>
      <c r="I246" s="75">
        <f t="shared" si="51"/>
        <v>0.42017682845011978</v>
      </c>
      <c r="J246" s="75">
        <f t="shared" si="52"/>
        <v>9.7569920740402551</v>
      </c>
      <c r="K246" s="76">
        <f t="shared" si="53"/>
        <v>1.5695688820221956E-2</v>
      </c>
      <c r="L246" s="76">
        <f t="shared" si="54"/>
        <v>4.3064176465619441E-2</v>
      </c>
      <c r="O246" s="38" t="s">
        <v>198</v>
      </c>
      <c r="P246" s="75">
        <v>65170.914285714287</v>
      </c>
      <c r="Q246" s="74">
        <v>194446</v>
      </c>
      <c r="R246" s="74">
        <v>9404511.5</v>
      </c>
      <c r="S246" s="74">
        <v>5585</v>
      </c>
      <c r="T246" s="88">
        <v>2019727.6</v>
      </c>
      <c r="U246" s="75">
        <f t="shared" si="55"/>
        <v>0.3351620207446504</v>
      </c>
      <c r="V246" s="75">
        <f t="shared" si="56"/>
        <v>11.668919299143113</v>
      </c>
      <c r="W246" s="76">
        <f t="shared" si="57"/>
        <v>2.0675821386363341E-2</v>
      </c>
      <c r="X246" s="76">
        <f t="shared" si="58"/>
        <v>2.8722627361838247E-2</v>
      </c>
    </row>
    <row r="247" spans="3:24" ht="12.5">
      <c r="C247" s="17" t="s">
        <v>12</v>
      </c>
      <c r="D247" s="17">
        <v>105181.35328888889</v>
      </c>
      <c r="E247" s="74">
        <v>123197.33333333333</v>
      </c>
      <c r="F247" s="74">
        <v>26538416</v>
      </c>
      <c r="G247" s="14">
        <v>5830</v>
      </c>
      <c r="H247" s="88">
        <v>1572539.8518518519</v>
      </c>
      <c r="I247" s="75">
        <f t="shared" si="51"/>
        <v>0.85376323044510349</v>
      </c>
      <c r="J247" s="75">
        <f t="shared" si="52"/>
        <v>18.041398505812847</v>
      </c>
      <c r="K247" s="76">
        <f t="shared" si="53"/>
        <v>4.6422263232791788E-3</v>
      </c>
      <c r="L247" s="76">
        <f t="shared" si="54"/>
        <v>4.7322452866945176E-2</v>
      </c>
      <c r="O247" s="38" t="s">
        <v>12</v>
      </c>
      <c r="P247" s="75">
        <v>65651.257142857154</v>
      </c>
      <c r="Q247" s="74">
        <v>104463</v>
      </c>
      <c r="R247" s="74">
        <v>5212055</v>
      </c>
      <c r="S247" s="74">
        <v>2694</v>
      </c>
      <c r="T247" s="88">
        <v>941390</v>
      </c>
      <c r="U247" s="75">
        <f t="shared" si="55"/>
        <v>0.62846421357664584</v>
      </c>
      <c r="V247" s="75">
        <f t="shared" si="56"/>
        <v>24.369434722664124</v>
      </c>
      <c r="W247" s="76">
        <f t="shared" si="57"/>
        <v>2.004257437805242E-2</v>
      </c>
      <c r="X247" s="76">
        <f t="shared" si="58"/>
        <v>2.5789035352229976E-2</v>
      </c>
    </row>
    <row r="248" spans="3:24" ht="12.5">
      <c r="C248" s="17" t="s">
        <v>13</v>
      </c>
      <c r="D248" s="17">
        <v>77188.357733333338</v>
      </c>
      <c r="E248" s="74">
        <v>35101.333333333336</v>
      </c>
      <c r="F248" s="74">
        <v>12097314</v>
      </c>
      <c r="G248" s="14">
        <v>2417</v>
      </c>
      <c r="H248" s="88">
        <v>222165.80740740744</v>
      </c>
      <c r="I248" s="75">
        <f t="shared" si="51"/>
        <v>2.1990149775886954</v>
      </c>
      <c r="J248" s="75">
        <f t="shared" si="52"/>
        <v>31.935605185491656</v>
      </c>
      <c r="K248" s="76">
        <f t="shared" si="53"/>
        <v>2.9015807420831878E-3</v>
      </c>
      <c r="L248" s="76">
        <f t="shared" si="54"/>
        <v>6.88577831801261E-2</v>
      </c>
      <c r="O248" s="38" t="s">
        <v>199</v>
      </c>
      <c r="P248" s="75">
        <v>54281.485714285714</v>
      </c>
      <c r="Q248" s="74">
        <v>178519</v>
      </c>
      <c r="R248" s="74">
        <v>10897212</v>
      </c>
      <c r="S248" s="74">
        <v>2704</v>
      </c>
      <c r="T248" s="88">
        <v>451964.40000000008</v>
      </c>
      <c r="U248" s="75">
        <f t="shared" si="55"/>
        <v>0.30406559365829805</v>
      </c>
      <c r="V248" s="75">
        <f t="shared" si="56"/>
        <v>20.074513947590869</v>
      </c>
      <c r="W248" s="76">
        <f t="shared" si="57"/>
        <v>1.6382080113702478E-2</v>
      </c>
      <c r="X248" s="76">
        <f t="shared" si="58"/>
        <v>1.5146847114312762E-2</v>
      </c>
    </row>
    <row r="249" spans="3:24" ht="13">
      <c r="C249" s="89" t="s">
        <v>233</v>
      </c>
      <c r="D249" s="25">
        <v>1085291.8551111114</v>
      </c>
      <c r="E249" s="77">
        <v>2004433.333333333</v>
      </c>
      <c r="F249" s="77">
        <v>183070483.66666669</v>
      </c>
      <c r="G249" s="77">
        <f t="shared" ref="G249:H249" si="59">SUM(G244:G248)</f>
        <v>79941</v>
      </c>
      <c r="H249" s="25">
        <f t="shared" si="59"/>
        <v>24927579.792592593</v>
      </c>
      <c r="I249" s="78">
        <f t="shared" si="51"/>
        <v>0.54144572286986092</v>
      </c>
      <c r="J249" s="75">
        <f t="shared" si="52"/>
        <v>13.576160607336803</v>
      </c>
      <c r="K249" s="79">
        <f t="shared" si="53"/>
        <v>1.0948970545044222E-2</v>
      </c>
      <c r="L249" s="79">
        <f t="shared" si="54"/>
        <v>3.9882094690103613E-2</v>
      </c>
      <c r="O249" s="24" t="s">
        <v>14</v>
      </c>
      <c r="P249" s="78">
        <f t="shared" ref="P249:T249" si="60">SUM(P244:P248)</f>
        <v>412380.05714285717</v>
      </c>
      <c r="Q249" s="77">
        <f t="shared" si="60"/>
        <v>872209</v>
      </c>
      <c r="R249" s="77">
        <f t="shared" si="60"/>
        <v>62043463.5</v>
      </c>
      <c r="S249" s="77">
        <f t="shared" si="60"/>
        <v>28651</v>
      </c>
      <c r="T249" s="85">
        <f t="shared" si="60"/>
        <v>7394699.2000000002</v>
      </c>
      <c r="U249" s="78">
        <f t="shared" si="55"/>
        <v>0.47279958948240292</v>
      </c>
      <c r="V249" s="78">
        <f t="shared" si="56"/>
        <v>14.393216890958682</v>
      </c>
      <c r="W249" s="79">
        <f t="shared" si="57"/>
        <v>1.4058032076175116E-2</v>
      </c>
      <c r="X249" s="79">
        <f t="shared" si="58"/>
        <v>3.2848778217147497E-2</v>
      </c>
    </row>
    <row r="250" spans="3:24" ht="12.5">
      <c r="C250" s="66"/>
      <c r="D250" s="66"/>
      <c r="E250" s="66"/>
      <c r="F250" s="66"/>
      <c r="G250" s="66"/>
      <c r="H250" s="66"/>
      <c r="I250" s="66"/>
      <c r="J250" s="66"/>
      <c r="K250" s="66"/>
      <c r="L250" s="66"/>
    </row>
    <row r="251" spans="3:24" ht="12.5">
      <c r="C251" s="121" t="s">
        <v>234</v>
      </c>
      <c r="D251" s="99"/>
      <c r="E251" s="99"/>
      <c r="F251" s="99"/>
      <c r="G251" s="99"/>
      <c r="H251" s="99"/>
      <c r="I251" s="99"/>
      <c r="J251" s="99"/>
      <c r="K251" s="99"/>
      <c r="L251" s="100"/>
      <c r="O251" s="121" t="s">
        <v>235</v>
      </c>
      <c r="P251" s="99"/>
      <c r="Q251" s="99"/>
      <c r="R251" s="99"/>
      <c r="S251" s="99"/>
      <c r="T251" s="99"/>
      <c r="U251" s="99"/>
      <c r="V251" s="99"/>
      <c r="W251" s="99"/>
      <c r="X251" s="100"/>
    </row>
    <row r="252" spans="3:24" ht="13">
      <c r="C252" s="72" t="s">
        <v>15</v>
      </c>
      <c r="D252" s="70" t="s">
        <v>84</v>
      </c>
      <c r="E252" s="72" t="s">
        <v>86</v>
      </c>
      <c r="F252" s="72" t="s">
        <v>87</v>
      </c>
      <c r="G252" s="72" t="s">
        <v>88</v>
      </c>
      <c r="H252" s="72" t="s">
        <v>85</v>
      </c>
      <c r="I252" s="71" t="s">
        <v>89</v>
      </c>
      <c r="J252" s="72" t="s">
        <v>90</v>
      </c>
      <c r="K252" s="72" t="s">
        <v>91</v>
      </c>
      <c r="L252" s="72" t="s">
        <v>92</v>
      </c>
      <c r="O252" s="70" t="s">
        <v>15</v>
      </c>
      <c r="P252" s="70" t="s">
        <v>84</v>
      </c>
      <c r="Q252" s="70" t="s">
        <v>86</v>
      </c>
      <c r="R252" s="70" t="s">
        <v>87</v>
      </c>
      <c r="S252" s="70" t="s">
        <v>88</v>
      </c>
      <c r="T252" s="70" t="s">
        <v>85</v>
      </c>
      <c r="U252" s="71" t="s">
        <v>89</v>
      </c>
      <c r="V252" s="72" t="s">
        <v>90</v>
      </c>
      <c r="W252" s="72" t="s">
        <v>91</v>
      </c>
      <c r="X252" s="72" t="s">
        <v>92</v>
      </c>
    </row>
    <row r="253" spans="3:24" ht="12.5">
      <c r="C253" s="15" t="s">
        <v>9</v>
      </c>
      <c r="D253" s="15">
        <v>178545</v>
      </c>
      <c r="E253" s="73">
        <v>390628</v>
      </c>
      <c r="F253" s="73">
        <v>19816941</v>
      </c>
      <c r="G253" s="73">
        <v>9564</v>
      </c>
      <c r="H253" s="15">
        <v>3050932</v>
      </c>
      <c r="I253" s="75">
        <f t="shared" ref="I253:I258" si="61">D253/E253</f>
        <v>0.45707168968942319</v>
      </c>
      <c r="J253" s="75">
        <f t="shared" ref="J253:J258" si="62">D253/G253</f>
        <v>18.668444165621079</v>
      </c>
      <c r="K253" s="76">
        <f t="shared" ref="K253:K258" si="63">E253/F253</f>
        <v>1.9711821314904253E-2</v>
      </c>
      <c r="L253" s="76">
        <f t="shared" ref="L253:L258" si="64">G253/E253</f>
        <v>2.4483651965552904E-2</v>
      </c>
      <c r="O253" s="38" t="s">
        <v>196</v>
      </c>
      <c r="P253" s="75">
        <v>75244.800000000003</v>
      </c>
      <c r="Q253" s="74">
        <v>212173</v>
      </c>
      <c r="R253" s="74">
        <v>12591519</v>
      </c>
      <c r="S253" s="74">
        <v>4735</v>
      </c>
      <c r="T253" s="88">
        <v>810702.40000000026</v>
      </c>
      <c r="U253" s="75">
        <f t="shared" ref="U253:U258" si="65">P253/Q253</f>
        <v>0.35463890315921442</v>
      </c>
      <c r="V253" s="75">
        <f t="shared" ref="V253:V258" si="66">P253/S253</f>
        <v>15.891193241816262</v>
      </c>
      <c r="W253" s="76">
        <f t="shared" ref="W253:W258" si="67">Q253/R253</f>
        <v>1.6850468954539958E-2</v>
      </c>
      <c r="X253" s="76">
        <f t="shared" ref="X253:X258" si="68">S253/Q253</f>
        <v>2.2316694395611129E-2</v>
      </c>
    </row>
    <row r="254" spans="3:24" ht="12.5">
      <c r="C254" s="15" t="s">
        <v>10</v>
      </c>
      <c r="D254" s="15">
        <v>343506</v>
      </c>
      <c r="E254" s="73">
        <v>708099</v>
      </c>
      <c r="F254" s="73">
        <v>62830877</v>
      </c>
      <c r="G254" s="73">
        <v>20756</v>
      </c>
      <c r="H254" s="15">
        <v>4311916</v>
      </c>
      <c r="I254" s="75">
        <f t="shared" si="61"/>
        <v>0.4851101329051446</v>
      </c>
      <c r="J254" s="75">
        <f t="shared" si="62"/>
        <v>16.549720562728851</v>
      </c>
      <c r="K254" s="76">
        <f t="shared" si="63"/>
        <v>1.1269920679286395E-2</v>
      </c>
      <c r="L254" s="76">
        <f t="shared" si="64"/>
        <v>2.9312285429014869E-2</v>
      </c>
      <c r="N254" s="90"/>
      <c r="O254" s="38" t="s">
        <v>197</v>
      </c>
      <c r="P254" s="75">
        <v>146784</v>
      </c>
      <c r="Q254" s="74">
        <v>111929</v>
      </c>
      <c r="R254" s="74">
        <v>15830730.5</v>
      </c>
      <c r="S254" s="74">
        <v>6222</v>
      </c>
      <c r="T254" s="88">
        <v>2084758</v>
      </c>
      <c r="U254" s="75">
        <f t="shared" si="65"/>
        <v>1.3114027642523385</v>
      </c>
      <c r="V254" s="75">
        <f t="shared" si="66"/>
        <v>23.591128254580521</v>
      </c>
      <c r="W254" s="76">
        <f t="shared" si="67"/>
        <v>7.0703622931361249E-3</v>
      </c>
      <c r="X254" s="76">
        <f t="shared" si="68"/>
        <v>5.5588810763966441E-2</v>
      </c>
    </row>
    <row r="255" spans="3:24" ht="12.5">
      <c r="C255" s="15" t="s">
        <v>11</v>
      </c>
      <c r="D255" s="15">
        <v>420906</v>
      </c>
      <c r="E255" s="73">
        <v>991199</v>
      </c>
      <c r="F255" s="73">
        <v>65692371</v>
      </c>
      <c r="G255" s="73">
        <v>37144</v>
      </c>
      <c r="H255" s="15">
        <v>15332814</v>
      </c>
      <c r="I255" s="75">
        <f t="shared" si="61"/>
        <v>0.42464328555617992</v>
      </c>
      <c r="J255" s="75">
        <f t="shared" si="62"/>
        <v>11.331735946586258</v>
      </c>
      <c r="K255" s="76">
        <f t="shared" si="63"/>
        <v>1.5088494826895501E-2</v>
      </c>
      <c r="L255" s="76">
        <f t="shared" si="64"/>
        <v>3.7473806975188637E-2</v>
      </c>
      <c r="O255" s="38" t="s">
        <v>198</v>
      </c>
      <c r="P255" s="75">
        <v>88368.39999999998</v>
      </c>
      <c r="Q255" s="74">
        <v>229872</v>
      </c>
      <c r="R255" s="74">
        <v>10118901</v>
      </c>
      <c r="S255" s="74">
        <v>5070</v>
      </c>
      <c r="T255" s="88">
        <v>2003461.6</v>
      </c>
      <c r="U255" s="75">
        <f t="shared" si="65"/>
        <v>0.38442437530451723</v>
      </c>
      <c r="V255" s="75">
        <f t="shared" si="66"/>
        <v>17.429664694280074</v>
      </c>
      <c r="W255" s="76">
        <f t="shared" si="67"/>
        <v>2.2717091510234166E-2</v>
      </c>
      <c r="X255" s="76">
        <f t="shared" si="68"/>
        <v>2.2055752766757152E-2</v>
      </c>
    </row>
    <row r="256" spans="3:24" ht="12.5">
      <c r="C256" s="15" t="s">
        <v>12</v>
      </c>
      <c r="D256" s="15">
        <v>106604</v>
      </c>
      <c r="E256" s="73">
        <v>114139</v>
      </c>
      <c r="F256" s="73">
        <v>26889211</v>
      </c>
      <c r="G256" s="73">
        <v>4889</v>
      </c>
      <c r="H256" s="15">
        <v>1763533</v>
      </c>
      <c r="I256" s="75">
        <f t="shared" si="61"/>
        <v>0.93398400196251941</v>
      </c>
      <c r="J256" s="75">
        <f t="shared" si="62"/>
        <v>21.804868071180202</v>
      </c>
      <c r="K256" s="76">
        <f t="shared" si="63"/>
        <v>4.2447879932215188E-3</v>
      </c>
      <c r="L256" s="76">
        <f t="shared" si="64"/>
        <v>4.2833737810914763E-2</v>
      </c>
      <c r="O256" s="38" t="s">
        <v>12</v>
      </c>
      <c r="P256" s="75">
        <v>72452.799999999988</v>
      </c>
      <c r="Q256" s="74">
        <v>90078</v>
      </c>
      <c r="R256" s="74">
        <v>4765491.5</v>
      </c>
      <c r="S256" s="74">
        <v>2458</v>
      </c>
      <c r="T256" s="88">
        <v>771278.8</v>
      </c>
      <c r="U256" s="75">
        <f t="shared" si="65"/>
        <v>0.804334021625702</v>
      </c>
      <c r="V256" s="75">
        <f t="shared" si="66"/>
        <v>29.476322213181444</v>
      </c>
      <c r="W256" s="76">
        <f t="shared" si="67"/>
        <v>1.8902142622644485E-2</v>
      </c>
      <c r="X256" s="76">
        <f t="shared" si="68"/>
        <v>2.7287461977397367E-2</v>
      </c>
    </row>
    <row r="257" spans="2:27" ht="12.5">
      <c r="C257" s="15" t="s">
        <v>13</v>
      </c>
      <c r="D257" s="15">
        <v>76924</v>
      </c>
      <c r="E257" s="73">
        <v>49006</v>
      </c>
      <c r="F257" s="73">
        <v>15234338</v>
      </c>
      <c r="G257" s="73">
        <v>1008</v>
      </c>
      <c r="H257" s="15">
        <v>273639</v>
      </c>
      <c r="I257" s="75">
        <f t="shared" si="61"/>
        <v>1.5696853446516752</v>
      </c>
      <c r="J257" s="75">
        <f t="shared" si="62"/>
        <v>76.313492063492063</v>
      </c>
      <c r="K257" s="76">
        <f t="shared" si="63"/>
        <v>3.2168119152929391E-3</v>
      </c>
      <c r="L257" s="76">
        <f t="shared" si="64"/>
        <v>2.05689099293964E-2</v>
      </c>
      <c r="O257" s="38" t="s">
        <v>199</v>
      </c>
      <c r="P257" s="75">
        <v>54112.000000000007</v>
      </c>
      <c r="Q257" s="74">
        <v>147907</v>
      </c>
      <c r="R257" s="74">
        <v>7738279.5</v>
      </c>
      <c r="S257" s="74">
        <v>1692</v>
      </c>
      <c r="T257" s="88">
        <v>349931.6</v>
      </c>
      <c r="U257" s="75">
        <f t="shared" si="65"/>
        <v>0.36585151480322098</v>
      </c>
      <c r="V257" s="75">
        <f t="shared" si="66"/>
        <v>31.981087470449175</v>
      </c>
      <c r="W257" s="76">
        <f t="shared" si="67"/>
        <v>1.9113680243780289E-2</v>
      </c>
      <c r="X257" s="76">
        <f t="shared" si="68"/>
        <v>1.1439620842826912E-2</v>
      </c>
    </row>
    <row r="258" spans="2:27" ht="13">
      <c r="C258" s="89" t="s">
        <v>233</v>
      </c>
      <c r="D258" s="89">
        <f t="shared" ref="D258:G258" si="69">SUM(D253:D257)</f>
        <v>1126485</v>
      </c>
      <c r="E258" s="91">
        <f t="shared" si="69"/>
        <v>2253071</v>
      </c>
      <c r="F258" s="91">
        <f t="shared" si="69"/>
        <v>190463738</v>
      </c>
      <c r="G258" s="91">
        <f t="shared" si="69"/>
        <v>73361</v>
      </c>
      <c r="H258" s="89">
        <f>SUM(H253:H257)</f>
        <v>24732834</v>
      </c>
      <c r="I258" s="92">
        <f t="shared" si="61"/>
        <v>0.49997758614797316</v>
      </c>
      <c r="J258" s="92">
        <f t="shared" si="62"/>
        <v>15.355365930126361</v>
      </c>
      <c r="K258" s="93">
        <f t="shared" si="63"/>
        <v>1.1829396102684912E-2</v>
      </c>
      <c r="L258" s="93">
        <f t="shared" si="64"/>
        <v>3.2560447495884506E-2</v>
      </c>
      <c r="O258" s="24" t="s">
        <v>14</v>
      </c>
      <c r="P258" s="78">
        <f>SUM(P253:P257)</f>
        <v>436961.99999999994</v>
      </c>
      <c r="Q258" s="77">
        <f t="shared" ref="Q258:R258" si="70">SUM(Q254:Q257)</f>
        <v>579786</v>
      </c>
      <c r="R258" s="77">
        <f t="shared" si="70"/>
        <v>38453402.5</v>
      </c>
      <c r="S258" s="77">
        <f t="shared" ref="S258:T258" si="71">SUM(S253:S257)</f>
        <v>20177</v>
      </c>
      <c r="T258" s="85">
        <f t="shared" si="71"/>
        <v>6020132.3999999994</v>
      </c>
      <c r="U258" s="78">
        <f t="shared" si="65"/>
        <v>0.75366083347993906</v>
      </c>
      <c r="V258" s="78">
        <f t="shared" si="66"/>
        <v>21.656440501561182</v>
      </c>
      <c r="W258" s="79">
        <f t="shared" si="67"/>
        <v>1.5077625445498613E-2</v>
      </c>
      <c r="X258" s="79">
        <f t="shared" si="68"/>
        <v>3.4800771319072901E-2</v>
      </c>
    </row>
    <row r="259" spans="2:27" ht="12.5">
      <c r="C259" s="66"/>
      <c r="D259" s="66"/>
      <c r="E259" s="66"/>
      <c r="F259" s="66"/>
      <c r="G259" s="66"/>
      <c r="H259" s="66"/>
      <c r="I259" s="66"/>
      <c r="J259" s="66"/>
      <c r="K259" s="66"/>
      <c r="L259" s="66"/>
    </row>
    <row r="260" spans="2:27" ht="12.5">
      <c r="C260" s="121" t="s">
        <v>236</v>
      </c>
      <c r="D260" s="99"/>
      <c r="E260" s="99"/>
      <c r="F260" s="99"/>
      <c r="G260" s="99"/>
      <c r="H260" s="99"/>
      <c r="I260" s="99"/>
      <c r="J260" s="99"/>
      <c r="K260" s="99"/>
      <c r="L260" s="100"/>
      <c r="O260" s="118" t="s">
        <v>205</v>
      </c>
      <c r="P260" s="99"/>
      <c r="Q260" s="99"/>
      <c r="R260" s="99"/>
      <c r="S260" s="99"/>
      <c r="T260" s="99"/>
      <c r="U260" s="99"/>
      <c r="V260" s="99"/>
      <c r="W260" s="99"/>
      <c r="X260" s="100"/>
    </row>
    <row r="261" spans="2:27" ht="13">
      <c r="C261" s="72" t="s">
        <v>15</v>
      </c>
      <c r="D261" s="70" t="s">
        <v>84</v>
      </c>
      <c r="E261" s="72" t="s">
        <v>86</v>
      </c>
      <c r="F261" s="72" t="s">
        <v>87</v>
      </c>
      <c r="G261" s="72" t="s">
        <v>88</v>
      </c>
      <c r="H261" s="72" t="s">
        <v>85</v>
      </c>
      <c r="I261" s="71" t="s">
        <v>89</v>
      </c>
      <c r="J261" s="72" t="s">
        <v>90</v>
      </c>
      <c r="K261" s="72" t="s">
        <v>91</v>
      </c>
      <c r="L261" s="72" t="s">
        <v>92</v>
      </c>
      <c r="O261" s="70" t="s">
        <v>15</v>
      </c>
      <c r="P261" s="70" t="s">
        <v>84</v>
      </c>
      <c r="Q261" s="70" t="s">
        <v>86</v>
      </c>
      <c r="R261" s="70" t="s">
        <v>87</v>
      </c>
      <c r="S261" s="70" t="s">
        <v>88</v>
      </c>
      <c r="T261" s="70" t="s">
        <v>85</v>
      </c>
      <c r="U261" s="71" t="s">
        <v>89</v>
      </c>
      <c r="V261" s="72" t="s">
        <v>90</v>
      </c>
      <c r="W261" s="72" t="s">
        <v>91</v>
      </c>
      <c r="X261" s="72" t="s">
        <v>92</v>
      </c>
    </row>
    <row r="262" spans="2:27" ht="12.5">
      <c r="C262" s="38" t="s">
        <v>196</v>
      </c>
      <c r="D262" s="17">
        <v>351496.23173333332</v>
      </c>
      <c r="E262" s="74">
        <v>764212.00000000012</v>
      </c>
      <c r="F262" s="74">
        <v>38062975.666666672</v>
      </c>
      <c r="G262" s="74">
        <v>19995</v>
      </c>
      <c r="H262" s="94">
        <v>5889486.7851851853</v>
      </c>
      <c r="I262" s="75">
        <v>0.45994597275799554</v>
      </c>
      <c r="J262" s="75">
        <v>17.579206388263731</v>
      </c>
      <c r="K262" s="76">
        <v>2.0077568466861942E-2</v>
      </c>
      <c r="L262" s="76">
        <v>2.6164205743955862E-2</v>
      </c>
      <c r="O262" s="38" t="s">
        <v>196</v>
      </c>
      <c r="P262" s="75">
        <f>'MA Pivot Table'!B16</f>
        <v>142535.31428571432</v>
      </c>
      <c r="Q262" s="74">
        <f>'MA Pivot Table'!C16</f>
        <v>425149</v>
      </c>
      <c r="R262" s="74">
        <f>'MA Pivot Table'!D16</f>
        <v>26031313</v>
      </c>
      <c r="S262" s="74">
        <f>'MA Pivot Table'!F16</f>
        <v>11605</v>
      </c>
      <c r="T262" s="88">
        <f>'MA Pivot Table'!E16</f>
        <v>1741772.8</v>
      </c>
      <c r="U262" s="75">
        <f t="shared" ref="U262:U267" si="72">P262/Q262</f>
        <v>0.33525967198726642</v>
      </c>
      <c r="V262" s="75">
        <f t="shared" ref="V262:V267" si="73">P262/S262</f>
        <v>12.282233027635874</v>
      </c>
      <c r="W262" s="76">
        <f t="shared" ref="W262:W267" si="74">Q262/R262</f>
        <v>1.6332214975095571E-2</v>
      </c>
      <c r="X262" s="76">
        <f t="shared" ref="X262:X267" si="75">S262/Q262</f>
        <v>2.7296312586881304E-2</v>
      </c>
    </row>
    <row r="263" spans="2:27" ht="12.5">
      <c r="C263" s="38" t="s">
        <v>197</v>
      </c>
      <c r="D263" s="17">
        <v>688807.5161777779</v>
      </c>
      <c r="E263" s="74">
        <v>1265132</v>
      </c>
      <c r="F263" s="74">
        <v>130690373.00000003</v>
      </c>
      <c r="G263" s="74">
        <v>42593</v>
      </c>
      <c r="H263" s="94">
        <v>8702630.192592591</v>
      </c>
      <c r="I263" s="75">
        <v>0.54445505779458425</v>
      </c>
      <c r="J263" s="75">
        <v>16.17184786649867</v>
      </c>
      <c r="K263" s="76">
        <v>9.6803763808983832E-3</v>
      </c>
      <c r="L263" s="76">
        <v>3.3666842669381532E-2</v>
      </c>
      <c r="O263" s="38" t="s">
        <v>197</v>
      </c>
      <c r="P263" s="75">
        <f>'MA Pivot Table'!B17</f>
        <v>306769.88571428572</v>
      </c>
      <c r="Q263" s="74">
        <f>'MA Pivot Table'!C17</f>
        <v>293734</v>
      </c>
      <c r="R263" s="74">
        <f>'MA Pivot Table'!D17</f>
        <v>38920621.5</v>
      </c>
      <c r="S263" s="74">
        <f>'MA Pivot Table'!F17</f>
        <v>17020</v>
      </c>
      <c r="T263" s="88">
        <f>'MA Pivot Table'!E17</f>
        <v>5135304.8000000017</v>
      </c>
      <c r="U263" s="75">
        <f t="shared" si="72"/>
        <v>1.044379900570876</v>
      </c>
      <c r="V263" s="75">
        <f t="shared" si="73"/>
        <v>18.02408259190868</v>
      </c>
      <c r="W263" s="76">
        <f t="shared" si="74"/>
        <v>7.5470017867006571E-3</v>
      </c>
      <c r="X263" s="76">
        <f t="shared" si="75"/>
        <v>5.7943581607849279E-2</v>
      </c>
    </row>
    <row r="264" spans="2:27" ht="12.5">
      <c r="C264" s="38" t="s">
        <v>198</v>
      </c>
      <c r="D264" s="17">
        <v>805584.96062222205</v>
      </c>
      <c r="E264" s="74">
        <v>1906716.666666667</v>
      </c>
      <c r="F264" s="74">
        <v>124021593.66666667</v>
      </c>
      <c r="G264" s="74">
        <v>76570</v>
      </c>
      <c r="H264" s="94">
        <v>31235789.451851852</v>
      </c>
      <c r="I264" s="75">
        <v>0.42249851522541643</v>
      </c>
      <c r="J264" s="75">
        <v>10.520895397965548</v>
      </c>
      <c r="K264" s="76">
        <v>1.5374070033250475E-2</v>
      </c>
      <c r="L264" s="76">
        <v>4.0158037813693689E-2</v>
      </c>
      <c r="O264" s="38" t="s">
        <v>198</v>
      </c>
      <c r="P264" s="75">
        <f>'MA Pivot Table'!B18</f>
        <v>153539.3142857143</v>
      </c>
      <c r="Q264" s="74">
        <f>'MA Pivot Table'!C18</f>
        <v>424318</v>
      </c>
      <c r="R264" s="74">
        <f>'MA Pivot Table'!D18</f>
        <v>19523412.5</v>
      </c>
      <c r="S264" s="74">
        <f>'MA Pivot Table'!F18</f>
        <v>10655</v>
      </c>
      <c r="T264" s="88">
        <f>'MA Pivot Table'!E18</f>
        <v>4023189.2000000007</v>
      </c>
      <c r="U264" s="75">
        <f t="shared" si="72"/>
        <v>0.36184963703098688</v>
      </c>
      <c r="V264" s="75">
        <f t="shared" si="73"/>
        <v>14.410071730240666</v>
      </c>
      <c r="W264" s="76">
        <f t="shared" si="74"/>
        <v>2.1733802940443941E-2</v>
      </c>
      <c r="X264" s="76">
        <f t="shared" si="75"/>
        <v>2.5110883818268374E-2</v>
      </c>
    </row>
    <row r="265" spans="2:27" ht="12.5">
      <c r="C265" s="38" t="s">
        <v>12</v>
      </c>
      <c r="D265" s="17">
        <v>211785.52217777781</v>
      </c>
      <c r="E265" s="74">
        <v>237336</v>
      </c>
      <c r="F265" s="74">
        <v>53427626.666666657</v>
      </c>
      <c r="G265" s="74">
        <v>10719</v>
      </c>
      <c r="H265" s="94">
        <v>3336072.8888888895</v>
      </c>
      <c r="I265" s="75">
        <v>0.89234470193218818</v>
      </c>
      <c r="J265" s="75">
        <v>19.757955236288627</v>
      </c>
      <c r="K265" s="76">
        <v>4.4421961971234866E-3</v>
      </c>
      <c r="L265" s="76">
        <v>4.5163818384063102E-2</v>
      </c>
      <c r="O265" s="38" t="s">
        <v>12</v>
      </c>
      <c r="P265" s="75">
        <f>'MA Pivot Table'!B19</f>
        <v>138104.05714285714</v>
      </c>
      <c r="Q265" s="74">
        <f>'MA Pivot Table'!C19</f>
        <v>194541</v>
      </c>
      <c r="R265" s="74">
        <f>'MA Pivot Table'!D19</f>
        <v>9977546.5</v>
      </c>
      <c r="S265" s="74">
        <f>'MA Pivot Table'!F19</f>
        <v>5152</v>
      </c>
      <c r="T265" s="88">
        <f>'MA Pivot Table'!E19</f>
        <v>1712668.7999999998</v>
      </c>
      <c r="U265" s="75">
        <f t="shared" si="72"/>
        <v>0.70989692220589562</v>
      </c>
      <c r="V265" s="75">
        <f t="shared" si="73"/>
        <v>26.80591171251109</v>
      </c>
      <c r="W265" s="76">
        <f t="shared" si="74"/>
        <v>1.9497879563878755E-2</v>
      </c>
      <c r="X265" s="76">
        <f t="shared" si="75"/>
        <v>2.6482849373653881E-2</v>
      </c>
    </row>
    <row r="266" spans="2:27" ht="12.5">
      <c r="C266" s="38" t="s">
        <v>199</v>
      </c>
      <c r="D266" s="17">
        <v>154112.82440000004</v>
      </c>
      <c r="E266" s="74">
        <v>84107.333333333343</v>
      </c>
      <c r="F266" s="74">
        <v>27331652</v>
      </c>
      <c r="G266" s="74">
        <v>3425</v>
      </c>
      <c r="H266" s="94">
        <v>495805.21481481491</v>
      </c>
      <c r="I266" s="75">
        <v>1.8323351637986385</v>
      </c>
      <c r="J266" s="75">
        <v>44.996445080291984</v>
      </c>
      <c r="K266" s="76">
        <v>3.0772868516448747E-3</v>
      </c>
      <c r="L266" s="76">
        <v>4.072177614318212E-2</v>
      </c>
      <c r="O266" s="38" t="s">
        <v>199</v>
      </c>
      <c r="P266" s="75">
        <f>'MA Pivot Table'!B20</f>
        <v>108393.48571428571</v>
      </c>
      <c r="Q266" s="74">
        <f>'MA Pivot Table'!C20</f>
        <v>326426</v>
      </c>
      <c r="R266" s="74">
        <f>'MA Pivot Table'!D20</f>
        <v>18635491.5</v>
      </c>
      <c r="S266" s="74">
        <f>'MA Pivot Table'!F20</f>
        <v>4396</v>
      </c>
      <c r="T266" s="88">
        <f>'MA Pivot Table'!E20</f>
        <v>801895.99999999988</v>
      </c>
      <c r="U266" s="75">
        <f t="shared" si="72"/>
        <v>0.33206143418197603</v>
      </c>
      <c r="V266" s="75">
        <f t="shared" si="73"/>
        <v>24.657298843104119</v>
      </c>
      <c r="W266" s="76">
        <f t="shared" si="74"/>
        <v>1.7516361186395324E-2</v>
      </c>
      <c r="X266" s="76">
        <f t="shared" si="75"/>
        <v>1.3467064510792645E-2</v>
      </c>
    </row>
    <row r="267" spans="2:27" ht="13">
      <c r="C267" s="89" t="s">
        <v>233</v>
      </c>
      <c r="D267" s="89">
        <f t="shared" ref="D267:H267" si="76">SUM(D262:D266)</f>
        <v>2211787.0551111111</v>
      </c>
      <c r="E267" s="91">
        <f t="shared" si="76"/>
        <v>4257504</v>
      </c>
      <c r="F267" s="91">
        <f t="shared" si="76"/>
        <v>373534221</v>
      </c>
      <c r="G267" s="91">
        <f t="shared" si="76"/>
        <v>153302</v>
      </c>
      <c r="H267" s="89">
        <f t="shared" si="76"/>
        <v>49659784.533333324</v>
      </c>
      <c r="I267" s="92">
        <f>D267/E267</f>
        <v>0.51950322421566986</v>
      </c>
      <c r="J267" s="92">
        <f>D267/G267</f>
        <v>14.427646443693567</v>
      </c>
      <c r="K267" s="93">
        <f>E267/F267</f>
        <v>1.1397895455474212E-2</v>
      </c>
      <c r="L267" s="93">
        <f>G267/E267</f>
        <v>3.6007482318278501E-2</v>
      </c>
      <c r="O267" s="24" t="s">
        <v>14</v>
      </c>
      <c r="P267" s="78">
        <f t="shared" ref="P267:T267" si="77">SUM(P262:P266)</f>
        <v>849342.05714285723</v>
      </c>
      <c r="Q267" s="77">
        <f t="shared" si="77"/>
        <v>1664168</v>
      </c>
      <c r="R267" s="77">
        <f t="shared" si="77"/>
        <v>113088385</v>
      </c>
      <c r="S267" s="77">
        <f t="shared" si="77"/>
        <v>48828</v>
      </c>
      <c r="T267" s="85">
        <f t="shared" si="77"/>
        <v>13414831.600000001</v>
      </c>
      <c r="U267" s="78">
        <f t="shared" si="72"/>
        <v>0.51037038156175174</v>
      </c>
      <c r="V267" s="78">
        <f t="shared" si="73"/>
        <v>17.394569860384557</v>
      </c>
      <c r="W267" s="79">
        <f t="shared" si="74"/>
        <v>1.4715640337422804E-2</v>
      </c>
      <c r="X267" s="79">
        <f t="shared" si="75"/>
        <v>2.9340787708933232E-2</v>
      </c>
    </row>
    <row r="269" spans="2:27" ht="12.5">
      <c r="B269" s="117" t="s">
        <v>226</v>
      </c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  <c r="AA269" s="97"/>
    </row>
    <row r="270" spans="2:27" ht="15.75" customHeight="1"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  <c r="AA270" s="97"/>
    </row>
    <row r="293" spans="10:19" ht="13">
      <c r="J293" s="125" t="s">
        <v>209</v>
      </c>
      <c r="K293" s="99"/>
      <c r="L293" s="99"/>
      <c r="M293" s="99"/>
      <c r="N293" s="99"/>
      <c r="O293" s="99"/>
      <c r="P293" s="99"/>
      <c r="Q293" s="99"/>
      <c r="R293" s="99"/>
      <c r="S293" s="100"/>
    </row>
    <row r="294" spans="10:19" ht="13">
      <c r="J294" s="81" t="s">
        <v>15</v>
      </c>
      <c r="K294" s="70" t="s">
        <v>84</v>
      </c>
      <c r="L294" s="81" t="s">
        <v>86</v>
      </c>
      <c r="M294" s="81" t="s">
        <v>87</v>
      </c>
      <c r="N294" s="81" t="s">
        <v>88</v>
      </c>
      <c r="O294" s="81" t="s">
        <v>85</v>
      </c>
      <c r="P294" s="71" t="s">
        <v>89</v>
      </c>
      <c r="Q294" s="72" t="s">
        <v>90</v>
      </c>
      <c r="R294" s="72" t="s">
        <v>91</v>
      </c>
      <c r="S294" s="72" t="s">
        <v>92</v>
      </c>
    </row>
    <row r="295" spans="10:19" ht="12.5">
      <c r="J295" s="38" t="s">
        <v>196</v>
      </c>
      <c r="K295" s="17">
        <f t="shared" ref="K295:O295" si="78">SUM(E323 + Q323)</f>
        <v>494031.54601904762</v>
      </c>
      <c r="L295" s="74">
        <f t="shared" si="78"/>
        <v>1189361</v>
      </c>
      <c r="M295" s="74">
        <f t="shared" si="78"/>
        <v>64094288.666666672</v>
      </c>
      <c r="N295" s="74">
        <f t="shared" si="78"/>
        <v>31600</v>
      </c>
      <c r="O295" s="17">
        <f t="shared" si="78"/>
        <v>7631259.5851851851</v>
      </c>
      <c r="P295" s="75">
        <f t="shared" ref="P295:P300" si="79">K295/L295</f>
        <v>0.41537560590859091</v>
      </c>
      <c r="Q295" s="75">
        <f t="shared" ref="Q295:Q300" si="80">K295/N295</f>
        <v>15.633909684147076</v>
      </c>
      <c r="R295" s="76">
        <f t="shared" ref="R295:R300" si="81">L295/M295</f>
        <v>1.8556427175367773E-2</v>
      </c>
      <c r="S295" s="76">
        <f t="shared" ref="S295:S300" si="82">N295/L295</f>
        <v>2.6568888672152527E-2</v>
      </c>
    </row>
    <row r="296" spans="10:19" ht="12.5">
      <c r="J296" s="38" t="s">
        <v>197</v>
      </c>
      <c r="K296" s="17">
        <f t="shared" ref="K296:O296" si="83">SUM(E324 + Q324)</f>
        <v>995577.40189206356</v>
      </c>
      <c r="L296" s="74">
        <f t="shared" si="83"/>
        <v>1558866</v>
      </c>
      <c r="M296" s="74">
        <f t="shared" si="83"/>
        <v>169610994.5</v>
      </c>
      <c r="N296" s="74">
        <f t="shared" si="83"/>
        <v>59613</v>
      </c>
      <c r="O296" s="17">
        <f t="shared" si="83"/>
        <v>13837934.992592592</v>
      </c>
      <c r="P296" s="75">
        <f t="shared" si="79"/>
        <v>0.63865489522002761</v>
      </c>
      <c r="Q296" s="75">
        <f t="shared" si="80"/>
        <v>16.700676058780193</v>
      </c>
      <c r="R296" s="76">
        <f t="shared" si="81"/>
        <v>9.19083108141318E-3</v>
      </c>
      <c r="S296" s="76">
        <f t="shared" si="82"/>
        <v>3.8241259992840948E-2</v>
      </c>
    </row>
    <row r="297" spans="10:19" ht="12.5">
      <c r="J297" s="38" t="s">
        <v>198</v>
      </c>
      <c r="K297" s="17">
        <f t="shared" ref="K297:O297" si="84">SUM(E325 + Q325)</f>
        <v>959124.27490793657</v>
      </c>
      <c r="L297" s="74">
        <f t="shared" si="84"/>
        <v>2331034.666666667</v>
      </c>
      <c r="M297" s="74">
        <f t="shared" si="84"/>
        <v>143545006.16666666</v>
      </c>
      <c r="N297" s="74">
        <f t="shared" si="84"/>
        <v>87225</v>
      </c>
      <c r="O297" s="17">
        <f t="shared" si="84"/>
        <v>35258978.651851855</v>
      </c>
      <c r="P297" s="75">
        <f t="shared" si="79"/>
        <v>0.41145860618171981</v>
      </c>
      <c r="Q297" s="75">
        <f t="shared" si="80"/>
        <v>10.995979076043986</v>
      </c>
      <c r="R297" s="76">
        <f t="shared" si="81"/>
        <v>1.623905093542689E-2</v>
      </c>
      <c r="S297" s="76">
        <f t="shared" si="82"/>
        <v>3.7419005923549825E-2</v>
      </c>
    </row>
    <row r="298" spans="10:19" ht="12.5">
      <c r="J298" s="38" t="s">
        <v>12</v>
      </c>
      <c r="K298" s="17">
        <f t="shared" ref="K298:O298" si="85">SUM(E326 + Q326)</f>
        <v>349889.57932063495</v>
      </c>
      <c r="L298" s="74">
        <f t="shared" si="85"/>
        <v>431877</v>
      </c>
      <c r="M298" s="74">
        <f t="shared" si="85"/>
        <v>63405173.166666672</v>
      </c>
      <c r="N298" s="74">
        <f t="shared" si="85"/>
        <v>15871</v>
      </c>
      <c r="O298" s="17">
        <f t="shared" si="85"/>
        <v>5048741.6888888888</v>
      </c>
      <c r="P298" s="75">
        <f t="shared" si="79"/>
        <v>0.81016025238814515</v>
      </c>
      <c r="Q298" s="75">
        <f t="shared" si="80"/>
        <v>22.045843319301554</v>
      </c>
      <c r="R298" s="76">
        <f t="shared" si="81"/>
        <v>6.8113842834995383E-3</v>
      </c>
      <c r="S298" s="76">
        <f t="shared" si="82"/>
        <v>3.6748889151309284E-2</v>
      </c>
    </row>
    <row r="299" spans="10:19" ht="12.5">
      <c r="J299" s="38" t="s">
        <v>199</v>
      </c>
      <c r="K299" s="17">
        <f t="shared" ref="K299:O299" si="86">SUM(E327 + Q327)</f>
        <v>262506.31011428573</v>
      </c>
      <c r="L299" s="74">
        <f t="shared" si="86"/>
        <v>410533.33333333337</v>
      </c>
      <c r="M299" s="74">
        <f t="shared" si="86"/>
        <v>45967143.5</v>
      </c>
      <c r="N299" s="74">
        <f t="shared" si="86"/>
        <v>7821</v>
      </c>
      <c r="O299" s="17">
        <f t="shared" si="86"/>
        <v>1297701.2148148147</v>
      </c>
      <c r="P299" s="75">
        <f t="shared" si="79"/>
        <v>0.63942751732937408</v>
      </c>
      <c r="Q299" s="75">
        <f t="shared" si="80"/>
        <v>33.56428974738342</v>
      </c>
      <c r="R299" s="76">
        <f t="shared" si="81"/>
        <v>8.9310168541000025E-3</v>
      </c>
      <c r="S299" s="76">
        <f t="shared" si="82"/>
        <v>1.9050828190971092E-2</v>
      </c>
    </row>
    <row r="300" spans="10:19" ht="13">
      <c r="J300" s="24" t="s">
        <v>14</v>
      </c>
      <c r="K300" s="25">
        <f t="shared" ref="K300:O300" si="87">SUM(K295:K299)</f>
        <v>3061129.1122539686</v>
      </c>
      <c r="L300" s="77">
        <f t="shared" si="87"/>
        <v>5921672</v>
      </c>
      <c r="M300" s="77">
        <f t="shared" si="87"/>
        <v>486622606.00000006</v>
      </c>
      <c r="N300" s="77">
        <f t="shared" si="87"/>
        <v>202130</v>
      </c>
      <c r="O300" s="25">
        <f t="shared" si="87"/>
        <v>63074616.13333334</v>
      </c>
      <c r="P300" s="78">
        <f t="shared" si="79"/>
        <v>0.51693662064598789</v>
      </c>
      <c r="Q300" s="78">
        <f t="shared" si="80"/>
        <v>15.144358147004247</v>
      </c>
      <c r="R300" s="79">
        <f t="shared" si="81"/>
        <v>1.2168920898837155E-2</v>
      </c>
      <c r="S300" s="79">
        <f t="shared" si="82"/>
        <v>3.4133940549223259E-2</v>
      </c>
    </row>
    <row r="321" spans="2:27" ht="12.5">
      <c r="D321" s="118" t="s">
        <v>190</v>
      </c>
      <c r="E321" s="99"/>
      <c r="F321" s="99"/>
      <c r="G321" s="99"/>
      <c r="H321" s="99"/>
      <c r="I321" s="99"/>
      <c r="J321" s="99"/>
      <c r="K321" s="99"/>
      <c r="L321" s="99"/>
      <c r="M321" s="100"/>
      <c r="P321" s="118" t="s">
        <v>202</v>
      </c>
      <c r="Q321" s="99"/>
      <c r="R321" s="99"/>
      <c r="S321" s="99"/>
      <c r="T321" s="99"/>
      <c r="U321" s="99"/>
      <c r="V321" s="99"/>
      <c r="W321" s="99"/>
      <c r="X321" s="99"/>
      <c r="Y321" s="100"/>
    </row>
    <row r="322" spans="2:27" ht="13">
      <c r="D322" s="70" t="s">
        <v>15</v>
      </c>
      <c r="E322" s="70" t="s">
        <v>84</v>
      </c>
      <c r="F322" s="70" t="s">
        <v>86</v>
      </c>
      <c r="G322" s="70" t="s">
        <v>87</v>
      </c>
      <c r="H322" s="70" t="s">
        <v>88</v>
      </c>
      <c r="I322" s="70" t="s">
        <v>85</v>
      </c>
      <c r="J322" s="71" t="s">
        <v>89</v>
      </c>
      <c r="K322" s="72" t="s">
        <v>90</v>
      </c>
      <c r="L322" s="72" t="s">
        <v>91</v>
      </c>
      <c r="M322" s="72" t="s">
        <v>92</v>
      </c>
      <c r="P322" s="70" t="s">
        <v>15</v>
      </c>
      <c r="Q322" s="70" t="s">
        <v>84</v>
      </c>
      <c r="R322" s="70" t="s">
        <v>86</v>
      </c>
      <c r="S322" s="70" t="s">
        <v>87</v>
      </c>
      <c r="T322" s="70" t="s">
        <v>88</v>
      </c>
      <c r="U322" s="70" t="s">
        <v>85</v>
      </c>
      <c r="V322" s="71" t="s">
        <v>89</v>
      </c>
      <c r="W322" s="72" t="s">
        <v>90</v>
      </c>
      <c r="X322" s="72" t="s">
        <v>91</v>
      </c>
      <c r="Y322" s="72" t="s">
        <v>92</v>
      </c>
    </row>
    <row r="323" spans="2:27" ht="12.5">
      <c r="D323" s="38" t="s">
        <v>196</v>
      </c>
      <c r="E323" s="15">
        <f>SUM('Copy of Forecasted Q1+Q2 Budget'!B22 + 'Copy of Forecasted Q1+Q2 Budget'!B23)</f>
        <v>240232.0615746032</v>
      </c>
      <c r="F323" s="74">
        <f>SUM('MR Pivot Table'!D12 + 'MA Pivot Table'!D25)</f>
        <v>586560</v>
      </c>
      <c r="G323" s="74">
        <f>SUM('MR Pivot Table'!E12 + 'MA Pivot Table'!E25)</f>
        <v>31685829</v>
      </c>
      <c r="H323" s="74">
        <f>SUM('MR Pivot Table'!G12 + 'MA Pivot Table'!G25)</f>
        <v>17301</v>
      </c>
      <c r="I323" s="17">
        <f>SUM('MR Pivot Table'!F12 + 'MA Pivot Table'!F25)</f>
        <v>3769625.0370370368</v>
      </c>
      <c r="J323" s="75">
        <f t="shared" ref="J323:J328" si="88">E323/F323</f>
        <v>0.4095609342174768</v>
      </c>
      <c r="K323" s="75">
        <f t="shared" ref="K323:K328" si="89">E323/H323</f>
        <v>13.88544370698822</v>
      </c>
      <c r="L323" s="76">
        <f t="shared" ref="L323:L328" si="90">F323/G323</f>
        <v>1.8511745424113726E-2</v>
      </c>
      <c r="M323" s="76">
        <f t="shared" ref="M323:M328" si="91">H323/F323</f>
        <v>2.9495703764320785E-2</v>
      </c>
      <c r="N323" s="60"/>
      <c r="P323" s="38" t="s">
        <v>196</v>
      </c>
      <c r="Q323" s="17">
        <f>SUM('Copy of Forecasted Q1+Q2 Budget'!B30 + 'Copy of Forecasted Q1+Q2 Budget'!B31)</f>
        <v>253799.48444444442</v>
      </c>
      <c r="R323" s="74">
        <f>SUM('MR Pivot Table'!D21 + 'MA Pivot Table'!D34)</f>
        <v>602801</v>
      </c>
      <c r="S323" s="74">
        <f>SUM('MR Pivot Table'!E21 + 'MA Pivot Table'!E34)</f>
        <v>32408459.666666668</v>
      </c>
      <c r="T323" s="74">
        <f>SUM('MR Pivot Table'!G21 + 'MA Pivot Table'!G34)</f>
        <v>14299</v>
      </c>
      <c r="U323" s="17">
        <f>SUM('MR Pivot Table'!F21 + 'MA Pivot Table'!F34)</f>
        <v>3861634.5481481487</v>
      </c>
      <c r="V323" s="75">
        <f t="shared" ref="V323:V328" si="92">Q323/R323</f>
        <v>0.42103361547914553</v>
      </c>
      <c r="W323" s="75">
        <f t="shared" ref="W323:W328" si="93">Q323/T323</f>
        <v>17.749456916179064</v>
      </c>
      <c r="X323" s="76">
        <f t="shared" ref="X323:X328" si="94">R323/S323</f>
        <v>1.8600112631085759E-2</v>
      </c>
      <c r="Y323" s="76">
        <f t="shared" ref="Y323:Y328" si="95">T323/R323</f>
        <v>2.3720929460966388E-2</v>
      </c>
    </row>
    <row r="324" spans="2:27" ht="12.5">
      <c r="D324" s="38" t="s">
        <v>197</v>
      </c>
      <c r="E324" s="17">
        <f>SUM('Copy of Forecasted Q1+Q2 Budget'!C22 + 'Copy of Forecasted Q1+Q2 Budget'!C23)</f>
        <v>505287.31300317467</v>
      </c>
      <c r="F324" s="74">
        <f>SUM('MR Pivot Table'!D13 + 'MA Pivot Table'!D26)</f>
        <v>738838.33333333337</v>
      </c>
      <c r="G324" s="74">
        <f>SUM('MR Pivot Table'!E13 + 'MA Pivot Table'!E26)</f>
        <v>90949386.666666672</v>
      </c>
      <c r="H324" s="74">
        <f>SUM('MR Pivot Table'!G13 + 'MA Pivot Table'!G26)</f>
        <v>32635</v>
      </c>
      <c r="I324" s="17">
        <f>SUM('MR Pivot Table'!F13 + 'MA Pivot Table'!F26)</f>
        <v>7441260.8444444444</v>
      </c>
      <c r="J324" s="75">
        <f t="shared" si="88"/>
        <v>0.68389428404929542</v>
      </c>
      <c r="K324" s="75">
        <f t="shared" si="89"/>
        <v>15.482987988453338</v>
      </c>
      <c r="L324" s="76">
        <f t="shared" si="90"/>
        <v>8.1236208446485401E-3</v>
      </c>
      <c r="M324" s="76">
        <f t="shared" si="91"/>
        <v>4.4170691378131885E-2</v>
      </c>
      <c r="N324" s="60"/>
      <c r="P324" s="38" t="s">
        <v>197</v>
      </c>
      <c r="Q324" s="17">
        <f>SUM('Copy of Forecasted Q1+Q2 Budget'!C30 + 'Copy of Forecasted Q1+Q2 Budget'!C31)</f>
        <v>490290.08888888889</v>
      </c>
      <c r="R324" s="74">
        <f>SUM('MR Pivot Table'!D22 + 'MA Pivot Table'!D35)</f>
        <v>820027.66666666663</v>
      </c>
      <c r="S324" s="74">
        <f>SUM('MR Pivot Table'!E22 + 'MA Pivot Table'!E35)</f>
        <v>78661607.833333343</v>
      </c>
      <c r="T324" s="74">
        <f>SUM('MR Pivot Table'!G22 + 'MA Pivot Table'!G35)</f>
        <v>26978</v>
      </c>
      <c r="U324" s="17">
        <f>SUM('MR Pivot Table'!F22 + 'MA Pivot Table'!F35)</f>
        <v>6396674.1481481474</v>
      </c>
      <c r="V324" s="75">
        <f t="shared" si="92"/>
        <v>0.59789456968186305</v>
      </c>
      <c r="W324" s="75">
        <f t="shared" si="93"/>
        <v>18.173700381380712</v>
      </c>
      <c r="X324" s="76">
        <f t="shared" si="94"/>
        <v>1.0424750895050671E-2</v>
      </c>
      <c r="Y324" s="76">
        <f t="shared" si="95"/>
        <v>3.289888999680092E-2</v>
      </c>
    </row>
    <row r="325" spans="2:27" ht="12.5">
      <c r="D325" s="38" t="s">
        <v>198</v>
      </c>
      <c r="E325" s="17">
        <f>SUM('Copy of Forecasted Q1+Q2 Budget'!D22 + 'Copy of Forecasted Q1+Q2 Budget'!D23)</f>
        <v>449850.08379682538</v>
      </c>
      <c r="F325" s="74">
        <f>SUM('MR Pivot Table'!D14 + 'MA Pivot Table'!D27)</f>
        <v>1109963.3333333333</v>
      </c>
      <c r="G325" s="74">
        <f>SUM('MR Pivot Table'!E14 + 'MA Pivot Table'!E27)</f>
        <v>67733734.5</v>
      </c>
      <c r="H325" s="74">
        <f>SUM('MR Pivot Table'!G14 + 'MA Pivot Table'!G27)</f>
        <v>45011</v>
      </c>
      <c r="I325" s="17">
        <f>SUM('MR Pivot Table'!F14 + 'MA Pivot Table'!F27)</f>
        <v>17923333.051851854</v>
      </c>
      <c r="J325" s="75">
        <f t="shared" si="88"/>
        <v>0.40528373351386271</v>
      </c>
      <c r="K325" s="75">
        <f t="shared" si="89"/>
        <v>9.9942254959193395</v>
      </c>
      <c r="L325" s="76">
        <f t="shared" si="90"/>
        <v>1.6387156880200267E-2</v>
      </c>
      <c r="M325" s="76">
        <f t="shared" si="91"/>
        <v>4.0551789999069041E-2</v>
      </c>
      <c r="N325" s="60"/>
      <c r="P325" s="38" t="s">
        <v>198</v>
      </c>
      <c r="Q325" s="17">
        <f>SUM('Copy of Forecasted Q1+Q2 Budget'!D30 + 'Copy of Forecasted Q1+Q2 Budget'!D31)</f>
        <v>509274.19111111114</v>
      </c>
      <c r="R325" s="74">
        <f>SUM('MR Pivot Table'!D23 + 'MA Pivot Table'!D36)</f>
        <v>1221071.3333333335</v>
      </c>
      <c r="S325" s="74">
        <f>SUM('MR Pivot Table'!E23 + 'MA Pivot Table'!E36)</f>
        <v>75811271.666666657</v>
      </c>
      <c r="T325" s="74">
        <f>SUM('MR Pivot Table'!G23 + 'MA Pivot Table'!G36)</f>
        <v>42214</v>
      </c>
      <c r="U325" s="17">
        <f>SUM('MR Pivot Table'!F23 + 'MA Pivot Table'!F36)</f>
        <v>17335645.600000001</v>
      </c>
      <c r="V325" s="75">
        <f t="shared" si="92"/>
        <v>0.41707161343381338</v>
      </c>
      <c r="W325" s="75">
        <f t="shared" si="93"/>
        <v>12.064106483894232</v>
      </c>
      <c r="X325" s="76">
        <f t="shared" si="94"/>
        <v>1.6106725378545846E-2</v>
      </c>
      <c r="Y325" s="76">
        <f t="shared" si="95"/>
        <v>3.4571280847911147E-2</v>
      </c>
    </row>
    <row r="326" spans="2:27" ht="12.5">
      <c r="D326" s="38" t="s">
        <v>12</v>
      </c>
      <c r="E326" s="17">
        <f>SUM('Copy of Forecasted Q1+Q2 Budget'!E22 + 'Copy of Forecasted Q1+Q2 Budget'!E23)</f>
        <v>170832.61043174606</v>
      </c>
      <c r="F326" s="74">
        <f>SUM('MR Pivot Table'!D15 + 'MA Pivot Table'!D28)</f>
        <v>227660.33333333331</v>
      </c>
      <c r="G326" s="74">
        <f>SUM('MR Pivot Table'!E15 + 'MA Pivot Table'!E28)</f>
        <v>31750471</v>
      </c>
      <c r="H326" s="74">
        <f>SUM('MR Pivot Table'!G15 + 'MA Pivot Table'!G28)</f>
        <v>8524</v>
      </c>
      <c r="I326" s="17">
        <f>SUM('MR Pivot Table'!F15 + 'MA Pivot Table'!F28)</f>
        <v>2513929.8518518517</v>
      </c>
      <c r="J326" s="75">
        <f t="shared" si="88"/>
        <v>0.75038373145847137</v>
      </c>
      <c r="K326" s="75">
        <f t="shared" si="89"/>
        <v>20.041366779885742</v>
      </c>
      <c r="L326" s="76">
        <f t="shared" si="90"/>
        <v>7.1702978306474041E-3</v>
      </c>
      <c r="M326" s="76">
        <f t="shared" si="91"/>
        <v>3.7441744353064001E-2</v>
      </c>
      <c r="N326" s="60"/>
      <c r="P326" s="38" t="s">
        <v>12</v>
      </c>
      <c r="Q326" s="17">
        <f>SUM('Copy of Forecasted Q1+Q2 Budget'!E30 + 'Copy of Forecasted Q1+Q2 Budget'!E31)</f>
        <v>179056.96888888889</v>
      </c>
      <c r="R326" s="74">
        <f>SUM('MR Pivot Table'!D24 + 'MA Pivot Table'!D37)</f>
        <v>204216.66666666669</v>
      </c>
      <c r="S326" s="74">
        <f>SUM('MR Pivot Table'!E24 + 'MA Pivot Table'!E37)</f>
        <v>31654702.166666668</v>
      </c>
      <c r="T326" s="74">
        <f>SUM('MR Pivot Table'!G24 + 'MA Pivot Table'!G37)</f>
        <v>7347</v>
      </c>
      <c r="U326" s="17">
        <f>SUM('MR Pivot Table'!F24 + 'MA Pivot Table'!F37)</f>
        <v>2534811.8370370371</v>
      </c>
      <c r="V326" s="75">
        <f t="shared" si="92"/>
        <v>0.87679899888462687</v>
      </c>
      <c r="W326" s="75">
        <f t="shared" si="93"/>
        <v>24.371439892321884</v>
      </c>
      <c r="X326" s="76">
        <f t="shared" si="94"/>
        <v>6.4513848713987536E-3</v>
      </c>
      <c r="Y326" s="76">
        <f t="shared" si="95"/>
        <v>3.5976495552109682E-2</v>
      </c>
    </row>
    <row r="327" spans="2:27" ht="12.5">
      <c r="D327" s="38" t="s">
        <v>199</v>
      </c>
      <c r="E327" s="17">
        <f>SUM('Copy of Forecasted Q1+Q2 Budget'!F22 + 'Copy of Forecasted Q1+Q2 Budget'!F23)</f>
        <v>131469.84344761906</v>
      </c>
      <c r="F327" s="74">
        <f>SUM('MR Pivot Table'!D16 + 'MA Pivot Table'!D29)</f>
        <v>213620.33333333334</v>
      </c>
      <c r="G327" s="74">
        <f>SUM('MR Pivot Table'!E16 + 'MA Pivot Table'!E29)</f>
        <v>22994526</v>
      </c>
      <c r="H327" s="74">
        <f>SUM('MR Pivot Table'!G16 + 'MA Pivot Table'!G29)</f>
        <v>5121</v>
      </c>
      <c r="I327" s="17">
        <f>SUM('MR Pivot Table'!F16 + 'MA Pivot Table'!F29)</f>
        <v>674130.20740740746</v>
      </c>
      <c r="J327" s="75">
        <f t="shared" si="88"/>
        <v>0.61543693615753992</v>
      </c>
      <c r="K327" s="75">
        <f t="shared" si="89"/>
        <v>25.672689601175367</v>
      </c>
      <c r="L327" s="76">
        <f t="shared" si="90"/>
        <v>9.2900516119937999E-3</v>
      </c>
      <c r="M327" s="76">
        <f t="shared" si="91"/>
        <v>2.3972437080739817E-2</v>
      </c>
      <c r="N327" s="60"/>
      <c r="P327" s="38" t="s">
        <v>199</v>
      </c>
      <c r="Q327" s="17">
        <f>SUM('Copy of Forecasted Q1+Q2 Budget'!F30 + 'Copy of Forecasted Q1+Q2 Budget'!F31)</f>
        <v>131036.46666666667</v>
      </c>
      <c r="R327" s="74">
        <f>SUM('MR Pivot Table'!D25 + 'MA Pivot Table'!D38)</f>
        <v>196913</v>
      </c>
      <c r="S327" s="74">
        <f>SUM('MR Pivot Table'!E25 + 'MA Pivot Table'!E38)</f>
        <v>22972617.5</v>
      </c>
      <c r="T327" s="74">
        <f>SUM('MR Pivot Table'!G25 + 'MA Pivot Table'!G38)</f>
        <v>2700</v>
      </c>
      <c r="U327" s="17">
        <f>SUM('MR Pivot Table'!F25 + 'MA Pivot Table'!F38)</f>
        <v>623571.00740740739</v>
      </c>
      <c r="V327" s="75">
        <f t="shared" si="92"/>
        <v>0.66545360980060575</v>
      </c>
      <c r="W327" s="75">
        <f t="shared" si="93"/>
        <v>48.532024691358025</v>
      </c>
      <c r="X327" s="76">
        <f t="shared" si="94"/>
        <v>8.5716396923424167E-3</v>
      </c>
      <c r="Y327" s="76">
        <f t="shared" si="95"/>
        <v>1.3711639150284644E-2</v>
      </c>
    </row>
    <row r="328" spans="2:27" ht="13">
      <c r="D328" s="24" t="s">
        <v>14</v>
      </c>
      <c r="E328" s="25">
        <f t="shared" ref="E328:I328" si="96">SUM(E323:E327)</f>
        <v>1497671.9122539684</v>
      </c>
      <c r="F328" s="77">
        <f t="shared" si="96"/>
        <v>2876642.333333334</v>
      </c>
      <c r="G328" s="77">
        <f t="shared" si="96"/>
        <v>245113947.16666669</v>
      </c>
      <c r="H328" s="77">
        <f t="shared" si="96"/>
        <v>108592</v>
      </c>
      <c r="I328" s="25">
        <f t="shared" si="96"/>
        <v>32322278.992592596</v>
      </c>
      <c r="J328" s="78">
        <f t="shared" si="88"/>
        <v>0.52063195166794629</v>
      </c>
      <c r="K328" s="78">
        <f t="shared" si="89"/>
        <v>13.791733389696924</v>
      </c>
      <c r="L328" s="79">
        <f t="shared" si="90"/>
        <v>1.1735939005450979E-2</v>
      </c>
      <c r="M328" s="79">
        <f t="shared" si="91"/>
        <v>3.7749566131903542E-2</v>
      </c>
      <c r="N328" s="60"/>
      <c r="P328" s="24" t="s">
        <v>14</v>
      </c>
      <c r="Q328" s="25">
        <f t="shared" ref="Q328:U328" si="97">SUM(Q323:Q327)</f>
        <v>1563457.1999999997</v>
      </c>
      <c r="R328" s="77">
        <f t="shared" si="97"/>
        <v>3045029.6666666665</v>
      </c>
      <c r="S328" s="77">
        <f t="shared" si="97"/>
        <v>241508658.83333334</v>
      </c>
      <c r="T328" s="77">
        <f t="shared" si="97"/>
        <v>93538</v>
      </c>
      <c r="U328" s="25">
        <f t="shared" si="97"/>
        <v>30752337.140740745</v>
      </c>
      <c r="V328" s="78">
        <f t="shared" si="92"/>
        <v>0.51344563802279319</v>
      </c>
      <c r="W328" s="78">
        <f t="shared" si="93"/>
        <v>16.714674250037415</v>
      </c>
      <c r="X328" s="79">
        <f t="shared" si="94"/>
        <v>1.2608366430323564E-2</v>
      </c>
      <c r="Y328" s="79">
        <f t="shared" si="95"/>
        <v>3.0718255727995646E-2</v>
      </c>
    </row>
    <row r="329" spans="2:27" ht="12.5">
      <c r="M329" s="60"/>
      <c r="N329" s="60"/>
    </row>
    <row r="330" spans="2:27" ht="12.5">
      <c r="M330" s="60"/>
      <c r="N330" s="60"/>
    </row>
    <row r="331" spans="2:27" ht="12.5">
      <c r="B331" s="122" t="s">
        <v>213</v>
      </c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  <c r="AA331" s="97"/>
    </row>
    <row r="332" spans="2:27" ht="15.75" customHeight="1"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  <c r="AA332" s="97"/>
    </row>
    <row r="333" spans="2:27" ht="12.5">
      <c r="B333" s="123" t="s">
        <v>237</v>
      </c>
      <c r="C333" s="110"/>
      <c r="D333" s="110"/>
      <c r="E333" s="110"/>
      <c r="F333" s="110"/>
      <c r="G333" s="110"/>
      <c r="H333" s="110"/>
      <c r="I333" s="110"/>
      <c r="J333" s="110"/>
      <c r="K333" s="110"/>
      <c r="L333" s="110"/>
      <c r="M333" s="110"/>
      <c r="N333" s="110"/>
      <c r="O333" s="110"/>
      <c r="P333" s="110"/>
      <c r="Q333" s="110"/>
      <c r="R333" s="110"/>
      <c r="S333" s="110"/>
      <c r="T333" s="110"/>
      <c r="U333" s="110"/>
      <c r="V333" s="110"/>
      <c r="W333" s="110"/>
      <c r="X333" s="110"/>
      <c r="Y333" s="110"/>
      <c r="Z333" s="110"/>
      <c r="AA333" s="111"/>
    </row>
    <row r="334" spans="2:27" ht="12.5">
      <c r="B334" s="112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  <c r="AA334" s="113"/>
    </row>
    <row r="335" spans="2:27" ht="12.5">
      <c r="B335" s="112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  <c r="AA335" s="113"/>
    </row>
    <row r="336" spans="2:27" ht="12.5">
      <c r="B336" s="112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  <c r="AA336" s="113"/>
    </row>
    <row r="337" spans="1:29" ht="12.5">
      <c r="B337" s="112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  <c r="AA337" s="113"/>
    </row>
    <row r="338" spans="1:29" ht="12.5">
      <c r="B338" s="112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  <c r="AA338" s="113"/>
    </row>
    <row r="339" spans="1:29" ht="12.5">
      <c r="B339" s="112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  <c r="AA339" s="113"/>
    </row>
    <row r="340" spans="1:29" ht="12.5">
      <c r="B340" s="112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  <c r="AA340" s="113"/>
    </row>
    <row r="341" spans="1:29" ht="12.5">
      <c r="B341" s="112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  <c r="AA341" s="113"/>
    </row>
    <row r="342" spans="1:29" ht="12.5">
      <c r="B342" s="114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  <c r="AA342" s="116"/>
    </row>
    <row r="345" spans="1:29" ht="12.5">
      <c r="A345" s="124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  <c r="AA345" s="97"/>
      <c r="AB345" s="97"/>
      <c r="AC345" s="95"/>
    </row>
    <row r="346" spans="1:29" ht="12.5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  <c r="AA346" s="97"/>
      <c r="AB346" s="97"/>
      <c r="AC346" s="95"/>
    </row>
    <row r="347" spans="1:29" ht="12.5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  <c r="AA347" s="97"/>
      <c r="AB347" s="97"/>
      <c r="AC347" s="95"/>
    </row>
    <row r="348" spans="1:29" ht="12.5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  <c r="AA348" s="97"/>
      <c r="AB348" s="97"/>
      <c r="AC348" s="95"/>
    </row>
  </sheetData>
  <mergeCells count="39">
    <mergeCell ref="A345:AB348"/>
    <mergeCell ref="C251:L251"/>
    <mergeCell ref="O251:X251"/>
    <mergeCell ref="C260:L260"/>
    <mergeCell ref="O260:X260"/>
    <mergeCell ref="B269:AA270"/>
    <mergeCell ref="J293:S293"/>
    <mergeCell ref="D321:M321"/>
    <mergeCell ref="C242:L242"/>
    <mergeCell ref="O242:X242"/>
    <mergeCell ref="P321:Y321"/>
    <mergeCell ref="B331:AA332"/>
    <mergeCell ref="B333:AA342"/>
    <mergeCell ref="J194:S194"/>
    <mergeCell ref="B221:AA222"/>
    <mergeCell ref="B223:AA232"/>
    <mergeCell ref="A235:AB237"/>
    <mergeCell ref="B239:AA240"/>
    <mergeCell ref="D155:M155"/>
    <mergeCell ref="P155:Y155"/>
    <mergeCell ref="D163:M163"/>
    <mergeCell ref="P163:Y163"/>
    <mergeCell ref="B172:AA173"/>
    <mergeCell ref="B129:M138"/>
    <mergeCell ref="P129:AA138"/>
    <mergeCell ref="A140:AB142"/>
    <mergeCell ref="B144:AA145"/>
    <mergeCell ref="D147:M147"/>
    <mergeCell ref="P147:Y147"/>
    <mergeCell ref="A70:AB72"/>
    <mergeCell ref="Q89:Z89"/>
    <mergeCell ref="C89:L89"/>
    <mergeCell ref="B127:M128"/>
    <mergeCell ref="P127:AA128"/>
    <mergeCell ref="A1:AB4"/>
    <mergeCell ref="A6:AB8"/>
    <mergeCell ref="J29:S29"/>
    <mergeCell ref="B57:AA58"/>
    <mergeCell ref="B59:AA68"/>
  </mergeCells>
  <conditionalFormatting sqref="R31:R35">
    <cfRule type="colorScale" priority="1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P31:P35">
    <cfRule type="colorScale" priority="2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S31:S35">
    <cfRule type="colorScale" priority="3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Q31:Q35">
    <cfRule type="colorScale" priority="4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K91:K95">
    <cfRule type="colorScale" priority="5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J91:J95">
    <cfRule type="colorScale" priority="6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I91:I95">
    <cfRule type="colorScale" priority="7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L91:L95">
    <cfRule type="colorScale" priority="8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W91:W95">
    <cfRule type="colorScale" priority="9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J148:J152">
    <cfRule type="colorScale" priority="10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J156:J160">
    <cfRule type="colorScale" priority="11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J323:J327">
    <cfRule type="colorScale" priority="12">
      <colorScale>
        <cfvo type="min"/>
        <cfvo type="formula" val="50"/>
        <cfvo type="max"/>
        <color rgb="FF01CC75"/>
        <color rgb="FFD3FCA9"/>
        <color rgb="FFE8025F"/>
      </colorScale>
    </cfRule>
  </conditionalFormatting>
  <conditionalFormatting sqref="V323:V327">
    <cfRule type="colorScale" priority="13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L148:L152">
    <cfRule type="colorScale" priority="14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L156:L160">
    <cfRule type="colorScale" priority="15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L323:L327">
    <cfRule type="colorScale" priority="16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X323:X327">
    <cfRule type="colorScale" priority="17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Y91:Y95">
    <cfRule type="colorScale" priority="18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X91:X95">
    <cfRule type="colorScale" priority="19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K148:K152">
    <cfRule type="colorScale" priority="20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K156:K160">
    <cfRule type="colorScale" priority="21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K323:K327">
    <cfRule type="colorScale" priority="22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W323:W327">
    <cfRule type="colorScale" priority="23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Z91:Z95">
    <cfRule type="colorScale" priority="24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M148:M152">
    <cfRule type="colorScale" priority="25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M156:M160">
    <cfRule type="colorScale" priority="26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M323:M327">
    <cfRule type="colorScale" priority="27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Y323:Y327">
    <cfRule type="colorScale" priority="28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P196:P199">
    <cfRule type="colorScale" priority="29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Q196:Q199">
    <cfRule type="colorScale" priority="30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R196:R199">
    <cfRule type="colorScale" priority="31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S196:S199">
    <cfRule type="colorScale" priority="32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P295:P299">
    <cfRule type="colorScale" priority="33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Q295:Q299">
    <cfRule type="colorScale" priority="34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R295:R299">
    <cfRule type="colorScale" priority="35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S295:S299">
    <cfRule type="colorScale" priority="36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U262:U266">
    <cfRule type="colorScale" priority="37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V262:V266">
    <cfRule type="colorScale" priority="38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W262:W266">
    <cfRule type="colorScale" priority="39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X262:X266">
    <cfRule type="colorScale" priority="40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J164:J168">
    <cfRule type="colorScale" priority="41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V149:V152 V157:V160 V165:V168">
    <cfRule type="colorScale" priority="42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K164:K168">
    <cfRule type="colorScale" priority="43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W149:W152 W157:W160 W165:W168">
    <cfRule type="colorScale" priority="44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L164:L168">
    <cfRule type="colorScale" priority="45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X149:X152 X157:X160 X165:X168">
    <cfRule type="colorScale" priority="46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M164:M168">
    <cfRule type="colorScale" priority="47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Y149:Y152 Y157:Y160 Y165:Y168">
    <cfRule type="colorScale" priority="48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K244:K248">
    <cfRule type="colorScale" priority="49">
      <colorScale>
        <cfvo type="min"/>
        <cfvo type="percent" val="50"/>
        <cfvo type="max"/>
        <color rgb="FFE8025F"/>
        <color rgb="FFD3FCA9"/>
        <color rgb="FF01CC75"/>
      </colorScale>
    </cfRule>
  </conditionalFormatting>
  <conditionalFormatting sqref="I244:I248">
    <cfRule type="colorScale" priority="50">
      <colorScale>
        <cfvo type="min"/>
        <cfvo type="percent" val="50"/>
        <cfvo type="max"/>
        <color rgb="FF01CC75"/>
        <color rgb="FFD3FCA9"/>
        <color rgb="FFE8025F"/>
      </colorScale>
    </cfRule>
  </conditionalFormatting>
  <conditionalFormatting sqref="J244:J249">
    <cfRule type="colorScale" priority="51">
      <colorScale>
        <cfvo type="min"/>
        <cfvo type="percent" val="50"/>
        <cfvo type="max"/>
        <color rgb="FF01CC75"/>
        <color rgb="FFD3FCA9"/>
        <color rgb="FFE8025F"/>
      </colorScale>
    </cfRule>
  </conditionalFormatting>
  <conditionalFormatting sqref="L244:L248">
    <cfRule type="colorScale" priority="52">
      <colorScale>
        <cfvo type="min"/>
        <cfvo type="percent" val="50"/>
        <cfvo type="max"/>
        <color rgb="FFE8025F"/>
        <color rgb="FFD3FCA9"/>
        <color rgb="FF01CC75"/>
      </colorScale>
    </cfRule>
  </conditionalFormatting>
  <conditionalFormatting sqref="I253:I257">
    <cfRule type="colorScale" priority="53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J253:J257">
    <cfRule type="colorScale" priority="54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K253:K257">
    <cfRule type="colorScale" priority="55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L253:L257">
    <cfRule type="colorScale" priority="56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I262:I266">
    <cfRule type="colorScale" priority="57">
      <colorScale>
        <cfvo type="min"/>
        <cfvo type="percent" val="50"/>
        <cfvo type="max"/>
        <color rgb="FF01CC75"/>
        <color rgb="FFD3FCA9"/>
        <color rgb="FFE8025F"/>
      </colorScale>
    </cfRule>
  </conditionalFormatting>
  <conditionalFormatting sqref="J262:J266">
    <cfRule type="colorScale" priority="58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K262:K266">
    <cfRule type="colorScale" priority="59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L262:L266">
    <cfRule type="colorScale" priority="60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U244:U248">
    <cfRule type="colorScale" priority="61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V244:V248">
    <cfRule type="colorScale" priority="62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W244:W248">
    <cfRule type="colorScale" priority="63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X244:X248">
    <cfRule type="colorScale" priority="64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U253:U257">
    <cfRule type="colorScale" priority="65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V253:V257">
    <cfRule type="colorScale" priority="66">
      <colorScale>
        <cfvo type="min"/>
        <cfvo type="percentile" val="50"/>
        <cfvo type="max"/>
        <color rgb="FF01CC75"/>
        <color rgb="FFD3FCA9"/>
        <color rgb="FFE8025F"/>
      </colorScale>
    </cfRule>
  </conditionalFormatting>
  <conditionalFormatting sqref="W253:W257">
    <cfRule type="colorScale" priority="67">
      <colorScale>
        <cfvo type="min"/>
        <cfvo type="percentile" val="50"/>
        <cfvo type="max"/>
        <color rgb="FFE8025F"/>
        <color rgb="FFD3FCA9"/>
        <color rgb="FF01CC75"/>
      </colorScale>
    </cfRule>
  </conditionalFormatting>
  <conditionalFormatting sqref="X253:X257">
    <cfRule type="colorScale" priority="68">
      <colorScale>
        <cfvo type="min"/>
        <cfvo type="percentile" val="50"/>
        <cfvo type="max"/>
        <color rgb="FFE8025F"/>
        <color rgb="FFD3FCA9"/>
        <color rgb="FF01CC75"/>
      </colorScale>
    </cfRule>
  </conditionalFormatting>
  <printOptions horizontalCentered="1"/>
  <pageMargins left="0.7" right="0.7" top="0.75" bottom="0.75" header="0" footer="0"/>
  <pageSetup scale="32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1155CC"/>
    <outlinePr summaryBelow="0" summaryRight="0"/>
  </sheetPr>
  <dimension ref="A1:O42"/>
  <sheetViews>
    <sheetView workbookViewId="0"/>
  </sheetViews>
  <sheetFormatPr defaultColWidth="12.6328125" defaultRowHeight="15.75" customHeight="1"/>
  <cols>
    <col min="1" max="1" width="18.36328125" customWidth="1"/>
    <col min="9" max="9" width="12.36328125" customWidth="1"/>
    <col min="10" max="11" width="16.7265625" customWidth="1"/>
    <col min="12" max="13" width="16.08984375" customWidth="1"/>
    <col min="14" max="14" width="15.6328125" customWidth="1"/>
    <col min="15" max="15" width="15.08984375" customWidth="1"/>
  </cols>
  <sheetData>
    <row r="1" spans="1:15" ht="15.75" customHeight="1">
      <c r="B1" s="2" t="s">
        <v>5</v>
      </c>
    </row>
    <row r="2" spans="1:15">
      <c r="A2" s="96" t="s">
        <v>6</v>
      </c>
      <c r="B2" s="97"/>
      <c r="C2" s="97"/>
      <c r="D2" s="97"/>
      <c r="E2" s="97"/>
      <c r="F2" s="97"/>
      <c r="G2" s="97"/>
      <c r="I2" s="98" t="s">
        <v>7</v>
      </c>
      <c r="J2" s="99"/>
      <c r="K2" s="99"/>
      <c r="L2" s="99"/>
      <c r="M2" s="99"/>
      <c r="N2" s="99"/>
      <c r="O2" s="100"/>
    </row>
    <row r="3" spans="1:15">
      <c r="A3" s="8" t="s">
        <v>8</v>
      </c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</row>
    <row r="4" spans="1:15" ht="15.75" customHeight="1">
      <c r="A4" s="11" t="s">
        <v>22</v>
      </c>
      <c r="B4" s="12">
        <v>40000</v>
      </c>
      <c r="C4" s="12">
        <v>55000</v>
      </c>
      <c r="D4" s="12">
        <v>50000</v>
      </c>
      <c r="E4" s="12">
        <v>25000</v>
      </c>
      <c r="F4" s="13"/>
      <c r="G4" s="12">
        <f t="shared" ref="G4:G7" si="0">SUM(B4:F4)</f>
        <v>170000</v>
      </c>
      <c r="I4" s="14" t="s">
        <v>9</v>
      </c>
      <c r="J4" s="15">
        <v>40000</v>
      </c>
      <c r="K4" s="15">
        <v>38407</v>
      </c>
      <c r="L4" s="16">
        <f t="shared" ref="L4:L7" si="1">J4-K4</f>
        <v>1593</v>
      </c>
      <c r="M4" s="15">
        <v>40000</v>
      </c>
      <c r="N4" s="17">
        <v>38530.874000000003</v>
      </c>
      <c r="O4" s="16">
        <f t="shared" ref="O4:O7" si="2">M4-N4</f>
        <v>1469.1259999999966</v>
      </c>
    </row>
    <row r="5" spans="1:15" ht="15.75" customHeight="1">
      <c r="A5" s="18" t="s">
        <v>23</v>
      </c>
      <c r="B5" s="19">
        <v>10000</v>
      </c>
      <c r="C5" s="19">
        <v>12000</v>
      </c>
      <c r="D5" s="19">
        <v>12000</v>
      </c>
      <c r="E5" s="19">
        <v>6000</v>
      </c>
      <c r="F5" s="20"/>
      <c r="G5" s="19">
        <f t="shared" si="0"/>
        <v>40000</v>
      </c>
      <c r="I5" s="14" t="s">
        <v>10</v>
      </c>
      <c r="J5" s="15">
        <v>55000</v>
      </c>
      <c r="K5" s="17">
        <v>57953.683269230773</v>
      </c>
      <c r="L5" s="21">
        <f t="shared" si="1"/>
        <v>-2953.6832692307726</v>
      </c>
      <c r="M5" s="15">
        <v>45000</v>
      </c>
      <c r="N5" s="17">
        <v>50582.828499999989</v>
      </c>
      <c r="O5" s="21">
        <f t="shared" si="2"/>
        <v>-5582.8284999999887</v>
      </c>
    </row>
    <row r="6" spans="1:15" ht="15.75" customHeight="1">
      <c r="A6" s="11" t="s">
        <v>24</v>
      </c>
      <c r="B6" s="22">
        <v>80000</v>
      </c>
      <c r="C6" s="22">
        <v>150000</v>
      </c>
      <c r="D6" s="22">
        <v>60000</v>
      </c>
      <c r="E6" s="22">
        <v>70000</v>
      </c>
      <c r="F6" s="22">
        <v>60000</v>
      </c>
      <c r="G6" s="12">
        <f t="shared" si="0"/>
        <v>420000</v>
      </c>
      <c r="I6" s="14" t="s">
        <v>11</v>
      </c>
      <c r="J6" s="15">
        <v>50000</v>
      </c>
      <c r="K6" s="17">
        <v>51155.534961538455</v>
      </c>
      <c r="L6" s="21">
        <f t="shared" si="1"/>
        <v>-1155.5349615384548</v>
      </c>
      <c r="M6" s="15">
        <v>55000</v>
      </c>
      <c r="N6" s="17">
        <v>58922.050999999999</v>
      </c>
      <c r="O6" s="21">
        <f t="shared" si="2"/>
        <v>-3922.0509999999995</v>
      </c>
    </row>
    <row r="7" spans="1:15" ht="15.75" customHeight="1">
      <c r="A7" s="18" t="s">
        <v>25</v>
      </c>
      <c r="B7" s="23">
        <v>180000</v>
      </c>
      <c r="C7" s="23">
        <v>350000</v>
      </c>
      <c r="D7" s="23">
        <v>380000</v>
      </c>
      <c r="E7" s="23">
        <v>120000</v>
      </c>
      <c r="F7" s="23">
        <v>80000</v>
      </c>
      <c r="G7" s="19">
        <f t="shared" si="0"/>
        <v>1110000</v>
      </c>
      <c r="I7" s="14" t="s">
        <v>12</v>
      </c>
      <c r="J7" s="15">
        <v>25000</v>
      </c>
      <c r="K7" s="17">
        <v>21962.608669871795</v>
      </c>
      <c r="L7" s="16">
        <f t="shared" si="1"/>
        <v>3037.3913301282046</v>
      </c>
      <c r="M7" s="15">
        <v>30000</v>
      </c>
      <c r="N7" s="17">
        <v>25521.565208333333</v>
      </c>
      <c r="O7" s="16">
        <f t="shared" si="2"/>
        <v>4478.4347916666666</v>
      </c>
    </row>
    <row r="8" spans="1:15">
      <c r="A8" s="11" t="s">
        <v>26</v>
      </c>
      <c r="B8" s="12">
        <f t="shared" ref="B8:G8" si="3">SUM(B4:B7)</f>
        <v>310000</v>
      </c>
      <c r="C8" s="12">
        <f t="shared" si="3"/>
        <v>567000</v>
      </c>
      <c r="D8" s="12">
        <f t="shared" si="3"/>
        <v>502000</v>
      </c>
      <c r="E8" s="12">
        <f t="shared" si="3"/>
        <v>221000</v>
      </c>
      <c r="F8" s="12">
        <f t="shared" si="3"/>
        <v>140000</v>
      </c>
      <c r="G8" s="12">
        <f t="shared" si="3"/>
        <v>1740000</v>
      </c>
      <c r="I8" s="24" t="s">
        <v>14</v>
      </c>
      <c r="J8" s="25">
        <f t="shared" ref="J8:O8" si="4">SUM(J4:J7)</f>
        <v>170000</v>
      </c>
      <c r="K8" s="25">
        <f t="shared" si="4"/>
        <v>169478.826900641</v>
      </c>
      <c r="L8" s="25">
        <f t="shared" si="4"/>
        <v>521.1730993589772</v>
      </c>
      <c r="M8" s="25">
        <f t="shared" si="4"/>
        <v>170000</v>
      </c>
      <c r="N8" s="25">
        <f t="shared" si="4"/>
        <v>173557.31870833333</v>
      </c>
      <c r="O8" s="25">
        <f t="shared" si="4"/>
        <v>-3557.318708333325</v>
      </c>
    </row>
    <row r="9" spans="1:15" ht="15.75" customHeight="1">
      <c r="A9" s="26"/>
      <c r="B9" s="26"/>
      <c r="C9" s="26"/>
      <c r="D9" s="26"/>
      <c r="E9" s="26"/>
      <c r="F9" s="26"/>
      <c r="G9" s="27"/>
    </row>
    <row r="10" spans="1:15">
      <c r="A10" s="96" t="s">
        <v>27</v>
      </c>
      <c r="B10" s="97"/>
      <c r="C10" s="97"/>
      <c r="D10" s="97"/>
      <c r="E10" s="97"/>
      <c r="F10" s="97"/>
      <c r="G10" s="97"/>
      <c r="I10" s="98" t="s">
        <v>28</v>
      </c>
      <c r="J10" s="99"/>
      <c r="K10" s="99"/>
      <c r="L10" s="99"/>
      <c r="M10" s="99"/>
      <c r="N10" s="99"/>
      <c r="O10" s="100"/>
    </row>
    <row r="11" spans="1:15">
      <c r="A11" s="28" t="s">
        <v>8</v>
      </c>
      <c r="B11" s="29" t="s">
        <v>9</v>
      </c>
      <c r="C11" s="29" t="s">
        <v>10</v>
      </c>
      <c r="D11" s="29" t="s">
        <v>11</v>
      </c>
      <c r="E11" s="29" t="s">
        <v>12</v>
      </c>
      <c r="F11" s="29" t="s">
        <v>13</v>
      </c>
      <c r="G11" s="29" t="s">
        <v>14</v>
      </c>
      <c r="I11" s="10" t="s">
        <v>15</v>
      </c>
      <c r="J11" s="10" t="s">
        <v>16</v>
      </c>
      <c r="K11" s="10" t="s">
        <v>17</v>
      </c>
      <c r="L11" s="10" t="s">
        <v>18</v>
      </c>
      <c r="M11" s="10" t="s">
        <v>19</v>
      </c>
      <c r="N11" s="10" t="s">
        <v>20</v>
      </c>
      <c r="O11" s="10" t="s">
        <v>21</v>
      </c>
    </row>
    <row r="12" spans="1:15" ht="15.75" customHeight="1">
      <c r="A12" s="11" t="s">
        <v>22</v>
      </c>
      <c r="B12" s="12">
        <v>40000</v>
      </c>
      <c r="C12" s="12">
        <v>45000</v>
      </c>
      <c r="D12" s="12">
        <v>55000</v>
      </c>
      <c r="E12" s="12">
        <v>30000</v>
      </c>
      <c r="F12" s="13"/>
      <c r="G12" s="12">
        <f t="shared" ref="G12:G15" si="5">SUM(B12:F12)</f>
        <v>170000</v>
      </c>
      <c r="I12" s="14" t="s">
        <v>9</v>
      </c>
      <c r="J12" s="15">
        <v>10000</v>
      </c>
      <c r="K12" s="17">
        <v>9036.9914615384641</v>
      </c>
      <c r="L12" s="16">
        <f t="shared" ref="L12:L15" si="6">SUM(J12-K12)</f>
        <v>963.00853846153586</v>
      </c>
      <c r="M12" s="15">
        <v>10000</v>
      </c>
      <c r="N12" s="17">
        <v>9066.0880000000016</v>
      </c>
      <c r="O12" s="16">
        <f t="shared" ref="O12:O15" si="7">M12-N12</f>
        <v>933.91199999999844</v>
      </c>
    </row>
    <row r="13" spans="1:15" ht="15.75" customHeight="1">
      <c r="A13" s="30" t="s">
        <v>23</v>
      </c>
      <c r="B13" s="31">
        <v>10000</v>
      </c>
      <c r="C13" s="31">
        <v>12000</v>
      </c>
      <c r="D13" s="31">
        <v>15000</v>
      </c>
      <c r="E13" s="31">
        <v>5000</v>
      </c>
      <c r="F13" s="32"/>
      <c r="G13" s="31">
        <f t="shared" si="5"/>
        <v>42000</v>
      </c>
      <c r="I13" s="14" t="s">
        <v>10</v>
      </c>
      <c r="J13" s="15">
        <v>12000</v>
      </c>
      <c r="K13" s="17">
        <v>13636.16076923077</v>
      </c>
      <c r="L13" s="21">
        <f t="shared" si="6"/>
        <v>-1636.1607692307698</v>
      </c>
      <c r="M13" s="15">
        <v>12000</v>
      </c>
      <c r="N13" s="17">
        <v>11901.841999999999</v>
      </c>
      <c r="O13" s="16">
        <f t="shared" si="7"/>
        <v>98.158000000001266</v>
      </c>
    </row>
    <row r="14" spans="1:15" ht="15.75" customHeight="1">
      <c r="A14" s="11" t="s">
        <v>24</v>
      </c>
      <c r="B14" s="22">
        <v>76000</v>
      </c>
      <c r="C14" s="22">
        <v>140000</v>
      </c>
      <c r="D14" s="22">
        <v>88000</v>
      </c>
      <c r="E14" s="22">
        <v>75000</v>
      </c>
      <c r="F14" s="22">
        <v>60000</v>
      </c>
      <c r="G14" s="12">
        <f t="shared" si="5"/>
        <v>439000</v>
      </c>
      <c r="I14" s="14" t="s">
        <v>11</v>
      </c>
      <c r="J14" s="15">
        <v>12000</v>
      </c>
      <c r="K14" s="17">
        <v>12036.596461538462</v>
      </c>
      <c r="L14" s="21">
        <f t="shared" si="6"/>
        <v>-36.596461538461881</v>
      </c>
      <c r="M14" s="15">
        <v>15000</v>
      </c>
      <c r="N14" s="17">
        <v>13864.012000000001</v>
      </c>
      <c r="O14" s="16">
        <f t="shared" si="7"/>
        <v>1135.9879999999994</v>
      </c>
    </row>
    <row r="15" spans="1:15" ht="15.75" customHeight="1">
      <c r="A15" s="30" t="s">
        <v>25</v>
      </c>
      <c r="B15" s="33">
        <v>180000</v>
      </c>
      <c r="C15" s="33">
        <v>340000</v>
      </c>
      <c r="D15" s="33">
        <v>420000</v>
      </c>
      <c r="E15" s="33">
        <v>110000</v>
      </c>
      <c r="F15" s="33">
        <v>80000</v>
      </c>
      <c r="G15" s="31">
        <f t="shared" si="5"/>
        <v>1130000</v>
      </c>
      <c r="I15" s="14" t="s">
        <v>12</v>
      </c>
      <c r="J15" s="15">
        <v>6000</v>
      </c>
      <c r="K15" s="17">
        <v>5167.6726282051286</v>
      </c>
      <c r="L15" s="16">
        <f t="shared" si="6"/>
        <v>832.3273717948714</v>
      </c>
      <c r="M15" s="15">
        <v>5000</v>
      </c>
      <c r="N15" s="17">
        <v>6005.0741666666672</v>
      </c>
      <c r="O15" s="21">
        <f t="shared" si="7"/>
        <v>-1005.0741666666672</v>
      </c>
    </row>
    <row r="16" spans="1:15">
      <c r="A16" s="11" t="s">
        <v>26</v>
      </c>
      <c r="B16" s="12">
        <f t="shared" ref="B16:G16" si="8">SUM(B12:B15)</f>
        <v>306000</v>
      </c>
      <c r="C16" s="12">
        <f t="shared" si="8"/>
        <v>537000</v>
      </c>
      <c r="D16" s="12">
        <f t="shared" si="8"/>
        <v>578000</v>
      </c>
      <c r="E16" s="12">
        <f t="shared" si="8"/>
        <v>220000</v>
      </c>
      <c r="F16" s="12">
        <f t="shared" si="8"/>
        <v>140000</v>
      </c>
      <c r="G16" s="12">
        <f t="shared" si="8"/>
        <v>1781000</v>
      </c>
      <c r="I16" s="24" t="s">
        <v>14</v>
      </c>
      <c r="J16" s="17">
        <f t="shared" ref="J16:O16" si="9">SUM(J12:J15)</f>
        <v>40000</v>
      </c>
      <c r="K16" s="17">
        <f t="shared" si="9"/>
        <v>39877.421320512825</v>
      </c>
      <c r="L16" s="17">
        <f t="shared" si="9"/>
        <v>122.57867948717558</v>
      </c>
      <c r="M16" s="17">
        <f t="shared" si="9"/>
        <v>42000</v>
      </c>
      <c r="N16" s="17">
        <f t="shared" si="9"/>
        <v>40837.016166666668</v>
      </c>
      <c r="O16" s="17">
        <f t="shared" si="9"/>
        <v>1162.9838333333319</v>
      </c>
    </row>
    <row r="18" spans="1:15">
      <c r="A18" s="101" t="s">
        <v>29</v>
      </c>
      <c r="B18" s="97"/>
      <c r="C18" s="97"/>
      <c r="D18" s="97"/>
      <c r="E18" s="97"/>
      <c r="F18" s="97"/>
      <c r="G18" s="97"/>
      <c r="I18" s="98" t="s">
        <v>30</v>
      </c>
      <c r="J18" s="99"/>
      <c r="K18" s="99"/>
      <c r="L18" s="99"/>
      <c r="M18" s="99"/>
      <c r="N18" s="99"/>
      <c r="O18" s="100"/>
    </row>
    <row r="19" spans="1:15">
      <c r="A19" s="34" t="s">
        <v>8</v>
      </c>
      <c r="B19" s="34" t="s">
        <v>9</v>
      </c>
      <c r="C19" s="34" t="s">
        <v>10</v>
      </c>
      <c r="D19" s="34" t="s">
        <v>11</v>
      </c>
      <c r="E19" s="34" t="s">
        <v>12</v>
      </c>
      <c r="F19" s="34" t="s">
        <v>13</v>
      </c>
      <c r="G19" s="34" t="s">
        <v>14</v>
      </c>
      <c r="I19" s="10" t="s">
        <v>15</v>
      </c>
      <c r="J19" s="10" t="s">
        <v>16</v>
      </c>
      <c r="K19" s="10" t="s">
        <v>17</v>
      </c>
      <c r="L19" s="10" t="s">
        <v>18</v>
      </c>
      <c r="M19" s="10" t="s">
        <v>19</v>
      </c>
      <c r="N19" s="10" t="s">
        <v>20</v>
      </c>
      <c r="O19" s="10" t="s">
        <v>21</v>
      </c>
    </row>
    <row r="20" spans="1:15" ht="15.75" customHeight="1">
      <c r="A20" s="35" t="s">
        <v>22</v>
      </c>
      <c r="B20" s="36">
        <f>'SEM Pivot Table'!E11</f>
        <v>38407.213711538461</v>
      </c>
      <c r="C20" s="36">
        <v>57953.683269230773</v>
      </c>
      <c r="D20" s="36">
        <v>51155.534961538455</v>
      </c>
      <c r="E20" s="36">
        <v>21962.608669871795</v>
      </c>
      <c r="F20" s="37"/>
      <c r="G20" s="37">
        <f t="shared" ref="G20:G23" si="10">SUM(B20:F20)</f>
        <v>169479.04061217947</v>
      </c>
      <c r="I20" s="38" t="s">
        <v>9</v>
      </c>
      <c r="J20" s="15">
        <v>80000</v>
      </c>
      <c r="K20" s="17">
        <v>67290.514285714293</v>
      </c>
      <c r="L20" s="16">
        <f t="shared" ref="L20:L24" si="11">J20-K20</f>
        <v>12709.485714285707</v>
      </c>
      <c r="M20" s="15">
        <v>76000</v>
      </c>
      <c r="N20" s="17">
        <v>67290.514285714293</v>
      </c>
      <c r="O20" s="16">
        <f t="shared" ref="O20:O24" si="12">M20-N20</f>
        <v>8709.4857142857072</v>
      </c>
    </row>
    <row r="21" spans="1:15" ht="12.5">
      <c r="A21" s="35" t="s">
        <v>23</v>
      </c>
      <c r="B21" s="36">
        <f>'SEM Conquest Pivot Table'!C11</f>
        <v>9036.9914615384641</v>
      </c>
      <c r="C21" s="36">
        <f>'SEM Conquest Pivot Table'!C12</f>
        <v>13636.16076923077</v>
      </c>
      <c r="D21" s="36">
        <f>'SEM Conquest Pivot Table'!C13</f>
        <v>12036.596461538462</v>
      </c>
      <c r="E21" s="36">
        <f>'SEM Conquest Pivot Table'!C14</f>
        <v>5167.6726282051286</v>
      </c>
      <c r="F21" s="39"/>
      <c r="G21" s="37">
        <f t="shared" si="10"/>
        <v>39877.421320512825</v>
      </c>
      <c r="I21" s="38" t="s">
        <v>10</v>
      </c>
      <c r="J21" s="15">
        <v>150000</v>
      </c>
      <c r="K21" s="17">
        <v>159985.88571428572</v>
      </c>
      <c r="L21" s="21">
        <f t="shared" si="11"/>
        <v>-9985.8857142857159</v>
      </c>
      <c r="M21" s="15">
        <v>140000</v>
      </c>
      <c r="N21" s="17">
        <v>159985.88571428572</v>
      </c>
      <c r="O21" s="21">
        <f t="shared" si="12"/>
        <v>-19985.885714285716</v>
      </c>
    </row>
    <row r="22" spans="1:15" ht="12.5">
      <c r="A22" s="35" t="s">
        <v>24</v>
      </c>
      <c r="B22" s="40">
        <v>67290.514285714293</v>
      </c>
      <c r="C22" s="40">
        <v>159985.88571428572</v>
      </c>
      <c r="D22" s="40">
        <v>65170.914285714287</v>
      </c>
      <c r="E22" s="40">
        <v>65651.257142857154</v>
      </c>
      <c r="F22" s="40">
        <v>54281.485714285714</v>
      </c>
      <c r="G22" s="41">
        <f t="shared" si="10"/>
        <v>412380.05714285717</v>
      </c>
      <c r="I22" s="38" t="s">
        <v>11</v>
      </c>
      <c r="J22" s="15">
        <v>60000</v>
      </c>
      <c r="K22" s="17">
        <v>65170.914285714287</v>
      </c>
      <c r="L22" s="21">
        <f t="shared" si="11"/>
        <v>-5170.914285714287</v>
      </c>
      <c r="M22" s="15">
        <v>88000</v>
      </c>
      <c r="N22" s="17">
        <v>65170.914285714287</v>
      </c>
      <c r="O22" s="16">
        <f t="shared" si="12"/>
        <v>22829.085714285713</v>
      </c>
    </row>
    <row r="23" spans="1:15" ht="12.5">
      <c r="A23" s="35" t="s">
        <v>25</v>
      </c>
      <c r="B23" s="40">
        <f>'MR Pivot Table'!C12</f>
        <v>172941.54728888889</v>
      </c>
      <c r="C23" s="40">
        <f>'MR Pivot Table'!C13</f>
        <v>345301.42728888895</v>
      </c>
      <c r="D23" s="40">
        <f>'MR Pivot Table'!C14</f>
        <v>384679.1695111111</v>
      </c>
      <c r="E23" s="40">
        <f>'MR Pivot Table'!C15</f>
        <v>105181.35328888889</v>
      </c>
      <c r="F23" s="40">
        <f>'MR Pivot Table'!C16</f>
        <v>77188.357733333338</v>
      </c>
      <c r="G23" s="41">
        <f t="shared" si="10"/>
        <v>1085291.8551111112</v>
      </c>
      <c r="I23" s="38" t="s">
        <v>12</v>
      </c>
      <c r="J23" s="15">
        <v>70000</v>
      </c>
      <c r="K23" s="17">
        <v>65651.257142857154</v>
      </c>
      <c r="L23" s="16">
        <f t="shared" si="11"/>
        <v>4348.7428571428463</v>
      </c>
      <c r="M23" s="15">
        <v>75000</v>
      </c>
      <c r="N23" s="17">
        <v>65651.257142857154</v>
      </c>
      <c r="O23" s="16">
        <f t="shared" si="12"/>
        <v>9348.7428571428463</v>
      </c>
    </row>
    <row r="24" spans="1:15" ht="12.5">
      <c r="A24" s="35" t="s">
        <v>26</v>
      </c>
      <c r="B24" s="37">
        <f t="shared" ref="B24:G24" si="13">SUM(B20:B23)</f>
        <v>287676.26674768014</v>
      </c>
      <c r="C24" s="37">
        <f t="shared" si="13"/>
        <v>576877.15704163618</v>
      </c>
      <c r="D24" s="37">
        <f t="shared" si="13"/>
        <v>513042.21521990234</v>
      </c>
      <c r="E24" s="37">
        <f t="shared" si="13"/>
        <v>197962.89172982296</v>
      </c>
      <c r="F24" s="37">
        <f t="shared" si="13"/>
        <v>131469.84344761906</v>
      </c>
      <c r="G24" s="37">
        <f t="shared" si="13"/>
        <v>1707028.3741866606</v>
      </c>
      <c r="I24" s="38" t="s">
        <v>13</v>
      </c>
      <c r="J24" s="15">
        <v>60000</v>
      </c>
      <c r="K24" s="17">
        <v>54281.485714285714</v>
      </c>
      <c r="L24" s="16">
        <f t="shared" si="11"/>
        <v>5718.5142857142855</v>
      </c>
      <c r="M24" s="15">
        <v>60000</v>
      </c>
      <c r="N24" s="17">
        <v>54281.485714285714</v>
      </c>
      <c r="O24" s="16">
        <f t="shared" si="12"/>
        <v>5718.5142857142855</v>
      </c>
    </row>
    <row r="25" spans="1:15" ht="13">
      <c r="G25" s="2"/>
      <c r="I25" s="24" t="s">
        <v>14</v>
      </c>
      <c r="J25" s="17">
        <f t="shared" ref="J25:O25" si="14">SUM(J20:J24)</f>
        <v>420000</v>
      </c>
      <c r="K25" s="17">
        <f t="shared" si="14"/>
        <v>412380.05714285717</v>
      </c>
      <c r="L25" s="17">
        <f t="shared" si="14"/>
        <v>7619.9428571428361</v>
      </c>
      <c r="M25" s="17">
        <f t="shared" si="14"/>
        <v>439000</v>
      </c>
      <c r="N25" s="17">
        <f t="shared" si="14"/>
        <v>412380.05714285717</v>
      </c>
      <c r="O25" s="17">
        <f t="shared" si="14"/>
        <v>26619.942857142836</v>
      </c>
    </row>
    <row r="26" spans="1:15" ht="13">
      <c r="A26" s="101" t="s">
        <v>31</v>
      </c>
      <c r="B26" s="97"/>
      <c r="C26" s="97"/>
      <c r="D26" s="97"/>
      <c r="E26" s="97"/>
      <c r="F26" s="97"/>
      <c r="G26" s="97"/>
    </row>
    <row r="27" spans="1:15" ht="13">
      <c r="A27" s="34" t="s">
        <v>8</v>
      </c>
      <c r="B27" s="34" t="s">
        <v>9</v>
      </c>
      <c r="C27" s="34" t="s">
        <v>10</v>
      </c>
      <c r="D27" s="34" t="s">
        <v>11</v>
      </c>
      <c r="E27" s="34" t="s">
        <v>12</v>
      </c>
      <c r="F27" s="34" t="s">
        <v>13</v>
      </c>
      <c r="G27" s="34" t="s">
        <v>14</v>
      </c>
      <c r="I27" s="98" t="s">
        <v>32</v>
      </c>
      <c r="J27" s="99"/>
      <c r="K27" s="99"/>
      <c r="L27" s="99"/>
      <c r="M27" s="99"/>
      <c r="N27" s="99"/>
      <c r="O27" s="100"/>
    </row>
    <row r="28" spans="1:15" ht="13">
      <c r="A28" s="35" t="s">
        <v>22</v>
      </c>
      <c r="B28" s="36">
        <v>38530.874000000003</v>
      </c>
      <c r="C28" s="36">
        <v>50582.828499999989</v>
      </c>
      <c r="D28" s="36">
        <v>58922.050999999999</v>
      </c>
      <c r="E28" s="36">
        <v>25521.565208333333</v>
      </c>
      <c r="F28" s="37"/>
      <c r="G28" s="37">
        <f t="shared" ref="G28:G31" si="15">SUM(B28:F28)</f>
        <v>173557.31870833333</v>
      </c>
      <c r="I28" s="10" t="s">
        <v>15</v>
      </c>
      <c r="J28" s="10" t="s">
        <v>16</v>
      </c>
      <c r="K28" s="10" t="s">
        <v>17</v>
      </c>
      <c r="L28" s="10" t="s">
        <v>18</v>
      </c>
      <c r="M28" s="10" t="s">
        <v>19</v>
      </c>
      <c r="N28" s="10" t="s">
        <v>20</v>
      </c>
      <c r="O28" s="10" t="s">
        <v>21</v>
      </c>
    </row>
    <row r="29" spans="1:15" ht="12.5">
      <c r="A29" s="35" t="s">
        <v>23</v>
      </c>
      <c r="B29" s="36">
        <f>'SEM Conquest Pivot Table'!C19</f>
        <v>9066.0880000000016</v>
      </c>
      <c r="C29" s="36">
        <f>'SEM Conquest Pivot Table'!C20</f>
        <v>11901.841999999999</v>
      </c>
      <c r="D29" s="36">
        <f>'SEM Conquest Pivot Table'!C21</f>
        <v>13864.012000000001</v>
      </c>
      <c r="E29" s="36">
        <f>'SEM Conquest Pivot Table'!C22</f>
        <v>6005.0741666666672</v>
      </c>
      <c r="F29" s="39"/>
      <c r="G29" s="37">
        <f t="shared" si="15"/>
        <v>40837.016166666668</v>
      </c>
      <c r="I29" s="38" t="s">
        <v>9</v>
      </c>
      <c r="J29" s="15">
        <v>180000</v>
      </c>
      <c r="K29" s="15">
        <v>172942</v>
      </c>
      <c r="L29" s="16">
        <f t="shared" ref="L29:L33" si="16">J29-K29</f>
        <v>7058</v>
      </c>
      <c r="M29" s="15">
        <v>180000</v>
      </c>
      <c r="N29" s="15">
        <v>178555</v>
      </c>
      <c r="O29" s="16">
        <f t="shared" ref="O29:O33" si="17">M29-N29</f>
        <v>1445</v>
      </c>
    </row>
    <row r="30" spans="1:15" ht="12.5">
      <c r="A30" s="35" t="s">
        <v>24</v>
      </c>
      <c r="B30" s="40">
        <v>75244.800000000003</v>
      </c>
      <c r="C30" s="40">
        <v>146784</v>
      </c>
      <c r="D30" s="40">
        <v>88368.39999999998</v>
      </c>
      <c r="E30" s="40">
        <v>72452.799999999988</v>
      </c>
      <c r="F30" s="40">
        <v>54112.000000000007</v>
      </c>
      <c r="G30" s="41">
        <f t="shared" si="15"/>
        <v>436961.99999999994</v>
      </c>
      <c r="I30" s="38" t="s">
        <v>10</v>
      </c>
      <c r="J30" s="15">
        <v>350000</v>
      </c>
      <c r="K30" s="15">
        <v>345301</v>
      </c>
      <c r="L30" s="16">
        <f t="shared" si="16"/>
        <v>4699</v>
      </c>
      <c r="M30" s="15">
        <v>340000</v>
      </c>
      <c r="N30" s="15">
        <v>343506</v>
      </c>
      <c r="O30" s="21">
        <f t="shared" si="17"/>
        <v>-3506</v>
      </c>
    </row>
    <row r="31" spans="1:15" ht="12.5">
      <c r="A31" s="35" t="s">
        <v>25</v>
      </c>
      <c r="B31" s="40">
        <f>'MR Pivot Table'!C21</f>
        <v>178554.68444444443</v>
      </c>
      <c r="C31" s="40">
        <f>'MR Pivot Table'!C22</f>
        <v>343506.08888888889</v>
      </c>
      <c r="D31" s="40">
        <f>'MR Pivot Table'!C23</f>
        <v>420905.79111111118</v>
      </c>
      <c r="E31" s="40">
        <f>'MR Pivot Table'!C24</f>
        <v>106604.16888888889</v>
      </c>
      <c r="F31" s="40">
        <f>'MR Pivot Table'!C25</f>
        <v>76924.466666666674</v>
      </c>
      <c r="G31" s="41">
        <f t="shared" si="15"/>
        <v>1126495.2000000002</v>
      </c>
      <c r="I31" s="38" t="s">
        <v>11</v>
      </c>
      <c r="J31" s="15">
        <v>380000</v>
      </c>
      <c r="K31" s="15">
        <v>384679</v>
      </c>
      <c r="L31" s="21">
        <f t="shared" si="16"/>
        <v>-4679</v>
      </c>
      <c r="M31" s="15">
        <v>420000</v>
      </c>
      <c r="N31" s="15">
        <v>420906</v>
      </c>
      <c r="O31" s="21">
        <f t="shared" si="17"/>
        <v>-906</v>
      </c>
    </row>
    <row r="32" spans="1:15" ht="12.5">
      <c r="A32" s="35" t="s">
        <v>26</v>
      </c>
      <c r="B32" s="37">
        <f t="shared" ref="B32:G32" si="18">SUM(B28:B31)</f>
        <v>301396.44644444447</v>
      </c>
      <c r="C32" s="37">
        <f t="shared" si="18"/>
        <v>552774.75938888884</v>
      </c>
      <c r="D32" s="37">
        <f t="shared" si="18"/>
        <v>582060.25411111116</v>
      </c>
      <c r="E32" s="37">
        <f t="shared" si="18"/>
        <v>210583.60826388886</v>
      </c>
      <c r="F32" s="37">
        <f t="shared" si="18"/>
        <v>131036.46666666667</v>
      </c>
      <c r="G32" s="37">
        <f t="shared" si="18"/>
        <v>1777851.5348750001</v>
      </c>
      <c r="I32" s="38" t="s">
        <v>12</v>
      </c>
      <c r="J32" s="15">
        <v>120000</v>
      </c>
      <c r="K32" s="15">
        <v>105181</v>
      </c>
      <c r="L32" s="16">
        <f t="shared" si="16"/>
        <v>14819</v>
      </c>
      <c r="M32" s="15">
        <v>110000</v>
      </c>
      <c r="N32" s="15">
        <v>106604</v>
      </c>
      <c r="O32" s="16">
        <f t="shared" si="17"/>
        <v>3396</v>
      </c>
    </row>
    <row r="33" spans="9:15" ht="12.5">
      <c r="I33" s="38" t="s">
        <v>13</v>
      </c>
      <c r="J33" s="15">
        <v>80000</v>
      </c>
      <c r="K33" s="15">
        <v>77188</v>
      </c>
      <c r="L33" s="16">
        <f t="shared" si="16"/>
        <v>2812</v>
      </c>
      <c r="M33" s="15">
        <v>80000</v>
      </c>
      <c r="N33" s="15">
        <v>76924</v>
      </c>
      <c r="O33" s="16">
        <f t="shared" si="17"/>
        <v>3076</v>
      </c>
    </row>
    <row r="34" spans="9:15" ht="13">
      <c r="I34" s="24" t="s">
        <v>14</v>
      </c>
      <c r="J34" s="25">
        <f t="shared" ref="J34:K34" si="19">SUM(J32:J33)</f>
        <v>200000</v>
      </c>
      <c r="K34" s="17">
        <f t="shared" si="19"/>
        <v>182369</v>
      </c>
      <c r="L34" s="17">
        <f t="shared" ref="L34:O34" si="20">SUM(L29:L33)</f>
        <v>24709</v>
      </c>
      <c r="M34" s="17">
        <f t="shared" si="20"/>
        <v>1130000</v>
      </c>
      <c r="N34" s="17">
        <f t="shared" si="20"/>
        <v>1126495</v>
      </c>
      <c r="O34" s="17">
        <f t="shared" si="20"/>
        <v>3505</v>
      </c>
    </row>
    <row r="40" spans="9:15" ht="12.5">
      <c r="J40" s="42"/>
      <c r="K40" s="42"/>
      <c r="L40" s="40"/>
      <c r="M40" s="40"/>
    </row>
    <row r="41" spans="9:15" ht="12.5">
      <c r="J41" s="42"/>
      <c r="K41" s="42"/>
      <c r="L41" s="40"/>
      <c r="M41" s="40"/>
      <c r="N41" s="43"/>
    </row>
    <row r="42" spans="9:15" ht="12.5">
      <c r="I42" s="2"/>
      <c r="J42" s="42"/>
      <c r="K42" s="42"/>
      <c r="L42" s="40"/>
      <c r="M42" s="40"/>
    </row>
  </sheetData>
  <mergeCells count="8">
    <mergeCell ref="A26:G26"/>
    <mergeCell ref="I27:O27"/>
    <mergeCell ref="A2:G2"/>
    <mergeCell ref="I2:O2"/>
    <mergeCell ref="A10:G10"/>
    <mergeCell ref="I10:O10"/>
    <mergeCell ref="A18:G18"/>
    <mergeCell ref="I18:O18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37"/>
  <sheetViews>
    <sheetView workbookViewId="0"/>
  </sheetViews>
  <sheetFormatPr defaultColWidth="12.6328125" defaultRowHeight="15.75" customHeight="1"/>
  <cols>
    <col min="1" max="1" width="32.08984375" customWidth="1"/>
    <col min="2" max="2" width="6.6328125" customWidth="1"/>
    <col min="3" max="3" width="28.90625" customWidth="1"/>
    <col min="4" max="4" width="16.6328125" customWidth="1"/>
  </cols>
  <sheetData>
    <row r="1" spans="1:5" ht="15.75" customHeight="1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</row>
    <row r="2" spans="1:5" ht="15.75" customHeight="1">
      <c r="A2" s="44" t="s">
        <v>38</v>
      </c>
      <c r="B2" s="2" t="s">
        <v>39</v>
      </c>
      <c r="C2" s="45" t="s">
        <v>40</v>
      </c>
      <c r="D2" s="2" t="s">
        <v>22</v>
      </c>
      <c r="E2" s="2" t="s">
        <v>9</v>
      </c>
    </row>
    <row r="3" spans="1:5" ht="15.75" customHeight="1">
      <c r="A3" s="44" t="s">
        <v>41</v>
      </c>
      <c r="B3" s="2" t="s">
        <v>39</v>
      </c>
      <c r="C3" s="45" t="s">
        <v>42</v>
      </c>
      <c r="D3" s="2" t="s">
        <v>22</v>
      </c>
      <c r="E3" s="2" t="s">
        <v>10</v>
      </c>
    </row>
    <row r="4" spans="1:5" ht="15.75" customHeight="1">
      <c r="A4" s="44" t="s">
        <v>43</v>
      </c>
      <c r="B4" s="2" t="s">
        <v>39</v>
      </c>
      <c r="C4" s="45" t="s">
        <v>44</v>
      </c>
      <c r="D4" s="2" t="s">
        <v>22</v>
      </c>
      <c r="E4" s="2" t="s">
        <v>11</v>
      </c>
    </row>
    <row r="5" spans="1:5" ht="15.75" customHeight="1">
      <c r="A5" s="44" t="s">
        <v>45</v>
      </c>
      <c r="B5" s="2" t="s">
        <v>39</v>
      </c>
      <c r="C5" s="45" t="s">
        <v>46</v>
      </c>
      <c r="D5" s="2" t="s">
        <v>22</v>
      </c>
      <c r="E5" s="2" t="s">
        <v>12</v>
      </c>
    </row>
    <row r="6" spans="1:5" ht="15.75" customHeight="1">
      <c r="A6" s="44" t="s">
        <v>47</v>
      </c>
      <c r="B6" s="2" t="s">
        <v>48</v>
      </c>
      <c r="C6" s="45" t="s">
        <v>40</v>
      </c>
      <c r="D6" s="2" t="s">
        <v>22</v>
      </c>
      <c r="E6" s="2" t="s">
        <v>9</v>
      </c>
    </row>
    <row r="7" spans="1:5" ht="15.75" customHeight="1">
      <c r="A7" s="44" t="s">
        <v>49</v>
      </c>
      <c r="B7" s="2" t="s">
        <v>48</v>
      </c>
      <c r="C7" s="45" t="s">
        <v>42</v>
      </c>
      <c r="D7" s="2" t="s">
        <v>22</v>
      </c>
      <c r="E7" s="2" t="s">
        <v>10</v>
      </c>
    </row>
    <row r="8" spans="1:5" ht="15.75" customHeight="1">
      <c r="A8" s="44" t="s">
        <v>50</v>
      </c>
      <c r="B8" s="2" t="s">
        <v>48</v>
      </c>
      <c r="C8" s="45" t="s">
        <v>44</v>
      </c>
      <c r="D8" s="2" t="s">
        <v>22</v>
      </c>
      <c r="E8" s="2" t="s">
        <v>11</v>
      </c>
    </row>
    <row r="9" spans="1:5" ht="15.75" customHeight="1">
      <c r="A9" s="44" t="s">
        <v>51</v>
      </c>
      <c r="B9" s="2" t="s">
        <v>48</v>
      </c>
      <c r="C9" s="45" t="s">
        <v>46</v>
      </c>
      <c r="D9" s="2" t="s">
        <v>22</v>
      </c>
      <c r="E9" s="2" t="s">
        <v>12</v>
      </c>
    </row>
    <row r="10" spans="1:5" ht="15.75" customHeight="1">
      <c r="A10" s="2" t="s">
        <v>52</v>
      </c>
      <c r="B10" s="2" t="s">
        <v>39</v>
      </c>
      <c r="C10" s="45" t="s">
        <v>40</v>
      </c>
      <c r="D10" s="2" t="s">
        <v>22</v>
      </c>
      <c r="E10" s="2" t="s">
        <v>9</v>
      </c>
    </row>
    <row r="11" spans="1:5" ht="15.75" customHeight="1">
      <c r="A11" s="2" t="s">
        <v>53</v>
      </c>
      <c r="B11" s="2" t="s">
        <v>39</v>
      </c>
      <c r="C11" s="45" t="s">
        <v>42</v>
      </c>
      <c r="D11" s="2" t="s">
        <v>22</v>
      </c>
      <c r="E11" s="2" t="s">
        <v>10</v>
      </c>
    </row>
    <row r="12" spans="1:5" ht="15.75" customHeight="1">
      <c r="A12" s="2" t="s">
        <v>54</v>
      </c>
      <c r="B12" s="2" t="s">
        <v>39</v>
      </c>
      <c r="C12" s="45" t="s">
        <v>44</v>
      </c>
      <c r="D12" s="2" t="s">
        <v>22</v>
      </c>
      <c r="E12" s="2" t="s">
        <v>11</v>
      </c>
    </row>
    <row r="13" spans="1:5" ht="15.75" customHeight="1">
      <c r="A13" s="2" t="s">
        <v>55</v>
      </c>
      <c r="B13" s="2" t="s">
        <v>39</v>
      </c>
      <c r="C13" s="45" t="s">
        <v>46</v>
      </c>
      <c r="D13" s="2" t="s">
        <v>22</v>
      </c>
      <c r="E13" s="2" t="s">
        <v>12</v>
      </c>
    </row>
    <row r="14" spans="1:5" ht="15.75" customHeight="1">
      <c r="A14" s="2" t="s">
        <v>56</v>
      </c>
      <c r="B14" s="2" t="s">
        <v>48</v>
      </c>
      <c r="C14" s="45" t="s">
        <v>40</v>
      </c>
      <c r="D14" s="2" t="s">
        <v>22</v>
      </c>
      <c r="E14" s="2" t="s">
        <v>9</v>
      </c>
    </row>
    <row r="15" spans="1:5" ht="15.75" customHeight="1">
      <c r="A15" s="2" t="s">
        <v>57</v>
      </c>
      <c r="B15" s="2" t="s">
        <v>48</v>
      </c>
      <c r="C15" s="45" t="s">
        <v>42</v>
      </c>
      <c r="D15" s="2" t="s">
        <v>22</v>
      </c>
      <c r="E15" s="2" t="s">
        <v>10</v>
      </c>
    </row>
    <row r="16" spans="1:5" ht="15.75" customHeight="1">
      <c r="A16" s="2" t="s">
        <v>58</v>
      </c>
      <c r="B16" s="2" t="s">
        <v>48</v>
      </c>
      <c r="C16" s="45" t="s">
        <v>44</v>
      </c>
      <c r="D16" s="2" t="s">
        <v>22</v>
      </c>
      <c r="E16" s="2" t="s">
        <v>11</v>
      </c>
    </row>
    <row r="17" spans="1:5" ht="15.75" customHeight="1">
      <c r="A17" s="2" t="s">
        <v>59</v>
      </c>
      <c r="B17" s="2" t="s">
        <v>48</v>
      </c>
      <c r="C17" s="45" t="s">
        <v>46</v>
      </c>
      <c r="D17" s="2" t="s">
        <v>22</v>
      </c>
      <c r="E17" s="2" t="s">
        <v>12</v>
      </c>
    </row>
    <row r="18" spans="1:5" ht="15.75" customHeight="1">
      <c r="A18" s="44" t="s">
        <v>60</v>
      </c>
      <c r="B18" s="2" t="s">
        <v>39</v>
      </c>
      <c r="C18" s="45" t="s">
        <v>40</v>
      </c>
      <c r="D18" s="2" t="s">
        <v>61</v>
      </c>
      <c r="E18" s="2" t="s">
        <v>9</v>
      </c>
    </row>
    <row r="19" spans="1:5" ht="15.75" customHeight="1">
      <c r="A19" s="44" t="s">
        <v>62</v>
      </c>
      <c r="B19" s="2" t="s">
        <v>39</v>
      </c>
      <c r="C19" s="45" t="s">
        <v>42</v>
      </c>
      <c r="D19" s="2" t="s">
        <v>61</v>
      </c>
      <c r="E19" s="2" t="s">
        <v>10</v>
      </c>
    </row>
    <row r="20" spans="1:5" ht="15.75" customHeight="1">
      <c r="A20" s="44" t="s">
        <v>63</v>
      </c>
      <c r="B20" s="2" t="s">
        <v>39</v>
      </c>
      <c r="C20" s="45" t="s">
        <v>44</v>
      </c>
      <c r="D20" s="2" t="s">
        <v>61</v>
      </c>
      <c r="E20" s="2" t="s">
        <v>11</v>
      </c>
    </row>
    <row r="21" spans="1:5" ht="12.5">
      <c r="A21" s="44" t="s">
        <v>64</v>
      </c>
      <c r="B21" s="2" t="s">
        <v>39</v>
      </c>
      <c r="C21" s="45" t="s">
        <v>46</v>
      </c>
      <c r="D21" s="2" t="s">
        <v>61</v>
      </c>
      <c r="E21" s="2" t="s">
        <v>12</v>
      </c>
    </row>
    <row r="22" spans="1:5" ht="12.5">
      <c r="A22" s="44" t="s">
        <v>65</v>
      </c>
      <c r="B22" s="2" t="s">
        <v>39</v>
      </c>
      <c r="C22" s="45" t="s">
        <v>66</v>
      </c>
      <c r="D22" s="2" t="s">
        <v>61</v>
      </c>
      <c r="E22" s="2" t="s">
        <v>13</v>
      </c>
    </row>
    <row r="23" spans="1:5" ht="12.5">
      <c r="A23" s="44" t="s">
        <v>67</v>
      </c>
      <c r="B23" s="2" t="s">
        <v>48</v>
      </c>
      <c r="C23" s="45" t="s">
        <v>40</v>
      </c>
      <c r="D23" s="2" t="s">
        <v>61</v>
      </c>
      <c r="E23" s="2" t="s">
        <v>9</v>
      </c>
    </row>
    <row r="24" spans="1:5" ht="12.5">
      <c r="A24" s="44" t="s">
        <v>68</v>
      </c>
      <c r="B24" s="2" t="s">
        <v>48</v>
      </c>
      <c r="C24" s="45" t="s">
        <v>42</v>
      </c>
      <c r="D24" s="2" t="s">
        <v>61</v>
      </c>
      <c r="E24" s="2" t="s">
        <v>10</v>
      </c>
    </row>
    <row r="25" spans="1:5" ht="12.5">
      <c r="A25" s="44" t="s">
        <v>69</v>
      </c>
      <c r="B25" s="2" t="s">
        <v>48</v>
      </c>
      <c r="C25" s="45" t="s">
        <v>44</v>
      </c>
      <c r="D25" s="2" t="s">
        <v>61</v>
      </c>
      <c r="E25" s="2" t="s">
        <v>11</v>
      </c>
    </row>
    <row r="26" spans="1:5" ht="12.5">
      <c r="A26" s="44" t="s">
        <v>70</v>
      </c>
      <c r="B26" s="2" t="s">
        <v>48</v>
      </c>
      <c r="C26" s="45" t="s">
        <v>46</v>
      </c>
      <c r="D26" s="2" t="s">
        <v>61</v>
      </c>
      <c r="E26" s="2" t="s">
        <v>12</v>
      </c>
    </row>
    <row r="27" spans="1:5" ht="12.5">
      <c r="A27" s="44" t="s">
        <v>71</v>
      </c>
      <c r="B27" s="2" t="s">
        <v>48</v>
      </c>
      <c r="C27" s="45" t="s">
        <v>66</v>
      </c>
      <c r="D27" s="2" t="s">
        <v>61</v>
      </c>
      <c r="E27" s="2" t="s">
        <v>13</v>
      </c>
    </row>
    <row r="28" spans="1:5" ht="12.5">
      <c r="A28" s="44" t="s">
        <v>72</v>
      </c>
      <c r="B28" s="2" t="s">
        <v>39</v>
      </c>
      <c r="C28" s="45" t="s">
        <v>40</v>
      </c>
      <c r="D28" s="2" t="s">
        <v>61</v>
      </c>
      <c r="E28" s="2" t="s">
        <v>9</v>
      </c>
    </row>
    <row r="29" spans="1:5" ht="12.5">
      <c r="A29" s="44" t="s">
        <v>73</v>
      </c>
      <c r="B29" s="2" t="s">
        <v>39</v>
      </c>
      <c r="C29" s="45" t="s">
        <v>42</v>
      </c>
      <c r="D29" s="2" t="s">
        <v>61</v>
      </c>
      <c r="E29" s="2" t="s">
        <v>10</v>
      </c>
    </row>
    <row r="30" spans="1:5" ht="12.5">
      <c r="A30" s="44" t="s">
        <v>74</v>
      </c>
      <c r="B30" s="2" t="s">
        <v>39</v>
      </c>
      <c r="C30" s="45" t="s">
        <v>44</v>
      </c>
      <c r="D30" s="2" t="s">
        <v>61</v>
      </c>
      <c r="E30" s="2" t="s">
        <v>11</v>
      </c>
    </row>
    <row r="31" spans="1:5" ht="12.5">
      <c r="A31" s="44" t="s">
        <v>75</v>
      </c>
      <c r="B31" s="2" t="s">
        <v>39</v>
      </c>
      <c r="C31" s="45" t="s">
        <v>46</v>
      </c>
      <c r="D31" s="2" t="s">
        <v>61</v>
      </c>
      <c r="E31" s="2" t="s">
        <v>12</v>
      </c>
    </row>
    <row r="32" spans="1:5" ht="12.5">
      <c r="A32" s="44" t="s">
        <v>76</v>
      </c>
      <c r="B32" s="2" t="s">
        <v>39</v>
      </c>
      <c r="C32" s="45" t="s">
        <v>66</v>
      </c>
      <c r="D32" s="2" t="s">
        <v>61</v>
      </c>
      <c r="E32" s="2" t="s">
        <v>13</v>
      </c>
    </row>
    <row r="33" spans="1:5" ht="12.5">
      <c r="A33" s="44" t="s">
        <v>77</v>
      </c>
      <c r="B33" s="2" t="s">
        <v>48</v>
      </c>
      <c r="C33" s="45" t="s">
        <v>40</v>
      </c>
      <c r="D33" s="2" t="s">
        <v>61</v>
      </c>
      <c r="E33" s="2" t="s">
        <v>9</v>
      </c>
    </row>
    <row r="34" spans="1:5" ht="12.5">
      <c r="A34" s="44" t="s">
        <v>78</v>
      </c>
      <c r="B34" s="2" t="s">
        <v>48</v>
      </c>
      <c r="C34" s="45" t="s">
        <v>42</v>
      </c>
      <c r="D34" s="2" t="s">
        <v>61</v>
      </c>
      <c r="E34" s="2" t="s">
        <v>10</v>
      </c>
    </row>
    <row r="35" spans="1:5" ht="12.5">
      <c r="A35" s="44" t="s">
        <v>79</v>
      </c>
      <c r="B35" s="2" t="s">
        <v>48</v>
      </c>
      <c r="C35" s="45" t="s">
        <v>44</v>
      </c>
      <c r="D35" s="2" t="s">
        <v>61</v>
      </c>
      <c r="E35" s="2" t="s">
        <v>11</v>
      </c>
    </row>
    <row r="36" spans="1:5" ht="12.5">
      <c r="A36" s="44" t="s">
        <v>80</v>
      </c>
      <c r="B36" s="2" t="s">
        <v>48</v>
      </c>
      <c r="C36" s="45" t="s">
        <v>46</v>
      </c>
      <c r="D36" s="2" t="s">
        <v>61</v>
      </c>
      <c r="E36" s="2" t="s">
        <v>12</v>
      </c>
    </row>
    <row r="37" spans="1:5" ht="12.5">
      <c r="A37" s="44" t="s">
        <v>81</v>
      </c>
      <c r="B37" s="2" t="s">
        <v>48</v>
      </c>
      <c r="C37" s="45" t="s">
        <v>66</v>
      </c>
      <c r="D37" s="2" t="s">
        <v>61</v>
      </c>
      <c r="E37" s="2" t="s">
        <v>13</v>
      </c>
    </row>
  </sheetData>
  <hyperlinks>
    <hyperlink ref="C2" r:id="rId1" xr:uid="{00000000-0004-0000-0200-000000000000}"/>
    <hyperlink ref="C3" r:id="rId2" xr:uid="{00000000-0004-0000-0200-000001000000}"/>
    <hyperlink ref="C4" r:id="rId3" xr:uid="{00000000-0004-0000-0200-000002000000}"/>
    <hyperlink ref="C5" r:id="rId4" xr:uid="{00000000-0004-0000-0200-000003000000}"/>
    <hyperlink ref="C6" r:id="rId5" xr:uid="{00000000-0004-0000-0200-000004000000}"/>
    <hyperlink ref="C7" r:id="rId6" xr:uid="{00000000-0004-0000-0200-000005000000}"/>
    <hyperlink ref="C8" r:id="rId7" xr:uid="{00000000-0004-0000-0200-000006000000}"/>
    <hyperlink ref="C9" r:id="rId8" xr:uid="{00000000-0004-0000-0200-000007000000}"/>
    <hyperlink ref="C10" r:id="rId9" xr:uid="{00000000-0004-0000-0200-000008000000}"/>
    <hyperlink ref="C11" r:id="rId10" xr:uid="{00000000-0004-0000-0200-000009000000}"/>
    <hyperlink ref="C12" r:id="rId11" xr:uid="{00000000-0004-0000-0200-00000A000000}"/>
    <hyperlink ref="C13" r:id="rId12" xr:uid="{00000000-0004-0000-0200-00000B000000}"/>
    <hyperlink ref="C14" r:id="rId13" xr:uid="{00000000-0004-0000-0200-00000C000000}"/>
    <hyperlink ref="C15" r:id="rId14" xr:uid="{00000000-0004-0000-0200-00000D000000}"/>
    <hyperlink ref="C16" r:id="rId15" xr:uid="{00000000-0004-0000-0200-00000E000000}"/>
    <hyperlink ref="C17" r:id="rId16" xr:uid="{00000000-0004-0000-0200-00000F000000}"/>
    <hyperlink ref="C18" r:id="rId17" xr:uid="{00000000-0004-0000-0200-000010000000}"/>
    <hyperlink ref="C19" r:id="rId18" xr:uid="{00000000-0004-0000-0200-000011000000}"/>
    <hyperlink ref="C20" r:id="rId19" xr:uid="{00000000-0004-0000-0200-000012000000}"/>
    <hyperlink ref="C21" r:id="rId20" xr:uid="{00000000-0004-0000-0200-000013000000}"/>
    <hyperlink ref="C22" r:id="rId21" xr:uid="{00000000-0004-0000-0200-000014000000}"/>
    <hyperlink ref="C23" r:id="rId22" xr:uid="{00000000-0004-0000-0200-000015000000}"/>
    <hyperlink ref="C24" r:id="rId23" xr:uid="{00000000-0004-0000-0200-000016000000}"/>
    <hyperlink ref="C25" r:id="rId24" xr:uid="{00000000-0004-0000-0200-000017000000}"/>
    <hyperlink ref="C26" r:id="rId25" xr:uid="{00000000-0004-0000-0200-000018000000}"/>
    <hyperlink ref="C27" r:id="rId26" xr:uid="{00000000-0004-0000-0200-000019000000}"/>
    <hyperlink ref="C28" r:id="rId27" xr:uid="{00000000-0004-0000-0200-00001A000000}"/>
    <hyperlink ref="C29" r:id="rId28" xr:uid="{00000000-0004-0000-0200-00001B000000}"/>
    <hyperlink ref="C30" r:id="rId29" xr:uid="{00000000-0004-0000-0200-00001C000000}"/>
    <hyperlink ref="C31" r:id="rId30" xr:uid="{00000000-0004-0000-0200-00001D000000}"/>
    <hyperlink ref="C32" r:id="rId31" xr:uid="{00000000-0004-0000-0200-00001E000000}"/>
    <hyperlink ref="C33" r:id="rId32" xr:uid="{00000000-0004-0000-0200-00001F000000}"/>
    <hyperlink ref="C34" r:id="rId33" xr:uid="{00000000-0004-0000-0200-000020000000}"/>
    <hyperlink ref="C35" r:id="rId34" xr:uid="{00000000-0004-0000-0200-000021000000}"/>
    <hyperlink ref="C36" r:id="rId35" xr:uid="{00000000-0004-0000-0200-000022000000}"/>
    <hyperlink ref="C37" r:id="rId36" xr:uid="{00000000-0004-0000-0200-00002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O999"/>
  <sheetViews>
    <sheetView topLeftCell="A26" workbookViewId="0">
      <selection activeCell="H7" sqref="H7"/>
    </sheetView>
  </sheetViews>
  <sheetFormatPr defaultColWidth="12.6328125" defaultRowHeight="15.75" customHeight="1"/>
  <cols>
    <col min="1" max="1" width="14.08984375" customWidth="1"/>
    <col min="2" max="10" width="19.7265625" customWidth="1"/>
  </cols>
  <sheetData>
    <row r="1" spans="1:15" ht="13">
      <c r="A1" s="168" t="s">
        <v>34</v>
      </c>
      <c r="B1" s="168" t="s">
        <v>33</v>
      </c>
      <c r="C1" s="168" t="s">
        <v>15</v>
      </c>
      <c r="D1" s="168" t="s">
        <v>82</v>
      </c>
      <c r="E1" s="169" t="s">
        <v>83</v>
      </c>
      <c r="F1" s="169" t="s">
        <v>84</v>
      </c>
      <c r="G1" s="179" t="s">
        <v>85</v>
      </c>
      <c r="H1" s="170" t="s">
        <v>86</v>
      </c>
      <c r="I1" s="171" t="s">
        <v>87</v>
      </c>
      <c r="J1" s="168" t="s">
        <v>88</v>
      </c>
      <c r="K1" s="145" t="s">
        <v>89</v>
      </c>
      <c r="L1" s="145" t="s">
        <v>90</v>
      </c>
      <c r="M1" s="180" t="s">
        <v>91</v>
      </c>
      <c r="N1" s="180" t="s">
        <v>92</v>
      </c>
      <c r="O1" s="140"/>
    </row>
    <row r="2" spans="1:15" ht="15.75" customHeight="1">
      <c r="A2" s="173" t="str">
        <f>VLOOKUP(B2,'Campaign x Landing Pages'!$A$2:$B$37,2, FALSE)</f>
        <v>Q2</v>
      </c>
      <c r="B2" s="172" t="s">
        <v>47</v>
      </c>
      <c r="C2" s="172" t="str">
        <f>VLOOKUP(B2,'Campaign x Landing Pages'!$A$1:$E$37,5,FALSE)</f>
        <v>Bird</v>
      </c>
      <c r="D2" s="172" t="s">
        <v>93</v>
      </c>
      <c r="E2" s="174" t="s">
        <v>94</v>
      </c>
      <c r="F2" s="175">
        <v>3351.83475</v>
      </c>
      <c r="G2" s="175">
        <v>55046.25</v>
      </c>
      <c r="H2" s="176">
        <v>4761</v>
      </c>
      <c r="I2" s="176">
        <v>279388</v>
      </c>
      <c r="J2" s="142">
        <v>158</v>
      </c>
      <c r="K2" s="143">
        <f t="shared" ref="K2:K101" si="0">F2/H2</f>
        <v>0.70401906112161305</v>
      </c>
      <c r="L2" s="143">
        <f t="shared" ref="L2:L101" si="1">F2/J2</f>
        <v>21.214143987341771</v>
      </c>
      <c r="M2" s="144">
        <f t="shared" ref="M2:M101" si="2">H2/I2</f>
        <v>1.7040817787449713E-2</v>
      </c>
      <c r="N2" s="144">
        <f t="shared" ref="N2:N101" si="3">J2/H2</f>
        <v>3.3186305398025626E-2</v>
      </c>
      <c r="O2" s="140"/>
    </row>
    <row r="3" spans="1:15" ht="15.75" customHeight="1">
      <c r="A3" s="173" t="str">
        <f>VLOOKUP(B3,'Campaign x Landing Pages'!$A$2:$B$37,2, FALSE)</f>
        <v>Q2</v>
      </c>
      <c r="B3" s="172" t="s">
        <v>47</v>
      </c>
      <c r="C3" s="172" t="str">
        <f>VLOOKUP(B3,'Campaign x Landing Pages'!$A$1:$E$37,5,FALSE)</f>
        <v>Bird</v>
      </c>
      <c r="D3" s="172" t="s">
        <v>95</v>
      </c>
      <c r="E3" s="174" t="s">
        <v>96</v>
      </c>
      <c r="F3" s="175">
        <v>3074.1695</v>
      </c>
      <c r="G3" s="175">
        <v>58359.584999999999</v>
      </c>
      <c r="H3" s="176">
        <v>4473</v>
      </c>
      <c r="I3" s="176">
        <v>262848</v>
      </c>
      <c r="J3" s="142">
        <v>168</v>
      </c>
      <c r="K3" s="143">
        <f t="shared" si="0"/>
        <v>0.68727241225128544</v>
      </c>
      <c r="L3" s="143">
        <f t="shared" si="1"/>
        <v>18.298627976190478</v>
      </c>
      <c r="M3" s="144">
        <f t="shared" si="2"/>
        <v>1.7017439737034332E-2</v>
      </c>
      <c r="N3" s="144">
        <f t="shared" si="3"/>
        <v>3.7558685446009391E-2</v>
      </c>
      <c r="O3" s="140"/>
    </row>
    <row r="4" spans="1:15" ht="15.75" customHeight="1">
      <c r="A4" s="173" t="str">
        <f>VLOOKUP(B4,'Campaign x Landing Pages'!$A$2:$B$37,2, FALSE)</f>
        <v>Q2</v>
      </c>
      <c r="B4" s="172" t="s">
        <v>47</v>
      </c>
      <c r="C4" s="172" t="str">
        <f>VLOOKUP(B4,'Campaign x Landing Pages'!$A$1:$E$37,5,FALSE)</f>
        <v>Bird</v>
      </c>
      <c r="D4" s="172" t="s">
        <v>97</v>
      </c>
      <c r="E4" s="174" t="s">
        <v>98</v>
      </c>
      <c r="F4" s="175">
        <v>3180.4195</v>
      </c>
      <c r="G4" s="175">
        <v>53472.084999999999</v>
      </c>
      <c r="H4" s="176">
        <v>4611</v>
      </c>
      <c r="I4" s="176">
        <v>288973</v>
      </c>
      <c r="J4" s="142">
        <v>156</v>
      </c>
      <c r="K4" s="143">
        <f t="shared" si="0"/>
        <v>0.68974615050965082</v>
      </c>
      <c r="L4" s="143">
        <f t="shared" si="1"/>
        <v>20.387304487179488</v>
      </c>
      <c r="M4" s="144">
        <f t="shared" si="2"/>
        <v>1.5956508047464641E-2</v>
      </c>
      <c r="N4" s="144">
        <f t="shared" si="3"/>
        <v>3.3832140533506833E-2</v>
      </c>
      <c r="O4" s="140"/>
    </row>
    <row r="5" spans="1:15" ht="15.75" customHeight="1">
      <c r="A5" s="173" t="str">
        <f>VLOOKUP(B5,'Campaign x Landing Pages'!$A$2:$B$37,2, FALSE)</f>
        <v>Q2</v>
      </c>
      <c r="B5" s="172" t="s">
        <v>47</v>
      </c>
      <c r="C5" s="172" t="str">
        <f>VLOOKUP(B5,'Campaign x Landing Pages'!$A$1:$E$37,5,FALSE)</f>
        <v>Bird</v>
      </c>
      <c r="D5" s="172" t="s">
        <v>99</v>
      </c>
      <c r="E5" s="174" t="s">
        <v>100</v>
      </c>
      <c r="F5" s="175">
        <v>3105.6875</v>
      </c>
      <c r="G5" s="175">
        <v>58215.834999999999</v>
      </c>
      <c r="H5" s="176">
        <v>3945</v>
      </c>
      <c r="I5" s="176">
        <v>256458</v>
      </c>
      <c r="J5" s="142">
        <v>154</v>
      </c>
      <c r="K5" s="143">
        <f t="shared" si="0"/>
        <v>0.78724651457541195</v>
      </c>
      <c r="L5" s="143">
        <f t="shared" si="1"/>
        <v>20.166801948051948</v>
      </c>
      <c r="M5" s="144">
        <f t="shared" si="2"/>
        <v>1.538263575322275E-2</v>
      </c>
      <c r="N5" s="144">
        <f t="shared" si="3"/>
        <v>3.9036755386565272E-2</v>
      </c>
      <c r="O5" s="140"/>
    </row>
    <row r="6" spans="1:15" ht="15.75" customHeight="1">
      <c r="A6" s="173" t="str">
        <f>VLOOKUP(B6,'Campaign x Landing Pages'!$A$2:$B$37,2, FALSE)</f>
        <v>Q2</v>
      </c>
      <c r="B6" s="172" t="s">
        <v>47</v>
      </c>
      <c r="C6" s="172" t="str">
        <f>VLOOKUP(B6,'Campaign x Landing Pages'!$A$1:$E$37,5,FALSE)</f>
        <v>Bird</v>
      </c>
      <c r="D6" s="172" t="s">
        <v>101</v>
      </c>
      <c r="E6" s="174" t="s">
        <v>102</v>
      </c>
      <c r="F6" s="175">
        <v>3288.4375</v>
      </c>
      <c r="G6" s="175">
        <v>54434.17</v>
      </c>
      <c r="H6" s="176">
        <v>4212</v>
      </c>
      <c r="I6" s="176">
        <v>259755</v>
      </c>
      <c r="J6" s="142">
        <v>180</v>
      </c>
      <c r="K6" s="143">
        <f t="shared" si="0"/>
        <v>0.78073065052231716</v>
      </c>
      <c r="L6" s="143">
        <f t="shared" si="1"/>
        <v>18.269097222222221</v>
      </c>
      <c r="M6" s="144">
        <f t="shared" si="2"/>
        <v>1.6215279782872322E-2</v>
      </c>
      <c r="N6" s="144">
        <f t="shared" si="3"/>
        <v>4.2735042735042736E-2</v>
      </c>
      <c r="O6" s="140"/>
    </row>
    <row r="7" spans="1:15" ht="15.75" customHeight="1">
      <c r="A7" s="173" t="str">
        <f>VLOOKUP(B7,'Campaign x Landing Pages'!$A$2:$B$37,2, FALSE)</f>
        <v>Q1</v>
      </c>
      <c r="B7" s="172" t="s">
        <v>38</v>
      </c>
      <c r="C7" s="172" t="str">
        <f>VLOOKUP(B7,'Campaign x Landing Pages'!$A$1:$E$37,5,FALSE)</f>
        <v>Bird</v>
      </c>
      <c r="D7" s="172" t="s">
        <v>103</v>
      </c>
      <c r="E7" s="174" t="s">
        <v>104</v>
      </c>
      <c r="F7" s="175">
        <v>3534.232</v>
      </c>
      <c r="G7" s="175">
        <v>72730.42</v>
      </c>
      <c r="H7" s="176">
        <v>5320.5</v>
      </c>
      <c r="I7" s="176">
        <v>304819</v>
      </c>
      <c r="J7" s="142">
        <v>202</v>
      </c>
      <c r="K7" s="143">
        <f t="shared" si="0"/>
        <v>0.66426689220937885</v>
      </c>
      <c r="L7" s="143">
        <f t="shared" si="1"/>
        <v>17.49619801980198</v>
      </c>
      <c r="M7" s="144">
        <f t="shared" si="2"/>
        <v>1.7454620610919923E-2</v>
      </c>
      <c r="N7" s="144">
        <f t="shared" si="3"/>
        <v>3.7966356545437459E-2</v>
      </c>
      <c r="O7" s="140"/>
    </row>
    <row r="8" spans="1:15" ht="15.75" customHeight="1">
      <c r="A8" s="173" t="str">
        <f>VLOOKUP(B8,'Campaign x Landing Pages'!$A$2:$B$37,2, FALSE)</f>
        <v>Q1</v>
      </c>
      <c r="B8" s="172" t="s">
        <v>38</v>
      </c>
      <c r="C8" s="172" t="str">
        <f>VLOOKUP(B8,'Campaign x Landing Pages'!$A$1:$E$37,5,FALSE)</f>
        <v>Bird</v>
      </c>
      <c r="D8" s="172" t="s">
        <v>105</v>
      </c>
      <c r="E8" s="174" t="s">
        <v>106</v>
      </c>
      <c r="F8" s="175">
        <v>3672.70975</v>
      </c>
      <c r="G8" s="175">
        <v>65116.25</v>
      </c>
      <c r="H8" s="176">
        <v>5962.5</v>
      </c>
      <c r="I8" s="176">
        <v>309111</v>
      </c>
      <c r="J8" s="142">
        <v>206</v>
      </c>
      <c r="K8" s="143">
        <f t="shared" si="0"/>
        <v>0.6159680922431866</v>
      </c>
      <c r="L8" s="143">
        <f t="shared" si="1"/>
        <v>17.828688106796115</v>
      </c>
      <c r="M8" s="144">
        <f t="shared" si="2"/>
        <v>1.9289187379290935E-2</v>
      </c>
      <c r="N8" s="144">
        <f t="shared" si="3"/>
        <v>3.4549266247379452E-2</v>
      </c>
      <c r="O8" s="140"/>
    </row>
    <row r="9" spans="1:15" ht="15.75" customHeight="1">
      <c r="A9" s="173" t="str">
        <f>VLOOKUP(B9,'Campaign x Landing Pages'!$A$2:$B$37,2, FALSE)</f>
        <v>Q1</v>
      </c>
      <c r="B9" s="172" t="s">
        <v>38</v>
      </c>
      <c r="C9" s="172" t="str">
        <f>VLOOKUP(B9,'Campaign x Landing Pages'!$A$1:$E$37,5,FALSE)</f>
        <v>Bird</v>
      </c>
      <c r="D9" s="172" t="s">
        <v>107</v>
      </c>
      <c r="E9" s="174" t="s">
        <v>108</v>
      </c>
      <c r="F9" s="175">
        <v>4105.857</v>
      </c>
      <c r="G9" s="175">
        <v>82307.085000000006</v>
      </c>
      <c r="H9" s="176">
        <v>7461</v>
      </c>
      <c r="I9" s="176">
        <v>352994</v>
      </c>
      <c r="J9" s="142">
        <v>224</v>
      </c>
      <c r="K9" s="143">
        <f t="shared" si="0"/>
        <v>0.55030920788098114</v>
      </c>
      <c r="L9" s="143">
        <f t="shared" si="1"/>
        <v>18.329718750000001</v>
      </c>
      <c r="M9" s="144">
        <f t="shared" si="2"/>
        <v>2.1136336594956288E-2</v>
      </c>
      <c r="N9" s="144">
        <f t="shared" si="3"/>
        <v>3.0022785149443773E-2</v>
      </c>
      <c r="O9" s="140"/>
    </row>
    <row r="10" spans="1:15" ht="15.75" customHeight="1">
      <c r="A10" s="173" t="str">
        <f>VLOOKUP(B10,'Campaign x Landing Pages'!$A$2:$B$37,2, FALSE)</f>
        <v>Q1</v>
      </c>
      <c r="B10" s="172" t="s">
        <v>38</v>
      </c>
      <c r="C10" s="172" t="str">
        <f>VLOOKUP(B10,'Campaign x Landing Pages'!$A$1:$E$37,5,FALSE)</f>
        <v>Bird</v>
      </c>
      <c r="D10" s="172" t="s">
        <v>109</v>
      </c>
      <c r="E10" s="174" t="s">
        <v>110</v>
      </c>
      <c r="F10" s="175">
        <v>3904.33475</v>
      </c>
      <c r="G10" s="175">
        <v>73884.17</v>
      </c>
      <c r="H10" s="176">
        <v>6276</v>
      </c>
      <c r="I10" s="176">
        <v>321334</v>
      </c>
      <c r="J10" s="142">
        <v>226</v>
      </c>
      <c r="K10" s="143">
        <f t="shared" si="0"/>
        <v>0.62210560070108345</v>
      </c>
      <c r="L10" s="143">
        <f t="shared" si="1"/>
        <v>17.275817477876107</v>
      </c>
      <c r="M10" s="144">
        <f t="shared" si="2"/>
        <v>1.9531079811037737E-2</v>
      </c>
      <c r="N10" s="144">
        <f t="shared" si="3"/>
        <v>3.6010197578075206E-2</v>
      </c>
      <c r="O10" s="140"/>
    </row>
    <row r="11" spans="1:15" ht="15.75" customHeight="1">
      <c r="A11" s="173" t="str">
        <f>VLOOKUP(B11,'Campaign x Landing Pages'!$A$2:$B$37,2, FALSE)</f>
        <v>Q2</v>
      </c>
      <c r="B11" s="172" t="s">
        <v>47</v>
      </c>
      <c r="C11" s="172" t="str">
        <f>VLOOKUP(B11,'Campaign x Landing Pages'!$A$1:$E$37,5,FALSE)</f>
        <v>Bird</v>
      </c>
      <c r="D11" s="172" t="s">
        <v>111</v>
      </c>
      <c r="E11" s="174" t="s">
        <v>112</v>
      </c>
      <c r="F11" s="175">
        <v>2704.4195</v>
      </c>
      <c r="G11" s="175">
        <v>65283.75</v>
      </c>
      <c r="H11" s="176">
        <v>5355</v>
      </c>
      <c r="I11" s="176">
        <v>234531</v>
      </c>
      <c r="J11" s="142">
        <v>186</v>
      </c>
      <c r="K11" s="143">
        <f t="shared" si="0"/>
        <v>0.5050269841269841</v>
      </c>
      <c r="L11" s="143">
        <f t="shared" si="1"/>
        <v>14.539889784946237</v>
      </c>
      <c r="M11" s="144">
        <f t="shared" si="2"/>
        <v>2.2832802486664874E-2</v>
      </c>
      <c r="N11" s="144">
        <f t="shared" si="3"/>
        <v>3.4733893557422971E-2</v>
      </c>
      <c r="O11" s="140"/>
    </row>
    <row r="12" spans="1:15" ht="15.75" customHeight="1">
      <c r="A12" s="173" t="str">
        <f>VLOOKUP(B12,'Campaign x Landing Pages'!$A$2:$B$37,2, FALSE)</f>
        <v>Q2</v>
      </c>
      <c r="B12" s="172" t="s">
        <v>47</v>
      </c>
      <c r="C12" s="172" t="str">
        <f>VLOOKUP(B12,'Campaign x Landing Pages'!$A$1:$E$37,5,FALSE)</f>
        <v>Bird</v>
      </c>
      <c r="D12" s="172" t="s">
        <v>113</v>
      </c>
      <c r="E12" s="174" t="s">
        <v>114</v>
      </c>
      <c r="F12" s="175">
        <v>1818.2945</v>
      </c>
      <c r="G12" s="175">
        <v>49495</v>
      </c>
      <c r="H12" s="176">
        <v>2776.5</v>
      </c>
      <c r="I12" s="176">
        <v>160398</v>
      </c>
      <c r="J12" s="142">
        <v>162</v>
      </c>
      <c r="K12" s="143">
        <f t="shared" si="0"/>
        <v>0.65488726814334597</v>
      </c>
      <c r="L12" s="143">
        <f t="shared" si="1"/>
        <v>11.22404012345679</v>
      </c>
      <c r="M12" s="144">
        <f t="shared" si="2"/>
        <v>1.7310066210301876E-2</v>
      </c>
      <c r="N12" s="144">
        <f t="shared" si="3"/>
        <v>5.834683954619125E-2</v>
      </c>
      <c r="O12" s="140"/>
    </row>
    <row r="13" spans="1:15" ht="15.75" customHeight="1">
      <c r="A13" s="173" t="str">
        <f>VLOOKUP(B13,'Campaign x Landing Pages'!$A$2:$B$37,2, FALSE)</f>
        <v>Q2</v>
      </c>
      <c r="B13" s="172" t="s">
        <v>47</v>
      </c>
      <c r="C13" s="172" t="str">
        <f>VLOOKUP(B13,'Campaign x Landing Pages'!$A$1:$E$37,5,FALSE)</f>
        <v>Bird</v>
      </c>
      <c r="D13" s="172" t="s">
        <v>115</v>
      </c>
      <c r="E13" s="174" t="s">
        <v>116</v>
      </c>
      <c r="F13" s="175">
        <v>1633.0625</v>
      </c>
      <c r="G13" s="175">
        <v>40826.67</v>
      </c>
      <c r="H13" s="176">
        <v>2947.5</v>
      </c>
      <c r="I13" s="176">
        <v>150247</v>
      </c>
      <c r="J13" s="142">
        <v>114</v>
      </c>
      <c r="K13" s="143">
        <f t="shared" si="0"/>
        <v>0.55405004240882105</v>
      </c>
      <c r="L13" s="143">
        <f t="shared" si="1"/>
        <v>14.325109649122806</v>
      </c>
      <c r="M13" s="144">
        <f t="shared" si="2"/>
        <v>1.9617696193601205E-2</v>
      </c>
      <c r="N13" s="144">
        <f t="shared" si="3"/>
        <v>3.8676844783715011E-2</v>
      </c>
      <c r="O13" s="140"/>
    </row>
    <row r="14" spans="1:15" ht="15.75" customHeight="1">
      <c r="A14" s="173" t="str">
        <f>VLOOKUP(B14,'Campaign x Landing Pages'!$A$2:$B$37,2, FALSE)</f>
        <v>Q2</v>
      </c>
      <c r="B14" s="172" t="s">
        <v>47</v>
      </c>
      <c r="C14" s="172" t="str">
        <f>VLOOKUP(B14,'Campaign x Landing Pages'!$A$1:$E$37,5,FALSE)</f>
        <v>Bird</v>
      </c>
      <c r="D14" s="172" t="s">
        <v>117</v>
      </c>
      <c r="E14" s="174" t="s">
        <v>118</v>
      </c>
      <c r="F14" s="175">
        <v>1700.357</v>
      </c>
      <c r="G14" s="175">
        <v>43892.084999999999</v>
      </c>
      <c r="H14" s="176">
        <v>3019.5</v>
      </c>
      <c r="I14" s="176">
        <v>161341</v>
      </c>
      <c r="J14" s="142">
        <v>128</v>
      </c>
      <c r="K14" s="143">
        <f t="shared" si="0"/>
        <v>0.56312535187945023</v>
      </c>
      <c r="L14" s="143">
        <f t="shared" si="1"/>
        <v>13.2840390625</v>
      </c>
      <c r="M14" s="144">
        <f t="shared" si="2"/>
        <v>1.871501974079744E-2</v>
      </c>
      <c r="N14" s="144">
        <f t="shared" si="3"/>
        <v>4.2391124358337473E-2</v>
      </c>
      <c r="O14" s="140"/>
    </row>
    <row r="15" spans="1:15" ht="15.75" customHeight="1">
      <c r="A15" s="173" t="str">
        <f>VLOOKUP(B15,'Campaign x Landing Pages'!$A$2:$B$37,2, FALSE)</f>
        <v>Q1</v>
      </c>
      <c r="B15" s="172" t="s">
        <v>38</v>
      </c>
      <c r="C15" s="172" t="str">
        <f>VLOOKUP(B15,'Campaign x Landing Pages'!$A$1:$E$37,5,FALSE)</f>
        <v>Bird</v>
      </c>
      <c r="D15" s="172" t="s">
        <v>119</v>
      </c>
      <c r="E15" s="174" t="s">
        <v>120</v>
      </c>
      <c r="F15" s="175">
        <v>3704.58475</v>
      </c>
      <c r="G15" s="175">
        <v>79163.335000000006</v>
      </c>
      <c r="H15" s="176">
        <v>5799</v>
      </c>
      <c r="I15" s="176">
        <v>313771</v>
      </c>
      <c r="J15" s="142">
        <v>218</v>
      </c>
      <c r="K15" s="143">
        <f t="shared" si="0"/>
        <v>0.63883165200896708</v>
      </c>
      <c r="L15" s="143">
        <f t="shared" si="1"/>
        <v>16.993508027522935</v>
      </c>
      <c r="M15" s="144">
        <f t="shared" si="2"/>
        <v>1.8481631508329321E-2</v>
      </c>
      <c r="N15" s="144">
        <f t="shared" si="3"/>
        <v>3.7592688394550787E-2</v>
      </c>
      <c r="O15" s="140"/>
    </row>
    <row r="16" spans="1:15" ht="15.75" customHeight="1">
      <c r="A16" s="173" t="str">
        <f>VLOOKUP(B16,'Campaign x Landing Pages'!$A$2:$B$37,2, FALSE)</f>
        <v>Q1</v>
      </c>
      <c r="B16" s="172" t="s">
        <v>38</v>
      </c>
      <c r="C16" s="172" t="str">
        <f>VLOOKUP(B16,'Campaign x Landing Pages'!$A$1:$E$37,5,FALSE)</f>
        <v>Bird</v>
      </c>
      <c r="D16" s="172" t="s">
        <v>121</v>
      </c>
      <c r="E16" s="174" t="s">
        <v>122</v>
      </c>
      <c r="F16" s="175">
        <v>3920.27225</v>
      </c>
      <c r="G16" s="175">
        <v>69003.75</v>
      </c>
      <c r="H16" s="176">
        <v>5850</v>
      </c>
      <c r="I16" s="176">
        <v>329426</v>
      </c>
      <c r="J16" s="142">
        <v>202</v>
      </c>
      <c r="K16" s="143">
        <f t="shared" si="0"/>
        <v>0.6701320085470085</v>
      </c>
      <c r="L16" s="143">
        <f t="shared" si="1"/>
        <v>19.407288366336633</v>
      </c>
      <c r="M16" s="144">
        <f t="shared" si="2"/>
        <v>1.775816116517822E-2</v>
      </c>
      <c r="N16" s="144">
        <f t="shared" si="3"/>
        <v>3.4529914529914531E-2</v>
      </c>
      <c r="O16" s="140"/>
    </row>
    <row r="17" spans="1:15" ht="15.75" customHeight="1">
      <c r="A17" s="173" t="str">
        <f>VLOOKUP(B17,'Campaign x Landing Pages'!$A$2:$B$37,2, FALSE)</f>
        <v>Q1</v>
      </c>
      <c r="B17" s="172" t="s">
        <v>38</v>
      </c>
      <c r="C17" s="172" t="str">
        <f>VLOOKUP(B17,'Campaign x Landing Pages'!$A$1:$E$37,5,FALSE)</f>
        <v>Bird</v>
      </c>
      <c r="D17" s="172" t="s">
        <v>123</v>
      </c>
      <c r="E17" s="174" t="s">
        <v>124</v>
      </c>
      <c r="F17" s="175">
        <v>3985.08475</v>
      </c>
      <c r="G17" s="175">
        <v>63630.42</v>
      </c>
      <c r="H17" s="176">
        <v>5188.5</v>
      </c>
      <c r="I17" s="176">
        <v>316209</v>
      </c>
      <c r="J17" s="142">
        <v>194</v>
      </c>
      <c r="K17" s="143">
        <f t="shared" si="0"/>
        <v>0.76806104847258361</v>
      </c>
      <c r="L17" s="143">
        <f t="shared" si="1"/>
        <v>20.541673969072164</v>
      </c>
      <c r="M17" s="144">
        <f t="shared" si="2"/>
        <v>1.6408451372351831E-2</v>
      </c>
      <c r="N17" s="144">
        <f t="shared" si="3"/>
        <v>3.7390382576852656E-2</v>
      </c>
      <c r="O17" s="140"/>
    </row>
    <row r="18" spans="1:15" ht="15.75" customHeight="1">
      <c r="A18" s="173" t="str">
        <f>VLOOKUP(B18,'Campaign x Landing Pages'!$A$2:$B$37,2, FALSE)</f>
        <v>Q1</v>
      </c>
      <c r="B18" s="172" t="s">
        <v>38</v>
      </c>
      <c r="C18" s="172" t="str">
        <f>VLOOKUP(B18,'Campaign x Landing Pages'!$A$1:$E$37,5,FALSE)</f>
        <v>Bird</v>
      </c>
      <c r="D18" s="172" t="s">
        <v>125</v>
      </c>
      <c r="E18" s="174" t="s">
        <v>126</v>
      </c>
      <c r="F18" s="175">
        <v>3985.4375</v>
      </c>
      <c r="G18" s="175">
        <v>67312.085000000006</v>
      </c>
      <c r="H18" s="176">
        <v>5458.5</v>
      </c>
      <c r="I18" s="176">
        <v>307958</v>
      </c>
      <c r="J18" s="142">
        <v>214</v>
      </c>
      <c r="K18" s="143">
        <f t="shared" si="0"/>
        <v>0.73013419437574423</v>
      </c>
      <c r="L18" s="143">
        <f t="shared" si="1"/>
        <v>18.623539719626169</v>
      </c>
      <c r="M18" s="144">
        <f t="shared" si="2"/>
        <v>1.7724819618259634E-2</v>
      </c>
      <c r="N18" s="144">
        <f t="shared" si="3"/>
        <v>3.9204909773747368E-2</v>
      </c>
      <c r="O18" s="140"/>
    </row>
    <row r="19" spans="1:15" ht="15.75" customHeight="1">
      <c r="A19" s="173" t="str">
        <f>VLOOKUP(B19,'Campaign x Landing Pages'!$A$2:$B$37,2, FALSE)</f>
        <v>Q2</v>
      </c>
      <c r="B19" s="172" t="s">
        <v>47</v>
      </c>
      <c r="C19" s="172" t="str">
        <f>VLOOKUP(B19,'Campaign x Landing Pages'!$A$1:$E$37,5,FALSE)</f>
        <v>Bird</v>
      </c>
      <c r="D19" s="172" t="s">
        <v>127</v>
      </c>
      <c r="E19" s="174" t="s">
        <v>128</v>
      </c>
      <c r="F19" s="175">
        <v>3519.357</v>
      </c>
      <c r="G19" s="175">
        <v>57508.334999999999</v>
      </c>
      <c r="H19" s="176">
        <v>5215.5</v>
      </c>
      <c r="I19" s="176">
        <v>275027</v>
      </c>
      <c r="J19" s="142">
        <v>176</v>
      </c>
      <c r="K19" s="143">
        <f t="shared" si="0"/>
        <v>0.67478803566292778</v>
      </c>
      <c r="L19" s="143">
        <f t="shared" si="1"/>
        <v>19.996346590909091</v>
      </c>
      <c r="M19" s="144">
        <f t="shared" si="2"/>
        <v>1.8963592665447393E-2</v>
      </c>
      <c r="N19" s="144">
        <f t="shared" si="3"/>
        <v>3.3745566101044962E-2</v>
      </c>
      <c r="O19" s="140"/>
    </row>
    <row r="20" spans="1:15" ht="15.75" customHeight="1">
      <c r="A20" s="173" t="str">
        <f>VLOOKUP(B20,'Campaign x Landing Pages'!$A$2:$B$37,2, FALSE)</f>
        <v>Q2</v>
      </c>
      <c r="B20" s="172" t="s">
        <v>47</v>
      </c>
      <c r="C20" s="172" t="str">
        <f>VLOOKUP(B20,'Campaign x Landing Pages'!$A$1:$E$37,5,FALSE)</f>
        <v>Bird</v>
      </c>
      <c r="D20" s="172" t="s">
        <v>129</v>
      </c>
      <c r="E20" s="174" t="s">
        <v>130</v>
      </c>
      <c r="F20" s="175">
        <v>3632.6875</v>
      </c>
      <c r="G20" s="175">
        <v>62753.334999999999</v>
      </c>
      <c r="H20" s="176">
        <v>4920</v>
      </c>
      <c r="I20" s="176">
        <v>298643</v>
      </c>
      <c r="J20" s="142">
        <v>178</v>
      </c>
      <c r="K20" s="143">
        <f t="shared" si="0"/>
        <v>0.73835111788617891</v>
      </c>
      <c r="L20" s="143">
        <f t="shared" si="1"/>
        <v>20.408356741573034</v>
      </c>
      <c r="M20" s="144">
        <f t="shared" si="2"/>
        <v>1.6474519744310096E-2</v>
      </c>
      <c r="N20" s="144">
        <f t="shared" si="3"/>
        <v>3.6178861788617886E-2</v>
      </c>
      <c r="O20" s="140"/>
    </row>
    <row r="21" spans="1:15" ht="12.5">
      <c r="A21" s="173" t="str">
        <f>VLOOKUP(B21,'Campaign x Landing Pages'!$A$2:$B$37,2, FALSE)</f>
        <v>Q2</v>
      </c>
      <c r="B21" s="172" t="s">
        <v>47</v>
      </c>
      <c r="C21" s="172" t="str">
        <f>VLOOKUP(B21,'Campaign x Landing Pages'!$A$1:$E$37,5,FALSE)</f>
        <v>Bird</v>
      </c>
      <c r="D21" s="172" t="s">
        <v>131</v>
      </c>
      <c r="E21" s="174" t="s">
        <v>132</v>
      </c>
      <c r="F21" s="175">
        <v>3580.625</v>
      </c>
      <c r="G21" s="175">
        <v>63665.834999999999</v>
      </c>
      <c r="H21" s="176">
        <v>5116.5</v>
      </c>
      <c r="I21" s="176">
        <v>278804</v>
      </c>
      <c r="J21" s="142">
        <v>188</v>
      </c>
      <c r="K21" s="143">
        <f t="shared" si="0"/>
        <v>0.69981921235219391</v>
      </c>
      <c r="L21" s="143">
        <f t="shared" si="1"/>
        <v>19.045877659574469</v>
      </c>
      <c r="M21" s="144">
        <f t="shared" si="2"/>
        <v>1.8351601842154345E-2</v>
      </c>
      <c r="N21" s="144">
        <f t="shared" si="3"/>
        <v>3.6743867878432521E-2</v>
      </c>
      <c r="O21" s="140"/>
    </row>
    <row r="22" spans="1:15" ht="12.5">
      <c r="A22" s="173" t="str">
        <f>VLOOKUP(B22,'Campaign x Landing Pages'!$A$2:$B$37,2, FALSE)</f>
        <v>Q2</v>
      </c>
      <c r="B22" s="172" t="s">
        <v>47</v>
      </c>
      <c r="C22" s="172" t="str">
        <f>VLOOKUP(B22,'Campaign x Landing Pages'!$A$1:$E$37,5,FALSE)</f>
        <v>Bird</v>
      </c>
      <c r="D22" s="172" t="s">
        <v>133</v>
      </c>
      <c r="E22" s="174" t="s">
        <v>134</v>
      </c>
      <c r="F22" s="175">
        <v>3941.52225</v>
      </c>
      <c r="G22" s="175">
        <v>79851.25</v>
      </c>
      <c r="H22" s="176">
        <v>5692.5</v>
      </c>
      <c r="I22" s="176">
        <v>275255</v>
      </c>
      <c r="J22" s="142">
        <v>226</v>
      </c>
      <c r="K22" s="143">
        <f t="shared" si="0"/>
        <v>0.69240619235836631</v>
      </c>
      <c r="L22" s="143">
        <f t="shared" si="1"/>
        <v>17.440363938053096</v>
      </c>
      <c r="M22" s="144">
        <f t="shared" si="2"/>
        <v>2.0680823236635119E-2</v>
      </c>
      <c r="N22" s="144">
        <f t="shared" si="3"/>
        <v>3.9701361440491877E-2</v>
      </c>
      <c r="O22" s="140"/>
    </row>
    <row r="23" spans="1:15" ht="12.5">
      <c r="A23" s="173" t="str">
        <f>VLOOKUP(B23,'Campaign x Landing Pages'!$A$2:$B$37,2, FALSE)</f>
        <v>Q1</v>
      </c>
      <c r="B23" s="172" t="s">
        <v>38</v>
      </c>
      <c r="C23" s="172" t="str">
        <f>VLOOKUP(B23,'Campaign x Landing Pages'!$A$1:$E$37,5,FALSE)</f>
        <v>Bird</v>
      </c>
      <c r="D23" s="172" t="s">
        <v>135</v>
      </c>
      <c r="E23" s="174" t="s">
        <v>136</v>
      </c>
      <c r="F23" s="175">
        <v>2408.334423076923</v>
      </c>
      <c r="G23" s="175">
        <v>54546.5</v>
      </c>
      <c r="H23" s="176">
        <v>4773</v>
      </c>
      <c r="I23" s="172">
        <v>363081</v>
      </c>
      <c r="J23" s="142">
        <v>164</v>
      </c>
      <c r="K23" s="143">
        <f t="shared" si="0"/>
        <v>0.50457457009782591</v>
      </c>
      <c r="L23" s="143">
        <f t="shared" si="1"/>
        <v>14.684965994371481</v>
      </c>
      <c r="M23" s="144">
        <f t="shared" si="2"/>
        <v>1.3145826964231121E-2</v>
      </c>
      <c r="N23" s="144">
        <f t="shared" si="3"/>
        <v>3.4359941336685525E-2</v>
      </c>
      <c r="O23" s="140"/>
    </row>
    <row r="24" spans="1:15" ht="12.5">
      <c r="A24" s="173" t="str">
        <f>VLOOKUP(B24,'Campaign x Landing Pages'!$A$2:$B$37,2, FALSE)</f>
        <v>Q1</v>
      </c>
      <c r="B24" s="172" t="s">
        <v>38</v>
      </c>
      <c r="C24" s="172" t="str">
        <f>VLOOKUP(B24,'Campaign x Landing Pages'!$A$1:$E$37,5,FALSE)</f>
        <v>Bird</v>
      </c>
      <c r="D24" s="172" t="s">
        <v>137</v>
      </c>
      <c r="E24" s="174" t="s">
        <v>138</v>
      </c>
      <c r="F24" s="175">
        <v>1732.6923076923078</v>
      </c>
      <c r="G24" s="175">
        <v>59152.5</v>
      </c>
      <c r="H24" s="176">
        <v>1588.5</v>
      </c>
      <c r="I24" s="172">
        <v>312189</v>
      </c>
      <c r="J24" s="142">
        <v>166</v>
      </c>
      <c r="K24" s="143">
        <f t="shared" si="0"/>
        <v>1.0907726205176631</v>
      </c>
      <c r="L24" s="143">
        <f t="shared" si="1"/>
        <v>10.437905468025951</v>
      </c>
      <c r="M24" s="144">
        <f t="shared" si="2"/>
        <v>5.0882638401737413E-3</v>
      </c>
      <c r="N24" s="144">
        <f t="shared" si="3"/>
        <v>0.10450110166824048</v>
      </c>
      <c r="O24" s="140"/>
    </row>
    <row r="25" spans="1:15" ht="12.5">
      <c r="A25" s="173" t="str">
        <f>VLOOKUP(B25,'Campaign x Landing Pages'!$A$2:$B$37,2, FALSE)</f>
        <v>Q1</v>
      </c>
      <c r="B25" s="172" t="s">
        <v>38</v>
      </c>
      <c r="C25" s="172" t="str">
        <f>VLOOKUP(B25,'Campaign x Landing Pages'!$A$1:$E$37,5,FALSE)</f>
        <v>Bird</v>
      </c>
      <c r="D25" s="172" t="s">
        <v>139</v>
      </c>
      <c r="E25" s="174" t="s">
        <v>140</v>
      </c>
      <c r="F25" s="175">
        <v>1694.5534615384615</v>
      </c>
      <c r="G25" s="175">
        <v>73857.5</v>
      </c>
      <c r="H25" s="176">
        <v>4293</v>
      </c>
      <c r="I25" s="172">
        <v>304120</v>
      </c>
      <c r="J25" s="142">
        <v>188</v>
      </c>
      <c r="K25" s="143">
        <f t="shared" si="0"/>
        <v>0.39472477557383218</v>
      </c>
      <c r="L25" s="143">
        <f t="shared" si="1"/>
        <v>9.0135822422258585</v>
      </c>
      <c r="M25" s="144">
        <f t="shared" si="2"/>
        <v>1.4116138366434302E-2</v>
      </c>
      <c r="N25" s="144">
        <f t="shared" si="3"/>
        <v>4.3792219892848823E-2</v>
      </c>
      <c r="O25" s="140"/>
    </row>
    <row r="26" spans="1:15" ht="12.5">
      <c r="A26" s="173" t="str">
        <f>VLOOKUP(B26,'Campaign x Landing Pages'!$A$2:$B$37,2, FALSE)</f>
        <v>Q1</v>
      </c>
      <c r="B26" s="172" t="s">
        <v>38</v>
      </c>
      <c r="C26" s="172" t="str">
        <f>VLOOKUP(B26,'Campaign x Landing Pages'!$A$1:$E$37,5,FALSE)</f>
        <v>Bird</v>
      </c>
      <c r="D26" s="172" t="s">
        <v>141</v>
      </c>
      <c r="E26" s="174" t="s">
        <v>142</v>
      </c>
      <c r="F26" s="175">
        <v>1759.1207692307694</v>
      </c>
      <c r="G26" s="175">
        <v>20680.5</v>
      </c>
      <c r="H26" s="176">
        <v>1468.5</v>
      </c>
      <c r="I26" s="172">
        <v>604001</v>
      </c>
      <c r="J26" s="142">
        <v>106</v>
      </c>
      <c r="K26" s="143">
        <f t="shared" si="0"/>
        <v>1.1979031455435951</v>
      </c>
      <c r="L26" s="143">
        <f t="shared" si="1"/>
        <v>16.595478955007259</v>
      </c>
      <c r="M26" s="144">
        <f t="shared" si="2"/>
        <v>2.4312873654182693E-3</v>
      </c>
      <c r="N26" s="144">
        <f t="shared" si="3"/>
        <v>7.2182499148791282E-2</v>
      </c>
      <c r="O26" s="140"/>
    </row>
    <row r="27" spans="1:15" ht="12.5">
      <c r="A27" s="173" t="str">
        <f>VLOOKUP(B27,'Campaign x Landing Pages'!$A$2:$B$37,2, FALSE)</f>
        <v>Q2</v>
      </c>
      <c r="B27" s="172" t="s">
        <v>49</v>
      </c>
      <c r="C27" s="172" t="str">
        <f>VLOOKUP(B27,'Campaign x Landing Pages'!$A$1:$E$37,5,FALSE)</f>
        <v>Cat</v>
      </c>
      <c r="D27" s="172" t="s">
        <v>93</v>
      </c>
      <c r="E27" s="174" t="s">
        <v>94</v>
      </c>
      <c r="F27" s="175">
        <v>4781.25</v>
      </c>
      <c r="G27" s="175">
        <v>119704.17</v>
      </c>
      <c r="H27" s="176">
        <v>2313</v>
      </c>
      <c r="I27" s="176">
        <v>242548</v>
      </c>
      <c r="J27" s="142">
        <v>310</v>
      </c>
      <c r="K27" s="143">
        <f t="shared" si="0"/>
        <v>2.0671206225680936</v>
      </c>
      <c r="L27" s="143">
        <f t="shared" si="1"/>
        <v>15.423387096774194</v>
      </c>
      <c r="M27" s="144">
        <f t="shared" si="2"/>
        <v>9.5362567409337535E-3</v>
      </c>
      <c r="N27" s="144">
        <f t="shared" si="3"/>
        <v>0.1340250756593169</v>
      </c>
      <c r="O27" s="140"/>
    </row>
    <row r="28" spans="1:15" ht="12.5">
      <c r="A28" s="173" t="str">
        <f>VLOOKUP(B28,'Campaign x Landing Pages'!$A$2:$B$37,2, FALSE)</f>
        <v>Q2</v>
      </c>
      <c r="B28" s="172" t="s">
        <v>49</v>
      </c>
      <c r="C28" s="172" t="str">
        <f>VLOOKUP(B28,'Campaign x Landing Pages'!$A$1:$E$37,5,FALSE)</f>
        <v>Cat</v>
      </c>
      <c r="D28" s="172" t="s">
        <v>95</v>
      </c>
      <c r="E28" s="174" t="s">
        <v>96</v>
      </c>
      <c r="F28" s="175">
        <v>4201.8389999999999</v>
      </c>
      <c r="G28" s="175">
        <v>124766.67</v>
      </c>
      <c r="H28" s="176">
        <v>2394</v>
      </c>
      <c r="I28" s="176">
        <v>173892</v>
      </c>
      <c r="J28" s="142">
        <v>322</v>
      </c>
      <c r="K28" s="143">
        <f t="shared" si="0"/>
        <v>1.7551541353383457</v>
      </c>
      <c r="L28" s="143">
        <f t="shared" si="1"/>
        <v>13.049189440993789</v>
      </c>
      <c r="M28" s="144">
        <f t="shared" si="2"/>
        <v>1.3767165827065074E-2</v>
      </c>
      <c r="N28" s="144">
        <f t="shared" si="3"/>
        <v>0.13450292397660818</v>
      </c>
      <c r="O28" s="140"/>
    </row>
    <row r="29" spans="1:15" ht="12.5">
      <c r="A29" s="173" t="str">
        <f>VLOOKUP(B29,'Campaign x Landing Pages'!$A$2:$B$37,2, FALSE)</f>
        <v>Q2</v>
      </c>
      <c r="B29" s="172" t="s">
        <v>49</v>
      </c>
      <c r="C29" s="172" t="str">
        <f>VLOOKUP(B29,'Campaign x Landing Pages'!$A$1:$E$37,5,FALSE)</f>
        <v>Cat</v>
      </c>
      <c r="D29" s="172" t="s">
        <v>97</v>
      </c>
      <c r="E29" s="174" t="s">
        <v>98</v>
      </c>
      <c r="F29" s="175">
        <v>4241.5</v>
      </c>
      <c r="G29" s="175">
        <v>117813.34</v>
      </c>
      <c r="H29" s="176">
        <v>1872</v>
      </c>
      <c r="I29" s="176">
        <v>151418</v>
      </c>
      <c r="J29" s="142">
        <v>300</v>
      </c>
      <c r="K29" s="143">
        <f t="shared" si="0"/>
        <v>2.2657585470085468</v>
      </c>
      <c r="L29" s="143">
        <f t="shared" si="1"/>
        <v>14.138333333333334</v>
      </c>
      <c r="M29" s="144">
        <f t="shared" si="2"/>
        <v>1.2363127237184482E-2</v>
      </c>
      <c r="N29" s="144">
        <f t="shared" si="3"/>
        <v>0.16025641025641027</v>
      </c>
      <c r="O29" s="140"/>
    </row>
    <row r="30" spans="1:15" ht="12.5">
      <c r="A30" s="173" t="str">
        <f>VLOOKUP(B30,'Campaign x Landing Pages'!$A$2:$B$37,2, FALSE)</f>
        <v>Q2</v>
      </c>
      <c r="B30" s="172" t="s">
        <v>49</v>
      </c>
      <c r="C30" s="172" t="str">
        <f>VLOOKUP(B30,'Campaign x Landing Pages'!$A$1:$E$37,5,FALSE)</f>
        <v>Cat</v>
      </c>
      <c r="D30" s="172" t="s">
        <v>99</v>
      </c>
      <c r="E30" s="174" t="s">
        <v>100</v>
      </c>
      <c r="F30" s="175">
        <v>4223.7945</v>
      </c>
      <c r="G30" s="175">
        <v>106940.84</v>
      </c>
      <c r="H30" s="176">
        <v>3291</v>
      </c>
      <c r="I30" s="176">
        <v>186610</v>
      </c>
      <c r="J30" s="142">
        <v>292</v>
      </c>
      <c r="K30" s="143">
        <f t="shared" si="0"/>
        <v>1.2834380127620784</v>
      </c>
      <c r="L30" s="143">
        <f t="shared" si="1"/>
        <v>14.465049657534246</v>
      </c>
      <c r="M30" s="144">
        <f t="shared" si="2"/>
        <v>1.7635710840790953E-2</v>
      </c>
      <c r="N30" s="144">
        <f t="shared" si="3"/>
        <v>8.8726830750531754E-2</v>
      </c>
      <c r="O30" s="140"/>
    </row>
    <row r="31" spans="1:15" ht="12.5">
      <c r="A31" s="173" t="str">
        <f>VLOOKUP(B31,'Campaign x Landing Pages'!$A$2:$B$37,2, FALSE)</f>
        <v>Q1</v>
      </c>
      <c r="B31" s="172" t="s">
        <v>41</v>
      </c>
      <c r="C31" s="172" t="str">
        <f>VLOOKUP(B31,'Campaign x Landing Pages'!$A$1:$E$37,5,FALSE)</f>
        <v>Cat</v>
      </c>
      <c r="D31" s="172" t="s">
        <v>101</v>
      </c>
      <c r="E31" s="174" t="s">
        <v>102</v>
      </c>
      <c r="F31" s="175">
        <v>4492.25</v>
      </c>
      <c r="G31" s="175">
        <v>95055.84</v>
      </c>
      <c r="H31" s="176">
        <v>2568</v>
      </c>
      <c r="I31" s="176">
        <v>179439</v>
      </c>
      <c r="J31" s="142">
        <v>296</v>
      </c>
      <c r="K31" s="143">
        <f t="shared" si="0"/>
        <v>1.7493185358255452</v>
      </c>
      <c r="L31" s="143">
        <f t="shared" si="1"/>
        <v>15.17652027027027</v>
      </c>
      <c r="M31" s="144">
        <f t="shared" si="2"/>
        <v>1.4311270125223614E-2</v>
      </c>
      <c r="N31" s="144">
        <f t="shared" si="3"/>
        <v>0.11526479750778816</v>
      </c>
      <c r="O31" s="140"/>
    </row>
    <row r="32" spans="1:15" ht="12.5">
      <c r="A32" s="173" t="str">
        <f>VLOOKUP(B32,'Campaign x Landing Pages'!$A$2:$B$37,2, FALSE)</f>
        <v>Q1</v>
      </c>
      <c r="B32" s="172" t="s">
        <v>41</v>
      </c>
      <c r="C32" s="172" t="str">
        <f>VLOOKUP(B32,'Campaign x Landing Pages'!$A$1:$E$37,5,FALSE)</f>
        <v>Cat</v>
      </c>
      <c r="D32" s="172" t="s">
        <v>103</v>
      </c>
      <c r="E32" s="174" t="s">
        <v>104</v>
      </c>
      <c r="F32" s="175">
        <v>4158.625</v>
      </c>
      <c r="G32" s="175">
        <v>109378.34</v>
      </c>
      <c r="H32" s="176">
        <v>2487</v>
      </c>
      <c r="I32" s="176">
        <v>203105</v>
      </c>
      <c r="J32" s="142">
        <v>290</v>
      </c>
      <c r="K32" s="143">
        <f t="shared" si="0"/>
        <v>1.6721451548049859</v>
      </c>
      <c r="L32" s="143">
        <f t="shared" si="1"/>
        <v>14.340086206896551</v>
      </c>
      <c r="M32" s="144">
        <f t="shared" si="2"/>
        <v>1.2244897959183673E-2</v>
      </c>
      <c r="N32" s="144">
        <f t="shared" si="3"/>
        <v>0.11660635303578609</v>
      </c>
      <c r="O32" s="140"/>
    </row>
    <row r="33" spans="1:15" ht="12.5">
      <c r="A33" s="173" t="str">
        <f>VLOOKUP(B33,'Campaign x Landing Pages'!$A$2:$B$37,2, FALSE)</f>
        <v>Q1</v>
      </c>
      <c r="B33" s="172" t="s">
        <v>41</v>
      </c>
      <c r="C33" s="172" t="str">
        <f>VLOOKUP(B33,'Campaign x Landing Pages'!$A$1:$E$37,5,FALSE)</f>
        <v>Cat</v>
      </c>
      <c r="D33" s="172" t="s">
        <v>105</v>
      </c>
      <c r="E33" s="174" t="s">
        <v>106</v>
      </c>
      <c r="F33" s="175">
        <v>4249.2945</v>
      </c>
      <c r="G33" s="175">
        <v>109505.84</v>
      </c>
      <c r="H33" s="176">
        <v>2307</v>
      </c>
      <c r="I33" s="176">
        <v>193753</v>
      </c>
      <c r="J33" s="142">
        <v>268</v>
      </c>
      <c r="K33" s="143">
        <f t="shared" si="0"/>
        <v>1.8419135240572171</v>
      </c>
      <c r="L33" s="143">
        <f t="shared" si="1"/>
        <v>15.855576492537313</v>
      </c>
      <c r="M33" s="144">
        <f t="shared" si="2"/>
        <v>1.1906912409098181E-2</v>
      </c>
      <c r="N33" s="144">
        <f t="shared" si="3"/>
        <v>0.11616818378846988</v>
      </c>
      <c r="O33" s="140"/>
    </row>
    <row r="34" spans="1:15" ht="12.5">
      <c r="A34" s="173" t="str">
        <f>VLOOKUP(B34,'Campaign x Landing Pages'!$A$2:$B$37,2, FALSE)</f>
        <v>Q1</v>
      </c>
      <c r="B34" s="172" t="s">
        <v>41</v>
      </c>
      <c r="C34" s="172" t="str">
        <f>VLOOKUP(B34,'Campaign x Landing Pages'!$A$1:$E$37,5,FALSE)</f>
        <v>Cat</v>
      </c>
      <c r="D34" s="172" t="s">
        <v>107</v>
      </c>
      <c r="E34" s="174" t="s">
        <v>108</v>
      </c>
      <c r="F34" s="175">
        <v>4830.8389999999999</v>
      </c>
      <c r="G34" s="175">
        <v>105085.84</v>
      </c>
      <c r="H34" s="176">
        <v>4680</v>
      </c>
      <c r="I34" s="176">
        <v>229223</v>
      </c>
      <c r="J34" s="142">
        <v>268</v>
      </c>
      <c r="K34" s="143">
        <f t="shared" si="0"/>
        <v>1.0322305555555555</v>
      </c>
      <c r="L34" s="143">
        <f t="shared" si="1"/>
        <v>18.025518656716418</v>
      </c>
      <c r="M34" s="144">
        <f t="shared" si="2"/>
        <v>2.0416799361320636E-2</v>
      </c>
      <c r="N34" s="144">
        <f t="shared" si="3"/>
        <v>5.7264957264957263E-2</v>
      </c>
      <c r="O34" s="140"/>
    </row>
    <row r="35" spans="1:15" ht="12.5">
      <c r="A35" s="173" t="str">
        <f>VLOOKUP(B35,'Campaign x Landing Pages'!$A$2:$B$37,2, FALSE)</f>
        <v>Q1</v>
      </c>
      <c r="B35" s="172" t="s">
        <v>41</v>
      </c>
      <c r="C35" s="172" t="str">
        <f>VLOOKUP(B35,'Campaign x Landing Pages'!$A$1:$E$37,5,FALSE)</f>
        <v>Cat</v>
      </c>
      <c r="D35" s="172" t="s">
        <v>109</v>
      </c>
      <c r="E35" s="174" t="s">
        <v>110</v>
      </c>
      <c r="F35" s="175">
        <v>4553.1695</v>
      </c>
      <c r="G35" s="175">
        <v>152767.5</v>
      </c>
      <c r="H35" s="176">
        <v>2652</v>
      </c>
      <c r="I35" s="176">
        <v>231778</v>
      </c>
      <c r="J35" s="142">
        <v>348</v>
      </c>
      <c r="K35" s="143">
        <f t="shared" si="0"/>
        <v>1.7168814102564103</v>
      </c>
      <c r="L35" s="143">
        <f t="shared" si="1"/>
        <v>13.083820402298851</v>
      </c>
      <c r="M35" s="144">
        <f t="shared" si="2"/>
        <v>1.1441983277101364E-2</v>
      </c>
      <c r="N35" s="144">
        <f t="shared" si="3"/>
        <v>0.13122171945701358</v>
      </c>
      <c r="O35" s="140"/>
    </row>
    <row r="36" spans="1:15" ht="12.5">
      <c r="A36" s="173" t="str">
        <f>VLOOKUP(B36,'Campaign x Landing Pages'!$A$2:$B$37,2, FALSE)</f>
        <v>Q2</v>
      </c>
      <c r="B36" s="172" t="s">
        <v>49</v>
      </c>
      <c r="C36" s="172" t="str">
        <f>VLOOKUP(B36,'Campaign x Landing Pages'!$A$1:$E$37,5,FALSE)</f>
        <v>Cat</v>
      </c>
      <c r="D36" s="172" t="s">
        <v>111</v>
      </c>
      <c r="E36" s="174" t="s">
        <v>112</v>
      </c>
      <c r="F36" s="175">
        <v>5178.625</v>
      </c>
      <c r="G36" s="175">
        <v>221893.34</v>
      </c>
      <c r="H36" s="176">
        <v>3942</v>
      </c>
      <c r="I36" s="176">
        <v>215176</v>
      </c>
      <c r="J36" s="142">
        <v>558</v>
      </c>
      <c r="K36" s="143">
        <f t="shared" si="0"/>
        <v>1.3137049720953831</v>
      </c>
      <c r="L36" s="143">
        <f t="shared" si="1"/>
        <v>9.2806899641577054</v>
      </c>
      <c r="M36" s="144">
        <f t="shared" si="2"/>
        <v>1.8319886976242705E-2</v>
      </c>
      <c r="N36" s="144">
        <f t="shared" si="3"/>
        <v>0.14155251141552511</v>
      </c>
      <c r="O36" s="140"/>
    </row>
    <row r="37" spans="1:15" ht="12.5">
      <c r="A37" s="173" t="str">
        <f>VLOOKUP(B37,'Campaign x Landing Pages'!$A$2:$B$37,2, FALSE)</f>
        <v>Q2</v>
      </c>
      <c r="B37" s="172" t="s">
        <v>49</v>
      </c>
      <c r="C37" s="172" t="str">
        <f>VLOOKUP(B37,'Campaign x Landing Pages'!$A$1:$E$37,5,FALSE)</f>
        <v>Cat</v>
      </c>
      <c r="D37" s="172" t="s">
        <v>113</v>
      </c>
      <c r="E37" s="174" t="s">
        <v>114</v>
      </c>
      <c r="F37" s="175">
        <v>3681.2139999999999</v>
      </c>
      <c r="G37" s="175">
        <v>135075.84</v>
      </c>
      <c r="H37" s="176">
        <v>1932</v>
      </c>
      <c r="I37" s="176">
        <v>138161</v>
      </c>
      <c r="J37" s="142">
        <v>412</v>
      </c>
      <c r="K37" s="143">
        <f t="shared" si="0"/>
        <v>1.9053902691511386</v>
      </c>
      <c r="L37" s="143">
        <f t="shared" si="1"/>
        <v>8.9349854368932036</v>
      </c>
      <c r="M37" s="144">
        <f t="shared" si="2"/>
        <v>1.3983685700016648E-2</v>
      </c>
      <c r="N37" s="144">
        <f t="shared" si="3"/>
        <v>0.21325051759834368</v>
      </c>
      <c r="O37" s="140"/>
    </row>
    <row r="38" spans="1:15" ht="12.5">
      <c r="A38" s="173" t="str">
        <f>VLOOKUP(B38,'Campaign x Landing Pages'!$A$2:$B$37,2, FALSE)</f>
        <v>Q2</v>
      </c>
      <c r="B38" s="172" t="s">
        <v>49</v>
      </c>
      <c r="C38" s="172" t="str">
        <f>VLOOKUP(B38,'Campaign x Landing Pages'!$A$1:$E$37,5,FALSE)</f>
        <v>Cat</v>
      </c>
      <c r="D38" s="172" t="s">
        <v>115</v>
      </c>
      <c r="E38" s="174" t="s">
        <v>116</v>
      </c>
      <c r="F38" s="175">
        <v>3175.4639999999999</v>
      </c>
      <c r="G38" s="175">
        <v>125649.17</v>
      </c>
      <c r="H38" s="176">
        <v>1623</v>
      </c>
      <c r="I38" s="176">
        <v>131843</v>
      </c>
      <c r="J38" s="142">
        <v>360</v>
      </c>
      <c r="K38" s="143">
        <f t="shared" si="0"/>
        <v>1.956539741219963</v>
      </c>
      <c r="L38" s="143">
        <f t="shared" si="1"/>
        <v>8.8207333333333331</v>
      </c>
      <c r="M38" s="144">
        <f t="shared" si="2"/>
        <v>1.2310096099148229E-2</v>
      </c>
      <c r="N38" s="144">
        <f t="shared" si="3"/>
        <v>0.22181146025878004</v>
      </c>
      <c r="O38" s="140"/>
    </row>
    <row r="39" spans="1:15" ht="12.5">
      <c r="A39" s="173" t="str">
        <f>VLOOKUP(B39,'Campaign x Landing Pages'!$A$2:$B$37,2, FALSE)</f>
        <v>Q2</v>
      </c>
      <c r="B39" s="172" t="s">
        <v>49</v>
      </c>
      <c r="C39" s="172" t="str">
        <f>VLOOKUP(B39,'Campaign x Landing Pages'!$A$1:$E$37,5,FALSE)</f>
        <v>Cat</v>
      </c>
      <c r="D39" s="172" t="s">
        <v>117</v>
      </c>
      <c r="E39" s="174" t="s">
        <v>118</v>
      </c>
      <c r="F39" s="175">
        <v>3408.5</v>
      </c>
      <c r="G39" s="175">
        <v>129739.17</v>
      </c>
      <c r="H39" s="176">
        <v>1761</v>
      </c>
      <c r="I39" s="176">
        <v>141983</v>
      </c>
      <c r="J39" s="142">
        <v>356</v>
      </c>
      <c r="K39" s="143">
        <f t="shared" si="0"/>
        <v>1.9355479840999432</v>
      </c>
      <c r="L39" s="143">
        <f t="shared" si="1"/>
        <v>9.5744382022471903</v>
      </c>
      <c r="M39" s="144">
        <f t="shared" si="2"/>
        <v>1.2402893304127959E-2</v>
      </c>
      <c r="N39" s="144">
        <f t="shared" si="3"/>
        <v>0.20215786484951731</v>
      </c>
      <c r="O39" s="140"/>
    </row>
    <row r="40" spans="1:15" ht="12.5">
      <c r="A40" s="173" t="str">
        <f>VLOOKUP(B40,'Campaign x Landing Pages'!$A$2:$B$37,2, FALSE)</f>
        <v>Q1</v>
      </c>
      <c r="B40" s="172" t="s">
        <v>41</v>
      </c>
      <c r="C40" s="172" t="str">
        <f>VLOOKUP(B40,'Campaign x Landing Pages'!$A$1:$E$37,5,FALSE)</f>
        <v>Cat</v>
      </c>
      <c r="D40" s="172" t="s">
        <v>119</v>
      </c>
      <c r="E40" s="174" t="s">
        <v>120</v>
      </c>
      <c r="F40" s="175">
        <v>5031.2945</v>
      </c>
      <c r="G40" s="175">
        <v>134935</v>
      </c>
      <c r="H40" s="176">
        <v>2295</v>
      </c>
      <c r="I40" s="176">
        <v>235991</v>
      </c>
      <c r="J40" s="142">
        <v>340</v>
      </c>
      <c r="K40" s="143">
        <f t="shared" si="0"/>
        <v>2.192285185185185</v>
      </c>
      <c r="L40" s="143">
        <f t="shared" si="1"/>
        <v>14.797924999999999</v>
      </c>
      <c r="M40" s="144">
        <f t="shared" si="2"/>
        <v>9.7249471378145769E-3</v>
      </c>
      <c r="N40" s="144">
        <f t="shared" si="3"/>
        <v>0.14814814814814814</v>
      </c>
      <c r="O40" s="140"/>
    </row>
    <row r="41" spans="1:15" ht="12.5">
      <c r="A41" s="173" t="str">
        <f>VLOOKUP(B41,'Campaign x Landing Pages'!$A$2:$B$37,2, FALSE)</f>
        <v>Q1</v>
      </c>
      <c r="B41" s="172" t="s">
        <v>41</v>
      </c>
      <c r="C41" s="172" t="str">
        <f>VLOOKUP(B41,'Campaign x Landing Pages'!$A$1:$E$37,5,FALSE)</f>
        <v>Cat</v>
      </c>
      <c r="D41" s="172" t="s">
        <v>121</v>
      </c>
      <c r="E41" s="174" t="s">
        <v>122</v>
      </c>
      <c r="F41" s="175">
        <v>5369.875</v>
      </c>
      <c r="G41" s="175">
        <v>172563.34</v>
      </c>
      <c r="H41" s="176">
        <v>2658</v>
      </c>
      <c r="I41" s="176">
        <v>246992</v>
      </c>
      <c r="J41" s="142">
        <v>464</v>
      </c>
      <c r="K41" s="143">
        <f t="shared" si="0"/>
        <v>2.0202689992475547</v>
      </c>
      <c r="L41" s="143">
        <f t="shared" si="1"/>
        <v>11.573006465517242</v>
      </c>
      <c r="M41" s="144">
        <f t="shared" si="2"/>
        <v>1.0761482153268121E-2</v>
      </c>
      <c r="N41" s="144">
        <f t="shared" si="3"/>
        <v>0.17456734386756961</v>
      </c>
      <c r="O41" s="140"/>
    </row>
    <row r="42" spans="1:15" ht="12.5">
      <c r="A42" s="173" t="str">
        <f>VLOOKUP(B42,'Campaign x Landing Pages'!$A$2:$B$37,2, FALSE)</f>
        <v>Q1</v>
      </c>
      <c r="B42" s="172" t="s">
        <v>41</v>
      </c>
      <c r="C42" s="172" t="str">
        <f>VLOOKUP(B42,'Campaign x Landing Pages'!$A$1:$E$37,5,FALSE)</f>
        <v>Cat</v>
      </c>
      <c r="D42" s="172" t="s">
        <v>123</v>
      </c>
      <c r="E42" s="174" t="s">
        <v>124</v>
      </c>
      <c r="F42" s="175">
        <v>5440</v>
      </c>
      <c r="G42" s="175">
        <v>149302.5</v>
      </c>
      <c r="H42" s="176">
        <v>3012</v>
      </c>
      <c r="I42" s="176">
        <v>258601</v>
      </c>
      <c r="J42" s="142">
        <v>374</v>
      </c>
      <c r="K42" s="143">
        <f t="shared" si="0"/>
        <v>1.8061088977423638</v>
      </c>
      <c r="L42" s="143">
        <f t="shared" si="1"/>
        <v>14.545454545454545</v>
      </c>
      <c r="M42" s="144">
        <f t="shared" si="2"/>
        <v>1.164728674676432E-2</v>
      </c>
      <c r="N42" s="144">
        <f t="shared" si="3"/>
        <v>0.12416998671978752</v>
      </c>
      <c r="O42" s="140"/>
    </row>
    <row r="43" spans="1:15" ht="12.5">
      <c r="A43" s="173" t="str">
        <f>VLOOKUP(B43,'Campaign x Landing Pages'!$A$2:$B$37,2, FALSE)</f>
        <v>Q1</v>
      </c>
      <c r="B43" s="172" t="s">
        <v>41</v>
      </c>
      <c r="C43" s="172" t="str">
        <f>VLOOKUP(B43,'Campaign x Landing Pages'!$A$1:$E$37,5,FALSE)</f>
        <v>Cat</v>
      </c>
      <c r="D43" s="172" t="s">
        <v>125</v>
      </c>
      <c r="E43" s="174" t="s">
        <v>126</v>
      </c>
      <c r="F43" s="175">
        <v>5355</v>
      </c>
      <c r="G43" s="175">
        <v>158110.84</v>
      </c>
      <c r="H43" s="176">
        <v>2751</v>
      </c>
      <c r="I43" s="176">
        <v>249859</v>
      </c>
      <c r="J43" s="142">
        <v>440</v>
      </c>
      <c r="K43" s="143">
        <f t="shared" si="0"/>
        <v>1.9465648854961832</v>
      </c>
      <c r="L43" s="143">
        <f t="shared" si="1"/>
        <v>12.170454545454545</v>
      </c>
      <c r="M43" s="144">
        <f t="shared" si="2"/>
        <v>1.1010209758303684E-2</v>
      </c>
      <c r="N43" s="144">
        <f t="shared" si="3"/>
        <v>0.1599418393311523</v>
      </c>
      <c r="O43" s="140"/>
    </row>
    <row r="44" spans="1:15" ht="12.5">
      <c r="A44" s="173" t="str">
        <f>VLOOKUP(B44,'Campaign x Landing Pages'!$A$2:$B$37,2, FALSE)</f>
        <v>Q2</v>
      </c>
      <c r="B44" s="172" t="s">
        <v>49</v>
      </c>
      <c r="C44" s="172" t="str">
        <f>VLOOKUP(B44,'Campaign x Landing Pages'!$A$1:$E$37,5,FALSE)</f>
        <v>Cat</v>
      </c>
      <c r="D44" s="172" t="s">
        <v>127</v>
      </c>
      <c r="E44" s="174" t="s">
        <v>128</v>
      </c>
      <c r="F44" s="175">
        <v>4220.9639999999999</v>
      </c>
      <c r="G44" s="175">
        <v>116961.67</v>
      </c>
      <c r="H44" s="176">
        <v>2067</v>
      </c>
      <c r="I44" s="176">
        <v>160157</v>
      </c>
      <c r="J44" s="142">
        <v>312</v>
      </c>
      <c r="K44" s="143">
        <f t="shared" si="0"/>
        <v>2.0420725689404935</v>
      </c>
      <c r="L44" s="143">
        <f t="shared" si="1"/>
        <v>13.528730769230769</v>
      </c>
      <c r="M44" s="144">
        <f t="shared" si="2"/>
        <v>1.2906085903207477E-2</v>
      </c>
      <c r="N44" s="144">
        <f t="shared" si="3"/>
        <v>0.15094339622641509</v>
      </c>
      <c r="O44" s="140"/>
    </row>
    <row r="45" spans="1:15" ht="12.5">
      <c r="A45" s="173" t="str">
        <f>VLOOKUP(B45,'Campaign x Landing Pages'!$A$2:$B$37,2, FALSE)</f>
        <v>Q2</v>
      </c>
      <c r="B45" s="172" t="s">
        <v>49</v>
      </c>
      <c r="C45" s="172" t="str">
        <f>VLOOKUP(B45,'Campaign x Landing Pages'!$A$1:$E$37,5,FALSE)</f>
        <v>Cat</v>
      </c>
      <c r="D45" s="172" t="s">
        <v>129</v>
      </c>
      <c r="E45" s="174" t="s">
        <v>130</v>
      </c>
      <c r="F45" s="175">
        <v>4308.7945</v>
      </c>
      <c r="G45" s="175">
        <v>130326.67</v>
      </c>
      <c r="H45" s="176">
        <v>2463</v>
      </c>
      <c r="I45" s="176">
        <v>166286</v>
      </c>
      <c r="J45" s="142">
        <v>322</v>
      </c>
      <c r="K45" s="143">
        <f t="shared" si="0"/>
        <v>1.749409053999188</v>
      </c>
      <c r="L45" s="143">
        <f t="shared" si="1"/>
        <v>13.381349378881987</v>
      </c>
      <c r="M45" s="144">
        <f t="shared" si="2"/>
        <v>1.4811830220222989E-2</v>
      </c>
      <c r="N45" s="144">
        <f t="shared" si="3"/>
        <v>0.13073487616727569</v>
      </c>
      <c r="O45" s="140"/>
    </row>
    <row r="46" spans="1:15" ht="12.5">
      <c r="A46" s="173" t="str">
        <f>VLOOKUP(B46,'Campaign x Landing Pages'!$A$2:$B$37,2, FALSE)</f>
        <v>Q2</v>
      </c>
      <c r="B46" s="172" t="s">
        <v>49</v>
      </c>
      <c r="C46" s="172" t="str">
        <f>VLOOKUP(B46,'Campaign x Landing Pages'!$A$1:$E$37,5,FALSE)</f>
        <v>Cat</v>
      </c>
      <c r="D46" s="172" t="s">
        <v>131</v>
      </c>
      <c r="E46" s="174" t="s">
        <v>132</v>
      </c>
      <c r="F46" s="175">
        <v>4352.7139999999999</v>
      </c>
      <c r="G46" s="175">
        <v>119295</v>
      </c>
      <c r="H46" s="176">
        <v>3441</v>
      </c>
      <c r="I46" s="176">
        <v>163003</v>
      </c>
      <c r="J46" s="142">
        <v>330</v>
      </c>
      <c r="K46" s="143">
        <f t="shared" si="0"/>
        <v>1.2649561174077304</v>
      </c>
      <c r="L46" s="143">
        <f t="shared" si="1"/>
        <v>13.190042424242424</v>
      </c>
      <c r="M46" s="144">
        <f t="shared" si="2"/>
        <v>2.1110040919492281E-2</v>
      </c>
      <c r="N46" s="144">
        <f t="shared" si="3"/>
        <v>9.5902353966870094E-2</v>
      </c>
      <c r="O46" s="140"/>
    </row>
    <row r="47" spans="1:15" ht="12.5">
      <c r="A47" s="173" t="str">
        <f>VLOOKUP(B47,'Campaign x Landing Pages'!$A$2:$B$37,2, FALSE)</f>
        <v>Q2</v>
      </c>
      <c r="B47" s="172" t="s">
        <v>49</v>
      </c>
      <c r="C47" s="172" t="str">
        <f>VLOOKUP(B47,'Campaign x Landing Pages'!$A$1:$E$37,5,FALSE)</f>
        <v>Cat</v>
      </c>
      <c r="D47" s="172" t="s">
        <v>133</v>
      </c>
      <c r="E47" s="174" t="s">
        <v>134</v>
      </c>
      <c r="F47" s="175">
        <v>4808.1695</v>
      </c>
      <c r="G47" s="175">
        <v>141703.34</v>
      </c>
      <c r="H47" s="176">
        <v>4845</v>
      </c>
      <c r="I47" s="176">
        <v>182381</v>
      </c>
      <c r="J47" s="142">
        <v>420</v>
      </c>
      <c r="K47" s="143">
        <f t="shared" si="0"/>
        <v>0.99239824561403511</v>
      </c>
      <c r="L47" s="143">
        <f t="shared" si="1"/>
        <v>11.448022619047618</v>
      </c>
      <c r="M47" s="144">
        <f t="shared" si="2"/>
        <v>2.656526721533493E-2</v>
      </c>
      <c r="N47" s="144">
        <f t="shared" si="3"/>
        <v>8.6687306501547989E-2</v>
      </c>
      <c r="O47" s="140"/>
    </row>
    <row r="48" spans="1:15" ht="12.5">
      <c r="A48" s="173" t="str">
        <f>VLOOKUP(B48,'Campaign x Landing Pages'!$A$2:$B$37,2, FALSE)</f>
        <v>Q1</v>
      </c>
      <c r="B48" s="172" t="s">
        <v>41</v>
      </c>
      <c r="C48" s="172" t="str">
        <f>VLOOKUP(B48,'Campaign x Landing Pages'!$A$1:$E$37,5,FALSE)</f>
        <v>Cat</v>
      </c>
      <c r="D48" s="172" t="s">
        <v>135</v>
      </c>
      <c r="E48" s="174" t="s">
        <v>136</v>
      </c>
      <c r="F48" s="175">
        <v>4516.9915384615388</v>
      </c>
      <c r="G48" s="175">
        <v>113753</v>
      </c>
      <c r="H48" s="176">
        <v>9339</v>
      </c>
      <c r="I48" s="172">
        <v>337608</v>
      </c>
      <c r="J48" s="142">
        <v>384</v>
      </c>
      <c r="K48" s="143">
        <f t="shared" si="0"/>
        <v>0.48366972250364482</v>
      </c>
      <c r="L48" s="143">
        <f t="shared" si="1"/>
        <v>11.762998798076923</v>
      </c>
      <c r="M48" s="144">
        <f t="shared" si="2"/>
        <v>2.7662259188170897E-2</v>
      </c>
      <c r="N48" s="144">
        <f t="shared" si="3"/>
        <v>4.1117892707998718E-2</v>
      </c>
      <c r="O48" s="140"/>
    </row>
    <row r="49" spans="1:15" ht="12.5">
      <c r="A49" s="173" t="str">
        <f>VLOOKUP(B49,'Campaign x Landing Pages'!$A$2:$B$37,2, FALSE)</f>
        <v>Q1</v>
      </c>
      <c r="B49" s="172" t="s">
        <v>41</v>
      </c>
      <c r="C49" s="172" t="str">
        <f>VLOOKUP(B49,'Campaign x Landing Pages'!$A$1:$E$37,5,FALSE)</f>
        <v>Cat</v>
      </c>
      <c r="D49" s="172" t="s">
        <v>137</v>
      </c>
      <c r="E49" s="174" t="s">
        <v>138</v>
      </c>
      <c r="F49" s="175">
        <v>3045.1838461538459</v>
      </c>
      <c r="G49" s="175">
        <v>121301</v>
      </c>
      <c r="H49" s="176">
        <v>2826</v>
      </c>
      <c r="I49" s="172">
        <v>226131</v>
      </c>
      <c r="J49" s="142">
        <v>382</v>
      </c>
      <c r="K49" s="143">
        <f t="shared" si="0"/>
        <v>1.0775597474005116</v>
      </c>
      <c r="L49" s="143">
        <f t="shared" si="1"/>
        <v>7.9716854611357224</v>
      </c>
      <c r="M49" s="144">
        <f t="shared" si="2"/>
        <v>1.2497180837656049E-2</v>
      </c>
      <c r="N49" s="144">
        <f t="shared" si="3"/>
        <v>0.13517338995046002</v>
      </c>
      <c r="O49" s="140"/>
    </row>
    <row r="50" spans="1:15" ht="12.5">
      <c r="A50" s="173" t="str">
        <f>VLOOKUP(B50,'Campaign x Landing Pages'!$A$2:$B$37,2, FALSE)</f>
        <v>Q1</v>
      </c>
      <c r="B50" s="172" t="s">
        <v>41</v>
      </c>
      <c r="C50" s="172" t="str">
        <f>VLOOKUP(B50,'Campaign x Landing Pages'!$A$1:$E$37,5,FALSE)</f>
        <v>Cat</v>
      </c>
      <c r="D50" s="172" t="s">
        <v>139</v>
      </c>
      <c r="E50" s="174" t="s">
        <v>140</v>
      </c>
      <c r="F50" s="175">
        <v>3677.1261538461536</v>
      </c>
      <c r="G50" s="175">
        <v>153356</v>
      </c>
      <c r="H50" s="176">
        <v>8694</v>
      </c>
      <c r="I50" s="172">
        <v>320078</v>
      </c>
      <c r="J50" s="142">
        <v>450</v>
      </c>
      <c r="K50" s="143">
        <f t="shared" si="0"/>
        <v>0.42294986816725944</v>
      </c>
      <c r="L50" s="143">
        <f t="shared" si="1"/>
        <v>8.1713914529914522</v>
      </c>
      <c r="M50" s="144">
        <f t="shared" si="2"/>
        <v>2.7162129230999945E-2</v>
      </c>
      <c r="N50" s="144">
        <f t="shared" si="3"/>
        <v>5.1759834368530024E-2</v>
      </c>
      <c r="O50" s="140"/>
    </row>
    <row r="51" spans="1:15" ht="12.5">
      <c r="A51" s="173" t="str">
        <f>VLOOKUP(B51,'Campaign x Landing Pages'!$A$2:$B$37,2, FALSE)</f>
        <v>Q1</v>
      </c>
      <c r="B51" s="172" t="s">
        <v>41</v>
      </c>
      <c r="C51" s="172" t="str">
        <f>VLOOKUP(B51,'Campaign x Landing Pages'!$A$1:$E$37,5,FALSE)</f>
        <v>Cat</v>
      </c>
      <c r="D51" s="172" t="s">
        <v>141</v>
      </c>
      <c r="E51" s="174" t="s">
        <v>142</v>
      </c>
      <c r="F51" s="175">
        <v>3234.0342307692308</v>
      </c>
      <c r="G51" s="175">
        <v>49276</v>
      </c>
      <c r="H51" s="176">
        <v>3012</v>
      </c>
      <c r="I51" s="172">
        <v>489011</v>
      </c>
      <c r="J51" s="142">
        <v>260</v>
      </c>
      <c r="K51" s="143">
        <f t="shared" si="0"/>
        <v>1.07371654408009</v>
      </c>
      <c r="L51" s="143">
        <f t="shared" si="1"/>
        <v>12.438593195266272</v>
      </c>
      <c r="M51" s="144">
        <f t="shared" si="2"/>
        <v>6.1593706481040305E-3</v>
      </c>
      <c r="N51" s="144">
        <f t="shared" si="3"/>
        <v>8.632138114209828E-2</v>
      </c>
      <c r="O51" s="140"/>
    </row>
    <row r="52" spans="1:15" ht="12.5">
      <c r="A52" s="173" t="str">
        <f>VLOOKUP(B52,'Campaign x Landing Pages'!$A$2:$B$37,2, FALSE)</f>
        <v>Q2</v>
      </c>
      <c r="B52" s="172" t="s">
        <v>50</v>
      </c>
      <c r="C52" s="172" t="str">
        <f>VLOOKUP(B52,'Campaign x Landing Pages'!$A$1:$E$37,5,FALSE)</f>
        <v>Dog</v>
      </c>
      <c r="D52" s="172" t="s">
        <v>93</v>
      </c>
      <c r="E52" s="174" t="s">
        <v>94</v>
      </c>
      <c r="F52" s="175">
        <v>4847.8389999999999</v>
      </c>
      <c r="G52" s="175">
        <v>149714.17000000001</v>
      </c>
      <c r="H52" s="176">
        <v>8040</v>
      </c>
      <c r="I52" s="176">
        <v>236977</v>
      </c>
      <c r="J52" s="142">
        <v>346</v>
      </c>
      <c r="K52" s="143">
        <f t="shared" si="0"/>
        <v>0.60296504975124376</v>
      </c>
      <c r="L52" s="143">
        <f t="shared" si="1"/>
        <v>14.011095375722544</v>
      </c>
      <c r="M52" s="144">
        <f t="shared" si="2"/>
        <v>3.3927343159884715E-2</v>
      </c>
      <c r="N52" s="144">
        <f t="shared" si="3"/>
        <v>4.3034825870646769E-2</v>
      </c>
      <c r="O52" s="140"/>
    </row>
    <row r="53" spans="1:15" ht="12.5">
      <c r="A53" s="173" t="str">
        <f>VLOOKUP(B53,'Campaign x Landing Pages'!$A$2:$B$37,2, FALSE)</f>
        <v>Q2</v>
      </c>
      <c r="B53" s="172" t="s">
        <v>50</v>
      </c>
      <c r="C53" s="172" t="str">
        <f>VLOOKUP(B53,'Campaign x Landing Pages'!$A$1:$E$37,5,FALSE)</f>
        <v>Dog</v>
      </c>
      <c r="D53" s="172" t="s">
        <v>95</v>
      </c>
      <c r="E53" s="174" t="s">
        <v>96</v>
      </c>
      <c r="F53" s="175">
        <v>4990.2139999999999</v>
      </c>
      <c r="G53" s="175">
        <v>157322.5</v>
      </c>
      <c r="H53" s="176">
        <v>7950</v>
      </c>
      <c r="I53" s="176">
        <v>248904</v>
      </c>
      <c r="J53" s="142">
        <v>380</v>
      </c>
      <c r="K53" s="143">
        <f t="shared" si="0"/>
        <v>0.62769987421383644</v>
      </c>
      <c r="L53" s="143">
        <f t="shared" si="1"/>
        <v>13.132142105263158</v>
      </c>
      <c r="M53" s="144">
        <f t="shared" si="2"/>
        <v>3.1940025069906473E-2</v>
      </c>
      <c r="N53" s="144">
        <f t="shared" si="3"/>
        <v>4.7798742138364783E-2</v>
      </c>
      <c r="O53" s="140"/>
    </row>
    <row r="54" spans="1:15" ht="12.5">
      <c r="A54" s="173" t="str">
        <f>VLOOKUP(B54,'Campaign x Landing Pages'!$A$2:$B$37,2, FALSE)</f>
        <v>Q2</v>
      </c>
      <c r="B54" s="172" t="s">
        <v>50</v>
      </c>
      <c r="C54" s="172" t="str">
        <f>VLOOKUP(B54,'Campaign x Landing Pages'!$A$1:$E$37,5,FALSE)</f>
        <v>Dog</v>
      </c>
      <c r="D54" s="172" t="s">
        <v>97</v>
      </c>
      <c r="E54" s="174" t="s">
        <v>98</v>
      </c>
      <c r="F54" s="175">
        <v>5045.4639999999999</v>
      </c>
      <c r="G54" s="175">
        <v>153161.67000000001</v>
      </c>
      <c r="H54" s="176">
        <v>9699</v>
      </c>
      <c r="I54" s="176">
        <v>239921</v>
      </c>
      <c r="J54" s="142">
        <v>402</v>
      </c>
      <c r="K54" s="143">
        <f t="shared" si="0"/>
        <v>0.52020455717084235</v>
      </c>
      <c r="L54" s="143">
        <f t="shared" si="1"/>
        <v>12.550905472636815</v>
      </c>
      <c r="M54" s="144">
        <f t="shared" si="2"/>
        <v>4.0425806828080911E-2</v>
      </c>
      <c r="N54" s="144">
        <f t="shared" si="3"/>
        <v>4.1447571914630374E-2</v>
      </c>
      <c r="O54" s="140"/>
    </row>
    <row r="55" spans="1:15" ht="12.5">
      <c r="A55" s="173" t="str">
        <f>VLOOKUP(B55,'Campaign x Landing Pages'!$A$2:$B$37,2, FALSE)</f>
        <v>Q2</v>
      </c>
      <c r="B55" s="172" t="s">
        <v>50</v>
      </c>
      <c r="C55" s="172" t="str">
        <f>VLOOKUP(B55,'Campaign x Landing Pages'!$A$1:$E$37,5,FALSE)</f>
        <v>Dog</v>
      </c>
      <c r="D55" s="172" t="s">
        <v>99</v>
      </c>
      <c r="E55" s="174" t="s">
        <v>100</v>
      </c>
      <c r="F55" s="175">
        <v>5135.4195</v>
      </c>
      <c r="G55" s="175">
        <v>194141.67</v>
      </c>
      <c r="H55" s="176">
        <v>12243</v>
      </c>
      <c r="I55" s="176">
        <v>293585</v>
      </c>
      <c r="J55" s="142">
        <v>476</v>
      </c>
      <c r="K55" s="143">
        <f t="shared" si="0"/>
        <v>0.41945760842930652</v>
      </c>
      <c r="L55" s="143">
        <f t="shared" si="1"/>
        <v>10.788696428571429</v>
      </c>
      <c r="M55" s="144">
        <f t="shared" si="2"/>
        <v>4.1701721818212786E-2</v>
      </c>
      <c r="N55" s="144">
        <f t="shared" si="3"/>
        <v>3.8879359634076613E-2</v>
      </c>
      <c r="O55" s="140"/>
    </row>
    <row r="56" spans="1:15" ht="12.5">
      <c r="A56" s="173" t="str">
        <f>VLOOKUP(B56,'Campaign x Landing Pages'!$A$2:$B$37,2, FALSE)</f>
        <v>Q2</v>
      </c>
      <c r="B56" s="172" t="s">
        <v>50</v>
      </c>
      <c r="C56" s="172" t="str">
        <f>VLOOKUP(B56,'Campaign x Landing Pages'!$A$1:$E$37,5,FALSE)</f>
        <v>Dog</v>
      </c>
      <c r="D56" s="172" t="s">
        <v>101</v>
      </c>
      <c r="E56" s="174" t="s">
        <v>102</v>
      </c>
      <c r="F56" s="175">
        <v>4978.875</v>
      </c>
      <c r="G56" s="175">
        <v>207762.5</v>
      </c>
      <c r="H56" s="176">
        <v>10782</v>
      </c>
      <c r="I56" s="176">
        <v>267486</v>
      </c>
      <c r="J56" s="142">
        <v>496</v>
      </c>
      <c r="K56" s="143">
        <f t="shared" si="0"/>
        <v>0.46177657206455203</v>
      </c>
      <c r="L56" s="143">
        <f t="shared" si="1"/>
        <v>10.03805443548387</v>
      </c>
      <c r="M56" s="144">
        <f t="shared" si="2"/>
        <v>4.0308651667750835E-2</v>
      </c>
      <c r="N56" s="144">
        <f t="shared" si="3"/>
        <v>4.6002596920793913E-2</v>
      </c>
      <c r="O56" s="140"/>
    </row>
    <row r="57" spans="1:15" ht="12.5">
      <c r="A57" s="173" t="str">
        <f>VLOOKUP(B57,'Campaign x Landing Pages'!$A$2:$B$37,2, FALSE)</f>
        <v>Q1</v>
      </c>
      <c r="B57" s="172" t="s">
        <v>43</v>
      </c>
      <c r="C57" s="172" t="str">
        <f>VLOOKUP(B57,'Campaign x Landing Pages'!$A$1:$E$37,5,FALSE)</f>
        <v>Dog</v>
      </c>
      <c r="D57" s="172" t="s">
        <v>103</v>
      </c>
      <c r="E57" s="174" t="s">
        <v>104</v>
      </c>
      <c r="F57" s="175">
        <v>4012.7139999999999</v>
      </c>
      <c r="G57" s="175">
        <v>195600</v>
      </c>
      <c r="H57" s="176">
        <v>8565</v>
      </c>
      <c r="I57" s="176">
        <v>210477</v>
      </c>
      <c r="J57" s="142">
        <v>510</v>
      </c>
      <c r="K57" s="143">
        <f t="shared" si="0"/>
        <v>0.46850134267367194</v>
      </c>
      <c r="L57" s="143">
        <f t="shared" si="1"/>
        <v>7.8680666666666665</v>
      </c>
      <c r="M57" s="144">
        <f t="shared" si="2"/>
        <v>4.0693282401402527E-2</v>
      </c>
      <c r="N57" s="144">
        <f t="shared" si="3"/>
        <v>5.9544658493870403E-2</v>
      </c>
      <c r="O57" s="140"/>
    </row>
    <row r="58" spans="1:15" ht="12.5">
      <c r="A58" s="173" t="str">
        <f>VLOOKUP(B58,'Campaign x Landing Pages'!$A$2:$B$37,2, FALSE)</f>
        <v>Q1</v>
      </c>
      <c r="B58" s="172" t="s">
        <v>43</v>
      </c>
      <c r="C58" s="172" t="str">
        <f>VLOOKUP(B58,'Campaign x Landing Pages'!$A$1:$E$37,5,FALSE)</f>
        <v>Dog</v>
      </c>
      <c r="D58" s="172" t="s">
        <v>105</v>
      </c>
      <c r="E58" s="174" t="s">
        <v>106</v>
      </c>
      <c r="F58" s="175">
        <v>4035.375</v>
      </c>
      <c r="G58" s="175">
        <v>170661.67</v>
      </c>
      <c r="H58" s="176">
        <v>8037</v>
      </c>
      <c r="I58" s="176">
        <v>187272</v>
      </c>
      <c r="J58" s="142">
        <v>448</v>
      </c>
      <c r="K58" s="143">
        <f t="shared" si="0"/>
        <v>0.50209966405375139</v>
      </c>
      <c r="L58" s="143">
        <f t="shared" si="1"/>
        <v>9.0075334821428577</v>
      </c>
      <c r="M58" s="144">
        <f t="shared" si="2"/>
        <v>4.2916186082276049E-2</v>
      </c>
      <c r="N58" s="144">
        <f t="shared" si="3"/>
        <v>5.574219236033346E-2</v>
      </c>
      <c r="O58" s="140"/>
    </row>
    <row r="59" spans="1:15" ht="12.5">
      <c r="A59" s="173" t="str">
        <f>VLOOKUP(B59,'Campaign x Landing Pages'!$A$2:$B$37,2, FALSE)</f>
        <v>Q1</v>
      </c>
      <c r="B59" s="172" t="s">
        <v>43</v>
      </c>
      <c r="C59" s="172" t="str">
        <f>VLOOKUP(B59,'Campaign x Landing Pages'!$A$1:$E$37,5,FALSE)</f>
        <v>Dog</v>
      </c>
      <c r="D59" s="172" t="s">
        <v>107</v>
      </c>
      <c r="E59" s="174" t="s">
        <v>108</v>
      </c>
      <c r="F59" s="175">
        <v>4469.5889999999999</v>
      </c>
      <c r="G59" s="175">
        <v>175710.84</v>
      </c>
      <c r="H59" s="176">
        <v>12948</v>
      </c>
      <c r="I59" s="176">
        <v>215518</v>
      </c>
      <c r="J59" s="142">
        <v>500</v>
      </c>
      <c r="K59" s="143">
        <f t="shared" si="0"/>
        <v>0.34519531974050044</v>
      </c>
      <c r="L59" s="143">
        <f t="shared" si="1"/>
        <v>8.9391780000000001</v>
      </c>
      <c r="M59" s="144">
        <f t="shared" si="2"/>
        <v>6.0078508523649994E-2</v>
      </c>
      <c r="N59" s="144">
        <f t="shared" si="3"/>
        <v>3.861600247142416E-2</v>
      </c>
      <c r="O59" s="140"/>
    </row>
    <row r="60" spans="1:15" ht="12.5">
      <c r="A60" s="173" t="str">
        <f>VLOOKUP(B60,'Campaign x Landing Pages'!$A$2:$B$37,2, FALSE)</f>
        <v>Q1</v>
      </c>
      <c r="B60" s="172" t="s">
        <v>43</v>
      </c>
      <c r="C60" s="172" t="str">
        <f>VLOOKUP(B60,'Campaign x Landing Pages'!$A$1:$E$37,5,FALSE)</f>
        <v>Dog</v>
      </c>
      <c r="D60" s="172" t="s">
        <v>109</v>
      </c>
      <c r="E60" s="174" t="s">
        <v>110</v>
      </c>
      <c r="F60" s="175">
        <v>4275.5</v>
      </c>
      <c r="G60" s="175">
        <v>183667.5</v>
      </c>
      <c r="H60" s="176">
        <v>10413</v>
      </c>
      <c r="I60" s="176">
        <v>224743</v>
      </c>
      <c r="J60" s="142">
        <v>510</v>
      </c>
      <c r="K60" s="143">
        <f t="shared" si="0"/>
        <v>0.41059252857005668</v>
      </c>
      <c r="L60" s="143">
        <f t="shared" si="1"/>
        <v>8.3833333333333329</v>
      </c>
      <c r="M60" s="144">
        <f t="shared" si="2"/>
        <v>4.6332922493692794E-2</v>
      </c>
      <c r="N60" s="144">
        <f t="shared" si="3"/>
        <v>4.8977239988475946E-2</v>
      </c>
      <c r="O60" s="140"/>
    </row>
    <row r="61" spans="1:15" ht="12.5">
      <c r="A61" s="173" t="str">
        <f>VLOOKUP(B61,'Campaign x Landing Pages'!$A$2:$B$37,2, FALSE)</f>
        <v>Q2</v>
      </c>
      <c r="B61" s="172" t="s">
        <v>50</v>
      </c>
      <c r="C61" s="172" t="str">
        <f>VLOOKUP(B61,'Campaign x Landing Pages'!$A$1:$E$37,5,FALSE)</f>
        <v>Dog</v>
      </c>
      <c r="D61" s="172" t="s">
        <v>111</v>
      </c>
      <c r="E61" s="174" t="s">
        <v>112</v>
      </c>
      <c r="F61" s="175">
        <v>2766.75</v>
      </c>
      <c r="G61" s="175">
        <v>200692.5</v>
      </c>
      <c r="H61" s="176">
        <v>6129</v>
      </c>
      <c r="I61" s="176">
        <v>137321</v>
      </c>
      <c r="J61" s="142">
        <v>480</v>
      </c>
      <c r="K61" s="143">
        <f t="shared" si="0"/>
        <v>0.45141948115516395</v>
      </c>
      <c r="L61" s="143">
        <f t="shared" si="1"/>
        <v>5.7640624999999996</v>
      </c>
      <c r="M61" s="144">
        <f t="shared" si="2"/>
        <v>4.4632649048579602E-2</v>
      </c>
      <c r="N61" s="144">
        <f t="shared" si="3"/>
        <v>7.8316201664219279E-2</v>
      </c>
      <c r="O61" s="140"/>
    </row>
    <row r="62" spans="1:15" ht="12.5">
      <c r="A62" s="173" t="str">
        <f>VLOOKUP(B62,'Campaign x Landing Pages'!$A$2:$B$37,2, FALSE)</f>
        <v>Q2</v>
      </c>
      <c r="B62" s="172" t="s">
        <v>50</v>
      </c>
      <c r="C62" s="172" t="str">
        <f>VLOOKUP(B62,'Campaign x Landing Pages'!$A$1:$E$37,5,FALSE)</f>
        <v>Dog</v>
      </c>
      <c r="D62" s="172" t="s">
        <v>113</v>
      </c>
      <c r="E62" s="174" t="s">
        <v>114</v>
      </c>
      <c r="F62" s="175">
        <v>3166.9639999999999</v>
      </c>
      <c r="G62" s="175">
        <v>127878.34</v>
      </c>
      <c r="H62" s="176">
        <v>9582</v>
      </c>
      <c r="I62" s="176">
        <v>156178</v>
      </c>
      <c r="J62" s="142">
        <v>390</v>
      </c>
      <c r="K62" s="143">
        <f t="shared" si="0"/>
        <v>0.33051179294510541</v>
      </c>
      <c r="L62" s="143">
        <f t="shared" si="1"/>
        <v>8.1204205128205125</v>
      </c>
      <c r="M62" s="144">
        <f t="shared" si="2"/>
        <v>6.1353071495345052E-2</v>
      </c>
      <c r="N62" s="144">
        <f t="shared" si="3"/>
        <v>4.0701314965560426E-2</v>
      </c>
      <c r="O62" s="140"/>
    </row>
    <row r="63" spans="1:15" ht="12.5">
      <c r="A63" s="173" t="str">
        <f>VLOOKUP(B63,'Campaign x Landing Pages'!$A$2:$B$37,2, FALSE)</f>
        <v>Q2</v>
      </c>
      <c r="B63" s="172" t="s">
        <v>50</v>
      </c>
      <c r="C63" s="172" t="str">
        <f>VLOOKUP(B63,'Campaign x Landing Pages'!$A$1:$E$37,5,FALSE)</f>
        <v>Dog</v>
      </c>
      <c r="D63" s="172" t="s">
        <v>115</v>
      </c>
      <c r="E63" s="174" t="s">
        <v>116</v>
      </c>
      <c r="F63" s="175">
        <v>4633.2139999999999</v>
      </c>
      <c r="G63" s="175">
        <v>215707.5</v>
      </c>
      <c r="H63" s="176">
        <v>21351</v>
      </c>
      <c r="I63" s="176">
        <v>293998</v>
      </c>
      <c r="J63" s="142">
        <v>558</v>
      </c>
      <c r="K63" s="143">
        <f t="shared" si="0"/>
        <v>0.21700220130204673</v>
      </c>
      <c r="L63" s="143">
        <f t="shared" si="1"/>
        <v>8.3032508960573477</v>
      </c>
      <c r="M63" s="144">
        <f t="shared" si="2"/>
        <v>7.2622943013217783E-2</v>
      </c>
      <c r="N63" s="144">
        <f t="shared" si="3"/>
        <v>2.613460727834762E-2</v>
      </c>
      <c r="O63" s="140"/>
    </row>
    <row r="64" spans="1:15" ht="12.5">
      <c r="A64" s="173" t="str">
        <f>VLOOKUP(B64,'Campaign x Landing Pages'!$A$2:$B$37,2, FALSE)</f>
        <v>Q2</v>
      </c>
      <c r="B64" s="172" t="s">
        <v>50</v>
      </c>
      <c r="C64" s="172" t="str">
        <f>VLOOKUP(B64,'Campaign x Landing Pages'!$A$1:$E$37,5,FALSE)</f>
        <v>Dog</v>
      </c>
      <c r="D64" s="172" t="s">
        <v>117</v>
      </c>
      <c r="E64" s="174" t="s">
        <v>118</v>
      </c>
      <c r="F64" s="175">
        <v>4930.7139999999999</v>
      </c>
      <c r="G64" s="175">
        <v>205876.67</v>
      </c>
      <c r="H64" s="176">
        <v>22047</v>
      </c>
      <c r="I64" s="176">
        <v>322635</v>
      </c>
      <c r="J64" s="142">
        <v>594</v>
      </c>
      <c r="K64" s="143">
        <f t="shared" si="0"/>
        <v>0.22364557536172722</v>
      </c>
      <c r="L64" s="143">
        <f t="shared" si="1"/>
        <v>8.3008653198653199</v>
      </c>
      <c r="M64" s="144">
        <f t="shared" si="2"/>
        <v>6.833418568971128E-2</v>
      </c>
      <c r="N64" s="144">
        <f t="shared" si="3"/>
        <v>2.6942441148455572E-2</v>
      </c>
      <c r="O64" s="140"/>
    </row>
    <row r="65" spans="1:15" ht="12.5">
      <c r="A65" s="173" t="str">
        <f>VLOOKUP(B65,'Campaign x Landing Pages'!$A$2:$B$37,2, FALSE)</f>
        <v>Q1</v>
      </c>
      <c r="B65" s="172" t="s">
        <v>43</v>
      </c>
      <c r="C65" s="172" t="str">
        <f>VLOOKUP(B65,'Campaign x Landing Pages'!$A$1:$E$37,5,FALSE)</f>
        <v>Dog</v>
      </c>
      <c r="D65" s="172" t="s">
        <v>119</v>
      </c>
      <c r="E65" s="174" t="s">
        <v>120</v>
      </c>
      <c r="F65" s="175">
        <v>4671.4639999999999</v>
      </c>
      <c r="G65" s="175">
        <v>168085</v>
      </c>
      <c r="H65" s="176">
        <v>8187</v>
      </c>
      <c r="I65" s="176">
        <v>232016</v>
      </c>
      <c r="J65" s="142">
        <v>442</v>
      </c>
      <c r="K65" s="143">
        <f t="shared" si="0"/>
        <v>0.57059533406620255</v>
      </c>
      <c r="L65" s="143">
        <f t="shared" si="1"/>
        <v>10.568923076923078</v>
      </c>
      <c r="M65" s="144">
        <f t="shared" si="2"/>
        <v>3.5286359561409561E-2</v>
      </c>
      <c r="N65" s="144">
        <f t="shared" si="3"/>
        <v>5.3988029803346771E-2</v>
      </c>
      <c r="O65" s="140"/>
    </row>
    <row r="66" spans="1:15" ht="12.5">
      <c r="A66" s="173" t="str">
        <f>VLOOKUP(B66,'Campaign x Landing Pages'!$A$2:$B$37,2, FALSE)</f>
        <v>Q1</v>
      </c>
      <c r="B66" s="172" t="s">
        <v>43</v>
      </c>
      <c r="C66" s="172" t="str">
        <f>VLOOKUP(B66,'Campaign x Landing Pages'!$A$1:$E$37,5,FALSE)</f>
        <v>Dog</v>
      </c>
      <c r="D66" s="172" t="s">
        <v>121</v>
      </c>
      <c r="E66" s="174" t="s">
        <v>122</v>
      </c>
      <c r="F66" s="175">
        <v>4964</v>
      </c>
      <c r="G66" s="175">
        <v>186583.34</v>
      </c>
      <c r="H66" s="176">
        <v>10407</v>
      </c>
      <c r="I66" s="176">
        <v>251154</v>
      </c>
      <c r="J66" s="142">
        <v>464</v>
      </c>
      <c r="K66" s="143">
        <f t="shared" si="0"/>
        <v>0.47698664360526566</v>
      </c>
      <c r="L66" s="143">
        <f t="shared" si="1"/>
        <v>10.698275862068966</v>
      </c>
      <c r="M66" s="144">
        <f t="shared" si="2"/>
        <v>4.1436728063259994E-2</v>
      </c>
      <c r="N66" s="144">
        <f t="shared" si="3"/>
        <v>4.4585375228211779E-2</v>
      </c>
      <c r="O66" s="140"/>
    </row>
    <row r="67" spans="1:15" ht="12.5">
      <c r="A67" s="173" t="str">
        <f>VLOOKUP(B67,'Campaign x Landing Pages'!$A$2:$B$37,2, FALSE)</f>
        <v>Q1</v>
      </c>
      <c r="B67" s="172" t="s">
        <v>43</v>
      </c>
      <c r="C67" s="172" t="str">
        <f>VLOOKUP(B67,'Campaign x Landing Pages'!$A$1:$E$37,5,FALSE)</f>
        <v>Dog</v>
      </c>
      <c r="D67" s="172" t="s">
        <v>123</v>
      </c>
      <c r="E67" s="174" t="s">
        <v>124</v>
      </c>
      <c r="F67" s="175">
        <v>5052.5445</v>
      </c>
      <c r="G67" s="175">
        <v>192699.17</v>
      </c>
      <c r="H67" s="176">
        <v>8277</v>
      </c>
      <c r="I67" s="176">
        <v>246380</v>
      </c>
      <c r="J67" s="142">
        <v>510</v>
      </c>
      <c r="K67" s="143">
        <f t="shared" si="0"/>
        <v>0.61043185936933675</v>
      </c>
      <c r="L67" s="143">
        <f t="shared" si="1"/>
        <v>9.9069500000000001</v>
      </c>
      <c r="M67" s="144">
        <f t="shared" si="2"/>
        <v>3.3594447601266335E-2</v>
      </c>
      <c r="N67" s="144">
        <f t="shared" si="3"/>
        <v>6.1616527727437476E-2</v>
      </c>
      <c r="O67" s="140"/>
    </row>
    <row r="68" spans="1:15" ht="12.5">
      <c r="A68" s="173" t="str">
        <f>VLOOKUP(B68,'Campaign x Landing Pages'!$A$2:$B$37,2, FALSE)</f>
        <v>Q1</v>
      </c>
      <c r="B68" s="172" t="s">
        <v>43</v>
      </c>
      <c r="C68" s="172" t="str">
        <f>VLOOKUP(B68,'Campaign x Landing Pages'!$A$1:$E$37,5,FALSE)</f>
        <v>Dog</v>
      </c>
      <c r="D68" s="172" t="s">
        <v>125</v>
      </c>
      <c r="E68" s="174" t="s">
        <v>126</v>
      </c>
      <c r="F68" s="175">
        <v>4832.25</v>
      </c>
      <c r="G68" s="175">
        <v>188400</v>
      </c>
      <c r="H68" s="176">
        <v>7236</v>
      </c>
      <c r="I68" s="176">
        <v>221926</v>
      </c>
      <c r="J68" s="142">
        <v>490</v>
      </c>
      <c r="K68" s="143">
        <f t="shared" si="0"/>
        <v>0.6678067993366501</v>
      </c>
      <c r="L68" s="143">
        <f t="shared" si="1"/>
        <v>9.8617346938775512</v>
      </c>
      <c r="M68" s="144">
        <f t="shared" si="2"/>
        <v>3.2605463082288691E-2</v>
      </c>
      <c r="N68" s="144">
        <f t="shared" si="3"/>
        <v>6.7716970702045326E-2</v>
      </c>
      <c r="O68" s="140"/>
    </row>
    <row r="69" spans="1:15" ht="12.5">
      <c r="A69" s="173" t="str">
        <f>VLOOKUP(B69,'Campaign x Landing Pages'!$A$2:$B$37,2, FALSE)</f>
        <v>Q2</v>
      </c>
      <c r="B69" s="172" t="s">
        <v>50</v>
      </c>
      <c r="C69" s="172" t="str">
        <f>VLOOKUP(B69,'Campaign x Landing Pages'!$A$1:$E$37,5,FALSE)</f>
        <v>Dog</v>
      </c>
      <c r="D69" s="172" t="s">
        <v>127</v>
      </c>
      <c r="E69" s="174" t="s">
        <v>128</v>
      </c>
      <c r="F69" s="175">
        <v>4567.3389999999999</v>
      </c>
      <c r="G69" s="175">
        <v>178958.34</v>
      </c>
      <c r="H69" s="176">
        <v>9159</v>
      </c>
      <c r="I69" s="176">
        <v>240971</v>
      </c>
      <c r="J69" s="142">
        <v>484</v>
      </c>
      <c r="K69" s="143">
        <f t="shared" si="0"/>
        <v>0.49867223496014851</v>
      </c>
      <c r="L69" s="143">
        <f t="shared" si="1"/>
        <v>9.4366508264462805</v>
      </c>
      <c r="M69" s="144">
        <f t="shared" si="2"/>
        <v>3.8008723041361825E-2</v>
      </c>
      <c r="N69" s="144">
        <f t="shared" si="3"/>
        <v>5.2844196964734143E-2</v>
      </c>
      <c r="O69" s="140"/>
    </row>
    <row r="70" spans="1:15" ht="12.5">
      <c r="A70" s="173" t="str">
        <f>VLOOKUP(B70,'Campaign x Landing Pages'!$A$2:$B$37,2, FALSE)</f>
        <v>Q2</v>
      </c>
      <c r="B70" s="172" t="s">
        <v>50</v>
      </c>
      <c r="C70" s="172" t="str">
        <f>VLOOKUP(B70,'Campaign x Landing Pages'!$A$1:$E$37,5,FALSE)</f>
        <v>Dog</v>
      </c>
      <c r="D70" s="172" t="s">
        <v>129</v>
      </c>
      <c r="E70" s="174" t="s">
        <v>130</v>
      </c>
      <c r="F70" s="175">
        <v>4606.2945</v>
      </c>
      <c r="G70" s="175">
        <v>171141.67</v>
      </c>
      <c r="H70" s="176">
        <v>7581</v>
      </c>
      <c r="I70" s="176">
        <v>205015</v>
      </c>
      <c r="J70" s="142">
        <v>400</v>
      </c>
      <c r="K70" s="143">
        <f t="shared" si="0"/>
        <v>0.60761040759794227</v>
      </c>
      <c r="L70" s="143">
        <f t="shared" si="1"/>
        <v>11.51573625</v>
      </c>
      <c r="M70" s="144">
        <f t="shared" si="2"/>
        <v>3.6977782113503888E-2</v>
      </c>
      <c r="N70" s="144">
        <f t="shared" si="3"/>
        <v>5.2763487666534756E-2</v>
      </c>
      <c r="O70" s="140"/>
    </row>
    <row r="71" spans="1:15" ht="12.5">
      <c r="A71" s="173" t="str">
        <f>VLOOKUP(B71,'Campaign x Landing Pages'!$A$2:$B$37,2, FALSE)</f>
        <v>Q2</v>
      </c>
      <c r="B71" s="172" t="s">
        <v>50</v>
      </c>
      <c r="C71" s="172" t="str">
        <f>VLOOKUP(B71,'Campaign x Landing Pages'!$A$1:$E$37,5,FALSE)</f>
        <v>Dog</v>
      </c>
      <c r="D71" s="172" t="s">
        <v>131</v>
      </c>
      <c r="E71" s="174" t="s">
        <v>132</v>
      </c>
      <c r="F71" s="175">
        <v>4526.9639999999999</v>
      </c>
      <c r="G71" s="175">
        <v>176508.34</v>
      </c>
      <c r="H71" s="176">
        <v>7182</v>
      </c>
      <c r="I71" s="176">
        <v>196167</v>
      </c>
      <c r="J71" s="142">
        <v>436</v>
      </c>
      <c r="K71" s="143">
        <f t="shared" si="0"/>
        <v>0.6303208020050125</v>
      </c>
      <c r="L71" s="143">
        <f t="shared" si="1"/>
        <v>10.38294495412844</v>
      </c>
      <c r="M71" s="144">
        <f t="shared" si="2"/>
        <v>3.6611662512043307E-2</v>
      </c>
      <c r="N71" s="144">
        <f t="shared" si="3"/>
        <v>6.0707323865218599E-2</v>
      </c>
      <c r="O71" s="140"/>
    </row>
    <row r="72" spans="1:15" ht="12.5">
      <c r="A72" s="173" t="str">
        <f>VLOOKUP(B72,'Campaign x Landing Pages'!$A$2:$B$37,2, FALSE)</f>
        <v>Q2</v>
      </c>
      <c r="B72" s="172" t="s">
        <v>50</v>
      </c>
      <c r="C72" s="172" t="str">
        <f>VLOOKUP(B72,'Campaign x Landing Pages'!$A$1:$E$37,5,FALSE)</f>
        <v>Dog</v>
      </c>
      <c r="D72" s="172" t="s">
        <v>133</v>
      </c>
      <c r="E72" s="174" t="s">
        <v>134</v>
      </c>
      <c r="F72" s="175">
        <v>4726</v>
      </c>
      <c r="G72" s="175">
        <v>310160</v>
      </c>
      <c r="H72" s="176">
        <v>8421</v>
      </c>
      <c r="I72" s="176">
        <v>207981</v>
      </c>
      <c r="J72" s="142">
        <v>644</v>
      </c>
      <c r="K72" s="143">
        <f t="shared" si="0"/>
        <v>0.56121600760004753</v>
      </c>
      <c r="L72" s="143">
        <f t="shared" si="1"/>
        <v>7.3385093167701863</v>
      </c>
      <c r="M72" s="144">
        <f t="shared" si="2"/>
        <v>4.0489275462662455E-2</v>
      </c>
      <c r="N72" s="144">
        <f t="shared" si="3"/>
        <v>7.647547797173733E-2</v>
      </c>
      <c r="O72" s="140"/>
    </row>
    <row r="73" spans="1:15" ht="12.5">
      <c r="A73" s="173" t="str">
        <f>VLOOKUP(B73,'Campaign x Landing Pages'!$A$2:$B$37,2, FALSE)</f>
        <v>Q1</v>
      </c>
      <c r="B73" s="172" t="s">
        <v>43</v>
      </c>
      <c r="C73" s="172" t="str">
        <f>VLOOKUP(B73,'Campaign x Landing Pages'!$A$1:$E$37,5,FALSE)</f>
        <v>Dog</v>
      </c>
      <c r="D73" s="172" t="s">
        <v>135</v>
      </c>
      <c r="E73" s="174" t="s">
        <v>136</v>
      </c>
      <c r="F73" s="175">
        <v>4782.4530769230769</v>
      </c>
      <c r="G73" s="175">
        <v>101978</v>
      </c>
      <c r="H73" s="176">
        <v>10164</v>
      </c>
      <c r="I73" s="172">
        <v>374120</v>
      </c>
      <c r="J73" s="142">
        <v>402</v>
      </c>
      <c r="K73" s="143">
        <f t="shared" si="0"/>
        <v>0.47052863802863804</v>
      </c>
      <c r="L73" s="143">
        <f t="shared" si="1"/>
        <v>11.89664944508228</v>
      </c>
      <c r="M73" s="144">
        <f t="shared" si="2"/>
        <v>2.7167753661926655E-2</v>
      </c>
      <c r="N73" s="144">
        <f t="shared" si="3"/>
        <v>3.9551357733175918E-2</v>
      </c>
      <c r="O73" s="140"/>
    </row>
    <row r="74" spans="1:15" ht="12.5">
      <c r="A74" s="173" t="str">
        <f>VLOOKUP(B74,'Campaign x Landing Pages'!$A$2:$B$37,2, FALSE)</f>
        <v>Q1</v>
      </c>
      <c r="B74" s="172" t="s">
        <v>43</v>
      </c>
      <c r="C74" s="172" t="str">
        <f>VLOOKUP(B74,'Campaign x Landing Pages'!$A$1:$E$37,5,FALSE)</f>
        <v>Dog</v>
      </c>
      <c r="D74" s="172" t="s">
        <v>137</v>
      </c>
      <c r="E74" s="174" t="s">
        <v>138</v>
      </c>
      <c r="F74" s="175">
        <v>3177.6923076923072</v>
      </c>
      <c r="G74" s="175">
        <v>112347</v>
      </c>
      <c r="H74" s="176">
        <v>3033</v>
      </c>
      <c r="I74" s="172">
        <v>192913</v>
      </c>
      <c r="J74" s="142">
        <v>400</v>
      </c>
      <c r="K74" s="143">
        <f t="shared" si="0"/>
        <v>1.0477060031956174</v>
      </c>
      <c r="L74" s="143">
        <f t="shared" si="1"/>
        <v>7.9442307692307681</v>
      </c>
      <c r="M74" s="144">
        <f t="shared" si="2"/>
        <v>1.5722113076879214E-2</v>
      </c>
      <c r="N74" s="144">
        <f t="shared" si="3"/>
        <v>0.13188262446422683</v>
      </c>
      <c r="O74" s="140"/>
    </row>
    <row r="75" spans="1:15" ht="12.5">
      <c r="A75" s="173" t="str">
        <f>VLOOKUP(B75,'Campaign x Landing Pages'!$A$2:$B$37,2, FALSE)</f>
        <v>Q1</v>
      </c>
      <c r="B75" s="172" t="s">
        <v>43</v>
      </c>
      <c r="C75" s="172" t="str">
        <f>VLOOKUP(B75,'Campaign x Landing Pages'!$A$1:$E$37,5,FALSE)</f>
        <v>Dog</v>
      </c>
      <c r="D75" s="172" t="s">
        <v>139</v>
      </c>
      <c r="E75" s="174" t="s">
        <v>140</v>
      </c>
      <c r="F75" s="175">
        <v>3453.8376923076921</v>
      </c>
      <c r="G75" s="175">
        <v>172992</v>
      </c>
      <c r="H75" s="176">
        <v>10536</v>
      </c>
      <c r="I75" s="172">
        <v>314031</v>
      </c>
      <c r="J75" s="142">
        <v>494</v>
      </c>
      <c r="K75" s="143">
        <f t="shared" si="0"/>
        <v>0.3278129928158402</v>
      </c>
      <c r="L75" s="143">
        <f t="shared" si="1"/>
        <v>6.991574275926502</v>
      </c>
      <c r="M75" s="144">
        <f t="shared" si="2"/>
        <v>3.3550827784518088E-2</v>
      </c>
      <c r="N75" s="144">
        <f t="shared" si="3"/>
        <v>4.6886864085041759E-2</v>
      </c>
      <c r="O75" s="140"/>
    </row>
    <row r="76" spans="1:15" ht="12.5">
      <c r="A76" s="173" t="str">
        <f>VLOOKUP(B76,'Campaign x Landing Pages'!$A$2:$B$37,2, FALSE)</f>
        <v>Q1</v>
      </c>
      <c r="B76" s="172" t="s">
        <v>43</v>
      </c>
      <c r="C76" s="172" t="str">
        <f>VLOOKUP(B76,'Campaign x Landing Pages'!$A$1:$E$37,5,FALSE)</f>
        <v>Dog</v>
      </c>
      <c r="D76" s="172" t="s">
        <v>141</v>
      </c>
      <c r="E76" s="174" t="s">
        <v>142</v>
      </c>
      <c r="F76" s="175">
        <v>3428.1153846153843</v>
      </c>
      <c r="G76" s="175">
        <v>40966</v>
      </c>
      <c r="H76" s="176">
        <v>3453</v>
      </c>
      <c r="I76" s="172">
        <v>470955</v>
      </c>
      <c r="J76" s="142">
        <v>180</v>
      </c>
      <c r="K76" s="143">
        <f t="shared" si="0"/>
        <v>0.99279333466996356</v>
      </c>
      <c r="L76" s="143">
        <f t="shared" si="1"/>
        <v>19.045085470085468</v>
      </c>
      <c r="M76" s="144">
        <f t="shared" si="2"/>
        <v>7.3319106921043414E-3</v>
      </c>
      <c r="N76" s="144">
        <f t="shared" si="3"/>
        <v>5.2128583840139006E-2</v>
      </c>
      <c r="O76" s="140"/>
    </row>
    <row r="77" spans="1:15" ht="12.5">
      <c r="A77" s="173" t="str">
        <f>VLOOKUP(B77,'Campaign x Landing Pages'!$A$2:$B$37,2, FALSE)</f>
        <v>Q2</v>
      </c>
      <c r="B77" s="172" t="s">
        <v>51</v>
      </c>
      <c r="C77" s="172" t="str">
        <f>VLOOKUP(B77,'Campaign x Landing Pages'!$A$1:$E$37,5,FALSE)</f>
        <v>Fish</v>
      </c>
      <c r="D77" s="172" t="s">
        <v>93</v>
      </c>
      <c r="E77" s="174" t="s">
        <v>94</v>
      </c>
      <c r="F77" s="175">
        <v>2020.8183333333334</v>
      </c>
      <c r="G77" s="175">
        <v>13043.898809523811</v>
      </c>
      <c r="H77" s="176">
        <v>1323</v>
      </c>
      <c r="I77" s="176">
        <v>464180</v>
      </c>
      <c r="J77" s="142">
        <v>172</v>
      </c>
      <c r="K77" s="143">
        <f t="shared" si="0"/>
        <v>1.5274514991181658</v>
      </c>
      <c r="L77" s="143">
        <f t="shared" si="1"/>
        <v>11.748943798449613</v>
      </c>
      <c r="M77" s="144">
        <f t="shared" si="2"/>
        <v>2.8501874272911371E-3</v>
      </c>
      <c r="N77" s="144">
        <f t="shared" si="3"/>
        <v>0.13000755857898716</v>
      </c>
      <c r="O77" s="140"/>
    </row>
    <row r="78" spans="1:15" ht="12.5">
      <c r="A78" s="173" t="str">
        <f>VLOOKUP(B78,'Campaign x Landing Pages'!$A$2:$B$37,2, FALSE)</f>
        <v>Q2</v>
      </c>
      <c r="B78" s="172" t="s">
        <v>51</v>
      </c>
      <c r="C78" s="172" t="str">
        <f>VLOOKUP(B78,'Campaign x Landing Pages'!$A$1:$E$37,5,FALSE)</f>
        <v>Fish</v>
      </c>
      <c r="D78" s="172" t="s">
        <v>95</v>
      </c>
      <c r="E78" s="174" t="s">
        <v>96</v>
      </c>
      <c r="F78" s="175">
        <v>1825.4352083333335</v>
      </c>
      <c r="G78" s="175">
        <v>15994.791666666668</v>
      </c>
      <c r="H78" s="176">
        <v>1146</v>
      </c>
      <c r="I78" s="176">
        <v>374668</v>
      </c>
      <c r="J78" s="142">
        <v>180</v>
      </c>
      <c r="K78" s="143">
        <f t="shared" si="0"/>
        <v>1.5928753999418268</v>
      </c>
      <c r="L78" s="143">
        <f t="shared" si="1"/>
        <v>10.141306712962963</v>
      </c>
      <c r="M78" s="144">
        <f t="shared" si="2"/>
        <v>3.058707976128199E-3</v>
      </c>
      <c r="N78" s="144">
        <f t="shared" si="3"/>
        <v>0.15706806282722513</v>
      </c>
      <c r="O78" s="140"/>
    </row>
    <row r="79" spans="1:15" ht="12.5">
      <c r="A79" s="173" t="str">
        <f>VLOOKUP(B79,'Campaign x Landing Pages'!$A$2:$B$37,2, FALSE)</f>
        <v>Q2</v>
      </c>
      <c r="B79" s="172" t="s">
        <v>51</v>
      </c>
      <c r="C79" s="172" t="str">
        <f>VLOOKUP(B79,'Campaign x Landing Pages'!$A$1:$E$37,5,FALSE)</f>
        <v>Fish</v>
      </c>
      <c r="D79" s="172" t="s">
        <v>97</v>
      </c>
      <c r="E79" s="174" t="s">
        <v>98</v>
      </c>
      <c r="F79" s="175">
        <v>1857.3102083333335</v>
      </c>
      <c r="G79" s="175">
        <v>9310.0208333333339</v>
      </c>
      <c r="H79" s="176">
        <v>1077</v>
      </c>
      <c r="I79" s="176">
        <v>353980</v>
      </c>
      <c r="J79" s="142">
        <v>154</v>
      </c>
      <c r="K79" s="143">
        <f t="shared" si="0"/>
        <v>1.7245220133085735</v>
      </c>
      <c r="L79" s="143">
        <f t="shared" si="1"/>
        <v>12.060455898268399</v>
      </c>
      <c r="M79" s="144">
        <f t="shared" si="2"/>
        <v>3.0425447765410475E-3</v>
      </c>
      <c r="N79" s="144">
        <f t="shared" si="3"/>
        <v>0.14298978644382543</v>
      </c>
      <c r="O79" s="140"/>
    </row>
    <row r="80" spans="1:15" ht="12.5">
      <c r="A80" s="173" t="str">
        <f>VLOOKUP(B80,'Campaign x Landing Pages'!$A$2:$B$37,2, FALSE)</f>
        <v>Q2</v>
      </c>
      <c r="B80" s="172" t="s">
        <v>51</v>
      </c>
      <c r="C80" s="172" t="str">
        <f>VLOOKUP(B80,'Campaign x Landing Pages'!$A$1:$E$37,5,FALSE)</f>
        <v>Fish</v>
      </c>
      <c r="D80" s="172" t="s">
        <v>99</v>
      </c>
      <c r="E80" s="174" t="s">
        <v>100</v>
      </c>
      <c r="F80" s="175">
        <v>1845.5058333333334</v>
      </c>
      <c r="G80" s="175">
        <v>8443.4523809523816</v>
      </c>
      <c r="H80" s="176">
        <v>993</v>
      </c>
      <c r="I80" s="176">
        <v>345890</v>
      </c>
      <c r="J80" s="142">
        <v>132</v>
      </c>
      <c r="K80" s="143">
        <f t="shared" si="0"/>
        <v>1.8585154414232965</v>
      </c>
      <c r="L80" s="143">
        <f t="shared" si="1"/>
        <v>13.981104797979798</v>
      </c>
      <c r="M80" s="144">
        <f t="shared" si="2"/>
        <v>2.8708548960652233E-3</v>
      </c>
      <c r="N80" s="144">
        <f t="shared" si="3"/>
        <v>0.13293051359516617</v>
      </c>
      <c r="O80" s="140"/>
    </row>
    <row r="81" spans="1:15" ht="12.5">
      <c r="A81" s="173" t="str">
        <f>VLOOKUP(B81,'Campaign x Landing Pages'!$A$2:$B$37,2, FALSE)</f>
        <v>Q2</v>
      </c>
      <c r="B81" s="172" t="s">
        <v>51</v>
      </c>
      <c r="C81" s="172" t="str">
        <f>VLOOKUP(B81,'Campaign x Landing Pages'!$A$1:$E$37,5,FALSE)</f>
        <v>Fish</v>
      </c>
      <c r="D81" s="172" t="s">
        <v>101</v>
      </c>
      <c r="E81" s="174" t="s">
        <v>102</v>
      </c>
      <c r="F81" s="175">
        <v>1924.3079166666669</v>
      </c>
      <c r="G81" s="175">
        <v>13700.148809523811</v>
      </c>
      <c r="H81" s="176">
        <v>1167</v>
      </c>
      <c r="I81" s="176">
        <v>369293</v>
      </c>
      <c r="J81" s="142">
        <v>154</v>
      </c>
      <c r="K81" s="143">
        <f t="shared" si="0"/>
        <v>1.648935661239646</v>
      </c>
      <c r="L81" s="143">
        <f t="shared" si="1"/>
        <v>12.495505952380954</v>
      </c>
      <c r="M81" s="144">
        <f t="shared" si="2"/>
        <v>3.1600923927613033E-3</v>
      </c>
      <c r="N81" s="144">
        <f t="shared" si="3"/>
        <v>0.13196229648671809</v>
      </c>
      <c r="O81" s="140"/>
    </row>
    <row r="82" spans="1:15" ht="12.5">
      <c r="A82" s="173" t="str">
        <f>VLOOKUP(B82,'Campaign x Landing Pages'!$A$2:$B$37,2, FALSE)</f>
        <v>Q1</v>
      </c>
      <c r="B82" s="172" t="s">
        <v>45</v>
      </c>
      <c r="C82" s="172" t="str">
        <f>VLOOKUP(B82,'Campaign x Landing Pages'!$A$1:$E$37,5,FALSE)</f>
        <v>Fish</v>
      </c>
      <c r="D82" s="172" t="s">
        <v>103</v>
      </c>
      <c r="E82" s="174" t="s">
        <v>104</v>
      </c>
      <c r="F82" s="175">
        <v>1617.65625</v>
      </c>
      <c r="G82" s="175">
        <v>9786.211309523811</v>
      </c>
      <c r="H82" s="176">
        <v>1341</v>
      </c>
      <c r="I82" s="176">
        <v>325249</v>
      </c>
      <c r="J82" s="142">
        <v>160</v>
      </c>
      <c r="K82" s="143">
        <f t="shared" si="0"/>
        <v>1.2063059284116331</v>
      </c>
      <c r="L82" s="143">
        <f t="shared" si="1"/>
        <v>10.1103515625</v>
      </c>
      <c r="M82" s="144">
        <f t="shared" si="2"/>
        <v>4.1229949976787014E-3</v>
      </c>
      <c r="N82" s="144">
        <f t="shared" si="3"/>
        <v>0.11931394481730052</v>
      </c>
      <c r="O82" s="140"/>
    </row>
    <row r="83" spans="1:15" ht="12.5">
      <c r="A83" s="173" t="str">
        <f>VLOOKUP(B83,'Campaign x Landing Pages'!$A$2:$B$37,2, FALSE)</f>
        <v>Q1</v>
      </c>
      <c r="B83" s="172" t="s">
        <v>45</v>
      </c>
      <c r="C83" s="172" t="str">
        <f>VLOOKUP(B83,'Campaign x Landing Pages'!$A$1:$E$37,5,FALSE)</f>
        <v>Fish</v>
      </c>
      <c r="D83" s="172" t="s">
        <v>105</v>
      </c>
      <c r="E83" s="174" t="s">
        <v>106</v>
      </c>
      <c r="F83" s="175">
        <v>1625.625</v>
      </c>
      <c r="G83" s="175">
        <v>14365.327380952383</v>
      </c>
      <c r="H83" s="176">
        <v>1995</v>
      </c>
      <c r="I83" s="176">
        <v>326016</v>
      </c>
      <c r="J83" s="142">
        <v>172</v>
      </c>
      <c r="K83" s="143">
        <f t="shared" si="0"/>
        <v>0.81484962406015038</v>
      </c>
      <c r="L83" s="143">
        <f t="shared" si="1"/>
        <v>9.4513081395348841</v>
      </c>
      <c r="M83" s="144">
        <f t="shared" si="2"/>
        <v>6.1193315665488811E-3</v>
      </c>
      <c r="N83" s="144">
        <f t="shared" si="3"/>
        <v>8.6215538847117801E-2</v>
      </c>
      <c r="O83" s="140"/>
    </row>
    <row r="84" spans="1:15" ht="12.5">
      <c r="A84" s="173" t="str">
        <f>VLOOKUP(B84,'Campaign x Landing Pages'!$A$2:$B$37,2, FALSE)</f>
        <v>Q1</v>
      </c>
      <c r="B84" s="172" t="s">
        <v>45</v>
      </c>
      <c r="C84" s="172" t="str">
        <f>VLOOKUP(B84,'Campaign x Landing Pages'!$A$1:$E$37,5,FALSE)</f>
        <v>Fish</v>
      </c>
      <c r="D84" s="172" t="s">
        <v>107</v>
      </c>
      <c r="E84" s="174" t="s">
        <v>108</v>
      </c>
      <c r="F84" s="175">
        <v>1830.15625</v>
      </c>
      <c r="G84" s="175">
        <v>18519.842261904763</v>
      </c>
      <c r="H84" s="176">
        <v>3681</v>
      </c>
      <c r="I84" s="176">
        <v>357650</v>
      </c>
      <c r="J84" s="142">
        <v>214</v>
      </c>
      <c r="K84" s="143">
        <f t="shared" si="0"/>
        <v>0.49718996196685683</v>
      </c>
      <c r="L84" s="143">
        <f t="shared" si="1"/>
        <v>8.5521320093457938</v>
      </c>
      <c r="M84" s="144">
        <f t="shared" si="2"/>
        <v>1.0292185097162031E-2</v>
      </c>
      <c r="N84" s="144">
        <f t="shared" si="3"/>
        <v>5.8136375984786742E-2</v>
      </c>
      <c r="O84" s="140"/>
    </row>
    <row r="85" spans="1:15" ht="12.5">
      <c r="A85" s="173" t="str">
        <f>VLOOKUP(B85,'Campaign x Landing Pages'!$A$2:$B$37,2, FALSE)</f>
        <v>Q1</v>
      </c>
      <c r="B85" s="172" t="s">
        <v>45</v>
      </c>
      <c r="C85" s="172" t="str">
        <f>VLOOKUP(B85,'Campaign x Landing Pages'!$A$1:$E$37,5,FALSE)</f>
        <v>Fish</v>
      </c>
      <c r="D85" s="172" t="s">
        <v>109</v>
      </c>
      <c r="E85" s="174" t="s">
        <v>110</v>
      </c>
      <c r="F85" s="175">
        <v>1774.0810416666666</v>
      </c>
      <c r="G85" s="175">
        <v>18160.964285714286</v>
      </c>
      <c r="H85" s="176">
        <v>2100</v>
      </c>
      <c r="I85" s="176">
        <v>347937</v>
      </c>
      <c r="J85" s="142">
        <v>222</v>
      </c>
      <c r="K85" s="143">
        <f t="shared" si="0"/>
        <v>0.84480049603174601</v>
      </c>
      <c r="L85" s="143">
        <f t="shared" si="1"/>
        <v>7.9913560435435436</v>
      </c>
      <c r="M85" s="144">
        <f t="shared" si="2"/>
        <v>6.035575405892446E-3</v>
      </c>
      <c r="N85" s="144">
        <f t="shared" si="3"/>
        <v>0.10571428571428572</v>
      </c>
      <c r="O85" s="140"/>
    </row>
    <row r="86" spans="1:15" ht="12.5">
      <c r="A86" s="173" t="str">
        <f>VLOOKUP(B86,'Campaign x Landing Pages'!$A$2:$B$37,2, FALSE)</f>
        <v>Q2</v>
      </c>
      <c r="B86" s="172" t="s">
        <v>51</v>
      </c>
      <c r="C86" s="172" t="str">
        <f>VLOOKUP(B86,'Campaign x Landing Pages'!$A$1:$E$37,5,FALSE)</f>
        <v>Fish</v>
      </c>
      <c r="D86" s="172" t="s">
        <v>111</v>
      </c>
      <c r="E86" s="174" t="s">
        <v>112</v>
      </c>
      <c r="F86" s="175">
        <v>2718.229166666667</v>
      </c>
      <c r="G86" s="175">
        <v>25267.857142857145</v>
      </c>
      <c r="H86" s="176">
        <v>2349</v>
      </c>
      <c r="I86" s="176">
        <v>491035</v>
      </c>
      <c r="J86" s="142">
        <v>274</v>
      </c>
      <c r="K86" s="143">
        <f t="shared" si="0"/>
        <v>1.1571856818504329</v>
      </c>
      <c r="L86" s="143">
        <f t="shared" si="1"/>
        <v>9.9205444038929453</v>
      </c>
      <c r="M86" s="144">
        <f t="shared" si="2"/>
        <v>4.783773050800859E-3</v>
      </c>
      <c r="N86" s="144">
        <f t="shared" si="3"/>
        <v>0.1166453810131971</v>
      </c>
      <c r="O86" s="140"/>
    </row>
    <row r="87" spans="1:15" ht="12.5">
      <c r="A87" s="173" t="str">
        <f>VLOOKUP(B87,'Campaign x Landing Pages'!$A$2:$B$37,2, FALSE)</f>
        <v>Q2</v>
      </c>
      <c r="B87" s="172" t="s">
        <v>51</v>
      </c>
      <c r="C87" s="172" t="str">
        <f>VLOOKUP(B87,'Campaign x Landing Pages'!$A$1:$E$37,5,FALSE)</f>
        <v>Fish</v>
      </c>
      <c r="D87" s="172" t="s">
        <v>113</v>
      </c>
      <c r="E87" s="174" t="s">
        <v>114</v>
      </c>
      <c r="F87" s="175">
        <v>1949.3935416666666</v>
      </c>
      <c r="G87" s="175">
        <v>15747.273809523811</v>
      </c>
      <c r="H87" s="176">
        <v>1452</v>
      </c>
      <c r="I87" s="176">
        <v>366028</v>
      </c>
      <c r="J87" s="142">
        <v>180</v>
      </c>
      <c r="K87" s="143">
        <f t="shared" si="0"/>
        <v>1.3425575355831036</v>
      </c>
      <c r="L87" s="143">
        <f t="shared" si="1"/>
        <v>10.82996412037037</v>
      </c>
      <c r="M87" s="144">
        <f t="shared" si="2"/>
        <v>3.9669096353284446E-3</v>
      </c>
      <c r="N87" s="144">
        <f t="shared" si="3"/>
        <v>0.12396694214876033</v>
      </c>
      <c r="O87" s="140"/>
    </row>
    <row r="88" spans="1:15" ht="12.5">
      <c r="A88" s="173" t="str">
        <f>VLOOKUP(B88,'Campaign x Landing Pages'!$A$2:$B$37,2, FALSE)</f>
        <v>Q2</v>
      </c>
      <c r="B88" s="172" t="s">
        <v>51</v>
      </c>
      <c r="C88" s="172" t="str">
        <f>VLOOKUP(B88,'Campaign x Landing Pages'!$A$1:$E$37,5,FALSE)</f>
        <v>Fish</v>
      </c>
      <c r="D88" s="172" t="s">
        <v>115</v>
      </c>
      <c r="E88" s="174" t="s">
        <v>116</v>
      </c>
      <c r="F88" s="175">
        <v>1779.9850000000004</v>
      </c>
      <c r="G88" s="175">
        <v>13033.23511904762</v>
      </c>
      <c r="H88" s="176">
        <v>1512</v>
      </c>
      <c r="I88" s="176">
        <v>336778</v>
      </c>
      <c r="J88" s="142">
        <v>170</v>
      </c>
      <c r="K88" s="143">
        <f t="shared" si="0"/>
        <v>1.1772387566137568</v>
      </c>
      <c r="L88" s="143">
        <f t="shared" si="1"/>
        <v>10.470500000000001</v>
      </c>
      <c r="M88" s="144">
        <f t="shared" si="2"/>
        <v>4.489604427842674E-3</v>
      </c>
      <c r="N88" s="144">
        <f t="shared" si="3"/>
        <v>0.11243386243386243</v>
      </c>
      <c r="O88" s="140"/>
    </row>
    <row r="89" spans="1:15" ht="12.5">
      <c r="A89" s="173" t="str">
        <f>VLOOKUP(B89,'Campaign x Landing Pages'!$A$2:$B$37,2, FALSE)</f>
        <v>Q2</v>
      </c>
      <c r="B89" s="172" t="s">
        <v>51</v>
      </c>
      <c r="C89" s="172" t="str">
        <f>VLOOKUP(B89,'Campaign x Landing Pages'!$A$1:$E$37,5,FALSE)</f>
        <v>Fish</v>
      </c>
      <c r="D89" s="172" t="s">
        <v>117</v>
      </c>
      <c r="E89" s="174" t="s">
        <v>118</v>
      </c>
      <c r="F89" s="175">
        <v>1854.6539583333335</v>
      </c>
      <c r="G89" s="175">
        <v>15979.166666666668</v>
      </c>
      <c r="H89" s="176">
        <v>1668</v>
      </c>
      <c r="I89" s="176">
        <v>351262</v>
      </c>
      <c r="J89" s="142">
        <v>196</v>
      </c>
      <c r="K89" s="143">
        <f t="shared" si="0"/>
        <v>1.1119028527178259</v>
      </c>
      <c r="L89" s="143">
        <f t="shared" si="1"/>
        <v>9.4625201955782323</v>
      </c>
      <c r="M89" s="144">
        <f t="shared" si="2"/>
        <v>4.7485922189135178E-3</v>
      </c>
      <c r="N89" s="144">
        <f t="shared" si="3"/>
        <v>0.11750599520383694</v>
      </c>
      <c r="O89" s="140"/>
    </row>
    <row r="90" spans="1:15" ht="12.5">
      <c r="A90" s="173" t="str">
        <f>VLOOKUP(B90,'Campaign x Landing Pages'!$A$2:$B$37,2, FALSE)</f>
        <v>Q1</v>
      </c>
      <c r="B90" s="172" t="s">
        <v>45</v>
      </c>
      <c r="C90" s="172" t="str">
        <f>VLOOKUP(B90,'Campaign x Landing Pages'!$A$1:$E$37,5,FALSE)</f>
        <v>Fish</v>
      </c>
      <c r="D90" s="172" t="s">
        <v>119</v>
      </c>
      <c r="E90" s="174" t="s">
        <v>120</v>
      </c>
      <c r="F90" s="175">
        <v>1982.447916666667</v>
      </c>
      <c r="G90" s="175">
        <v>18513.889880952382</v>
      </c>
      <c r="H90" s="176">
        <v>1593</v>
      </c>
      <c r="I90" s="176">
        <v>395506</v>
      </c>
      <c r="J90" s="142">
        <v>240</v>
      </c>
      <c r="K90" s="143">
        <f t="shared" si="0"/>
        <v>1.2444745239589874</v>
      </c>
      <c r="L90" s="143">
        <f t="shared" si="1"/>
        <v>8.2601996527777786</v>
      </c>
      <c r="M90" s="144">
        <f t="shared" si="2"/>
        <v>4.0277517913761109E-3</v>
      </c>
      <c r="N90" s="144">
        <f t="shared" si="3"/>
        <v>0.15065913370998116</v>
      </c>
      <c r="O90" s="140"/>
    </row>
    <row r="91" spans="1:15" ht="12.5">
      <c r="A91" s="173" t="str">
        <f>VLOOKUP(B91,'Campaign x Landing Pages'!$A$2:$B$37,2, FALSE)</f>
        <v>Q1</v>
      </c>
      <c r="B91" s="172" t="s">
        <v>45</v>
      </c>
      <c r="C91" s="172" t="str">
        <f>VLOOKUP(B91,'Campaign x Landing Pages'!$A$1:$E$37,5,FALSE)</f>
        <v>Fish</v>
      </c>
      <c r="D91" s="172" t="s">
        <v>121</v>
      </c>
      <c r="E91" s="174" t="s">
        <v>122</v>
      </c>
      <c r="F91" s="175">
        <v>2117.03125</v>
      </c>
      <c r="G91" s="175">
        <v>14734.872023809525</v>
      </c>
      <c r="H91" s="176">
        <v>1419</v>
      </c>
      <c r="I91" s="176">
        <v>403667</v>
      </c>
      <c r="J91" s="142">
        <v>206</v>
      </c>
      <c r="K91" s="143">
        <f t="shared" si="0"/>
        <v>1.491917723749119</v>
      </c>
      <c r="L91" s="143">
        <f t="shared" si="1"/>
        <v>10.27685072815534</v>
      </c>
      <c r="M91" s="144">
        <f t="shared" si="2"/>
        <v>3.5152737280976648E-3</v>
      </c>
      <c r="N91" s="144">
        <f t="shared" si="3"/>
        <v>0.14517265680056377</v>
      </c>
      <c r="O91" s="140"/>
    </row>
    <row r="92" spans="1:15" ht="12.5">
      <c r="A92" s="173" t="str">
        <f>VLOOKUP(B92,'Campaign x Landing Pages'!$A$2:$B$37,2, FALSE)</f>
        <v>Q1</v>
      </c>
      <c r="B92" s="172" t="s">
        <v>45</v>
      </c>
      <c r="C92" s="172" t="str">
        <f>VLOOKUP(B92,'Campaign x Landing Pages'!$A$1:$E$37,5,FALSE)</f>
        <v>Fish</v>
      </c>
      <c r="D92" s="172" t="s">
        <v>123</v>
      </c>
      <c r="E92" s="174" t="s">
        <v>124</v>
      </c>
      <c r="F92" s="175">
        <v>2175.46875</v>
      </c>
      <c r="G92" s="175">
        <v>17017.610119047618</v>
      </c>
      <c r="H92" s="176">
        <v>1308</v>
      </c>
      <c r="I92" s="176">
        <v>428988</v>
      </c>
      <c r="J92" s="142">
        <v>220</v>
      </c>
      <c r="K92" s="143">
        <f t="shared" si="0"/>
        <v>1.6632024082568808</v>
      </c>
      <c r="L92" s="143">
        <f t="shared" si="1"/>
        <v>9.8884943181818183</v>
      </c>
      <c r="M92" s="144">
        <f t="shared" si="2"/>
        <v>3.0490363366807464E-3</v>
      </c>
      <c r="N92" s="144">
        <f t="shared" si="3"/>
        <v>0.16819571865443425</v>
      </c>
      <c r="O92" s="140"/>
    </row>
    <row r="93" spans="1:15" ht="12.5">
      <c r="A93" s="173" t="str">
        <f>VLOOKUP(B93,'Campaign x Landing Pages'!$A$2:$B$37,2, FALSE)</f>
        <v>Q1</v>
      </c>
      <c r="B93" s="172" t="s">
        <v>45</v>
      </c>
      <c r="C93" s="172" t="str">
        <f>VLOOKUP(B93,'Campaign x Landing Pages'!$A$1:$E$37,5,FALSE)</f>
        <v>Fish</v>
      </c>
      <c r="D93" s="172" t="s">
        <v>125</v>
      </c>
      <c r="E93" s="174" t="s">
        <v>126</v>
      </c>
      <c r="F93" s="175">
        <v>2129.7245833333332</v>
      </c>
      <c r="G93" s="175">
        <v>16238.592261904763</v>
      </c>
      <c r="H93" s="176">
        <v>1194</v>
      </c>
      <c r="I93" s="176">
        <v>442500</v>
      </c>
      <c r="J93" s="142">
        <v>200</v>
      </c>
      <c r="K93" s="143">
        <f t="shared" si="0"/>
        <v>1.7836889307649357</v>
      </c>
      <c r="L93" s="143">
        <f t="shared" si="1"/>
        <v>10.648622916666666</v>
      </c>
      <c r="M93" s="144">
        <f t="shared" si="2"/>
        <v>2.6983050847457627E-3</v>
      </c>
      <c r="N93" s="144">
        <f t="shared" si="3"/>
        <v>0.16750418760469013</v>
      </c>
      <c r="O93" s="140"/>
    </row>
    <row r="94" spans="1:15" ht="12.5">
      <c r="A94" s="173" t="str">
        <f>VLOOKUP(B94,'Campaign x Landing Pages'!$A$2:$B$37,2, FALSE)</f>
        <v>Q2</v>
      </c>
      <c r="B94" s="172" t="s">
        <v>51</v>
      </c>
      <c r="C94" s="172" t="str">
        <f>VLOOKUP(B94,'Campaign x Landing Pages'!$A$1:$E$37,5,FALSE)</f>
        <v>Fish</v>
      </c>
      <c r="D94" s="172" t="s">
        <v>127</v>
      </c>
      <c r="E94" s="174" t="s">
        <v>128</v>
      </c>
      <c r="F94" s="175">
        <v>1875.3125</v>
      </c>
      <c r="G94" s="175">
        <v>14116.815476190477</v>
      </c>
      <c r="H94" s="176">
        <v>870</v>
      </c>
      <c r="I94" s="176">
        <v>360791</v>
      </c>
      <c r="J94" s="142">
        <v>160</v>
      </c>
      <c r="K94" s="143">
        <f t="shared" si="0"/>
        <v>2.1555316091954024</v>
      </c>
      <c r="L94" s="143">
        <f t="shared" si="1"/>
        <v>11.720703125</v>
      </c>
      <c r="M94" s="144">
        <f t="shared" si="2"/>
        <v>2.4113683545321251E-3</v>
      </c>
      <c r="N94" s="144">
        <f t="shared" si="3"/>
        <v>0.18390804597701149</v>
      </c>
      <c r="O94" s="140"/>
    </row>
    <row r="95" spans="1:15" ht="12.5">
      <c r="A95" s="173" t="str">
        <f>VLOOKUP(B95,'Campaign x Landing Pages'!$A$2:$B$37,2, FALSE)</f>
        <v>Q2</v>
      </c>
      <c r="B95" s="172" t="s">
        <v>51</v>
      </c>
      <c r="C95" s="172" t="str">
        <f>VLOOKUP(B95,'Campaign x Landing Pages'!$A$1:$E$37,5,FALSE)</f>
        <v>Fish</v>
      </c>
      <c r="D95" s="172" t="s">
        <v>129</v>
      </c>
      <c r="E95" s="174" t="s">
        <v>130</v>
      </c>
      <c r="F95" s="175">
        <v>1917.2245833333334</v>
      </c>
      <c r="G95" s="175">
        <v>10682.044642857143</v>
      </c>
      <c r="H95" s="176">
        <v>915</v>
      </c>
      <c r="I95" s="176">
        <v>356323</v>
      </c>
      <c r="J95" s="142">
        <v>152</v>
      </c>
      <c r="K95" s="143">
        <f t="shared" si="0"/>
        <v>2.0953274134790529</v>
      </c>
      <c r="L95" s="143">
        <f t="shared" si="1"/>
        <v>12.613319627192983</v>
      </c>
      <c r="M95" s="144">
        <f t="shared" si="2"/>
        <v>2.567894859439329E-3</v>
      </c>
      <c r="N95" s="144">
        <f t="shared" si="3"/>
        <v>0.16612021857923498</v>
      </c>
      <c r="O95" s="140"/>
    </row>
    <row r="96" spans="1:15" ht="12.5">
      <c r="A96" s="173" t="str">
        <f>VLOOKUP(B96,'Campaign x Landing Pages'!$A$2:$B$37,2, FALSE)</f>
        <v>Q2</v>
      </c>
      <c r="B96" s="172" t="s">
        <v>51</v>
      </c>
      <c r="C96" s="172" t="str">
        <f>VLOOKUP(B96,'Campaign x Landing Pages'!$A$1:$E$37,5,FALSE)</f>
        <v>Fish</v>
      </c>
      <c r="D96" s="172" t="s">
        <v>131</v>
      </c>
      <c r="E96" s="174" t="s">
        <v>132</v>
      </c>
      <c r="F96" s="175">
        <v>1894.2037500000004</v>
      </c>
      <c r="G96" s="175">
        <v>12054.068452380952</v>
      </c>
      <c r="H96" s="176">
        <v>1662</v>
      </c>
      <c r="I96" s="176">
        <v>347415</v>
      </c>
      <c r="J96" s="142">
        <v>156</v>
      </c>
      <c r="K96" s="143">
        <f t="shared" si="0"/>
        <v>1.1397134476534299</v>
      </c>
      <c r="L96" s="143">
        <f t="shared" si="1"/>
        <v>12.142331730769232</v>
      </c>
      <c r="M96" s="144">
        <f t="shared" si="2"/>
        <v>4.7839039765122408E-3</v>
      </c>
      <c r="N96" s="144">
        <f t="shared" si="3"/>
        <v>9.3862815884476536E-2</v>
      </c>
      <c r="O96" s="140"/>
    </row>
    <row r="97" spans="1:15" ht="12.5">
      <c r="A97" s="173" t="str">
        <f>VLOOKUP(B97,'Campaign x Landing Pages'!$A$2:$B$37,2, FALSE)</f>
        <v>Q2</v>
      </c>
      <c r="B97" s="172" t="s">
        <v>51</v>
      </c>
      <c r="C97" s="172" t="str">
        <f>VLOOKUP(B97,'Campaign x Landing Pages'!$A$1:$E$37,5,FALSE)</f>
        <v>Fish</v>
      </c>
      <c r="D97" s="172" t="s">
        <v>133</v>
      </c>
      <c r="E97" s="174" t="s">
        <v>134</v>
      </c>
      <c r="F97" s="175">
        <v>2059.1852083333338</v>
      </c>
      <c r="G97" s="175">
        <v>21978.175595238095</v>
      </c>
      <c r="H97" s="176">
        <v>2442</v>
      </c>
      <c r="I97" s="176">
        <v>345492</v>
      </c>
      <c r="J97" s="142">
        <v>250</v>
      </c>
      <c r="K97" s="143">
        <f t="shared" si="0"/>
        <v>0.84323718604968623</v>
      </c>
      <c r="L97" s="143">
        <f t="shared" si="1"/>
        <v>8.2367408333333358</v>
      </c>
      <c r="M97" s="144">
        <f t="shared" si="2"/>
        <v>7.0681810287937206E-3</v>
      </c>
      <c r="N97" s="144">
        <f t="shared" si="3"/>
        <v>0.10237510237510238</v>
      </c>
      <c r="O97" s="140"/>
    </row>
    <row r="98" spans="1:15" ht="12.5">
      <c r="A98" s="173" t="str">
        <f>VLOOKUP(B98,'Campaign x Landing Pages'!$A$2:$B$37,2, FALSE)</f>
        <v>Q1</v>
      </c>
      <c r="B98" s="172" t="s">
        <v>45</v>
      </c>
      <c r="C98" s="172" t="str">
        <f>VLOOKUP(B98,'Campaign x Landing Pages'!$A$1:$E$37,5,FALSE)</f>
        <v>Fish</v>
      </c>
      <c r="D98" s="172" t="s">
        <v>135</v>
      </c>
      <c r="E98" s="174" t="s">
        <v>136</v>
      </c>
      <c r="F98" s="175">
        <v>2325.104166666667</v>
      </c>
      <c r="G98" s="175">
        <v>35280.059523809534</v>
      </c>
      <c r="H98" s="176">
        <v>5505</v>
      </c>
      <c r="I98" s="172">
        <v>388369</v>
      </c>
      <c r="J98" s="142">
        <v>384</v>
      </c>
      <c r="K98" s="143">
        <f t="shared" si="0"/>
        <v>0.42236224644262799</v>
      </c>
      <c r="L98" s="143">
        <f t="shared" si="1"/>
        <v>6.0549587673611116</v>
      </c>
      <c r="M98" s="144">
        <f t="shared" si="2"/>
        <v>1.4174663786244525E-2</v>
      </c>
      <c r="N98" s="144">
        <f t="shared" si="3"/>
        <v>6.9754768392370575E-2</v>
      </c>
      <c r="O98" s="140"/>
    </row>
    <row r="99" spans="1:15" ht="12.5">
      <c r="A99" s="173" t="str">
        <f>VLOOKUP(B99,'Campaign x Landing Pages'!$A$2:$B$37,2, FALSE)</f>
        <v>Q1</v>
      </c>
      <c r="B99" s="172" t="s">
        <v>45</v>
      </c>
      <c r="C99" s="172" t="str">
        <f>VLOOKUP(B99,'Campaign x Landing Pages'!$A$1:$E$37,5,FALSE)</f>
        <v>Fish</v>
      </c>
      <c r="D99" s="172" t="s">
        <v>137</v>
      </c>
      <c r="E99" s="174" t="s">
        <v>138</v>
      </c>
      <c r="F99" s="175">
        <v>1388.1072115384613</v>
      </c>
      <c r="G99" s="175">
        <v>36565.773809523809</v>
      </c>
      <c r="H99" s="176">
        <v>2118</v>
      </c>
      <c r="I99" s="172">
        <v>218372</v>
      </c>
      <c r="J99" s="142">
        <v>362</v>
      </c>
      <c r="K99" s="143">
        <f t="shared" si="0"/>
        <v>0.65538584114186083</v>
      </c>
      <c r="L99" s="143">
        <f t="shared" si="1"/>
        <v>3.8345503081172967</v>
      </c>
      <c r="M99" s="144">
        <f t="shared" si="2"/>
        <v>9.6990456651951714E-3</v>
      </c>
      <c r="N99" s="144">
        <f t="shared" si="3"/>
        <v>0.17091595845136923</v>
      </c>
      <c r="O99" s="140"/>
    </row>
    <row r="100" spans="1:15" ht="12.5">
      <c r="A100" s="173" t="str">
        <f>VLOOKUP(B100,'Campaign x Landing Pages'!$A$2:$B$37,2, FALSE)</f>
        <v>Q1</v>
      </c>
      <c r="B100" s="172" t="s">
        <v>45</v>
      </c>
      <c r="C100" s="172" t="str">
        <f>VLOOKUP(B100,'Campaign x Landing Pages'!$A$1:$E$37,5,FALSE)</f>
        <v>Fish</v>
      </c>
      <c r="D100" s="172" t="s">
        <v>139</v>
      </c>
      <c r="E100" s="174" t="s">
        <v>140</v>
      </c>
      <c r="F100" s="175">
        <v>1494.0847756410255</v>
      </c>
      <c r="G100" s="175">
        <v>48564.285714285717</v>
      </c>
      <c r="H100" s="176">
        <v>4578</v>
      </c>
      <c r="I100" s="172">
        <v>266564</v>
      </c>
      <c r="J100" s="142">
        <v>450</v>
      </c>
      <c r="K100" s="143">
        <f t="shared" si="0"/>
        <v>0.32636189944102784</v>
      </c>
      <c r="L100" s="143">
        <f t="shared" si="1"/>
        <v>3.32018839031339</v>
      </c>
      <c r="M100" s="144">
        <f t="shared" si="2"/>
        <v>1.7174112033132755E-2</v>
      </c>
      <c r="N100" s="144">
        <f t="shared" si="3"/>
        <v>9.8296199213630406E-2</v>
      </c>
      <c r="O100" s="140"/>
    </row>
    <row r="101" spans="1:15" ht="12.5">
      <c r="A101" s="173" t="str">
        <f>VLOOKUP(B101,'Campaign x Landing Pages'!$A$2:$B$37,2, FALSE)</f>
        <v>Q1</v>
      </c>
      <c r="B101" s="172" t="s">
        <v>45</v>
      </c>
      <c r="C101" s="172" t="str">
        <f>VLOOKUP(B101,'Campaign x Landing Pages'!$A$1:$E$37,5,FALSE)</f>
        <v>Fish</v>
      </c>
      <c r="D101" s="172" t="s">
        <v>141</v>
      </c>
      <c r="E101" s="174" t="s">
        <v>142</v>
      </c>
      <c r="F101" s="175">
        <v>1503.1214743589744</v>
      </c>
      <c r="G101" s="175">
        <v>8162.5</v>
      </c>
      <c r="H101" s="176">
        <v>1821</v>
      </c>
      <c r="I101" s="172">
        <v>463323</v>
      </c>
      <c r="J101" s="142">
        <v>212</v>
      </c>
      <c r="K101" s="143">
        <f t="shared" si="0"/>
        <v>0.82543738295385749</v>
      </c>
      <c r="L101" s="143">
        <f t="shared" si="1"/>
        <v>7.0901956337687473</v>
      </c>
      <c r="M101" s="144">
        <f t="shared" si="2"/>
        <v>3.930303481588438E-3</v>
      </c>
      <c r="N101" s="144">
        <f t="shared" si="3"/>
        <v>0.11641954969796815</v>
      </c>
      <c r="O101" s="140"/>
    </row>
    <row r="102" spans="1:15" ht="12.5">
      <c r="A102" s="172"/>
      <c r="B102" s="172"/>
      <c r="C102" s="172"/>
      <c r="D102" s="172"/>
      <c r="E102" s="174"/>
      <c r="F102" s="174"/>
      <c r="G102" s="175"/>
      <c r="H102" s="176"/>
      <c r="I102" s="176"/>
      <c r="J102" s="140"/>
      <c r="K102" s="140"/>
      <c r="L102" s="140"/>
      <c r="M102" s="144"/>
      <c r="N102" s="144"/>
      <c r="O102" s="140"/>
    </row>
    <row r="103" spans="1:15" ht="12.5">
      <c r="A103" s="172"/>
      <c r="B103" s="172"/>
      <c r="C103" s="172"/>
      <c r="D103" s="172"/>
      <c r="E103" s="174"/>
      <c r="F103" s="174"/>
      <c r="G103" s="175"/>
      <c r="H103" s="176"/>
      <c r="I103" s="176"/>
      <c r="J103" s="140"/>
      <c r="K103" s="140"/>
      <c r="L103" s="140"/>
      <c r="M103" s="144"/>
      <c r="N103" s="144"/>
      <c r="O103" s="140"/>
    </row>
    <row r="104" spans="1:15" ht="12.5">
      <c r="A104" s="172"/>
      <c r="B104" s="172"/>
      <c r="C104" s="172"/>
      <c r="D104" s="172"/>
      <c r="E104" s="174"/>
      <c r="F104" s="175"/>
      <c r="G104" s="175"/>
      <c r="H104" s="176"/>
      <c r="I104" s="176"/>
      <c r="J104" s="172"/>
      <c r="K104" s="140"/>
      <c r="L104" s="140"/>
      <c r="M104" s="144"/>
      <c r="N104" s="144"/>
      <c r="O104" s="140"/>
    </row>
    <row r="105" spans="1:15" ht="12.5">
      <c r="A105" s="172"/>
      <c r="B105" s="172"/>
      <c r="C105" s="172"/>
      <c r="D105" s="172"/>
      <c r="E105" s="174"/>
      <c r="F105" s="175"/>
      <c r="G105" s="175"/>
      <c r="H105" s="176"/>
      <c r="I105" s="176"/>
      <c r="J105" s="172"/>
      <c r="K105" s="140"/>
      <c r="L105" s="140"/>
      <c r="M105" s="144"/>
      <c r="N105" s="144"/>
      <c r="O105" s="140"/>
    </row>
    <row r="106" spans="1:15" ht="12.5">
      <c r="A106" s="140"/>
      <c r="B106" s="140"/>
      <c r="C106" s="140"/>
      <c r="D106" s="140"/>
      <c r="E106" s="140"/>
      <c r="F106" s="140"/>
      <c r="G106" s="143"/>
      <c r="H106" s="140"/>
      <c r="I106" s="140"/>
      <c r="J106" s="140"/>
      <c r="K106" s="140"/>
      <c r="L106" s="140"/>
      <c r="M106" s="144"/>
      <c r="N106" s="144"/>
      <c r="O106" s="140"/>
    </row>
    <row r="107" spans="1:15" ht="12.5">
      <c r="G107" s="36"/>
      <c r="M107" s="47"/>
      <c r="N107" s="47"/>
    </row>
    <row r="108" spans="1:15" ht="12.5">
      <c r="G108" s="36"/>
      <c r="M108" s="47"/>
      <c r="N108" s="47"/>
    </row>
    <row r="109" spans="1:15" ht="12.5">
      <c r="G109" s="36"/>
      <c r="M109" s="47"/>
      <c r="N109" s="47"/>
    </row>
    <row r="110" spans="1:15" ht="12.5">
      <c r="G110" s="36"/>
      <c r="M110" s="47"/>
      <c r="N110" s="47"/>
    </row>
    <row r="111" spans="1:15" ht="12.5">
      <c r="G111" s="36"/>
      <c r="M111" s="47"/>
      <c r="N111" s="47"/>
    </row>
    <row r="112" spans="1:15" ht="12.5">
      <c r="G112" s="36"/>
      <c r="M112" s="47"/>
      <c r="N112" s="47"/>
    </row>
    <row r="113" spans="7:14" ht="12.5">
      <c r="G113" s="36"/>
      <c r="M113" s="47"/>
      <c r="N113" s="47"/>
    </row>
    <row r="114" spans="7:14" ht="12.5">
      <c r="G114" s="36"/>
      <c r="M114" s="47"/>
      <c r="N114" s="47"/>
    </row>
    <row r="115" spans="7:14" ht="12.5">
      <c r="G115" s="36"/>
      <c r="M115" s="47"/>
      <c r="N115" s="47"/>
    </row>
    <row r="116" spans="7:14" ht="12.5">
      <c r="G116" s="36"/>
      <c r="M116" s="47"/>
      <c r="N116" s="47"/>
    </row>
    <row r="117" spans="7:14" ht="12.5">
      <c r="G117" s="36"/>
      <c r="M117" s="47"/>
      <c r="N117" s="47"/>
    </row>
    <row r="118" spans="7:14" ht="12.5">
      <c r="G118" s="36"/>
      <c r="M118" s="47"/>
      <c r="N118" s="47"/>
    </row>
    <row r="119" spans="7:14" ht="12.5">
      <c r="G119" s="36"/>
      <c r="M119" s="47"/>
      <c r="N119" s="47"/>
    </row>
    <row r="120" spans="7:14" ht="12.5">
      <c r="G120" s="36"/>
      <c r="M120" s="47"/>
      <c r="N120" s="47"/>
    </row>
    <row r="121" spans="7:14" ht="12.5">
      <c r="G121" s="36"/>
      <c r="M121" s="47"/>
      <c r="N121" s="47"/>
    </row>
    <row r="122" spans="7:14" ht="12.5">
      <c r="G122" s="36"/>
      <c r="M122" s="47"/>
      <c r="N122" s="47"/>
    </row>
    <row r="123" spans="7:14" ht="12.5">
      <c r="G123" s="36"/>
      <c r="M123" s="47"/>
      <c r="N123" s="47"/>
    </row>
    <row r="124" spans="7:14" ht="12.5">
      <c r="G124" s="36"/>
      <c r="M124" s="47"/>
      <c r="N124" s="47"/>
    </row>
    <row r="125" spans="7:14" ht="12.5">
      <c r="G125" s="36"/>
      <c r="M125" s="47"/>
      <c r="N125" s="47"/>
    </row>
    <row r="126" spans="7:14" ht="12.5">
      <c r="G126" s="36"/>
      <c r="M126" s="47"/>
      <c r="N126" s="47"/>
    </row>
    <row r="127" spans="7:14" ht="12.5">
      <c r="G127" s="36"/>
      <c r="M127" s="47"/>
      <c r="N127" s="47"/>
    </row>
    <row r="128" spans="7:14" ht="12.5">
      <c r="G128" s="36"/>
      <c r="M128" s="47"/>
      <c r="N128" s="47"/>
    </row>
    <row r="129" spans="7:14" ht="12.5">
      <c r="G129" s="36"/>
      <c r="M129" s="47"/>
      <c r="N129" s="47"/>
    </row>
    <row r="130" spans="7:14" ht="12.5">
      <c r="G130" s="36"/>
      <c r="M130" s="47"/>
      <c r="N130" s="47"/>
    </row>
    <row r="131" spans="7:14" ht="12.5">
      <c r="G131" s="36"/>
      <c r="M131" s="47"/>
      <c r="N131" s="47"/>
    </row>
    <row r="132" spans="7:14" ht="12.5">
      <c r="G132" s="36"/>
      <c r="M132" s="47"/>
      <c r="N132" s="47"/>
    </row>
    <row r="133" spans="7:14" ht="12.5">
      <c r="G133" s="36"/>
      <c r="M133" s="47"/>
      <c r="N133" s="47"/>
    </row>
    <row r="134" spans="7:14" ht="12.5">
      <c r="G134" s="36"/>
      <c r="M134" s="47"/>
      <c r="N134" s="47"/>
    </row>
    <row r="135" spans="7:14" ht="12.5">
      <c r="G135" s="36"/>
      <c r="M135" s="47"/>
      <c r="N135" s="47"/>
    </row>
    <row r="136" spans="7:14" ht="12.5">
      <c r="G136" s="36"/>
      <c r="M136" s="47"/>
      <c r="N136" s="47"/>
    </row>
    <row r="137" spans="7:14" ht="12.5">
      <c r="G137" s="36"/>
      <c r="M137" s="47"/>
      <c r="N137" s="47"/>
    </row>
    <row r="138" spans="7:14" ht="12.5">
      <c r="G138" s="36"/>
      <c r="M138" s="47"/>
      <c r="N138" s="47"/>
    </row>
    <row r="139" spans="7:14" ht="12.5">
      <c r="G139" s="36"/>
      <c r="M139" s="47"/>
      <c r="N139" s="47"/>
    </row>
    <row r="140" spans="7:14" ht="12.5">
      <c r="G140" s="36"/>
      <c r="M140" s="47"/>
      <c r="N140" s="47"/>
    </row>
    <row r="141" spans="7:14" ht="12.5">
      <c r="G141" s="36"/>
      <c r="M141" s="47"/>
      <c r="N141" s="47"/>
    </row>
    <row r="142" spans="7:14" ht="12.5">
      <c r="G142" s="36"/>
      <c r="M142" s="47"/>
      <c r="N142" s="47"/>
    </row>
    <row r="143" spans="7:14" ht="12.5">
      <c r="G143" s="36"/>
      <c r="M143" s="47"/>
      <c r="N143" s="47"/>
    </row>
    <row r="144" spans="7:14" ht="12.5">
      <c r="G144" s="36"/>
      <c r="M144" s="47"/>
      <c r="N144" s="47"/>
    </row>
    <row r="145" spans="7:14" ht="12.5">
      <c r="G145" s="36"/>
      <c r="M145" s="47"/>
      <c r="N145" s="47"/>
    </row>
    <row r="146" spans="7:14" ht="12.5">
      <c r="G146" s="36"/>
      <c r="M146" s="47"/>
      <c r="N146" s="47"/>
    </row>
    <row r="147" spans="7:14" ht="12.5">
      <c r="G147" s="36"/>
      <c r="M147" s="47"/>
      <c r="N147" s="47"/>
    </row>
    <row r="148" spans="7:14" ht="12.5">
      <c r="G148" s="36"/>
      <c r="M148" s="47"/>
      <c r="N148" s="47"/>
    </row>
    <row r="149" spans="7:14" ht="12.5">
      <c r="G149" s="36"/>
      <c r="M149" s="47"/>
      <c r="N149" s="47"/>
    </row>
    <row r="150" spans="7:14" ht="12.5">
      <c r="G150" s="36"/>
      <c r="M150" s="47"/>
      <c r="N150" s="47"/>
    </row>
    <row r="151" spans="7:14" ht="12.5">
      <c r="G151" s="36"/>
      <c r="M151" s="47"/>
      <c r="N151" s="47"/>
    </row>
    <row r="152" spans="7:14" ht="12.5">
      <c r="G152" s="36"/>
      <c r="M152" s="47"/>
      <c r="N152" s="47"/>
    </row>
    <row r="153" spans="7:14" ht="12.5">
      <c r="G153" s="36"/>
      <c r="M153" s="47"/>
      <c r="N153" s="47"/>
    </row>
    <row r="154" spans="7:14" ht="12.5">
      <c r="G154" s="36"/>
      <c r="M154" s="47"/>
      <c r="N154" s="47"/>
    </row>
    <row r="155" spans="7:14" ht="12.5">
      <c r="G155" s="36"/>
      <c r="M155" s="47"/>
      <c r="N155" s="47"/>
    </row>
    <row r="156" spans="7:14" ht="12.5">
      <c r="G156" s="36"/>
      <c r="M156" s="47"/>
      <c r="N156" s="47"/>
    </row>
    <row r="157" spans="7:14" ht="12.5">
      <c r="G157" s="36"/>
      <c r="M157" s="47"/>
      <c r="N157" s="47"/>
    </row>
    <row r="158" spans="7:14" ht="12.5">
      <c r="G158" s="36"/>
      <c r="M158" s="47"/>
      <c r="N158" s="47"/>
    </row>
    <row r="159" spans="7:14" ht="12.5">
      <c r="G159" s="36"/>
      <c r="M159" s="47"/>
      <c r="N159" s="47"/>
    </row>
    <row r="160" spans="7:14" ht="12.5">
      <c r="G160" s="36"/>
      <c r="M160" s="47"/>
      <c r="N160" s="47"/>
    </row>
    <row r="161" spans="7:14" ht="12.5">
      <c r="G161" s="36"/>
      <c r="M161" s="47"/>
      <c r="N161" s="47"/>
    </row>
    <row r="162" spans="7:14" ht="12.5">
      <c r="G162" s="36"/>
      <c r="M162" s="47"/>
      <c r="N162" s="47"/>
    </row>
    <row r="163" spans="7:14" ht="12.5">
      <c r="G163" s="36"/>
      <c r="M163" s="47"/>
      <c r="N163" s="47"/>
    </row>
    <row r="164" spans="7:14" ht="12.5">
      <c r="G164" s="36"/>
      <c r="M164" s="47"/>
      <c r="N164" s="47"/>
    </row>
    <row r="165" spans="7:14" ht="12.5">
      <c r="G165" s="36"/>
      <c r="M165" s="47"/>
      <c r="N165" s="47"/>
    </row>
    <row r="166" spans="7:14" ht="12.5">
      <c r="G166" s="36"/>
      <c r="M166" s="47"/>
      <c r="N166" s="47"/>
    </row>
    <row r="167" spans="7:14" ht="12.5">
      <c r="G167" s="36"/>
      <c r="M167" s="47"/>
      <c r="N167" s="47"/>
    </row>
    <row r="168" spans="7:14" ht="12.5">
      <c r="G168" s="36"/>
      <c r="M168" s="47"/>
      <c r="N168" s="47"/>
    </row>
    <row r="169" spans="7:14" ht="12.5">
      <c r="G169" s="36"/>
      <c r="M169" s="47"/>
      <c r="N169" s="47"/>
    </row>
    <row r="170" spans="7:14" ht="12.5">
      <c r="G170" s="36"/>
      <c r="M170" s="47"/>
      <c r="N170" s="47"/>
    </row>
    <row r="171" spans="7:14" ht="12.5">
      <c r="G171" s="36"/>
      <c r="M171" s="47"/>
      <c r="N171" s="47"/>
    </row>
    <row r="172" spans="7:14" ht="12.5">
      <c r="G172" s="36"/>
      <c r="M172" s="47"/>
      <c r="N172" s="47"/>
    </row>
    <row r="173" spans="7:14" ht="12.5">
      <c r="G173" s="36"/>
      <c r="M173" s="47"/>
      <c r="N173" s="47"/>
    </row>
    <row r="174" spans="7:14" ht="12.5">
      <c r="G174" s="36"/>
      <c r="M174" s="47"/>
      <c r="N174" s="47"/>
    </row>
    <row r="175" spans="7:14" ht="12.5">
      <c r="G175" s="36"/>
      <c r="M175" s="47"/>
      <c r="N175" s="47"/>
    </row>
    <row r="176" spans="7:14" ht="12.5">
      <c r="G176" s="36"/>
      <c r="M176" s="47"/>
      <c r="N176" s="47"/>
    </row>
    <row r="177" spans="7:14" ht="12.5">
      <c r="G177" s="36"/>
      <c r="M177" s="47"/>
      <c r="N177" s="47"/>
    </row>
    <row r="178" spans="7:14" ht="12.5">
      <c r="G178" s="36"/>
      <c r="M178" s="47"/>
      <c r="N178" s="47"/>
    </row>
    <row r="179" spans="7:14" ht="12.5">
      <c r="G179" s="36"/>
      <c r="M179" s="47"/>
      <c r="N179" s="47"/>
    </row>
    <row r="180" spans="7:14" ht="12.5">
      <c r="G180" s="36"/>
      <c r="M180" s="47"/>
      <c r="N180" s="47"/>
    </row>
    <row r="181" spans="7:14" ht="12.5">
      <c r="G181" s="36"/>
      <c r="M181" s="47"/>
      <c r="N181" s="47"/>
    </row>
    <row r="182" spans="7:14" ht="12.5">
      <c r="G182" s="36"/>
      <c r="M182" s="47"/>
      <c r="N182" s="47"/>
    </row>
    <row r="183" spans="7:14" ht="12.5">
      <c r="G183" s="36"/>
      <c r="M183" s="47"/>
      <c r="N183" s="47"/>
    </row>
    <row r="184" spans="7:14" ht="12.5">
      <c r="G184" s="36"/>
      <c r="M184" s="47"/>
      <c r="N184" s="47"/>
    </row>
    <row r="185" spans="7:14" ht="12.5">
      <c r="G185" s="36"/>
      <c r="M185" s="47"/>
      <c r="N185" s="47"/>
    </row>
    <row r="186" spans="7:14" ht="12.5">
      <c r="G186" s="36"/>
      <c r="M186" s="47"/>
      <c r="N186" s="47"/>
    </row>
    <row r="187" spans="7:14" ht="12.5">
      <c r="G187" s="36"/>
      <c r="M187" s="47"/>
      <c r="N187" s="47"/>
    </row>
    <row r="188" spans="7:14" ht="12.5">
      <c r="G188" s="36"/>
      <c r="M188" s="47"/>
      <c r="N188" s="47"/>
    </row>
    <row r="189" spans="7:14" ht="12.5">
      <c r="G189" s="36"/>
      <c r="M189" s="47"/>
      <c r="N189" s="47"/>
    </row>
    <row r="190" spans="7:14" ht="12.5">
      <c r="G190" s="36"/>
      <c r="M190" s="47"/>
      <c r="N190" s="47"/>
    </row>
    <row r="191" spans="7:14" ht="12.5">
      <c r="G191" s="36"/>
      <c r="M191" s="47"/>
      <c r="N191" s="47"/>
    </row>
    <row r="192" spans="7:14" ht="12.5">
      <c r="G192" s="36"/>
      <c r="M192" s="47"/>
      <c r="N192" s="47"/>
    </row>
    <row r="193" spans="7:14" ht="12.5">
      <c r="G193" s="36"/>
      <c r="M193" s="47"/>
      <c r="N193" s="47"/>
    </row>
    <row r="194" spans="7:14" ht="12.5">
      <c r="G194" s="36"/>
      <c r="M194" s="47"/>
      <c r="N194" s="47"/>
    </row>
    <row r="195" spans="7:14" ht="12.5">
      <c r="G195" s="36"/>
      <c r="M195" s="47"/>
      <c r="N195" s="47"/>
    </row>
    <row r="196" spans="7:14" ht="12.5">
      <c r="G196" s="36"/>
      <c r="M196" s="47"/>
      <c r="N196" s="47"/>
    </row>
    <row r="197" spans="7:14" ht="12.5">
      <c r="G197" s="36"/>
      <c r="M197" s="47"/>
      <c r="N197" s="47"/>
    </row>
    <row r="198" spans="7:14" ht="12.5">
      <c r="G198" s="36"/>
      <c r="M198" s="47"/>
      <c r="N198" s="47"/>
    </row>
    <row r="199" spans="7:14" ht="12.5">
      <c r="G199" s="36"/>
      <c r="M199" s="47"/>
      <c r="N199" s="47"/>
    </row>
    <row r="200" spans="7:14" ht="12.5">
      <c r="G200" s="36"/>
      <c r="M200" s="47"/>
      <c r="N200" s="47"/>
    </row>
    <row r="201" spans="7:14" ht="12.5">
      <c r="G201" s="36"/>
      <c r="M201" s="47"/>
      <c r="N201" s="47"/>
    </row>
    <row r="202" spans="7:14" ht="12.5">
      <c r="G202" s="36"/>
      <c r="M202" s="47"/>
      <c r="N202" s="47"/>
    </row>
    <row r="203" spans="7:14" ht="12.5">
      <c r="G203" s="36"/>
      <c r="M203" s="47"/>
      <c r="N203" s="47"/>
    </row>
    <row r="204" spans="7:14" ht="12.5">
      <c r="G204" s="36"/>
      <c r="M204" s="47"/>
      <c r="N204" s="47"/>
    </row>
    <row r="205" spans="7:14" ht="12.5">
      <c r="G205" s="36"/>
      <c r="M205" s="47"/>
      <c r="N205" s="47"/>
    </row>
    <row r="206" spans="7:14" ht="12.5">
      <c r="G206" s="36"/>
      <c r="M206" s="47"/>
      <c r="N206" s="47"/>
    </row>
    <row r="207" spans="7:14" ht="12.5">
      <c r="G207" s="36"/>
      <c r="M207" s="47"/>
      <c r="N207" s="47"/>
    </row>
    <row r="208" spans="7:14" ht="12.5">
      <c r="G208" s="36"/>
      <c r="M208" s="47"/>
      <c r="N208" s="47"/>
    </row>
    <row r="209" spans="7:14" ht="12.5">
      <c r="G209" s="36"/>
      <c r="M209" s="47"/>
      <c r="N209" s="47"/>
    </row>
    <row r="210" spans="7:14" ht="12.5">
      <c r="G210" s="36"/>
      <c r="M210" s="47"/>
      <c r="N210" s="47"/>
    </row>
    <row r="211" spans="7:14" ht="12.5">
      <c r="G211" s="36"/>
      <c r="M211" s="47"/>
      <c r="N211" s="47"/>
    </row>
    <row r="212" spans="7:14" ht="12.5">
      <c r="G212" s="36"/>
      <c r="M212" s="47"/>
      <c r="N212" s="47"/>
    </row>
    <row r="213" spans="7:14" ht="12.5">
      <c r="G213" s="36"/>
      <c r="M213" s="47"/>
      <c r="N213" s="47"/>
    </row>
    <row r="214" spans="7:14" ht="12.5">
      <c r="G214" s="36"/>
      <c r="M214" s="47"/>
      <c r="N214" s="47"/>
    </row>
    <row r="215" spans="7:14" ht="12.5">
      <c r="G215" s="36"/>
      <c r="M215" s="47"/>
      <c r="N215" s="47"/>
    </row>
    <row r="216" spans="7:14" ht="12.5">
      <c r="G216" s="36"/>
      <c r="M216" s="47"/>
      <c r="N216" s="47"/>
    </row>
    <row r="217" spans="7:14" ht="12.5">
      <c r="G217" s="36"/>
      <c r="M217" s="47"/>
      <c r="N217" s="47"/>
    </row>
    <row r="218" spans="7:14" ht="12.5">
      <c r="G218" s="36"/>
      <c r="M218" s="47"/>
      <c r="N218" s="47"/>
    </row>
    <row r="219" spans="7:14" ht="12.5">
      <c r="G219" s="36"/>
      <c r="M219" s="47"/>
      <c r="N219" s="47"/>
    </row>
    <row r="220" spans="7:14" ht="12.5">
      <c r="G220" s="36"/>
      <c r="M220" s="47"/>
      <c r="N220" s="47"/>
    </row>
    <row r="221" spans="7:14" ht="12.5">
      <c r="G221" s="36"/>
      <c r="M221" s="47"/>
      <c r="N221" s="47"/>
    </row>
    <row r="222" spans="7:14" ht="12.5">
      <c r="G222" s="36"/>
      <c r="M222" s="47"/>
      <c r="N222" s="47"/>
    </row>
    <row r="223" spans="7:14" ht="12.5">
      <c r="G223" s="36"/>
      <c r="M223" s="47"/>
      <c r="N223" s="47"/>
    </row>
    <row r="224" spans="7:14" ht="12.5">
      <c r="G224" s="36"/>
      <c r="M224" s="47"/>
      <c r="N224" s="47"/>
    </row>
    <row r="225" spans="7:14" ht="12.5">
      <c r="G225" s="36"/>
      <c r="M225" s="47"/>
      <c r="N225" s="47"/>
    </row>
    <row r="226" spans="7:14" ht="12.5">
      <c r="G226" s="36"/>
      <c r="M226" s="47"/>
      <c r="N226" s="47"/>
    </row>
    <row r="227" spans="7:14" ht="12.5">
      <c r="G227" s="36"/>
      <c r="M227" s="47"/>
      <c r="N227" s="47"/>
    </row>
    <row r="228" spans="7:14" ht="12.5">
      <c r="G228" s="36"/>
      <c r="M228" s="47"/>
      <c r="N228" s="47"/>
    </row>
    <row r="229" spans="7:14" ht="12.5">
      <c r="G229" s="36"/>
      <c r="M229" s="47"/>
      <c r="N229" s="47"/>
    </row>
    <row r="230" spans="7:14" ht="12.5">
      <c r="G230" s="36"/>
      <c r="M230" s="47"/>
      <c r="N230" s="47"/>
    </row>
    <row r="231" spans="7:14" ht="12.5">
      <c r="G231" s="36"/>
      <c r="M231" s="47"/>
      <c r="N231" s="47"/>
    </row>
    <row r="232" spans="7:14" ht="12.5">
      <c r="G232" s="36"/>
      <c r="M232" s="47"/>
      <c r="N232" s="47"/>
    </row>
    <row r="233" spans="7:14" ht="12.5">
      <c r="G233" s="36"/>
      <c r="M233" s="47"/>
      <c r="N233" s="47"/>
    </row>
    <row r="234" spans="7:14" ht="12.5">
      <c r="G234" s="36"/>
      <c r="M234" s="47"/>
      <c r="N234" s="47"/>
    </row>
    <row r="235" spans="7:14" ht="12.5">
      <c r="G235" s="36"/>
      <c r="M235" s="47"/>
      <c r="N235" s="47"/>
    </row>
    <row r="236" spans="7:14" ht="12.5">
      <c r="G236" s="36"/>
      <c r="M236" s="47"/>
      <c r="N236" s="47"/>
    </row>
    <row r="237" spans="7:14" ht="12.5">
      <c r="G237" s="36"/>
      <c r="M237" s="47"/>
      <c r="N237" s="47"/>
    </row>
    <row r="238" spans="7:14" ht="12.5">
      <c r="G238" s="36"/>
      <c r="M238" s="47"/>
      <c r="N238" s="47"/>
    </row>
    <row r="239" spans="7:14" ht="12.5">
      <c r="G239" s="36"/>
      <c r="M239" s="47"/>
      <c r="N239" s="47"/>
    </row>
    <row r="240" spans="7:14" ht="12.5">
      <c r="G240" s="36"/>
      <c r="M240" s="47"/>
      <c r="N240" s="47"/>
    </row>
    <row r="241" spans="7:14" ht="12.5">
      <c r="G241" s="36"/>
      <c r="M241" s="47"/>
      <c r="N241" s="47"/>
    </row>
    <row r="242" spans="7:14" ht="12.5">
      <c r="G242" s="36"/>
      <c r="M242" s="47"/>
      <c r="N242" s="47"/>
    </row>
    <row r="243" spans="7:14" ht="12.5">
      <c r="G243" s="36"/>
      <c r="M243" s="47"/>
      <c r="N243" s="47"/>
    </row>
    <row r="244" spans="7:14" ht="12.5">
      <c r="G244" s="36"/>
      <c r="M244" s="47"/>
      <c r="N244" s="47"/>
    </row>
    <row r="245" spans="7:14" ht="12.5">
      <c r="G245" s="36"/>
      <c r="M245" s="47"/>
      <c r="N245" s="47"/>
    </row>
    <row r="246" spans="7:14" ht="12.5">
      <c r="G246" s="36"/>
      <c r="M246" s="47"/>
      <c r="N246" s="47"/>
    </row>
    <row r="247" spans="7:14" ht="12.5">
      <c r="G247" s="36"/>
      <c r="M247" s="47"/>
      <c r="N247" s="47"/>
    </row>
    <row r="248" spans="7:14" ht="12.5">
      <c r="G248" s="36"/>
      <c r="M248" s="47"/>
      <c r="N248" s="47"/>
    </row>
    <row r="249" spans="7:14" ht="12.5">
      <c r="G249" s="36"/>
      <c r="M249" s="47"/>
      <c r="N249" s="47"/>
    </row>
    <row r="250" spans="7:14" ht="12.5">
      <c r="G250" s="36"/>
      <c r="M250" s="47"/>
      <c r="N250" s="47"/>
    </row>
    <row r="251" spans="7:14" ht="12.5">
      <c r="G251" s="36"/>
      <c r="M251" s="47"/>
      <c r="N251" s="47"/>
    </row>
    <row r="252" spans="7:14" ht="12.5">
      <c r="G252" s="36"/>
      <c r="M252" s="47"/>
      <c r="N252" s="47"/>
    </row>
    <row r="253" spans="7:14" ht="12.5">
      <c r="G253" s="36"/>
      <c r="M253" s="47"/>
      <c r="N253" s="47"/>
    </row>
    <row r="254" spans="7:14" ht="12.5">
      <c r="G254" s="36"/>
      <c r="M254" s="47"/>
      <c r="N254" s="47"/>
    </row>
    <row r="255" spans="7:14" ht="12.5">
      <c r="G255" s="36"/>
      <c r="M255" s="47"/>
      <c r="N255" s="47"/>
    </row>
    <row r="256" spans="7:14" ht="12.5">
      <c r="G256" s="36"/>
      <c r="M256" s="47"/>
      <c r="N256" s="47"/>
    </row>
    <row r="257" spans="7:14" ht="12.5">
      <c r="G257" s="36"/>
      <c r="M257" s="47"/>
      <c r="N257" s="47"/>
    </row>
    <row r="258" spans="7:14" ht="12.5">
      <c r="G258" s="36"/>
      <c r="M258" s="47"/>
      <c r="N258" s="47"/>
    </row>
    <row r="259" spans="7:14" ht="12.5">
      <c r="G259" s="36"/>
      <c r="M259" s="47"/>
      <c r="N259" s="47"/>
    </row>
    <row r="260" spans="7:14" ht="12.5">
      <c r="G260" s="36"/>
      <c r="M260" s="47"/>
      <c r="N260" s="47"/>
    </row>
    <row r="261" spans="7:14" ht="12.5">
      <c r="G261" s="36"/>
      <c r="M261" s="47"/>
      <c r="N261" s="47"/>
    </row>
    <row r="262" spans="7:14" ht="12.5">
      <c r="G262" s="36"/>
      <c r="M262" s="47"/>
      <c r="N262" s="47"/>
    </row>
    <row r="263" spans="7:14" ht="12.5">
      <c r="G263" s="36"/>
      <c r="M263" s="47"/>
      <c r="N263" s="47"/>
    </row>
    <row r="264" spans="7:14" ht="12.5">
      <c r="G264" s="36"/>
      <c r="M264" s="47"/>
      <c r="N264" s="47"/>
    </row>
    <row r="265" spans="7:14" ht="12.5">
      <c r="G265" s="36"/>
      <c r="M265" s="47"/>
      <c r="N265" s="47"/>
    </row>
    <row r="266" spans="7:14" ht="12.5">
      <c r="G266" s="36"/>
      <c r="M266" s="47"/>
      <c r="N266" s="47"/>
    </row>
    <row r="267" spans="7:14" ht="12.5">
      <c r="G267" s="36"/>
      <c r="M267" s="47"/>
      <c r="N267" s="47"/>
    </row>
    <row r="268" spans="7:14" ht="12.5">
      <c r="G268" s="36"/>
      <c r="M268" s="47"/>
      <c r="N268" s="47"/>
    </row>
    <row r="269" spans="7:14" ht="12.5">
      <c r="G269" s="36"/>
      <c r="M269" s="47"/>
      <c r="N269" s="47"/>
    </row>
    <row r="270" spans="7:14" ht="12.5">
      <c r="G270" s="36"/>
      <c r="M270" s="47"/>
      <c r="N270" s="47"/>
    </row>
    <row r="271" spans="7:14" ht="12.5">
      <c r="G271" s="36"/>
      <c r="M271" s="47"/>
      <c r="N271" s="47"/>
    </row>
    <row r="272" spans="7:14" ht="12.5">
      <c r="G272" s="36"/>
      <c r="M272" s="47"/>
      <c r="N272" s="47"/>
    </row>
    <row r="273" spans="7:14" ht="12.5">
      <c r="G273" s="36"/>
      <c r="M273" s="47"/>
      <c r="N273" s="47"/>
    </row>
    <row r="274" spans="7:14" ht="12.5">
      <c r="G274" s="36"/>
      <c r="M274" s="47"/>
      <c r="N274" s="47"/>
    </row>
    <row r="275" spans="7:14" ht="12.5">
      <c r="G275" s="36"/>
      <c r="M275" s="47"/>
      <c r="N275" s="47"/>
    </row>
    <row r="276" spans="7:14" ht="12.5">
      <c r="G276" s="36"/>
      <c r="M276" s="47"/>
      <c r="N276" s="47"/>
    </row>
    <row r="277" spans="7:14" ht="12.5">
      <c r="G277" s="36"/>
      <c r="M277" s="47"/>
      <c r="N277" s="47"/>
    </row>
    <row r="278" spans="7:14" ht="12.5">
      <c r="G278" s="36"/>
      <c r="M278" s="47"/>
      <c r="N278" s="47"/>
    </row>
    <row r="279" spans="7:14" ht="12.5">
      <c r="G279" s="36"/>
      <c r="M279" s="47"/>
      <c r="N279" s="47"/>
    </row>
    <row r="280" spans="7:14" ht="12.5">
      <c r="G280" s="36"/>
      <c r="M280" s="47"/>
      <c r="N280" s="47"/>
    </row>
    <row r="281" spans="7:14" ht="12.5">
      <c r="G281" s="36"/>
      <c r="M281" s="47"/>
      <c r="N281" s="47"/>
    </row>
    <row r="282" spans="7:14" ht="12.5">
      <c r="G282" s="36"/>
      <c r="M282" s="47"/>
      <c r="N282" s="47"/>
    </row>
    <row r="283" spans="7:14" ht="12.5">
      <c r="G283" s="36"/>
      <c r="M283" s="47"/>
      <c r="N283" s="47"/>
    </row>
    <row r="284" spans="7:14" ht="12.5">
      <c r="G284" s="36"/>
      <c r="M284" s="47"/>
      <c r="N284" s="47"/>
    </row>
    <row r="285" spans="7:14" ht="12.5">
      <c r="G285" s="36"/>
      <c r="M285" s="47"/>
      <c r="N285" s="47"/>
    </row>
    <row r="286" spans="7:14" ht="12.5">
      <c r="G286" s="36"/>
      <c r="M286" s="47"/>
      <c r="N286" s="47"/>
    </row>
    <row r="287" spans="7:14" ht="12.5">
      <c r="G287" s="36"/>
      <c r="M287" s="47"/>
      <c r="N287" s="47"/>
    </row>
    <row r="288" spans="7:14" ht="12.5">
      <c r="G288" s="36"/>
      <c r="M288" s="47"/>
      <c r="N288" s="47"/>
    </row>
    <row r="289" spans="7:14" ht="12.5">
      <c r="G289" s="36"/>
      <c r="M289" s="47"/>
      <c r="N289" s="47"/>
    </row>
    <row r="290" spans="7:14" ht="12.5">
      <c r="G290" s="36"/>
      <c r="M290" s="47"/>
      <c r="N290" s="47"/>
    </row>
    <row r="291" spans="7:14" ht="12.5">
      <c r="G291" s="36"/>
      <c r="M291" s="47"/>
      <c r="N291" s="47"/>
    </row>
    <row r="292" spans="7:14" ht="12.5">
      <c r="G292" s="36"/>
      <c r="M292" s="47"/>
      <c r="N292" s="47"/>
    </row>
    <row r="293" spans="7:14" ht="12.5">
      <c r="G293" s="36"/>
      <c r="M293" s="47"/>
      <c r="N293" s="47"/>
    </row>
    <row r="294" spans="7:14" ht="12.5">
      <c r="G294" s="36"/>
      <c r="M294" s="47"/>
      <c r="N294" s="47"/>
    </row>
    <row r="295" spans="7:14" ht="12.5">
      <c r="G295" s="36"/>
      <c r="M295" s="47"/>
      <c r="N295" s="47"/>
    </row>
    <row r="296" spans="7:14" ht="12.5">
      <c r="G296" s="36"/>
      <c r="M296" s="47"/>
      <c r="N296" s="47"/>
    </row>
    <row r="297" spans="7:14" ht="12.5">
      <c r="G297" s="36"/>
      <c r="M297" s="47"/>
      <c r="N297" s="47"/>
    </row>
    <row r="298" spans="7:14" ht="12.5">
      <c r="G298" s="36"/>
      <c r="M298" s="47"/>
      <c r="N298" s="47"/>
    </row>
    <row r="299" spans="7:14" ht="12.5">
      <c r="G299" s="36"/>
      <c r="M299" s="47"/>
      <c r="N299" s="47"/>
    </row>
    <row r="300" spans="7:14" ht="12.5">
      <c r="G300" s="36"/>
      <c r="M300" s="47"/>
      <c r="N300" s="47"/>
    </row>
    <row r="301" spans="7:14" ht="12.5">
      <c r="G301" s="36"/>
      <c r="M301" s="47"/>
      <c r="N301" s="47"/>
    </row>
    <row r="302" spans="7:14" ht="12.5">
      <c r="G302" s="36"/>
      <c r="M302" s="47"/>
      <c r="N302" s="47"/>
    </row>
    <row r="303" spans="7:14" ht="12.5">
      <c r="G303" s="36"/>
      <c r="M303" s="47"/>
      <c r="N303" s="47"/>
    </row>
    <row r="304" spans="7:14" ht="12.5">
      <c r="G304" s="36"/>
      <c r="M304" s="47"/>
      <c r="N304" s="47"/>
    </row>
    <row r="305" spans="7:14" ht="12.5">
      <c r="G305" s="36"/>
      <c r="M305" s="47"/>
      <c r="N305" s="47"/>
    </row>
    <row r="306" spans="7:14" ht="12.5">
      <c r="G306" s="36"/>
      <c r="M306" s="47"/>
      <c r="N306" s="47"/>
    </row>
    <row r="307" spans="7:14" ht="12.5">
      <c r="G307" s="36"/>
      <c r="M307" s="47"/>
      <c r="N307" s="47"/>
    </row>
    <row r="308" spans="7:14" ht="12.5">
      <c r="G308" s="36"/>
      <c r="M308" s="47"/>
      <c r="N308" s="47"/>
    </row>
    <row r="309" spans="7:14" ht="12.5">
      <c r="G309" s="36"/>
      <c r="M309" s="47"/>
      <c r="N309" s="47"/>
    </row>
    <row r="310" spans="7:14" ht="12.5">
      <c r="G310" s="36"/>
      <c r="M310" s="47"/>
      <c r="N310" s="47"/>
    </row>
    <row r="311" spans="7:14" ht="12.5">
      <c r="G311" s="36"/>
      <c r="M311" s="47"/>
      <c r="N311" s="47"/>
    </row>
    <row r="312" spans="7:14" ht="12.5">
      <c r="G312" s="36"/>
      <c r="M312" s="47"/>
      <c r="N312" s="47"/>
    </row>
    <row r="313" spans="7:14" ht="12.5">
      <c r="G313" s="36"/>
      <c r="M313" s="47"/>
      <c r="N313" s="47"/>
    </row>
    <row r="314" spans="7:14" ht="12.5">
      <c r="G314" s="36"/>
      <c r="M314" s="47"/>
      <c r="N314" s="47"/>
    </row>
    <row r="315" spans="7:14" ht="12.5">
      <c r="G315" s="36"/>
      <c r="M315" s="47"/>
      <c r="N315" s="47"/>
    </row>
    <row r="316" spans="7:14" ht="12.5">
      <c r="G316" s="36"/>
      <c r="M316" s="47"/>
      <c r="N316" s="47"/>
    </row>
    <row r="317" spans="7:14" ht="12.5">
      <c r="G317" s="36"/>
      <c r="M317" s="47"/>
      <c r="N317" s="47"/>
    </row>
    <row r="318" spans="7:14" ht="12.5">
      <c r="G318" s="36"/>
      <c r="M318" s="47"/>
      <c r="N318" s="47"/>
    </row>
    <row r="319" spans="7:14" ht="12.5">
      <c r="G319" s="36"/>
      <c r="M319" s="47"/>
      <c r="N319" s="47"/>
    </row>
    <row r="320" spans="7:14" ht="12.5">
      <c r="G320" s="36"/>
      <c r="M320" s="47"/>
      <c r="N320" s="47"/>
    </row>
    <row r="321" spans="7:14" ht="12.5">
      <c r="G321" s="36"/>
      <c r="M321" s="47"/>
      <c r="N321" s="47"/>
    </row>
    <row r="322" spans="7:14" ht="12.5">
      <c r="G322" s="36"/>
      <c r="M322" s="47"/>
      <c r="N322" s="47"/>
    </row>
    <row r="323" spans="7:14" ht="12.5">
      <c r="G323" s="36"/>
      <c r="M323" s="47"/>
      <c r="N323" s="47"/>
    </row>
    <row r="324" spans="7:14" ht="12.5">
      <c r="G324" s="36"/>
      <c r="M324" s="47"/>
      <c r="N324" s="47"/>
    </row>
    <row r="325" spans="7:14" ht="12.5">
      <c r="G325" s="36"/>
      <c r="M325" s="47"/>
      <c r="N325" s="47"/>
    </row>
    <row r="326" spans="7:14" ht="12.5">
      <c r="G326" s="36"/>
      <c r="M326" s="47"/>
      <c r="N326" s="47"/>
    </row>
    <row r="327" spans="7:14" ht="12.5">
      <c r="G327" s="36"/>
      <c r="M327" s="47"/>
      <c r="N327" s="47"/>
    </row>
    <row r="328" spans="7:14" ht="12.5">
      <c r="G328" s="36"/>
      <c r="M328" s="47"/>
      <c r="N328" s="47"/>
    </row>
    <row r="329" spans="7:14" ht="12.5">
      <c r="G329" s="36"/>
      <c r="M329" s="47"/>
      <c r="N329" s="47"/>
    </row>
    <row r="330" spans="7:14" ht="12.5">
      <c r="G330" s="36"/>
      <c r="M330" s="47"/>
      <c r="N330" s="47"/>
    </row>
    <row r="331" spans="7:14" ht="12.5">
      <c r="G331" s="36"/>
      <c r="M331" s="47"/>
      <c r="N331" s="47"/>
    </row>
    <row r="332" spans="7:14" ht="12.5">
      <c r="G332" s="36"/>
      <c r="M332" s="47"/>
      <c r="N332" s="47"/>
    </row>
    <row r="333" spans="7:14" ht="12.5">
      <c r="G333" s="36"/>
      <c r="M333" s="47"/>
      <c r="N333" s="47"/>
    </row>
    <row r="334" spans="7:14" ht="12.5">
      <c r="G334" s="36"/>
      <c r="M334" s="47"/>
      <c r="N334" s="47"/>
    </row>
    <row r="335" spans="7:14" ht="12.5">
      <c r="G335" s="36"/>
      <c r="M335" s="47"/>
      <c r="N335" s="47"/>
    </row>
    <row r="336" spans="7:14" ht="12.5">
      <c r="G336" s="36"/>
      <c r="M336" s="47"/>
      <c r="N336" s="47"/>
    </row>
    <row r="337" spans="7:14" ht="12.5">
      <c r="G337" s="36"/>
      <c r="M337" s="47"/>
      <c r="N337" s="47"/>
    </row>
    <row r="338" spans="7:14" ht="12.5">
      <c r="G338" s="36"/>
      <c r="M338" s="47"/>
      <c r="N338" s="47"/>
    </row>
    <row r="339" spans="7:14" ht="12.5">
      <c r="G339" s="36"/>
      <c r="M339" s="47"/>
      <c r="N339" s="47"/>
    </row>
    <row r="340" spans="7:14" ht="12.5">
      <c r="G340" s="36"/>
      <c r="M340" s="47"/>
      <c r="N340" s="47"/>
    </row>
    <row r="341" spans="7:14" ht="12.5">
      <c r="G341" s="36"/>
      <c r="M341" s="47"/>
      <c r="N341" s="47"/>
    </row>
    <row r="342" spans="7:14" ht="12.5">
      <c r="G342" s="36"/>
      <c r="M342" s="47"/>
      <c r="N342" s="47"/>
    </row>
    <row r="343" spans="7:14" ht="12.5">
      <c r="G343" s="36"/>
      <c r="M343" s="47"/>
      <c r="N343" s="47"/>
    </row>
    <row r="344" spans="7:14" ht="12.5">
      <c r="G344" s="36"/>
      <c r="M344" s="47"/>
      <c r="N344" s="47"/>
    </row>
    <row r="345" spans="7:14" ht="12.5">
      <c r="G345" s="36"/>
      <c r="M345" s="47"/>
      <c r="N345" s="47"/>
    </row>
    <row r="346" spans="7:14" ht="12.5">
      <c r="G346" s="36"/>
      <c r="M346" s="47"/>
      <c r="N346" s="47"/>
    </row>
    <row r="347" spans="7:14" ht="12.5">
      <c r="G347" s="36"/>
      <c r="M347" s="47"/>
      <c r="N347" s="47"/>
    </row>
    <row r="348" spans="7:14" ht="12.5">
      <c r="G348" s="36"/>
      <c r="M348" s="47"/>
      <c r="N348" s="47"/>
    </row>
    <row r="349" spans="7:14" ht="12.5">
      <c r="G349" s="36"/>
      <c r="M349" s="47"/>
      <c r="N349" s="47"/>
    </row>
    <row r="350" spans="7:14" ht="12.5">
      <c r="G350" s="36"/>
      <c r="M350" s="47"/>
      <c r="N350" s="47"/>
    </row>
    <row r="351" spans="7:14" ht="12.5">
      <c r="G351" s="36"/>
      <c r="M351" s="47"/>
      <c r="N351" s="47"/>
    </row>
    <row r="352" spans="7:14" ht="12.5">
      <c r="G352" s="36"/>
      <c r="M352" s="47"/>
      <c r="N352" s="47"/>
    </row>
    <row r="353" spans="7:14" ht="12.5">
      <c r="G353" s="36"/>
      <c r="M353" s="47"/>
      <c r="N353" s="47"/>
    </row>
    <row r="354" spans="7:14" ht="12.5">
      <c r="G354" s="36"/>
      <c r="M354" s="47"/>
      <c r="N354" s="47"/>
    </row>
    <row r="355" spans="7:14" ht="12.5">
      <c r="G355" s="36"/>
      <c r="M355" s="47"/>
      <c r="N355" s="47"/>
    </row>
    <row r="356" spans="7:14" ht="12.5">
      <c r="G356" s="36"/>
      <c r="M356" s="47"/>
      <c r="N356" s="47"/>
    </row>
    <row r="357" spans="7:14" ht="12.5">
      <c r="G357" s="36"/>
      <c r="M357" s="47"/>
      <c r="N357" s="47"/>
    </row>
    <row r="358" spans="7:14" ht="12.5">
      <c r="G358" s="36"/>
      <c r="M358" s="47"/>
      <c r="N358" s="47"/>
    </row>
    <row r="359" spans="7:14" ht="12.5">
      <c r="G359" s="36"/>
      <c r="M359" s="47"/>
      <c r="N359" s="47"/>
    </row>
    <row r="360" spans="7:14" ht="12.5">
      <c r="G360" s="36"/>
      <c r="M360" s="47"/>
      <c r="N360" s="47"/>
    </row>
    <row r="361" spans="7:14" ht="12.5">
      <c r="G361" s="36"/>
      <c r="M361" s="47"/>
      <c r="N361" s="47"/>
    </row>
    <row r="362" spans="7:14" ht="12.5">
      <c r="G362" s="36"/>
      <c r="M362" s="47"/>
      <c r="N362" s="47"/>
    </row>
    <row r="363" spans="7:14" ht="12.5">
      <c r="G363" s="36"/>
      <c r="M363" s="47"/>
      <c r="N363" s="47"/>
    </row>
    <row r="364" spans="7:14" ht="12.5">
      <c r="G364" s="36"/>
      <c r="M364" s="47"/>
      <c r="N364" s="47"/>
    </row>
    <row r="365" spans="7:14" ht="12.5">
      <c r="G365" s="36"/>
      <c r="M365" s="47"/>
      <c r="N365" s="47"/>
    </row>
    <row r="366" spans="7:14" ht="12.5">
      <c r="G366" s="36"/>
      <c r="M366" s="47"/>
      <c r="N366" s="47"/>
    </row>
    <row r="367" spans="7:14" ht="12.5">
      <c r="G367" s="36"/>
      <c r="M367" s="47"/>
      <c r="N367" s="47"/>
    </row>
    <row r="368" spans="7:14" ht="12.5">
      <c r="G368" s="36"/>
      <c r="M368" s="47"/>
      <c r="N368" s="47"/>
    </row>
    <row r="369" spans="7:14" ht="12.5">
      <c r="G369" s="36"/>
      <c r="M369" s="47"/>
      <c r="N369" s="47"/>
    </row>
    <row r="370" spans="7:14" ht="12.5">
      <c r="G370" s="36"/>
      <c r="M370" s="47"/>
      <c r="N370" s="47"/>
    </row>
    <row r="371" spans="7:14" ht="12.5">
      <c r="G371" s="36"/>
      <c r="M371" s="47"/>
      <c r="N371" s="47"/>
    </row>
    <row r="372" spans="7:14" ht="12.5">
      <c r="G372" s="36"/>
      <c r="M372" s="47"/>
      <c r="N372" s="47"/>
    </row>
    <row r="373" spans="7:14" ht="12.5">
      <c r="G373" s="36"/>
      <c r="M373" s="47"/>
      <c r="N373" s="47"/>
    </row>
    <row r="374" spans="7:14" ht="12.5">
      <c r="G374" s="36"/>
      <c r="M374" s="47"/>
      <c r="N374" s="47"/>
    </row>
    <row r="375" spans="7:14" ht="12.5">
      <c r="G375" s="36"/>
      <c r="M375" s="47"/>
      <c r="N375" s="47"/>
    </row>
    <row r="376" spans="7:14" ht="12.5">
      <c r="G376" s="36"/>
      <c r="M376" s="47"/>
      <c r="N376" s="47"/>
    </row>
    <row r="377" spans="7:14" ht="12.5">
      <c r="G377" s="36"/>
      <c r="M377" s="47"/>
      <c r="N377" s="47"/>
    </row>
    <row r="378" spans="7:14" ht="12.5">
      <c r="G378" s="36"/>
      <c r="M378" s="47"/>
      <c r="N378" s="47"/>
    </row>
    <row r="379" spans="7:14" ht="12.5">
      <c r="G379" s="36"/>
      <c r="M379" s="47"/>
      <c r="N379" s="47"/>
    </row>
    <row r="380" spans="7:14" ht="12.5">
      <c r="G380" s="36"/>
      <c r="M380" s="47"/>
      <c r="N380" s="47"/>
    </row>
    <row r="381" spans="7:14" ht="12.5">
      <c r="G381" s="36"/>
      <c r="M381" s="47"/>
      <c r="N381" s="47"/>
    </row>
    <row r="382" spans="7:14" ht="12.5">
      <c r="G382" s="36"/>
      <c r="M382" s="47"/>
      <c r="N382" s="47"/>
    </row>
    <row r="383" spans="7:14" ht="12.5">
      <c r="G383" s="36"/>
      <c r="M383" s="47"/>
      <c r="N383" s="47"/>
    </row>
    <row r="384" spans="7:14" ht="12.5">
      <c r="G384" s="36"/>
      <c r="M384" s="47"/>
      <c r="N384" s="47"/>
    </row>
    <row r="385" spans="7:14" ht="12.5">
      <c r="G385" s="36"/>
      <c r="M385" s="47"/>
      <c r="N385" s="47"/>
    </row>
    <row r="386" spans="7:14" ht="12.5">
      <c r="G386" s="36"/>
      <c r="M386" s="47"/>
      <c r="N386" s="47"/>
    </row>
    <row r="387" spans="7:14" ht="12.5">
      <c r="G387" s="36"/>
      <c r="M387" s="47"/>
      <c r="N387" s="47"/>
    </row>
    <row r="388" spans="7:14" ht="12.5">
      <c r="G388" s="36"/>
      <c r="M388" s="47"/>
      <c r="N388" s="47"/>
    </row>
    <row r="389" spans="7:14" ht="12.5">
      <c r="G389" s="36"/>
      <c r="M389" s="47"/>
      <c r="N389" s="47"/>
    </row>
    <row r="390" spans="7:14" ht="12.5">
      <c r="G390" s="36"/>
      <c r="M390" s="47"/>
      <c r="N390" s="47"/>
    </row>
    <row r="391" spans="7:14" ht="12.5">
      <c r="G391" s="36"/>
      <c r="M391" s="47"/>
      <c r="N391" s="47"/>
    </row>
    <row r="392" spans="7:14" ht="12.5">
      <c r="G392" s="36"/>
      <c r="M392" s="47"/>
      <c r="N392" s="47"/>
    </row>
    <row r="393" spans="7:14" ht="12.5">
      <c r="G393" s="36"/>
      <c r="M393" s="47"/>
      <c r="N393" s="47"/>
    </row>
    <row r="394" spans="7:14" ht="12.5">
      <c r="G394" s="36"/>
      <c r="M394" s="47"/>
      <c r="N394" s="47"/>
    </row>
    <row r="395" spans="7:14" ht="12.5">
      <c r="G395" s="36"/>
      <c r="M395" s="47"/>
      <c r="N395" s="47"/>
    </row>
    <row r="396" spans="7:14" ht="12.5">
      <c r="G396" s="36"/>
      <c r="M396" s="47"/>
      <c r="N396" s="47"/>
    </row>
    <row r="397" spans="7:14" ht="12.5">
      <c r="G397" s="36"/>
      <c r="M397" s="47"/>
      <c r="N397" s="47"/>
    </row>
    <row r="398" spans="7:14" ht="12.5">
      <c r="G398" s="36"/>
      <c r="M398" s="47"/>
      <c r="N398" s="47"/>
    </row>
    <row r="399" spans="7:14" ht="12.5">
      <c r="G399" s="36"/>
      <c r="M399" s="47"/>
      <c r="N399" s="47"/>
    </row>
    <row r="400" spans="7:14" ht="12.5">
      <c r="G400" s="36"/>
      <c r="M400" s="47"/>
      <c r="N400" s="47"/>
    </row>
    <row r="401" spans="7:14" ht="12.5">
      <c r="G401" s="36"/>
      <c r="M401" s="47"/>
      <c r="N401" s="47"/>
    </row>
    <row r="402" spans="7:14" ht="12.5">
      <c r="G402" s="36"/>
      <c r="M402" s="47"/>
      <c r="N402" s="47"/>
    </row>
    <row r="403" spans="7:14" ht="12.5">
      <c r="G403" s="36"/>
      <c r="M403" s="47"/>
      <c r="N403" s="47"/>
    </row>
    <row r="404" spans="7:14" ht="12.5">
      <c r="G404" s="36"/>
      <c r="M404" s="47"/>
      <c r="N404" s="47"/>
    </row>
    <row r="405" spans="7:14" ht="12.5">
      <c r="G405" s="36"/>
      <c r="M405" s="47"/>
      <c r="N405" s="47"/>
    </row>
    <row r="406" spans="7:14" ht="12.5">
      <c r="G406" s="36"/>
      <c r="M406" s="47"/>
      <c r="N406" s="47"/>
    </row>
    <row r="407" spans="7:14" ht="12.5">
      <c r="G407" s="36"/>
      <c r="M407" s="47"/>
      <c r="N407" s="47"/>
    </row>
    <row r="408" spans="7:14" ht="12.5">
      <c r="G408" s="36"/>
      <c r="M408" s="47"/>
      <c r="N408" s="47"/>
    </row>
    <row r="409" spans="7:14" ht="12.5">
      <c r="G409" s="36"/>
      <c r="M409" s="47"/>
      <c r="N409" s="47"/>
    </row>
    <row r="410" spans="7:14" ht="12.5">
      <c r="G410" s="36"/>
      <c r="M410" s="47"/>
      <c r="N410" s="47"/>
    </row>
    <row r="411" spans="7:14" ht="12.5">
      <c r="G411" s="36"/>
      <c r="M411" s="47"/>
      <c r="N411" s="47"/>
    </row>
    <row r="412" spans="7:14" ht="12.5">
      <c r="G412" s="36"/>
      <c r="M412" s="47"/>
      <c r="N412" s="47"/>
    </row>
    <row r="413" spans="7:14" ht="12.5">
      <c r="G413" s="36"/>
      <c r="M413" s="47"/>
      <c r="N413" s="47"/>
    </row>
    <row r="414" spans="7:14" ht="12.5">
      <c r="G414" s="36"/>
      <c r="M414" s="47"/>
      <c r="N414" s="47"/>
    </row>
    <row r="415" spans="7:14" ht="12.5">
      <c r="G415" s="36"/>
      <c r="M415" s="47"/>
      <c r="N415" s="47"/>
    </row>
    <row r="416" spans="7:14" ht="12.5">
      <c r="G416" s="36"/>
      <c r="M416" s="47"/>
      <c r="N416" s="47"/>
    </row>
    <row r="417" spans="7:14" ht="12.5">
      <c r="G417" s="36"/>
      <c r="M417" s="47"/>
      <c r="N417" s="47"/>
    </row>
    <row r="418" spans="7:14" ht="12.5">
      <c r="G418" s="36"/>
      <c r="M418" s="47"/>
      <c r="N418" s="47"/>
    </row>
    <row r="419" spans="7:14" ht="12.5">
      <c r="G419" s="36"/>
      <c r="M419" s="47"/>
      <c r="N419" s="47"/>
    </row>
    <row r="420" spans="7:14" ht="12.5">
      <c r="G420" s="36"/>
      <c r="M420" s="47"/>
      <c r="N420" s="47"/>
    </row>
    <row r="421" spans="7:14" ht="12.5">
      <c r="G421" s="36"/>
      <c r="M421" s="47"/>
      <c r="N421" s="47"/>
    </row>
    <row r="422" spans="7:14" ht="12.5">
      <c r="G422" s="36"/>
      <c r="M422" s="47"/>
      <c r="N422" s="47"/>
    </row>
    <row r="423" spans="7:14" ht="12.5">
      <c r="G423" s="36"/>
      <c r="M423" s="47"/>
      <c r="N423" s="47"/>
    </row>
    <row r="424" spans="7:14" ht="12.5">
      <c r="G424" s="36"/>
      <c r="M424" s="47"/>
      <c r="N424" s="47"/>
    </row>
    <row r="425" spans="7:14" ht="12.5">
      <c r="G425" s="36"/>
      <c r="M425" s="47"/>
      <c r="N425" s="47"/>
    </row>
    <row r="426" spans="7:14" ht="12.5">
      <c r="G426" s="36"/>
      <c r="M426" s="47"/>
      <c r="N426" s="47"/>
    </row>
    <row r="427" spans="7:14" ht="12.5">
      <c r="G427" s="36"/>
      <c r="M427" s="47"/>
      <c r="N427" s="47"/>
    </row>
    <row r="428" spans="7:14" ht="12.5">
      <c r="G428" s="36"/>
      <c r="M428" s="47"/>
      <c r="N428" s="47"/>
    </row>
    <row r="429" spans="7:14" ht="12.5">
      <c r="G429" s="36"/>
      <c r="M429" s="47"/>
      <c r="N429" s="47"/>
    </row>
    <row r="430" spans="7:14" ht="12.5">
      <c r="G430" s="36"/>
      <c r="M430" s="47"/>
      <c r="N430" s="47"/>
    </row>
    <row r="431" spans="7:14" ht="12.5">
      <c r="G431" s="36"/>
      <c r="M431" s="47"/>
      <c r="N431" s="47"/>
    </row>
    <row r="432" spans="7:14" ht="12.5">
      <c r="G432" s="36"/>
      <c r="M432" s="47"/>
      <c r="N432" s="47"/>
    </row>
    <row r="433" spans="7:14" ht="12.5">
      <c r="G433" s="36"/>
      <c r="M433" s="47"/>
      <c r="N433" s="47"/>
    </row>
    <row r="434" spans="7:14" ht="12.5">
      <c r="G434" s="36"/>
      <c r="M434" s="47"/>
      <c r="N434" s="47"/>
    </row>
    <row r="435" spans="7:14" ht="12.5">
      <c r="G435" s="36"/>
      <c r="M435" s="47"/>
      <c r="N435" s="47"/>
    </row>
    <row r="436" spans="7:14" ht="12.5">
      <c r="G436" s="36"/>
      <c r="M436" s="47"/>
      <c r="N436" s="47"/>
    </row>
    <row r="437" spans="7:14" ht="12.5">
      <c r="G437" s="36"/>
      <c r="M437" s="47"/>
      <c r="N437" s="47"/>
    </row>
    <row r="438" spans="7:14" ht="12.5">
      <c r="G438" s="36"/>
      <c r="M438" s="47"/>
      <c r="N438" s="47"/>
    </row>
    <row r="439" spans="7:14" ht="12.5">
      <c r="G439" s="36"/>
      <c r="M439" s="47"/>
      <c r="N439" s="47"/>
    </row>
    <row r="440" spans="7:14" ht="12.5">
      <c r="G440" s="36"/>
      <c r="M440" s="47"/>
      <c r="N440" s="47"/>
    </row>
    <row r="441" spans="7:14" ht="12.5">
      <c r="G441" s="36"/>
      <c r="M441" s="47"/>
      <c r="N441" s="47"/>
    </row>
    <row r="442" spans="7:14" ht="12.5">
      <c r="G442" s="36"/>
      <c r="M442" s="47"/>
      <c r="N442" s="47"/>
    </row>
    <row r="443" spans="7:14" ht="12.5">
      <c r="G443" s="36"/>
      <c r="M443" s="47"/>
      <c r="N443" s="47"/>
    </row>
    <row r="444" spans="7:14" ht="12.5">
      <c r="G444" s="36"/>
      <c r="M444" s="47"/>
      <c r="N444" s="47"/>
    </row>
    <row r="445" spans="7:14" ht="12.5">
      <c r="G445" s="36"/>
      <c r="M445" s="47"/>
      <c r="N445" s="47"/>
    </row>
    <row r="446" spans="7:14" ht="12.5">
      <c r="G446" s="36"/>
      <c r="M446" s="47"/>
      <c r="N446" s="47"/>
    </row>
    <row r="447" spans="7:14" ht="12.5">
      <c r="G447" s="36"/>
      <c r="M447" s="47"/>
      <c r="N447" s="47"/>
    </row>
    <row r="448" spans="7:14" ht="12.5">
      <c r="G448" s="36"/>
      <c r="M448" s="47"/>
      <c r="N448" s="47"/>
    </row>
    <row r="449" spans="7:14" ht="12.5">
      <c r="G449" s="36"/>
      <c r="M449" s="47"/>
      <c r="N449" s="47"/>
    </row>
    <row r="450" spans="7:14" ht="12.5">
      <c r="G450" s="36"/>
      <c r="M450" s="47"/>
      <c r="N450" s="47"/>
    </row>
    <row r="451" spans="7:14" ht="12.5">
      <c r="G451" s="36"/>
      <c r="M451" s="47"/>
      <c r="N451" s="47"/>
    </row>
    <row r="452" spans="7:14" ht="12.5">
      <c r="G452" s="36"/>
      <c r="M452" s="47"/>
      <c r="N452" s="47"/>
    </row>
    <row r="453" spans="7:14" ht="12.5">
      <c r="G453" s="36"/>
      <c r="M453" s="47"/>
      <c r="N453" s="47"/>
    </row>
    <row r="454" spans="7:14" ht="12.5">
      <c r="G454" s="36"/>
      <c r="M454" s="47"/>
      <c r="N454" s="47"/>
    </row>
    <row r="455" spans="7:14" ht="12.5">
      <c r="G455" s="36"/>
      <c r="M455" s="47"/>
      <c r="N455" s="47"/>
    </row>
    <row r="456" spans="7:14" ht="12.5">
      <c r="G456" s="36"/>
      <c r="M456" s="47"/>
      <c r="N456" s="47"/>
    </row>
    <row r="457" spans="7:14" ht="12.5">
      <c r="G457" s="36"/>
      <c r="M457" s="47"/>
      <c r="N457" s="47"/>
    </row>
    <row r="458" spans="7:14" ht="12.5">
      <c r="G458" s="36"/>
      <c r="M458" s="47"/>
      <c r="N458" s="47"/>
    </row>
    <row r="459" spans="7:14" ht="12.5">
      <c r="G459" s="36"/>
      <c r="M459" s="47"/>
      <c r="N459" s="47"/>
    </row>
    <row r="460" spans="7:14" ht="12.5">
      <c r="G460" s="36"/>
      <c r="M460" s="47"/>
      <c r="N460" s="47"/>
    </row>
    <row r="461" spans="7:14" ht="12.5">
      <c r="G461" s="36"/>
      <c r="M461" s="47"/>
      <c r="N461" s="47"/>
    </row>
    <row r="462" spans="7:14" ht="12.5">
      <c r="G462" s="36"/>
      <c r="M462" s="47"/>
      <c r="N462" s="47"/>
    </row>
    <row r="463" spans="7:14" ht="12.5">
      <c r="G463" s="36"/>
      <c r="M463" s="47"/>
      <c r="N463" s="47"/>
    </row>
    <row r="464" spans="7:14" ht="12.5">
      <c r="G464" s="36"/>
      <c r="M464" s="47"/>
      <c r="N464" s="47"/>
    </row>
    <row r="465" spans="7:14" ht="12.5">
      <c r="G465" s="36"/>
      <c r="M465" s="47"/>
      <c r="N465" s="47"/>
    </row>
    <row r="466" spans="7:14" ht="12.5">
      <c r="G466" s="36"/>
      <c r="M466" s="47"/>
      <c r="N466" s="47"/>
    </row>
    <row r="467" spans="7:14" ht="12.5">
      <c r="G467" s="36"/>
      <c r="M467" s="47"/>
      <c r="N467" s="47"/>
    </row>
    <row r="468" spans="7:14" ht="12.5">
      <c r="G468" s="36"/>
      <c r="M468" s="47"/>
      <c r="N468" s="47"/>
    </row>
    <row r="469" spans="7:14" ht="12.5">
      <c r="G469" s="36"/>
      <c r="M469" s="47"/>
      <c r="N469" s="47"/>
    </row>
    <row r="470" spans="7:14" ht="12.5">
      <c r="G470" s="36"/>
      <c r="M470" s="47"/>
      <c r="N470" s="47"/>
    </row>
    <row r="471" spans="7:14" ht="12.5">
      <c r="G471" s="36"/>
      <c r="M471" s="47"/>
      <c r="N471" s="47"/>
    </row>
    <row r="472" spans="7:14" ht="12.5">
      <c r="G472" s="36"/>
      <c r="M472" s="47"/>
      <c r="N472" s="47"/>
    </row>
    <row r="473" spans="7:14" ht="12.5">
      <c r="G473" s="36"/>
      <c r="M473" s="47"/>
      <c r="N473" s="47"/>
    </row>
    <row r="474" spans="7:14" ht="12.5">
      <c r="G474" s="36"/>
      <c r="M474" s="47"/>
      <c r="N474" s="47"/>
    </row>
    <row r="475" spans="7:14" ht="12.5">
      <c r="G475" s="36"/>
      <c r="M475" s="47"/>
      <c r="N475" s="47"/>
    </row>
    <row r="476" spans="7:14" ht="12.5">
      <c r="G476" s="36"/>
      <c r="M476" s="47"/>
      <c r="N476" s="47"/>
    </row>
    <row r="477" spans="7:14" ht="12.5">
      <c r="G477" s="36"/>
      <c r="M477" s="47"/>
      <c r="N477" s="47"/>
    </row>
    <row r="478" spans="7:14" ht="12.5">
      <c r="G478" s="36"/>
      <c r="M478" s="47"/>
      <c r="N478" s="47"/>
    </row>
    <row r="479" spans="7:14" ht="12.5">
      <c r="G479" s="36"/>
      <c r="M479" s="47"/>
      <c r="N479" s="47"/>
    </row>
    <row r="480" spans="7:14" ht="12.5">
      <c r="G480" s="36"/>
      <c r="M480" s="47"/>
      <c r="N480" s="47"/>
    </row>
    <row r="481" spans="7:14" ht="12.5">
      <c r="G481" s="36"/>
      <c r="M481" s="47"/>
      <c r="N481" s="47"/>
    </row>
    <row r="482" spans="7:14" ht="12.5">
      <c r="G482" s="36"/>
      <c r="M482" s="47"/>
      <c r="N482" s="47"/>
    </row>
    <row r="483" spans="7:14" ht="12.5">
      <c r="G483" s="36"/>
      <c r="M483" s="47"/>
      <c r="N483" s="47"/>
    </row>
    <row r="484" spans="7:14" ht="12.5">
      <c r="G484" s="36"/>
      <c r="M484" s="47"/>
      <c r="N484" s="47"/>
    </row>
    <row r="485" spans="7:14" ht="12.5">
      <c r="G485" s="36"/>
      <c r="M485" s="47"/>
      <c r="N485" s="47"/>
    </row>
    <row r="486" spans="7:14" ht="12.5">
      <c r="G486" s="36"/>
      <c r="M486" s="47"/>
      <c r="N486" s="47"/>
    </row>
    <row r="487" spans="7:14" ht="12.5">
      <c r="G487" s="36"/>
      <c r="M487" s="47"/>
      <c r="N487" s="47"/>
    </row>
    <row r="488" spans="7:14" ht="12.5">
      <c r="G488" s="36"/>
      <c r="M488" s="47"/>
      <c r="N488" s="47"/>
    </row>
    <row r="489" spans="7:14" ht="12.5">
      <c r="G489" s="36"/>
      <c r="M489" s="47"/>
      <c r="N489" s="47"/>
    </row>
    <row r="490" spans="7:14" ht="12.5">
      <c r="G490" s="36"/>
      <c r="M490" s="47"/>
      <c r="N490" s="47"/>
    </row>
    <row r="491" spans="7:14" ht="12.5">
      <c r="G491" s="36"/>
      <c r="M491" s="47"/>
      <c r="N491" s="47"/>
    </row>
    <row r="492" spans="7:14" ht="12.5">
      <c r="G492" s="36"/>
      <c r="M492" s="47"/>
      <c r="N492" s="47"/>
    </row>
    <row r="493" spans="7:14" ht="12.5">
      <c r="G493" s="36"/>
      <c r="M493" s="47"/>
      <c r="N493" s="47"/>
    </row>
    <row r="494" spans="7:14" ht="12.5">
      <c r="G494" s="36"/>
      <c r="M494" s="47"/>
      <c r="N494" s="47"/>
    </row>
    <row r="495" spans="7:14" ht="12.5">
      <c r="G495" s="36"/>
      <c r="M495" s="47"/>
      <c r="N495" s="47"/>
    </row>
    <row r="496" spans="7:14" ht="12.5">
      <c r="G496" s="36"/>
      <c r="M496" s="47"/>
      <c r="N496" s="47"/>
    </row>
    <row r="497" spans="7:14" ht="12.5">
      <c r="G497" s="36"/>
      <c r="M497" s="47"/>
      <c r="N497" s="47"/>
    </row>
    <row r="498" spans="7:14" ht="12.5">
      <c r="G498" s="36"/>
      <c r="M498" s="47"/>
      <c r="N498" s="47"/>
    </row>
    <row r="499" spans="7:14" ht="12.5">
      <c r="G499" s="36"/>
      <c r="M499" s="47"/>
      <c r="N499" s="47"/>
    </row>
    <row r="500" spans="7:14" ht="12.5">
      <c r="G500" s="36"/>
      <c r="M500" s="47"/>
      <c r="N500" s="47"/>
    </row>
    <row r="501" spans="7:14" ht="12.5">
      <c r="G501" s="36"/>
      <c r="M501" s="47"/>
      <c r="N501" s="47"/>
    </row>
    <row r="502" spans="7:14" ht="12.5">
      <c r="G502" s="36"/>
      <c r="M502" s="47"/>
      <c r="N502" s="47"/>
    </row>
    <row r="503" spans="7:14" ht="12.5">
      <c r="G503" s="36"/>
      <c r="M503" s="47"/>
      <c r="N503" s="47"/>
    </row>
    <row r="504" spans="7:14" ht="12.5">
      <c r="G504" s="36"/>
      <c r="M504" s="47"/>
      <c r="N504" s="47"/>
    </row>
    <row r="505" spans="7:14" ht="12.5">
      <c r="G505" s="36"/>
      <c r="M505" s="47"/>
      <c r="N505" s="47"/>
    </row>
    <row r="506" spans="7:14" ht="12.5">
      <c r="G506" s="36"/>
      <c r="M506" s="47"/>
      <c r="N506" s="47"/>
    </row>
    <row r="507" spans="7:14" ht="12.5">
      <c r="G507" s="36"/>
      <c r="M507" s="47"/>
      <c r="N507" s="47"/>
    </row>
    <row r="508" spans="7:14" ht="12.5">
      <c r="G508" s="36"/>
      <c r="M508" s="47"/>
      <c r="N508" s="47"/>
    </row>
    <row r="509" spans="7:14" ht="12.5">
      <c r="G509" s="36"/>
      <c r="M509" s="47"/>
      <c r="N509" s="47"/>
    </row>
    <row r="510" spans="7:14" ht="12.5">
      <c r="G510" s="36"/>
      <c r="M510" s="47"/>
      <c r="N510" s="47"/>
    </row>
    <row r="511" spans="7:14" ht="12.5">
      <c r="G511" s="36"/>
      <c r="M511" s="47"/>
      <c r="N511" s="47"/>
    </row>
    <row r="512" spans="7:14" ht="12.5">
      <c r="G512" s="36"/>
      <c r="M512" s="47"/>
      <c r="N512" s="47"/>
    </row>
    <row r="513" spans="7:14" ht="12.5">
      <c r="G513" s="36"/>
      <c r="M513" s="47"/>
      <c r="N513" s="47"/>
    </row>
    <row r="514" spans="7:14" ht="12.5">
      <c r="G514" s="36"/>
      <c r="M514" s="47"/>
      <c r="N514" s="47"/>
    </row>
    <row r="515" spans="7:14" ht="12.5">
      <c r="G515" s="36"/>
      <c r="M515" s="47"/>
      <c r="N515" s="47"/>
    </row>
    <row r="516" spans="7:14" ht="12.5">
      <c r="G516" s="36"/>
      <c r="M516" s="47"/>
      <c r="N516" s="47"/>
    </row>
    <row r="517" spans="7:14" ht="12.5">
      <c r="G517" s="36"/>
      <c r="M517" s="47"/>
      <c r="N517" s="47"/>
    </row>
    <row r="518" spans="7:14" ht="12.5">
      <c r="G518" s="36"/>
      <c r="M518" s="47"/>
      <c r="N518" s="47"/>
    </row>
    <row r="519" spans="7:14" ht="12.5">
      <c r="G519" s="36"/>
      <c r="M519" s="47"/>
      <c r="N519" s="47"/>
    </row>
    <row r="520" spans="7:14" ht="12.5">
      <c r="G520" s="36"/>
      <c r="M520" s="47"/>
      <c r="N520" s="47"/>
    </row>
    <row r="521" spans="7:14" ht="12.5">
      <c r="G521" s="36"/>
      <c r="M521" s="47"/>
      <c r="N521" s="47"/>
    </row>
    <row r="522" spans="7:14" ht="12.5">
      <c r="G522" s="36"/>
      <c r="M522" s="47"/>
      <c r="N522" s="47"/>
    </row>
    <row r="523" spans="7:14" ht="12.5">
      <c r="G523" s="36"/>
      <c r="M523" s="47"/>
      <c r="N523" s="47"/>
    </row>
    <row r="524" spans="7:14" ht="12.5">
      <c r="G524" s="36"/>
      <c r="M524" s="47"/>
      <c r="N524" s="47"/>
    </row>
    <row r="525" spans="7:14" ht="12.5">
      <c r="G525" s="36"/>
      <c r="M525" s="47"/>
      <c r="N525" s="47"/>
    </row>
    <row r="526" spans="7:14" ht="12.5">
      <c r="G526" s="36"/>
      <c r="M526" s="47"/>
      <c r="N526" s="47"/>
    </row>
    <row r="527" spans="7:14" ht="12.5">
      <c r="G527" s="36"/>
      <c r="M527" s="47"/>
      <c r="N527" s="47"/>
    </row>
    <row r="528" spans="7:14" ht="12.5">
      <c r="G528" s="36"/>
      <c r="M528" s="47"/>
      <c r="N528" s="47"/>
    </row>
    <row r="529" spans="7:14" ht="12.5">
      <c r="G529" s="36"/>
      <c r="M529" s="47"/>
      <c r="N529" s="47"/>
    </row>
    <row r="530" spans="7:14" ht="12.5">
      <c r="G530" s="36"/>
      <c r="M530" s="47"/>
      <c r="N530" s="47"/>
    </row>
    <row r="531" spans="7:14" ht="12.5">
      <c r="G531" s="36"/>
      <c r="M531" s="47"/>
      <c r="N531" s="47"/>
    </row>
    <row r="532" spans="7:14" ht="12.5">
      <c r="G532" s="36"/>
      <c r="M532" s="47"/>
      <c r="N532" s="47"/>
    </row>
    <row r="533" spans="7:14" ht="12.5">
      <c r="G533" s="36"/>
      <c r="M533" s="47"/>
      <c r="N533" s="47"/>
    </row>
    <row r="534" spans="7:14" ht="12.5">
      <c r="G534" s="36"/>
      <c r="M534" s="47"/>
      <c r="N534" s="47"/>
    </row>
    <row r="535" spans="7:14" ht="12.5">
      <c r="G535" s="36"/>
      <c r="M535" s="47"/>
      <c r="N535" s="47"/>
    </row>
    <row r="536" spans="7:14" ht="12.5">
      <c r="G536" s="36"/>
      <c r="M536" s="47"/>
      <c r="N536" s="47"/>
    </row>
    <row r="537" spans="7:14" ht="12.5">
      <c r="G537" s="36"/>
      <c r="M537" s="47"/>
      <c r="N537" s="47"/>
    </row>
    <row r="538" spans="7:14" ht="12.5">
      <c r="G538" s="36"/>
      <c r="M538" s="47"/>
      <c r="N538" s="47"/>
    </row>
    <row r="539" spans="7:14" ht="12.5">
      <c r="G539" s="36"/>
      <c r="M539" s="47"/>
      <c r="N539" s="47"/>
    </row>
    <row r="540" spans="7:14" ht="12.5">
      <c r="G540" s="36"/>
      <c r="M540" s="47"/>
      <c r="N540" s="47"/>
    </row>
    <row r="541" spans="7:14" ht="12.5">
      <c r="G541" s="36"/>
      <c r="M541" s="47"/>
      <c r="N541" s="47"/>
    </row>
    <row r="542" spans="7:14" ht="12.5">
      <c r="G542" s="36"/>
      <c r="M542" s="47"/>
      <c r="N542" s="47"/>
    </row>
    <row r="543" spans="7:14" ht="12.5">
      <c r="G543" s="36"/>
      <c r="M543" s="47"/>
      <c r="N543" s="47"/>
    </row>
    <row r="544" spans="7:14" ht="12.5">
      <c r="G544" s="36"/>
      <c r="M544" s="47"/>
      <c r="N544" s="47"/>
    </row>
    <row r="545" spans="7:14" ht="12.5">
      <c r="G545" s="36"/>
      <c r="M545" s="47"/>
      <c r="N545" s="47"/>
    </row>
    <row r="546" spans="7:14" ht="12.5">
      <c r="G546" s="36"/>
      <c r="M546" s="47"/>
      <c r="N546" s="47"/>
    </row>
    <row r="547" spans="7:14" ht="12.5">
      <c r="G547" s="36"/>
      <c r="M547" s="47"/>
      <c r="N547" s="47"/>
    </row>
    <row r="548" spans="7:14" ht="12.5">
      <c r="G548" s="36"/>
      <c r="M548" s="47"/>
      <c r="N548" s="47"/>
    </row>
    <row r="549" spans="7:14" ht="12.5">
      <c r="G549" s="36"/>
      <c r="M549" s="47"/>
      <c r="N549" s="47"/>
    </row>
    <row r="550" spans="7:14" ht="12.5">
      <c r="G550" s="36"/>
      <c r="M550" s="47"/>
      <c r="N550" s="47"/>
    </row>
    <row r="551" spans="7:14" ht="12.5">
      <c r="G551" s="36"/>
      <c r="M551" s="47"/>
      <c r="N551" s="47"/>
    </row>
    <row r="552" spans="7:14" ht="12.5">
      <c r="G552" s="36"/>
      <c r="M552" s="47"/>
      <c r="N552" s="47"/>
    </row>
    <row r="553" spans="7:14" ht="12.5">
      <c r="G553" s="36"/>
      <c r="M553" s="47"/>
      <c r="N553" s="47"/>
    </row>
    <row r="554" spans="7:14" ht="12.5">
      <c r="G554" s="36"/>
      <c r="M554" s="47"/>
      <c r="N554" s="47"/>
    </row>
    <row r="555" spans="7:14" ht="12.5">
      <c r="G555" s="36"/>
      <c r="M555" s="47"/>
      <c r="N555" s="47"/>
    </row>
    <row r="556" spans="7:14" ht="12.5">
      <c r="G556" s="36"/>
      <c r="M556" s="47"/>
      <c r="N556" s="47"/>
    </row>
    <row r="557" spans="7:14" ht="12.5">
      <c r="G557" s="36"/>
      <c r="M557" s="47"/>
      <c r="N557" s="47"/>
    </row>
    <row r="558" spans="7:14" ht="12.5">
      <c r="G558" s="36"/>
      <c r="M558" s="47"/>
      <c r="N558" s="47"/>
    </row>
    <row r="559" spans="7:14" ht="12.5">
      <c r="G559" s="36"/>
      <c r="M559" s="47"/>
      <c r="N559" s="47"/>
    </row>
    <row r="560" spans="7:14" ht="12.5">
      <c r="G560" s="36"/>
      <c r="M560" s="47"/>
      <c r="N560" s="47"/>
    </row>
    <row r="561" spans="7:14" ht="12.5">
      <c r="G561" s="36"/>
      <c r="M561" s="47"/>
      <c r="N561" s="47"/>
    </row>
    <row r="562" spans="7:14" ht="12.5">
      <c r="G562" s="36"/>
      <c r="M562" s="47"/>
      <c r="N562" s="47"/>
    </row>
    <row r="563" spans="7:14" ht="12.5">
      <c r="G563" s="36"/>
      <c r="M563" s="47"/>
      <c r="N563" s="47"/>
    </row>
    <row r="564" spans="7:14" ht="12.5">
      <c r="G564" s="36"/>
      <c r="M564" s="47"/>
      <c r="N564" s="47"/>
    </row>
    <row r="565" spans="7:14" ht="12.5">
      <c r="G565" s="36"/>
      <c r="M565" s="47"/>
      <c r="N565" s="47"/>
    </row>
    <row r="566" spans="7:14" ht="12.5">
      <c r="G566" s="36"/>
      <c r="M566" s="47"/>
      <c r="N566" s="47"/>
    </row>
    <row r="567" spans="7:14" ht="12.5">
      <c r="G567" s="36"/>
      <c r="M567" s="47"/>
      <c r="N567" s="47"/>
    </row>
    <row r="568" spans="7:14" ht="12.5">
      <c r="G568" s="36"/>
      <c r="M568" s="47"/>
      <c r="N568" s="47"/>
    </row>
    <row r="569" spans="7:14" ht="12.5">
      <c r="G569" s="36"/>
      <c r="M569" s="47"/>
      <c r="N569" s="47"/>
    </row>
    <row r="570" spans="7:14" ht="12.5">
      <c r="G570" s="36"/>
      <c r="M570" s="47"/>
      <c r="N570" s="47"/>
    </row>
    <row r="571" spans="7:14" ht="12.5">
      <c r="G571" s="36"/>
      <c r="M571" s="47"/>
      <c r="N571" s="47"/>
    </row>
    <row r="572" spans="7:14" ht="12.5">
      <c r="G572" s="36"/>
      <c r="M572" s="47"/>
      <c r="N572" s="47"/>
    </row>
    <row r="573" spans="7:14" ht="12.5">
      <c r="G573" s="36"/>
      <c r="M573" s="47"/>
      <c r="N573" s="47"/>
    </row>
    <row r="574" spans="7:14" ht="12.5">
      <c r="G574" s="36"/>
      <c r="M574" s="47"/>
      <c r="N574" s="47"/>
    </row>
    <row r="575" spans="7:14" ht="12.5">
      <c r="G575" s="36"/>
      <c r="M575" s="47"/>
      <c r="N575" s="47"/>
    </row>
    <row r="576" spans="7:14" ht="12.5">
      <c r="G576" s="36"/>
      <c r="M576" s="47"/>
      <c r="N576" s="47"/>
    </row>
    <row r="577" spans="7:14" ht="12.5">
      <c r="G577" s="36"/>
      <c r="M577" s="47"/>
      <c r="N577" s="47"/>
    </row>
    <row r="578" spans="7:14" ht="12.5">
      <c r="G578" s="36"/>
      <c r="M578" s="47"/>
      <c r="N578" s="47"/>
    </row>
    <row r="579" spans="7:14" ht="12.5">
      <c r="G579" s="36"/>
      <c r="M579" s="47"/>
      <c r="N579" s="47"/>
    </row>
    <row r="580" spans="7:14" ht="12.5">
      <c r="G580" s="36"/>
      <c r="M580" s="47"/>
      <c r="N580" s="47"/>
    </row>
    <row r="581" spans="7:14" ht="12.5">
      <c r="G581" s="36"/>
      <c r="M581" s="47"/>
      <c r="N581" s="47"/>
    </row>
    <row r="582" spans="7:14" ht="12.5">
      <c r="G582" s="36"/>
      <c r="M582" s="47"/>
      <c r="N582" s="47"/>
    </row>
    <row r="583" spans="7:14" ht="12.5">
      <c r="G583" s="36"/>
      <c r="M583" s="47"/>
      <c r="N583" s="47"/>
    </row>
    <row r="584" spans="7:14" ht="12.5">
      <c r="G584" s="36"/>
      <c r="M584" s="47"/>
      <c r="N584" s="47"/>
    </row>
    <row r="585" spans="7:14" ht="12.5">
      <c r="G585" s="36"/>
      <c r="M585" s="47"/>
      <c r="N585" s="47"/>
    </row>
    <row r="586" spans="7:14" ht="12.5">
      <c r="G586" s="36"/>
      <c r="M586" s="47"/>
      <c r="N586" s="47"/>
    </row>
    <row r="587" spans="7:14" ht="12.5">
      <c r="G587" s="36"/>
      <c r="M587" s="47"/>
      <c r="N587" s="47"/>
    </row>
    <row r="588" spans="7:14" ht="12.5">
      <c r="G588" s="36"/>
      <c r="M588" s="47"/>
      <c r="N588" s="47"/>
    </row>
    <row r="589" spans="7:14" ht="12.5">
      <c r="G589" s="36"/>
      <c r="M589" s="47"/>
      <c r="N589" s="47"/>
    </row>
    <row r="590" spans="7:14" ht="12.5">
      <c r="G590" s="36"/>
      <c r="M590" s="47"/>
      <c r="N590" s="47"/>
    </row>
    <row r="591" spans="7:14" ht="12.5">
      <c r="G591" s="36"/>
      <c r="M591" s="47"/>
      <c r="N591" s="47"/>
    </row>
    <row r="592" spans="7:14" ht="12.5">
      <c r="G592" s="36"/>
      <c r="M592" s="47"/>
      <c r="N592" s="47"/>
    </row>
    <row r="593" spans="7:14" ht="12.5">
      <c r="G593" s="36"/>
      <c r="M593" s="47"/>
      <c r="N593" s="47"/>
    </row>
    <row r="594" spans="7:14" ht="12.5">
      <c r="G594" s="36"/>
      <c r="M594" s="47"/>
      <c r="N594" s="47"/>
    </row>
    <row r="595" spans="7:14" ht="12.5">
      <c r="G595" s="36"/>
      <c r="M595" s="47"/>
      <c r="N595" s="47"/>
    </row>
    <row r="596" spans="7:14" ht="12.5">
      <c r="G596" s="36"/>
      <c r="M596" s="47"/>
      <c r="N596" s="47"/>
    </row>
    <row r="597" spans="7:14" ht="12.5">
      <c r="G597" s="36"/>
      <c r="M597" s="47"/>
      <c r="N597" s="47"/>
    </row>
    <row r="598" spans="7:14" ht="12.5">
      <c r="G598" s="36"/>
      <c r="M598" s="47"/>
      <c r="N598" s="47"/>
    </row>
    <row r="599" spans="7:14" ht="12.5">
      <c r="G599" s="36"/>
      <c r="M599" s="47"/>
      <c r="N599" s="47"/>
    </row>
    <row r="600" spans="7:14" ht="12.5">
      <c r="G600" s="36"/>
      <c r="M600" s="47"/>
      <c r="N600" s="47"/>
    </row>
    <row r="601" spans="7:14" ht="12.5">
      <c r="G601" s="36"/>
      <c r="M601" s="47"/>
      <c r="N601" s="47"/>
    </row>
    <row r="602" spans="7:14" ht="12.5">
      <c r="G602" s="36"/>
      <c r="M602" s="47"/>
      <c r="N602" s="47"/>
    </row>
    <row r="603" spans="7:14" ht="12.5">
      <c r="G603" s="36"/>
      <c r="M603" s="47"/>
      <c r="N603" s="47"/>
    </row>
    <row r="604" spans="7:14" ht="12.5">
      <c r="G604" s="36"/>
      <c r="M604" s="47"/>
      <c r="N604" s="47"/>
    </row>
    <row r="605" spans="7:14" ht="12.5">
      <c r="G605" s="36"/>
      <c r="M605" s="47"/>
      <c r="N605" s="47"/>
    </row>
    <row r="606" spans="7:14" ht="12.5">
      <c r="G606" s="36"/>
      <c r="M606" s="47"/>
      <c r="N606" s="47"/>
    </row>
    <row r="607" spans="7:14" ht="12.5">
      <c r="G607" s="36"/>
      <c r="M607" s="47"/>
      <c r="N607" s="47"/>
    </row>
    <row r="608" spans="7:14" ht="12.5">
      <c r="G608" s="36"/>
      <c r="M608" s="47"/>
      <c r="N608" s="47"/>
    </row>
    <row r="609" spans="7:14" ht="12.5">
      <c r="G609" s="36"/>
      <c r="M609" s="47"/>
      <c r="N609" s="47"/>
    </row>
    <row r="610" spans="7:14" ht="12.5">
      <c r="G610" s="36"/>
      <c r="M610" s="47"/>
      <c r="N610" s="47"/>
    </row>
    <row r="611" spans="7:14" ht="12.5">
      <c r="G611" s="36"/>
      <c r="M611" s="47"/>
      <c r="N611" s="47"/>
    </row>
    <row r="612" spans="7:14" ht="12.5">
      <c r="G612" s="36"/>
      <c r="M612" s="47"/>
      <c r="N612" s="47"/>
    </row>
    <row r="613" spans="7:14" ht="12.5">
      <c r="G613" s="36"/>
      <c r="M613" s="47"/>
      <c r="N613" s="47"/>
    </row>
    <row r="614" spans="7:14" ht="12.5">
      <c r="G614" s="36"/>
      <c r="M614" s="47"/>
      <c r="N614" s="47"/>
    </row>
    <row r="615" spans="7:14" ht="12.5">
      <c r="G615" s="36"/>
      <c r="M615" s="47"/>
      <c r="N615" s="47"/>
    </row>
    <row r="616" spans="7:14" ht="12.5">
      <c r="G616" s="36"/>
      <c r="M616" s="47"/>
      <c r="N616" s="47"/>
    </row>
    <row r="617" spans="7:14" ht="12.5">
      <c r="G617" s="36"/>
      <c r="M617" s="47"/>
      <c r="N617" s="47"/>
    </row>
    <row r="618" spans="7:14" ht="12.5">
      <c r="G618" s="36"/>
      <c r="M618" s="47"/>
      <c r="N618" s="47"/>
    </row>
    <row r="619" spans="7:14" ht="12.5">
      <c r="G619" s="36"/>
      <c r="M619" s="47"/>
      <c r="N619" s="47"/>
    </row>
    <row r="620" spans="7:14" ht="12.5">
      <c r="G620" s="36"/>
      <c r="M620" s="47"/>
      <c r="N620" s="47"/>
    </row>
    <row r="621" spans="7:14" ht="12.5">
      <c r="G621" s="36"/>
      <c r="M621" s="47"/>
      <c r="N621" s="47"/>
    </row>
    <row r="622" spans="7:14" ht="12.5">
      <c r="G622" s="36"/>
      <c r="M622" s="47"/>
      <c r="N622" s="47"/>
    </row>
    <row r="623" spans="7:14" ht="12.5">
      <c r="G623" s="36"/>
      <c r="M623" s="47"/>
      <c r="N623" s="47"/>
    </row>
    <row r="624" spans="7:14" ht="12.5">
      <c r="G624" s="36"/>
      <c r="M624" s="47"/>
      <c r="N624" s="47"/>
    </row>
    <row r="625" spans="7:14" ht="12.5">
      <c r="G625" s="36"/>
      <c r="M625" s="47"/>
      <c r="N625" s="47"/>
    </row>
    <row r="626" spans="7:14" ht="12.5">
      <c r="G626" s="36"/>
      <c r="M626" s="47"/>
      <c r="N626" s="47"/>
    </row>
    <row r="627" spans="7:14" ht="12.5">
      <c r="G627" s="36"/>
      <c r="M627" s="47"/>
      <c r="N627" s="47"/>
    </row>
    <row r="628" spans="7:14" ht="12.5">
      <c r="G628" s="36"/>
      <c r="M628" s="47"/>
      <c r="N628" s="47"/>
    </row>
    <row r="629" spans="7:14" ht="12.5">
      <c r="G629" s="36"/>
      <c r="M629" s="47"/>
      <c r="N629" s="47"/>
    </row>
    <row r="630" spans="7:14" ht="12.5">
      <c r="G630" s="36"/>
      <c r="M630" s="47"/>
      <c r="N630" s="47"/>
    </row>
    <row r="631" spans="7:14" ht="12.5">
      <c r="G631" s="36"/>
      <c r="M631" s="47"/>
      <c r="N631" s="47"/>
    </row>
    <row r="632" spans="7:14" ht="12.5">
      <c r="G632" s="36"/>
      <c r="M632" s="47"/>
      <c r="N632" s="47"/>
    </row>
    <row r="633" spans="7:14" ht="12.5">
      <c r="G633" s="36"/>
      <c r="M633" s="47"/>
      <c r="N633" s="47"/>
    </row>
    <row r="634" spans="7:14" ht="12.5">
      <c r="G634" s="36"/>
      <c r="M634" s="47"/>
      <c r="N634" s="47"/>
    </row>
    <row r="635" spans="7:14" ht="12.5">
      <c r="G635" s="36"/>
      <c r="M635" s="47"/>
      <c r="N635" s="47"/>
    </row>
    <row r="636" spans="7:14" ht="12.5">
      <c r="G636" s="36"/>
      <c r="M636" s="47"/>
      <c r="N636" s="47"/>
    </row>
    <row r="637" spans="7:14" ht="12.5">
      <c r="G637" s="36"/>
      <c r="M637" s="47"/>
      <c r="N637" s="47"/>
    </row>
    <row r="638" spans="7:14" ht="12.5">
      <c r="G638" s="36"/>
      <c r="M638" s="47"/>
      <c r="N638" s="47"/>
    </row>
    <row r="639" spans="7:14" ht="12.5">
      <c r="G639" s="36"/>
      <c r="M639" s="47"/>
      <c r="N639" s="47"/>
    </row>
    <row r="640" spans="7:14" ht="12.5">
      <c r="G640" s="36"/>
      <c r="M640" s="47"/>
      <c r="N640" s="47"/>
    </row>
    <row r="641" spans="7:14" ht="12.5">
      <c r="G641" s="36"/>
      <c r="M641" s="47"/>
      <c r="N641" s="47"/>
    </row>
    <row r="642" spans="7:14" ht="12.5">
      <c r="G642" s="36"/>
      <c r="M642" s="47"/>
      <c r="N642" s="47"/>
    </row>
    <row r="643" spans="7:14" ht="12.5">
      <c r="G643" s="36"/>
      <c r="M643" s="47"/>
      <c r="N643" s="47"/>
    </row>
    <row r="644" spans="7:14" ht="12.5">
      <c r="G644" s="36"/>
      <c r="M644" s="47"/>
      <c r="N644" s="47"/>
    </row>
    <row r="645" spans="7:14" ht="12.5">
      <c r="G645" s="36"/>
      <c r="M645" s="47"/>
      <c r="N645" s="47"/>
    </row>
    <row r="646" spans="7:14" ht="12.5">
      <c r="G646" s="36"/>
      <c r="M646" s="47"/>
      <c r="N646" s="47"/>
    </row>
    <row r="647" spans="7:14" ht="12.5">
      <c r="G647" s="36"/>
      <c r="M647" s="47"/>
      <c r="N647" s="47"/>
    </row>
    <row r="648" spans="7:14" ht="12.5">
      <c r="G648" s="36"/>
      <c r="M648" s="47"/>
      <c r="N648" s="47"/>
    </row>
    <row r="649" spans="7:14" ht="12.5">
      <c r="G649" s="36"/>
      <c r="M649" s="47"/>
      <c r="N649" s="47"/>
    </row>
    <row r="650" spans="7:14" ht="12.5">
      <c r="G650" s="36"/>
      <c r="M650" s="47"/>
      <c r="N650" s="47"/>
    </row>
    <row r="651" spans="7:14" ht="12.5">
      <c r="G651" s="36"/>
      <c r="M651" s="47"/>
      <c r="N651" s="47"/>
    </row>
    <row r="652" spans="7:14" ht="12.5">
      <c r="G652" s="36"/>
      <c r="M652" s="47"/>
      <c r="N652" s="47"/>
    </row>
    <row r="653" spans="7:14" ht="12.5">
      <c r="G653" s="36"/>
      <c r="M653" s="47"/>
      <c r="N653" s="47"/>
    </row>
    <row r="654" spans="7:14" ht="12.5">
      <c r="G654" s="36"/>
      <c r="M654" s="47"/>
      <c r="N654" s="47"/>
    </row>
    <row r="655" spans="7:14" ht="12.5">
      <c r="G655" s="36"/>
      <c r="M655" s="47"/>
      <c r="N655" s="47"/>
    </row>
    <row r="656" spans="7:14" ht="12.5">
      <c r="G656" s="36"/>
      <c r="M656" s="47"/>
      <c r="N656" s="47"/>
    </row>
    <row r="657" spans="7:14" ht="12.5">
      <c r="G657" s="36"/>
      <c r="M657" s="47"/>
      <c r="N657" s="47"/>
    </row>
    <row r="658" spans="7:14" ht="12.5">
      <c r="G658" s="36"/>
      <c r="M658" s="47"/>
      <c r="N658" s="47"/>
    </row>
    <row r="659" spans="7:14" ht="12.5">
      <c r="G659" s="36"/>
      <c r="M659" s="47"/>
      <c r="N659" s="47"/>
    </row>
    <row r="660" spans="7:14" ht="12.5">
      <c r="G660" s="36"/>
      <c r="M660" s="47"/>
      <c r="N660" s="47"/>
    </row>
    <row r="661" spans="7:14" ht="12.5">
      <c r="G661" s="36"/>
      <c r="M661" s="47"/>
      <c r="N661" s="47"/>
    </row>
    <row r="662" spans="7:14" ht="12.5">
      <c r="G662" s="36"/>
      <c r="M662" s="47"/>
      <c r="N662" s="47"/>
    </row>
    <row r="663" spans="7:14" ht="12.5">
      <c r="G663" s="36"/>
      <c r="M663" s="47"/>
      <c r="N663" s="47"/>
    </row>
    <row r="664" spans="7:14" ht="12.5">
      <c r="G664" s="36"/>
      <c r="M664" s="47"/>
      <c r="N664" s="47"/>
    </row>
    <row r="665" spans="7:14" ht="12.5">
      <c r="G665" s="36"/>
      <c r="M665" s="47"/>
      <c r="N665" s="47"/>
    </row>
    <row r="666" spans="7:14" ht="12.5">
      <c r="G666" s="36"/>
      <c r="M666" s="47"/>
      <c r="N666" s="47"/>
    </row>
    <row r="667" spans="7:14" ht="12.5">
      <c r="G667" s="36"/>
      <c r="M667" s="47"/>
      <c r="N667" s="47"/>
    </row>
    <row r="668" spans="7:14" ht="12.5">
      <c r="G668" s="36"/>
      <c r="M668" s="47"/>
      <c r="N668" s="47"/>
    </row>
    <row r="669" spans="7:14" ht="12.5">
      <c r="G669" s="36"/>
      <c r="M669" s="47"/>
      <c r="N669" s="47"/>
    </row>
    <row r="670" spans="7:14" ht="12.5">
      <c r="G670" s="36"/>
      <c r="M670" s="47"/>
      <c r="N670" s="47"/>
    </row>
    <row r="671" spans="7:14" ht="12.5">
      <c r="G671" s="36"/>
      <c r="M671" s="47"/>
      <c r="N671" s="47"/>
    </row>
    <row r="672" spans="7:14" ht="12.5">
      <c r="G672" s="36"/>
      <c r="M672" s="47"/>
      <c r="N672" s="47"/>
    </row>
    <row r="673" spans="7:14" ht="12.5">
      <c r="G673" s="36"/>
      <c r="M673" s="47"/>
      <c r="N673" s="47"/>
    </row>
    <row r="674" spans="7:14" ht="12.5">
      <c r="G674" s="36"/>
      <c r="M674" s="47"/>
      <c r="N674" s="47"/>
    </row>
    <row r="675" spans="7:14" ht="12.5">
      <c r="G675" s="36"/>
      <c r="M675" s="47"/>
      <c r="N675" s="47"/>
    </row>
    <row r="676" spans="7:14" ht="12.5">
      <c r="G676" s="36"/>
      <c r="M676" s="47"/>
      <c r="N676" s="47"/>
    </row>
    <row r="677" spans="7:14" ht="12.5">
      <c r="G677" s="36"/>
      <c r="M677" s="47"/>
      <c r="N677" s="47"/>
    </row>
    <row r="678" spans="7:14" ht="12.5">
      <c r="G678" s="36"/>
      <c r="M678" s="47"/>
      <c r="N678" s="47"/>
    </row>
    <row r="679" spans="7:14" ht="12.5">
      <c r="G679" s="36"/>
      <c r="M679" s="47"/>
      <c r="N679" s="47"/>
    </row>
    <row r="680" spans="7:14" ht="12.5">
      <c r="G680" s="36"/>
      <c r="M680" s="47"/>
      <c r="N680" s="47"/>
    </row>
    <row r="681" spans="7:14" ht="12.5">
      <c r="G681" s="36"/>
      <c r="M681" s="47"/>
      <c r="N681" s="47"/>
    </row>
    <row r="682" spans="7:14" ht="12.5">
      <c r="G682" s="36"/>
      <c r="M682" s="47"/>
      <c r="N682" s="47"/>
    </row>
    <row r="683" spans="7:14" ht="12.5">
      <c r="G683" s="36"/>
      <c r="M683" s="47"/>
      <c r="N683" s="47"/>
    </row>
    <row r="684" spans="7:14" ht="12.5">
      <c r="G684" s="36"/>
      <c r="M684" s="47"/>
      <c r="N684" s="47"/>
    </row>
    <row r="685" spans="7:14" ht="12.5">
      <c r="G685" s="36"/>
      <c r="M685" s="47"/>
      <c r="N685" s="47"/>
    </row>
    <row r="686" spans="7:14" ht="12.5">
      <c r="G686" s="36"/>
      <c r="M686" s="47"/>
      <c r="N686" s="47"/>
    </row>
    <row r="687" spans="7:14" ht="12.5">
      <c r="G687" s="36"/>
      <c r="M687" s="47"/>
      <c r="N687" s="47"/>
    </row>
    <row r="688" spans="7:14" ht="12.5">
      <c r="G688" s="36"/>
      <c r="M688" s="47"/>
      <c r="N688" s="47"/>
    </row>
    <row r="689" spans="7:14" ht="12.5">
      <c r="G689" s="36"/>
      <c r="M689" s="47"/>
      <c r="N689" s="47"/>
    </row>
    <row r="690" spans="7:14" ht="12.5">
      <c r="G690" s="36"/>
      <c r="M690" s="47"/>
      <c r="N690" s="47"/>
    </row>
    <row r="691" spans="7:14" ht="12.5">
      <c r="G691" s="36"/>
      <c r="M691" s="47"/>
      <c r="N691" s="47"/>
    </row>
    <row r="692" spans="7:14" ht="12.5">
      <c r="G692" s="36"/>
      <c r="M692" s="47"/>
      <c r="N692" s="47"/>
    </row>
    <row r="693" spans="7:14" ht="12.5">
      <c r="G693" s="36"/>
      <c r="M693" s="47"/>
      <c r="N693" s="47"/>
    </row>
    <row r="694" spans="7:14" ht="12.5">
      <c r="G694" s="36"/>
      <c r="M694" s="47"/>
      <c r="N694" s="47"/>
    </row>
    <row r="695" spans="7:14" ht="12.5">
      <c r="G695" s="36"/>
      <c r="M695" s="47"/>
      <c r="N695" s="47"/>
    </row>
    <row r="696" spans="7:14" ht="12.5">
      <c r="G696" s="36"/>
      <c r="M696" s="47"/>
      <c r="N696" s="47"/>
    </row>
    <row r="697" spans="7:14" ht="12.5">
      <c r="G697" s="36"/>
      <c r="M697" s="47"/>
      <c r="N697" s="47"/>
    </row>
    <row r="698" spans="7:14" ht="12.5">
      <c r="G698" s="36"/>
      <c r="M698" s="47"/>
      <c r="N698" s="47"/>
    </row>
    <row r="699" spans="7:14" ht="12.5">
      <c r="G699" s="36"/>
      <c r="M699" s="47"/>
      <c r="N699" s="47"/>
    </row>
    <row r="700" spans="7:14" ht="12.5">
      <c r="G700" s="36"/>
      <c r="M700" s="47"/>
      <c r="N700" s="47"/>
    </row>
    <row r="701" spans="7:14" ht="12.5">
      <c r="G701" s="36"/>
      <c r="M701" s="47"/>
      <c r="N701" s="47"/>
    </row>
    <row r="702" spans="7:14" ht="12.5">
      <c r="G702" s="36"/>
      <c r="M702" s="47"/>
      <c r="N702" s="47"/>
    </row>
    <row r="703" spans="7:14" ht="12.5">
      <c r="G703" s="36"/>
      <c r="M703" s="47"/>
      <c r="N703" s="47"/>
    </row>
    <row r="704" spans="7:14" ht="12.5">
      <c r="G704" s="36"/>
      <c r="M704" s="47"/>
      <c r="N704" s="47"/>
    </row>
    <row r="705" spans="7:14" ht="12.5">
      <c r="G705" s="36"/>
      <c r="M705" s="47"/>
      <c r="N705" s="47"/>
    </row>
    <row r="706" spans="7:14" ht="12.5">
      <c r="G706" s="36"/>
      <c r="M706" s="47"/>
      <c r="N706" s="47"/>
    </row>
    <row r="707" spans="7:14" ht="12.5">
      <c r="G707" s="36"/>
      <c r="M707" s="47"/>
      <c r="N707" s="47"/>
    </row>
    <row r="708" spans="7:14" ht="12.5">
      <c r="G708" s="36"/>
      <c r="M708" s="47"/>
      <c r="N708" s="47"/>
    </row>
    <row r="709" spans="7:14" ht="12.5">
      <c r="G709" s="36"/>
      <c r="M709" s="47"/>
      <c r="N709" s="47"/>
    </row>
    <row r="710" spans="7:14" ht="12.5">
      <c r="G710" s="36"/>
      <c r="M710" s="47"/>
      <c r="N710" s="47"/>
    </row>
    <row r="711" spans="7:14" ht="12.5">
      <c r="G711" s="36"/>
      <c r="M711" s="47"/>
      <c r="N711" s="47"/>
    </row>
    <row r="712" spans="7:14" ht="12.5">
      <c r="G712" s="36"/>
      <c r="M712" s="47"/>
      <c r="N712" s="47"/>
    </row>
    <row r="713" spans="7:14" ht="12.5">
      <c r="G713" s="36"/>
      <c r="M713" s="47"/>
      <c r="N713" s="47"/>
    </row>
    <row r="714" spans="7:14" ht="12.5">
      <c r="G714" s="36"/>
      <c r="M714" s="47"/>
      <c r="N714" s="47"/>
    </row>
    <row r="715" spans="7:14" ht="12.5">
      <c r="G715" s="36"/>
      <c r="M715" s="47"/>
      <c r="N715" s="47"/>
    </row>
    <row r="716" spans="7:14" ht="12.5">
      <c r="G716" s="36"/>
      <c r="M716" s="47"/>
      <c r="N716" s="47"/>
    </row>
    <row r="717" spans="7:14" ht="12.5">
      <c r="G717" s="36"/>
      <c r="M717" s="47"/>
      <c r="N717" s="47"/>
    </row>
    <row r="718" spans="7:14" ht="12.5">
      <c r="G718" s="36"/>
      <c r="M718" s="47"/>
      <c r="N718" s="47"/>
    </row>
    <row r="719" spans="7:14" ht="12.5">
      <c r="G719" s="36"/>
      <c r="M719" s="47"/>
      <c r="N719" s="47"/>
    </row>
    <row r="720" spans="7:14" ht="12.5">
      <c r="G720" s="36"/>
      <c r="M720" s="47"/>
      <c r="N720" s="47"/>
    </row>
    <row r="721" spans="7:14" ht="12.5">
      <c r="G721" s="36"/>
      <c r="M721" s="47"/>
      <c r="N721" s="47"/>
    </row>
    <row r="722" spans="7:14" ht="12.5">
      <c r="G722" s="36"/>
      <c r="M722" s="47"/>
      <c r="N722" s="47"/>
    </row>
    <row r="723" spans="7:14" ht="12.5">
      <c r="G723" s="36"/>
      <c r="M723" s="47"/>
      <c r="N723" s="47"/>
    </row>
    <row r="724" spans="7:14" ht="12.5">
      <c r="G724" s="36"/>
      <c r="M724" s="47"/>
      <c r="N724" s="47"/>
    </row>
    <row r="725" spans="7:14" ht="12.5">
      <c r="G725" s="36"/>
      <c r="M725" s="47"/>
      <c r="N725" s="47"/>
    </row>
    <row r="726" spans="7:14" ht="12.5">
      <c r="G726" s="36"/>
      <c r="M726" s="47"/>
      <c r="N726" s="47"/>
    </row>
    <row r="727" spans="7:14" ht="12.5">
      <c r="G727" s="36"/>
      <c r="M727" s="47"/>
      <c r="N727" s="47"/>
    </row>
    <row r="728" spans="7:14" ht="12.5">
      <c r="G728" s="36"/>
      <c r="M728" s="47"/>
      <c r="N728" s="47"/>
    </row>
    <row r="729" spans="7:14" ht="12.5">
      <c r="G729" s="36"/>
      <c r="M729" s="47"/>
      <c r="N729" s="47"/>
    </row>
    <row r="730" spans="7:14" ht="12.5">
      <c r="G730" s="36"/>
      <c r="M730" s="47"/>
      <c r="N730" s="47"/>
    </row>
    <row r="731" spans="7:14" ht="12.5">
      <c r="G731" s="36"/>
      <c r="M731" s="47"/>
      <c r="N731" s="47"/>
    </row>
    <row r="732" spans="7:14" ht="12.5">
      <c r="G732" s="36"/>
      <c r="M732" s="47"/>
      <c r="N732" s="47"/>
    </row>
    <row r="733" spans="7:14" ht="12.5">
      <c r="G733" s="36"/>
      <c r="M733" s="47"/>
      <c r="N733" s="47"/>
    </row>
    <row r="734" spans="7:14" ht="12.5">
      <c r="G734" s="36"/>
      <c r="M734" s="47"/>
      <c r="N734" s="47"/>
    </row>
    <row r="735" spans="7:14" ht="12.5">
      <c r="G735" s="36"/>
      <c r="M735" s="47"/>
      <c r="N735" s="47"/>
    </row>
    <row r="736" spans="7:14" ht="12.5">
      <c r="G736" s="36"/>
      <c r="M736" s="47"/>
      <c r="N736" s="47"/>
    </row>
    <row r="737" spans="7:14" ht="12.5">
      <c r="G737" s="36"/>
      <c r="M737" s="47"/>
      <c r="N737" s="47"/>
    </row>
    <row r="738" spans="7:14" ht="12.5">
      <c r="G738" s="36"/>
      <c r="M738" s="47"/>
      <c r="N738" s="47"/>
    </row>
    <row r="739" spans="7:14" ht="12.5">
      <c r="G739" s="36"/>
      <c r="M739" s="47"/>
      <c r="N739" s="47"/>
    </row>
    <row r="740" spans="7:14" ht="12.5">
      <c r="G740" s="36"/>
      <c r="M740" s="47"/>
      <c r="N740" s="47"/>
    </row>
    <row r="741" spans="7:14" ht="12.5">
      <c r="G741" s="36"/>
      <c r="M741" s="47"/>
      <c r="N741" s="47"/>
    </row>
    <row r="742" spans="7:14" ht="12.5">
      <c r="G742" s="36"/>
      <c r="M742" s="47"/>
      <c r="N742" s="47"/>
    </row>
    <row r="743" spans="7:14" ht="12.5">
      <c r="G743" s="36"/>
      <c r="M743" s="47"/>
      <c r="N743" s="47"/>
    </row>
    <row r="744" spans="7:14" ht="12.5">
      <c r="G744" s="36"/>
      <c r="M744" s="47"/>
      <c r="N744" s="47"/>
    </row>
    <row r="745" spans="7:14" ht="12.5">
      <c r="G745" s="36"/>
      <c r="M745" s="47"/>
      <c r="N745" s="47"/>
    </row>
    <row r="746" spans="7:14" ht="12.5">
      <c r="G746" s="36"/>
      <c r="M746" s="47"/>
      <c r="N746" s="47"/>
    </row>
    <row r="747" spans="7:14" ht="12.5">
      <c r="G747" s="36"/>
      <c r="M747" s="47"/>
      <c r="N747" s="47"/>
    </row>
    <row r="748" spans="7:14" ht="12.5">
      <c r="G748" s="36"/>
      <c r="M748" s="47"/>
      <c r="N748" s="47"/>
    </row>
    <row r="749" spans="7:14" ht="12.5">
      <c r="G749" s="36"/>
      <c r="M749" s="47"/>
      <c r="N749" s="47"/>
    </row>
    <row r="750" spans="7:14" ht="12.5">
      <c r="G750" s="36"/>
      <c r="M750" s="47"/>
      <c r="N750" s="47"/>
    </row>
    <row r="751" spans="7:14" ht="12.5">
      <c r="G751" s="36"/>
      <c r="M751" s="47"/>
      <c r="N751" s="47"/>
    </row>
    <row r="752" spans="7:14" ht="12.5">
      <c r="G752" s="36"/>
      <c r="M752" s="47"/>
      <c r="N752" s="47"/>
    </row>
    <row r="753" spans="7:14" ht="12.5">
      <c r="G753" s="36"/>
      <c r="M753" s="47"/>
      <c r="N753" s="47"/>
    </row>
    <row r="754" spans="7:14" ht="12.5">
      <c r="G754" s="36"/>
      <c r="M754" s="47"/>
      <c r="N754" s="47"/>
    </row>
    <row r="755" spans="7:14" ht="12.5">
      <c r="G755" s="36"/>
      <c r="M755" s="47"/>
      <c r="N755" s="47"/>
    </row>
    <row r="756" spans="7:14" ht="12.5">
      <c r="G756" s="36"/>
      <c r="M756" s="47"/>
      <c r="N756" s="47"/>
    </row>
    <row r="757" spans="7:14" ht="12.5">
      <c r="G757" s="36"/>
      <c r="M757" s="47"/>
      <c r="N757" s="47"/>
    </row>
    <row r="758" spans="7:14" ht="12.5">
      <c r="G758" s="36"/>
      <c r="M758" s="47"/>
      <c r="N758" s="47"/>
    </row>
    <row r="759" spans="7:14" ht="12.5">
      <c r="G759" s="36"/>
      <c r="M759" s="47"/>
      <c r="N759" s="47"/>
    </row>
    <row r="760" spans="7:14" ht="12.5">
      <c r="G760" s="36"/>
      <c r="M760" s="47"/>
      <c r="N760" s="47"/>
    </row>
    <row r="761" spans="7:14" ht="12.5">
      <c r="G761" s="36"/>
      <c r="M761" s="47"/>
      <c r="N761" s="47"/>
    </row>
    <row r="762" spans="7:14" ht="12.5">
      <c r="G762" s="36"/>
      <c r="M762" s="47"/>
      <c r="N762" s="47"/>
    </row>
    <row r="763" spans="7:14" ht="12.5">
      <c r="G763" s="36"/>
      <c r="M763" s="47"/>
      <c r="N763" s="47"/>
    </row>
    <row r="764" spans="7:14" ht="12.5">
      <c r="G764" s="36"/>
      <c r="M764" s="47"/>
      <c r="N764" s="47"/>
    </row>
    <row r="765" spans="7:14" ht="12.5">
      <c r="G765" s="36"/>
      <c r="M765" s="47"/>
      <c r="N765" s="47"/>
    </row>
    <row r="766" spans="7:14" ht="12.5">
      <c r="G766" s="36"/>
      <c r="M766" s="47"/>
      <c r="N766" s="47"/>
    </row>
    <row r="767" spans="7:14" ht="12.5">
      <c r="G767" s="36"/>
      <c r="M767" s="47"/>
      <c r="N767" s="47"/>
    </row>
    <row r="768" spans="7:14" ht="12.5">
      <c r="G768" s="36"/>
      <c r="M768" s="47"/>
      <c r="N768" s="47"/>
    </row>
    <row r="769" spans="7:14" ht="12.5">
      <c r="G769" s="36"/>
      <c r="M769" s="47"/>
      <c r="N769" s="47"/>
    </row>
    <row r="770" spans="7:14" ht="12.5">
      <c r="G770" s="36"/>
      <c r="M770" s="47"/>
      <c r="N770" s="47"/>
    </row>
    <row r="771" spans="7:14" ht="12.5">
      <c r="G771" s="36"/>
      <c r="M771" s="47"/>
      <c r="N771" s="47"/>
    </row>
    <row r="772" spans="7:14" ht="12.5">
      <c r="G772" s="36"/>
      <c r="M772" s="47"/>
      <c r="N772" s="47"/>
    </row>
    <row r="773" spans="7:14" ht="12.5">
      <c r="G773" s="36"/>
      <c r="M773" s="47"/>
      <c r="N773" s="47"/>
    </row>
    <row r="774" spans="7:14" ht="12.5">
      <c r="G774" s="36"/>
      <c r="M774" s="47"/>
      <c r="N774" s="47"/>
    </row>
    <row r="775" spans="7:14" ht="12.5">
      <c r="G775" s="36"/>
      <c r="M775" s="47"/>
      <c r="N775" s="47"/>
    </row>
    <row r="776" spans="7:14" ht="12.5">
      <c r="G776" s="36"/>
      <c r="M776" s="47"/>
      <c r="N776" s="47"/>
    </row>
    <row r="777" spans="7:14" ht="12.5">
      <c r="G777" s="36"/>
      <c r="M777" s="47"/>
      <c r="N777" s="47"/>
    </row>
    <row r="778" spans="7:14" ht="12.5">
      <c r="G778" s="36"/>
      <c r="M778" s="47"/>
      <c r="N778" s="47"/>
    </row>
    <row r="779" spans="7:14" ht="12.5">
      <c r="G779" s="36"/>
      <c r="M779" s="47"/>
      <c r="N779" s="47"/>
    </row>
    <row r="780" spans="7:14" ht="12.5">
      <c r="G780" s="36"/>
      <c r="M780" s="47"/>
      <c r="N780" s="47"/>
    </row>
    <row r="781" spans="7:14" ht="12.5">
      <c r="G781" s="36"/>
      <c r="M781" s="47"/>
      <c r="N781" s="47"/>
    </row>
    <row r="782" spans="7:14" ht="12.5">
      <c r="G782" s="36"/>
      <c r="M782" s="47"/>
      <c r="N782" s="47"/>
    </row>
    <row r="783" spans="7:14" ht="12.5">
      <c r="G783" s="36"/>
      <c r="M783" s="47"/>
      <c r="N783" s="47"/>
    </row>
    <row r="784" spans="7:14" ht="12.5">
      <c r="G784" s="36"/>
      <c r="M784" s="47"/>
      <c r="N784" s="47"/>
    </row>
    <row r="785" spans="7:14" ht="12.5">
      <c r="G785" s="36"/>
      <c r="M785" s="47"/>
      <c r="N785" s="47"/>
    </row>
    <row r="786" spans="7:14" ht="12.5">
      <c r="G786" s="36"/>
      <c r="M786" s="47"/>
      <c r="N786" s="47"/>
    </row>
    <row r="787" spans="7:14" ht="12.5">
      <c r="G787" s="36"/>
      <c r="M787" s="47"/>
      <c r="N787" s="47"/>
    </row>
    <row r="788" spans="7:14" ht="12.5">
      <c r="G788" s="36"/>
      <c r="M788" s="47"/>
      <c r="N788" s="47"/>
    </row>
    <row r="789" spans="7:14" ht="12.5">
      <c r="G789" s="36"/>
      <c r="M789" s="47"/>
      <c r="N789" s="47"/>
    </row>
    <row r="790" spans="7:14" ht="12.5">
      <c r="G790" s="36"/>
      <c r="M790" s="47"/>
      <c r="N790" s="47"/>
    </row>
    <row r="791" spans="7:14" ht="12.5">
      <c r="G791" s="36"/>
      <c r="M791" s="47"/>
      <c r="N791" s="47"/>
    </row>
    <row r="792" spans="7:14" ht="12.5">
      <c r="G792" s="36"/>
      <c r="M792" s="47"/>
      <c r="N792" s="47"/>
    </row>
    <row r="793" spans="7:14" ht="12.5">
      <c r="G793" s="36"/>
      <c r="M793" s="47"/>
      <c r="N793" s="47"/>
    </row>
    <row r="794" spans="7:14" ht="12.5">
      <c r="G794" s="36"/>
      <c r="M794" s="47"/>
      <c r="N794" s="47"/>
    </row>
    <row r="795" spans="7:14" ht="12.5">
      <c r="G795" s="36"/>
      <c r="M795" s="47"/>
      <c r="N795" s="47"/>
    </row>
    <row r="796" spans="7:14" ht="12.5">
      <c r="G796" s="36"/>
      <c r="M796" s="47"/>
      <c r="N796" s="47"/>
    </row>
    <row r="797" spans="7:14" ht="12.5">
      <c r="G797" s="36"/>
      <c r="M797" s="47"/>
      <c r="N797" s="47"/>
    </row>
    <row r="798" spans="7:14" ht="12.5">
      <c r="G798" s="36"/>
      <c r="M798" s="47"/>
      <c r="N798" s="47"/>
    </row>
    <row r="799" spans="7:14" ht="12.5">
      <c r="G799" s="36"/>
      <c r="M799" s="47"/>
      <c r="N799" s="47"/>
    </row>
    <row r="800" spans="7:14" ht="12.5">
      <c r="G800" s="36"/>
      <c r="M800" s="47"/>
      <c r="N800" s="47"/>
    </row>
    <row r="801" spans="7:14" ht="12.5">
      <c r="G801" s="36"/>
      <c r="M801" s="47"/>
      <c r="N801" s="47"/>
    </row>
    <row r="802" spans="7:14" ht="12.5">
      <c r="G802" s="36"/>
      <c r="M802" s="47"/>
      <c r="N802" s="47"/>
    </row>
    <row r="803" spans="7:14" ht="12.5">
      <c r="G803" s="36"/>
      <c r="M803" s="47"/>
      <c r="N803" s="47"/>
    </row>
    <row r="804" spans="7:14" ht="12.5">
      <c r="G804" s="36"/>
      <c r="M804" s="47"/>
      <c r="N804" s="47"/>
    </row>
    <row r="805" spans="7:14" ht="12.5">
      <c r="G805" s="36"/>
      <c r="M805" s="47"/>
      <c r="N805" s="47"/>
    </row>
    <row r="806" spans="7:14" ht="12.5">
      <c r="G806" s="36"/>
      <c r="M806" s="47"/>
      <c r="N806" s="47"/>
    </row>
    <row r="807" spans="7:14" ht="12.5">
      <c r="G807" s="36"/>
      <c r="M807" s="47"/>
      <c r="N807" s="47"/>
    </row>
    <row r="808" spans="7:14" ht="12.5">
      <c r="G808" s="36"/>
      <c r="M808" s="47"/>
      <c r="N808" s="47"/>
    </row>
    <row r="809" spans="7:14" ht="12.5">
      <c r="G809" s="36"/>
      <c r="M809" s="47"/>
      <c r="N809" s="47"/>
    </row>
    <row r="810" spans="7:14" ht="12.5">
      <c r="G810" s="36"/>
      <c r="M810" s="47"/>
      <c r="N810" s="47"/>
    </row>
    <row r="811" spans="7:14" ht="12.5">
      <c r="G811" s="36"/>
      <c r="M811" s="47"/>
      <c r="N811" s="47"/>
    </row>
    <row r="812" spans="7:14" ht="12.5">
      <c r="G812" s="36"/>
      <c r="M812" s="47"/>
      <c r="N812" s="47"/>
    </row>
    <row r="813" spans="7:14" ht="12.5">
      <c r="G813" s="36"/>
      <c r="M813" s="47"/>
      <c r="N813" s="47"/>
    </row>
    <row r="814" spans="7:14" ht="12.5">
      <c r="G814" s="36"/>
      <c r="M814" s="47"/>
      <c r="N814" s="47"/>
    </row>
    <row r="815" spans="7:14" ht="12.5">
      <c r="G815" s="36"/>
      <c r="M815" s="47"/>
      <c r="N815" s="47"/>
    </row>
    <row r="816" spans="7:14" ht="12.5">
      <c r="G816" s="36"/>
      <c r="M816" s="47"/>
      <c r="N816" s="47"/>
    </row>
    <row r="817" spans="7:14" ht="12.5">
      <c r="G817" s="36"/>
      <c r="M817" s="47"/>
      <c r="N817" s="47"/>
    </row>
    <row r="818" spans="7:14" ht="12.5">
      <c r="G818" s="36"/>
      <c r="M818" s="47"/>
      <c r="N818" s="47"/>
    </row>
    <row r="819" spans="7:14" ht="12.5">
      <c r="G819" s="36"/>
      <c r="M819" s="47"/>
      <c r="N819" s="47"/>
    </row>
    <row r="820" spans="7:14" ht="12.5">
      <c r="G820" s="36"/>
      <c r="M820" s="47"/>
      <c r="N820" s="47"/>
    </row>
    <row r="821" spans="7:14" ht="12.5">
      <c r="G821" s="36"/>
      <c r="M821" s="47"/>
      <c r="N821" s="47"/>
    </row>
    <row r="822" spans="7:14" ht="12.5">
      <c r="G822" s="36"/>
      <c r="M822" s="47"/>
      <c r="N822" s="47"/>
    </row>
    <row r="823" spans="7:14" ht="12.5">
      <c r="G823" s="36"/>
      <c r="M823" s="47"/>
      <c r="N823" s="47"/>
    </row>
    <row r="824" spans="7:14" ht="12.5">
      <c r="G824" s="36"/>
      <c r="M824" s="47"/>
      <c r="N824" s="47"/>
    </row>
    <row r="825" spans="7:14" ht="12.5">
      <c r="G825" s="36"/>
      <c r="M825" s="47"/>
      <c r="N825" s="47"/>
    </row>
    <row r="826" spans="7:14" ht="12.5">
      <c r="G826" s="36"/>
      <c r="M826" s="47"/>
      <c r="N826" s="47"/>
    </row>
    <row r="827" spans="7:14" ht="12.5">
      <c r="G827" s="36"/>
      <c r="M827" s="47"/>
      <c r="N827" s="47"/>
    </row>
    <row r="828" spans="7:14" ht="12.5">
      <c r="G828" s="36"/>
      <c r="M828" s="47"/>
      <c r="N828" s="47"/>
    </row>
    <row r="829" spans="7:14" ht="12.5">
      <c r="G829" s="36"/>
      <c r="M829" s="47"/>
      <c r="N829" s="47"/>
    </row>
    <row r="830" spans="7:14" ht="12.5">
      <c r="G830" s="36"/>
      <c r="M830" s="47"/>
      <c r="N830" s="47"/>
    </row>
    <row r="831" spans="7:14" ht="12.5">
      <c r="G831" s="36"/>
      <c r="M831" s="47"/>
      <c r="N831" s="47"/>
    </row>
    <row r="832" spans="7:14" ht="12.5">
      <c r="G832" s="36"/>
      <c r="M832" s="47"/>
      <c r="N832" s="47"/>
    </row>
    <row r="833" spans="7:14" ht="12.5">
      <c r="G833" s="36"/>
      <c r="M833" s="47"/>
      <c r="N833" s="47"/>
    </row>
    <row r="834" spans="7:14" ht="12.5">
      <c r="G834" s="36"/>
      <c r="M834" s="47"/>
      <c r="N834" s="47"/>
    </row>
    <row r="835" spans="7:14" ht="12.5">
      <c r="G835" s="36"/>
      <c r="M835" s="47"/>
      <c r="N835" s="47"/>
    </row>
    <row r="836" spans="7:14" ht="12.5">
      <c r="G836" s="36"/>
      <c r="M836" s="47"/>
      <c r="N836" s="47"/>
    </row>
    <row r="837" spans="7:14" ht="12.5">
      <c r="G837" s="36"/>
      <c r="M837" s="47"/>
      <c r="N837" s="47"/>
    </row>
    <row r="838" spans="7:14" ht="12.5">
      <c r="G838" s="36"/>
      <c r="M838" s="47"/>
      <c r="N838" s="47"/>
    </row>
    <row r="839" spans="7:14" ht="12.5">
      <c r="G839" s="36"/>
      <c r="M839" s="47"/>
      <c r="N839" s="47"/>
    </row>
    <row r="840" spans="7:14" ht="12.5">
      <c r="G840" s="36"/>
      <c r="M840" s="47"/>
      <c r="N840" s="47"/>
    </row>
    <row r="841" spans="7:14" ht="12.5">
      <c r="G841" s="36"/>
      <c r="M841" s="47"/>
      <c r="N841" s="47"/>
    </row>
    <row r="842" spans="7:14" ht="12.5">
      <c r="G842" s="36"/>
      <c r="M842" s="47"/>
      <c r="N842" s="47"/>
    </row>
    <row r="843" spans="7:14" ht="12.5">
      <c r="G843" s="36"/>
      <c r="M843" s="47"/>
      <c r="N843" s="47"/>
    </row>
    <row r="844" spans="7:14" ht="12.5">
      <c r="G844" s="36"/>
      <c r="M844" s="47"/>
      <c r="N844" s="47"/>
    </row>
    <row r="845" spans="7:14" ht="12.5">
      <c r="G845" s="36"/>
      <c r="M845" s="47"/>
      <c r="N845" s="47"/>
    </row>
    <row r="846" spans="7:14" ht="12.5">
      <c r="G846" s="36"/>
      <c r="M846" s="47"/>
      <c r="N846" s="47"/>
    </row>
    <row r="847" spans="7:14" ht="12.5">
      <c r="G847" s="36"/>
      <c r="M847" s="47"/>
      <c r="N847" s="47"/>
    </row>
    <row r="848" spans="7:14" ht="12.5">
      <c r="G848" s="36"/>
      <c r="M848" s="47"/>
      <c r="N848" s="47"/>
    </row>
    <row r="849" spans="7:14" ht="12.5">
      <c r="G849" s="36"/>
      <c r="M849" s="47"/>
      <c r="N849" s="47"/>
    </row>
    <row r="850" spans="7:14" ht="12.5">
      <c r="G850" s="36"/>
      <c r="M850" s="47"/>
      <c r="N850" s="47"/>
    </row>
    <row r="851" spans="7:14" ht="12.5">
      <c r="G851" s="36"/>
      <c r="M851" s="47"/>
      <c r="N851" s="47"/>
    </row>
    <row r="852" spans="7:14" ht="12.5">
      <c r="G852" s="36"/>
      <c r="M852" s="47"/>
      <c r="N852" s="47"/>
    </row>
    <row r="853" spans="7:14" ht="12.5">
      <c r="G853" s="36"/>
      <c r="M853" s="47"/>
      <c r="N853" s="47"/>
    </row>
    <row r="854" spans="7:14" ht="12.5">
      <c r="G854" s="36"/>
      <c r="M854" s="47"/>
      <c r="N854" s="47"/>
    </row>
    <row r="855" spans="7:14" ht="12.5">
      <c r="G855" s="36"/>
      <c r="M855" s="47"/>
      <c r="N855" s="47"/>
    </row>
    <row r="856" spans="7:14" ht="12.5">
      <c r="G856" s="36"/>
      <c r="M856" s="47"/>
      <c r="N856" s="47"/>
    </row>
    <row r="857" spans="7:14" ht="12.5">
      <c r="G857" s="36"/>
      <c r="M857" s="47"/>
      <c r="N857" s="47"/>
    </row>
    <row r="858" spans="7:14" ht="12.5">
      <c r="G858" s="36"/>
      <c r="M858" s="47"/>
      <c r="N858" s="47"/>
    </row>
    <row r="859" spans="7:14" ht="12.5">
      <c r="G859" s="36"/>
      <c r="M859" s="47"/>
      <c r="N859" s="47"/>
    </row>
    <row r="860" spans="7:14" ht="12.5">
      <c r="G860" s="36"/>
      <c r="M860" s="47"/>
      <c r="N860" s="47"/>
    </row>
    <row r="861" spans="7:14" ht="12.5">
      <c r="G861" s="36"/>
      <c r="M861" s="47"/>
      <c r="N861" s="47"/>
    </row>
    <row r="862" spans="7:14" ht="12.5">
      <c r="G862" s="36"/>
      <c r="M862" s="47"/>
      <c r="N862" s="47"/>
    </row>
    <row r="863" spans="7:14" ht="12.5">
      <c r="G863" s="36"/>
      <c r="M863" s="47"/>
      <c r="N863" s="47"/>
    </row>
    <row r="864" spans="7:14" ht="12.5">
      <c r="G864" s="36"/>
      <c r="M864" s="47"/>
      <c r="N864" s="47"/>
    </row>
    <row r="865" spans="7:14" ht="12.5">
      <c r="G865" s="36"/>
      <c r="M865" s="47"/>
      <c r="N865" s="47"/>
    </row>
    <row r="866" spans="7:14" ht="12.5">
      <c r="G866" s="36"/>
      <c r="M866" s="47"/>
      <c r="N866" s="47"/>
    </row>
    <row r="867" spans="7:14" ht="12.5">
      <c r="G867" s="36"/>
      <c r="M867" s="47"/>
      <c r="N867" s="47"/>
    </row>
    <row r="868" spans="7:14" ht="12.5">
      <c r="G868" s="36"/>
      <c r="M868" s="47"/>
      <c r="N868" s="47"/>
    </row>
    <row r="869" spans="7:14" ht="12.5">
      <c r="G869" s="36"/>
      <c r="M869" s="47"/>
      <c r="N869" s="47"/>
    </row>
    <row r="870" spans="7:14" ht="12.5">
      <c r="G870" s="36"/>
      <c r="M870" s="47"/>
      <c r="N870" s="47"/>
    </row>
    <row r="871" spans="7:14" ht="12.5">
      <c r="G871" s="36"/>
      <c r="M871" s="47"/>
      <c r="N871" s="47"/>
    </row>
    <row r="872" spans="7:14" ht="12.5">
      <c r="G872" s="36"/>
      <c r="M872" s="47"/>
      <c r="N872" s="47"/>
    </row>
    <row r="873" spans="7:14" ht="12.5">
      <c r="G873" s="36"/>
      <c r="M873" s="47"/>
      <c r="N873" s="47"/>
    </row>
    <row r="874" spans="7:14" ht="12.5">
      <c r="G874" s="36"/>
      <c r="M874" s="47"/>
      <c r="N874" s="47"/>
    </row>
    <row r="875" spans="7:14" ht="12.5">
      <c r="G875" s="36"/>
      <c r="M875" s="47"/>
      <c r="N875" s="47"/>
    </row>
    <row r="876" spans="7:14" ht="12.5">
      <c r="G876" s="36"/>
      <c r="M876" s="47"/>
      <c r="N876" s="47"/>
    </row>
    <row r="877" spans="7:14" ht="12.5">
      <c r="G877" s="36"/>
      <c r="M877" s="47"/>
      <c r="N877" s="47"/>
    </row>
    <row r="878" spans="7:14" ht="12.5">
      <c r="G878" s="36"/>
      <c r="M878" s="47"/>
      <c r="N878" s="47"/>
    </row>
    <row r="879" spans="7:14" ht="12.5">
      <c r="G879" s="36"/>
      <c r="M879" s="47"/>
      <c r="N879" s="47"/>
    </row>
    <row r="880" spans="7:14" ht="12.5">
      <c r="G880" s="36"/>
      <c r="M880" s="47"/>
      <c r="N880" s="47"/>
    </row>
    <row r="881" spans="7:14" ht="12.5">
      <c r="G881" s="36"/>
      <c r="M881" s="47"/>
      <c r="N881" s="47"/>
    </row>
    <row r="882" spans="7:14" ht="12.5">
      <c r="G882" s="36"/>
      <c r="M882" s="47"/>
      <c r="N882" s="47"/>
    </row>
    <row r="883" spans="7:14" ht="12.5">
      <c r="G883" s="36"/>
      <c r="M883" s="47"/>
      <c r="N883" s="47"/>
    </row>
    <row r="884" spans="7:14" ht="12.5">
      <c r="G884" s="36"/>
      <c r="M884" s="47"/>
      <c r="N884" s="47"/>
    </row>
    <row r="885" spans="7:14" ht="12.5">
      <c r="G885" s="36"/>
      <c r="M885" s="47"/>
      <c r="N885" s="47"/>
    </row>
    <row r="886" spans="7:14" ht="12.5">
      <c r="G886" s="36"/>
      <c r="M886" s="47"/>
      <c r="N886" s="47"/>
    </row>
    <row r="887" spans="7:14" ht="12.5">
      <c r="G887" s="36"/>
      <c r="M887" s="47"/>
      <c r="N887" s="47"/>
    </row>
    <row r="888" spans="7:14" ht="12.5">
      <c r="G888" s="36"/>
      <c r="M888" s="47"/>
      <c r="N888" s="47"/>
    </row>
    <row r="889" spans="7:14" ht="12.5">
      <c r="G889" s="36"/>
      <c r="M889" s="47"/>
      <c r="N889" s="47"/>
    </row>
    <row r="890" spans="7:14" ht="12.5">
      <c r="G890" s="36"/>
      <c r="M890" s="47"/>
      <c r="N890" s="47"/>
    </row>
    <row r="891" spans="7:14" ht="12.5">
      <c r="G891" s="36"/>
      <c r="M891" s="47"/>
      <c r="N891" s="47"/>
    </row>
    <row r="892" spans="7:14" ht="12.5">
      <c r="G892" s="36"/>
      <c r="M892" s="47"/>
      <c r="N892" s="47"/>
    </row>
    <row r="893" spans="7:14" ht="12.5">
      <c r="G893" s="36"/>
      <c r="M893" s="47"/>
      <c r="N893" s="47"/>
    </row>
    <row r="894" spans="7:14" ht="12.5">
      <c r="G894" s="36"/>
      <c r="M894" s="47"/>
      <c r="N894" s="47"/>
    </row>
    <row r="895" spans="7:14" ht="12.5">
      <c r="G895" s="36"/>
      <c r="M895" s="47"/>
      <c r="N895" s="47"/>
    </row>
    <row r="896" spans="7:14" ht="12.5">
      <c r="G896" s="36"/>
      <c r="M896" s="47"/>
      <c r="N896" s="47"/>
    </row>
    <row r="897" spans="7:14" ht="12.5">
      <c r="G897" s="36"/>
      <c r="M897" s="47"/>
      <c r="N897" s="47"/>
    </row>
    <row r="898" spans="7:14" ht="12.5">
      <c r="G898" s="36"/>
      <c r="M898" s="47"/>
      <c r="N898" s="47"/>
    </row>
    <row r="899" spans="7:14" ht="12.5">
      <c r="G899" s="36"/>
      <c r="M899" s="47"/>
      <c r="N899" s="47"/>
    </row>
    <row r="900" spans="7:14" ht="12.5">
      <c r="G900" s="36"/>
      <c r="M900" s="47"/>
      <c r="N900" s="47"/>
    </row>
    <row r="901" spans="7:14" ht="12.5">
      <c r="G901" s="36"/>
      <c r="M901" s="47"/>
      <c r="N901" s="47"/>
    </row>
    <row r="902" spans="7:14" ht="12.5">
      <c r="G902" s="36"/>
      <c r="M902" s="47"/>
      <c r="N902" s="47"/>
    </row>
    <row r="903" spans="7:14" ht="12.5">
      <c r="G903" s="36"/>
      <c r="M903" s="47"/>
      <c r="N903" s="47"/>
    </row>
    <row r="904" spans="7:14" ht="12.5">
      <c r="G904" s="36"/>
      <c r="M904" s="47"/>
      <c r="N904" s="47"/>
    </row>
    <row r="905" spans="7:14" ht="12.5">
      <c r="G905" s="36"/>
      <c r="M905" s="47"/>
      <c r="N905" s="47"/>
    </row>
    <row r="906" spans="7:14" ht="12.5">
      <c r="G906" s="36"/>
      <c r="M906" s="47"/>
      <c r="N906" s="47"/>
    </row>
    <row r="907" spans="7:14" ht="12.5">
      <c r="G907" s="36"/>
      <c r="M907" s="47"/>
      <c r="N907" s="47"/>
    </row>
    <row r="908" spans="7:14" ht="12.5">
      <c r="G908" s="36"/>
      <c r="M908" s="47"/>
      <c r="N908" s="47"/>
    </row>
    <row r="909" spans="7:14" ht="12.5">
      <c r="G909" s="36"/>
      <c r="M909" s="47"/>
      <c r="N909" s="47"/>
    </row>
    <row r="910" spans="7:14" ht="12.5">
      <c r="G910" s="36"/>
      <c r="M910" s="47"/>
      <c r="N910" s="47"/>
    </row>
    <row r="911" spans="7:14" ht="12.5">
      <c r="G911" s="36"/>
      <c r="M911" s="47"/>
      <c r="N911" s="47"/>
    </row>
    <row r="912" spans="7:14" ht="12.5">
      <c r="G912" s="36"/>
      <c r="M912" s="47"/>
      <c r="N912" s="47"/>
    </row>
    <row r="913" spans="7:14" ht="12.5">
      <c r="G913" s="36"/>
      <c r="M913" s="47"/>
      <c r="N913" s="47"/>
    </row>
    <row r="914" spans="7:14" ht="12.5">
      <c r="G914" s="36"/>
      <c r="M914" s="47"/>
      <c r="N914" s="47"/>
    </row>
    <row r="915" spans="7:14" ht="12.5">
      <c r="G915" s="36"/>
      <c r="M915" s="47"/>
      <c r="N915" s="47"/>
    </row>
    <row r="916" spans="7:14" ht="12.5">
      <c r="G916" s="36"/>
      <c r="M916" s="47"/>
      <c r="N916" s="47"/>
    </row>
    <row r="917" spans="7:14" ht="12.5">
      <c r="G917" s="36"/>
      <c r="M917" s="47"/>
      <c r="N917" s="47"/>
    </row>
    <row r="918" spans="7:14" ht="12.5">
      <c r="G918" s="36"/>
      <c r="M918" s="47"/>
      <c r="N918" s="47"/>
    </row>
    <row r="919" spans="7:14" ht="12.5">
      <c r="G919" s="36"/>
      <c r="M919" s="47"/>
      <c r="N919" s="47"/>
    </row>
    <row r="920" spans="7:14" ht="12.5">
      <c r="G920" s="36"/>
      <c r="M920" s="47"/>
      <c r="N920" s="47"/>
    </row>
    <row r="921" spans="7:14" ht="12.5">
      <c r="G921" s="36"/>
      <c r="M921" s="47"/>
      <c r="N921" s="47"/>
    </row>
    <row r="922" spans="7:14" ht="12.5">
      <c r="G922" s="36"/>
      <c r="M922" s="47"/>
      <c r="N922" s="47"/>
    </row>
    <row r="923" spans="7:14" ht="12.5">
      <c r="G923" s="36"/>
      <c r="M923" s="47"/>
      <c r="N923" s="47"/>
    </row>
    <row r="924" spans="7:14" ht="12.5">
      <c r="G924" s="36"/>
      <c r="M924" s="47"/>
      <c r="N924" s="47"/>
    </row>
    <row r="925" spans="7:14" ht="12.5">
      <c r="G925" s="36"/>
      <c r="M925" s="47"/>
      <c r="N925" s="47"/>
    </row>
    <row r="926" spans="7:14" ht="12.5">
      <c r="G926" s="36"/>
      <c r="M926" s="47"/>
      <c r="N926" s="47"/>
    </row>
    <row r="927" spans="7:14" ht="12.5">
      <c r="G927" s="36"/>
      <c r="M927" s="47"/>
      <c r="N927" s="47"/>
    </row>
    <row r="928" spans="7:14" ht="12.5">
      <c r="G928" s="36"/>
      <c r="M928" s="47"/>
      <c r="N928" s="47"/>
    </row>
    <row r="929" spans="7:14" ht="12.5">
      <c r="G929" s="36"/>
      <c r="M929" s="47"/>
      <c r="N929" s="47"/>
    </row>
    <row r="930" spans="7:14" ht="12.5">
      <c r="G930" s="36"/>
      <c r="M930" s="47"/>
      <c r="N930" s="47"/>
    </row>
    <row r="931" spans="7:14" ht="12.5">
      <c r="G931" s="36"/>
      <c r="M931" s="47"/>
      <c r="N931" s="47"/>
    </row>
    <row r="932" spans="7:14" ht="12.5">
      <c r="G932" s="36"/>
      <c r="M932" s="47"/>
      <c r="N932" s="47"/>
    </row>
    <row r="933" spans="7:14" ht="12.5">
      <c r="G933" s="36"/>
      <c r="M933" s="47"/>
      <c r="N933" s="47"/>
    </row>
    <row r="934" spans="7:14" ht="12.5">
      <c r="G934" s="36"/>
      <c r="M934" s="47"/>
      <c r="N934" s="47"/>
    </row>
    <row r="935" spans="7:14" ht="12.5">
      <c r="G935" s="36"/>
      <c r="M935" s="47"/>
      <c r="N935" s="47"/>
    </row>
    <row r="936" spans="7:14" ht="12.5">
      <c r="G936" s="36"/>
      <c r="M936" s="47"/>
      <c r="N936" s="47"/>
    </row>
    <row r="937" spans="7:14" ht="12.5">
      <c r="G937" s="36"/>
      <c r="M937" s="47"/>
      <c r="N937" s="47"/>
    </row>
    <row r="938" spans="7:14" ht="12.5">
      <c r="G938" s="36"/>
      <c r="M938" s="47"/>
      <c r="N938" s="47"/>
    </row>
    <row r="939" spans="7:14" ht="12.5">
      <c r="G939" s="36"/>
      <c r="M939" s="47"/>
      <c r="N939" s="47"/>
    </row>
    <row r="940" spans="7:14" ht="12.5">
      <c r="G940" s="36"/>
      <c r="M940" s="47"/>
      <c r="N940" s="47"/>
    </row>
    <row r="941" spans="7:14" ht="12.5">
      <c r="G941" s="36"/>
      <c r="M941" s="47"/>
      <c r="N941" s="47"/>
    </row>
    <row r="942" spans="7:14" ht="12.5">
      <c r="G942" s="36"/>
      <c r="M942" s="47"/>
      <c r="N942" s="47"/>
    </row>
    <row r="943" spans="7:14" ht="12.5">
      <c r="G943" s="36"/>
      <c r="M943" s="47"/>
      <c r="N943" s="47"/>
    </row>
    <row r="944" spans="7:14" ht="12.5">
      <c r="G944" s="36"/>
      <c r="M944" s="47"/>
      <c r="N944" s="47"/>
    </row>
    <row r="945" spans="7:14" ht="12.5">
      <c r="G945" s="36"/>
      <c r="M945" s="47"/>
      <c r="N945" s="47"/>
    </row>
    <row r="946" spans="7:14" ht="12.5">
      <c r="G946" s="36"/>
      <c r="M946" s="47"/>
      <c r="N946" s="47"/>
    </row>
    <row r="947" spans="7:14" ht="12.5">
      <c r="G947" s="36"/>
      <c r="M947" s="47"/>
      <c r="N947" s="47"/>
    </row>
    <row r="948" spans="7:14" ht="12.5">
      <c r="G948" s="36"/>
      <c r="M948" s="47"/>
      <c r="N948" s="47"/>
    </row>
    <row r="949" spans="7:14" ht="12.5">
      <c r="G949" s="36"/>
      <c r="M949" s="47"/>
      <c r="N949" s="47"/>
    </row>
    <row r="950" spans="7:14" ht="12.5">
      <c r="G950" s="36"/>
      <c r="M950" s="47"/>
      <c r="N950" s="47"/>
    </row>
    <row r="951" spans="7:14" ht="12.5">
      <c r="G951" s="36"/>
      <c r="M951" s="47"/>
      <c r="N951" s="47"/>
    </row>
    <row r="952" spans="7:14" ht="12.5">
      <c r="G952" s="36"/>
      <c r="M952" s="47"/>
      <c r="N952" s="47"/>
    </row>
    <row r="953" spans="7:14" ht="12.5">
      <c r="G953" s="36"/>
      <c r="M953" s="47"/>
      <c r="N953" s="47"/>
    </row>
    <row r="954" spans="7:14" ht="12.5">
      <c r="G954" s="36"/>
      <c r="M954" s="47"/>
      <c r="N954" s="47"/>
    </row>
    <row r="955" spans="7:14" ht="12.5">
      <c r="G955" s="36"/>
      <c r="M955" s="47"/>
      <c r="N955" s="47"/>
    </row>
    <row r="956" spans="7:14" ht="12.5">
      <c r="G956" s="36"/>
      <c r="M956" s="47"/>
      <c r="N956" s="47"/>
    </row>
    <row r="957" spans="7:14" ht="12.5">
      <c r="G957" s="36"/>
      <c r="M957" s="47"/>
      <c r="N957" s="47"/>
    </row>
    <row r="958" spans="7:14" ht="12.5">
      <c r="G958" s="36"/>
      <c r="M958" s="47"/>
      <c r="N958" s="47"/>
    </row>
    <row r="959" spans="7:14" ht="12.5">
      <c r="G959" s="36"/>
      <c r="M959" s="47"/>
      <c r="N959" s="47"/>
    </row>
    <row r="960" spans="7:14" ht="12.5">
      <c r="G960" s="36"/>
      <c r="M960" s="47"/>
      <c r="N960" s="47"/>
    </row>
    <row r="961" spans="7:14" ht="12.5">
      <c r="G961" s="36"/>
      <c r="M961" s="47"/>
      <c r="N961" s="47"/>
    </row>
    <row r="962" spans="7:14" ht="12.5">
      <c r="G962" s="36"/>
      <c r="M962" s="47"/>
      <c r="N962" s="47"/>
    </row>
    <row r="963" spans="7:14" ht="12.5">
      <c r="G963" s="36"/>
      <c r="M963" s="47"/>
      <c r="N963" s="47"/>
    </row>
    <row r="964" spans="7:14" ht="12.5">
      <c r="G964" s="36"/>
      <c r="M964" s="47"/>
      <c r="N964" s="47"/>
    </row>
    <row r="965" spans="7:14" ht="12.5">
      <c r="G965" s="36"/>
      <c r="M965" s="47"/>
      <c r="N965" s="47"/>
    </row>
    <row r="966" spans="7:14" ht="12.5">
      <c r="G966" s="36"/>
      <c r="M966" s="47"/>
      <c r="N966" s="47"/>
    </row>
    <row r="967" spans="7:14" ht="12.5">
      <c r="G967" s="36"/>
      <c r="M967" s="47"/>
      <c r="N967" s="47"/>
    </row>
    <row r="968" spans="7:14" ht="12.5">
      <c r="G968" s="36"/>
      <c r="M968" s="47"/>
      <c r="N968" s="47"/>
    </row>
    <row r="969" spans="7:14" ht="12.5">
      <c r="G969" s="36"/>
      <c r="M969" s="47"/>
      <c r="N969" s="47"/>
    </row>
    <row r="970" spans="7:14" ht="12.5">
      <c r="G970" s="36"/>
      <c r="M970" s="47"/>
      <c r="N970" s="47"/>
    </row>
    <row r="971" spans="7:14" ht="12.5">
      <c r="G971" s="36"/>
      <c r="M971" s="47"/>
      <c r="N971" s="47"/>
    </row>
    <row r="972" spans="7:14" ht="12.5">
      <c r="G972" s="36"/>
      <c r="M972" s="47"/>
      <c r="N972" s="47"/>
    </row>
    <row r="973" spans="7:14" ht="12.5">
      <c r="G973" s="36"/>
      <c r="M973" s="47"/>
      <c r="N973" s="47"/>
    </row>
    <row r="974" spans="7:14" ht="12.5">
      <c r="G974" s="36"/>
      <c r="M974" s="47"/>
      <c r="N974" s="47"/>
    </row>
    <row r="975" spans="7:14" ht="12.5">
      <c r="G975" s="36"/>
      <c r="M975" s="47"/>
      <c r="N975" s="47"/>
    </row>
    <row r="976" spans="7:14" ht="12.5">
      <c r="G976" s="36"/>
      <c r="M976" s="47"/>
      <c r="N976" s="47"/>
    </row>
    <row r="977" spans="7:14" ht="12.5">
      <c r="G977" s="36"/>
      <c r="M977" s="47"/>
      <c r="N977" s="47"/>
    </row>
    <row r="978" spans="7:14" ht="12.5">
      <c r="G978" s="36"/>
      <c r="M978" s="47"/>
      <c r="N978" s="47"/>
    </row>
    <row r="979" spans="7:14" ht="12.5">
      <c r="G979" s="36"/>
      <c r="M979" s="47"/>
      <c r="N979" s="47"/>
    </row>
    <row r="980" spans="7:14" ht="12.5">
      <c r="G980" s="36"/>
      <c r="M980" s="47"/>
      <c r="N980" s="47"/>
    </row>
    <row r="981" spans="7:14" ht="12.5">
      <c r="G981" s="36"/>
      <c r="M981" s="47"/>
      <c r="N981" s="47"/>
    </row>
    <row r="982" spans="7:14" ht="12.5">
      <c r="G982" s="36"/>
      <c r="M982" s="47"/>
      <c r="N982" s="47"/>
    </row>
    <row r="983" spans="7:14" ht="12.5">
      <c r="G983" s="36"/>
      <c r="M983" s="47"/>
      <c r="N983" s="47"/>
    </row>
    <row r="984" spans="7:14" ht="12.5">
      <c r="G984" s="36"/>
      <c r="M984" s="47"/>
      <c r="N984" s="47"/>
    </row>
    <row r="985" spans="7:14" ht="12.5">
      <c r="G985" s="36"/>
      <c r="M985" s="47"/>
      <c r="N985" s="47"/>
    </row>
    <row r="986" spans="7:14" ht="12.5">
      <c r="G986" s="36"/>
      <c r="M986" s="47"/>
      <c r="N986" s="47"/>
    </row>
    <row r="987" spans="7:14" ht="12.5">
      <c r="G987" s="36"/>
      <c r="M987" s="47"/>
      <c r="N987" s="47"/>
    </row>
    <row r="988" spans="7:14" ht="12.5">
      <c r="G988" s="36"/>
      <c r="M988" s="47"/>
      <c r="N988" s="47"/>
    </row>
    <row r="989" spans="7:14" ht="12.5">
      <c r="G989" s="36"/>
      <c r="M989" s="47"/>
      <c r="N989" s="47"/>
    </row>
    <row r="990" spans="7:14" ht="12.5">
      <c r="G990" s="36"/>
      <c r="M990" s="47"/>
      <c r="N990" s="47"/>
    </row>
    <row r="991" spans="7:14" ht="12.5">
      <c r="G991" s="36"/>
      <c r="M991" s="47"/>
      <c r="N991" s="47"/>
    </row>
    <row r="992" spans="7:14" ht="12.5">
      <c r="G992" s="36"/>
      <c r="M992" s="47"/>
      <c r="N992" s="47"/>
    </row>
    <row r="993" spans="7:14" ht="12.5">
      <c r="G993" s="36"/>
      <c r="M993" s="47"/>
      <c r="N993" s="47"/>
    </row>
    <row r="994" spans="7:14" ht="12.5">
      <c r="G994" s="36"/>
      <c r="M994" s="47"/>
      <c r="N994" s="47"/>
    </row>
    <row r="995" spans="7:14" ht="12.5">
      <c r="G995" s="36"/>
      <c r="M995" s="47"/>
      <c r="N995" s="47"/>
    </row>
    <row r="996" spans="7:14" ht="12.5">
      <c r="G996" s="36"/>
      <c r="M996" s="47"/>
      <c r="N996" s="47"/>
    </row>
    <row r="997" spans="7:14" ht="12.5">
      <c r="G997" s="36"/>
      <c r="M997" s="47"/>
      <c r="N997" s="47"/>
    </row>
    <row r="998" spans="7:14" ht="12.5">
      <c r="G998" s="36"/>
      <c r="M998" s="47"/>
      <c r="N998" s="47"/>
    </row>
    <row r="999" spans="7:14" ht="12.5">
      <c r="G999" s="36"/>
      <c r="M999" s="47"/>
      <c r="N999" s="47"/>
    </row>
  </sheetData>
  <autoFilter ref="A1:J101" xr:uid="{00000000-0009-0000-0000-000003000000}"/>
  <conditionalFormatting sqref="K1:K999">
    <cfRule type="colorScale" priority="1">
      <colorScale>
        <cfvo type="min"/>
        <cfvo type="percentile" val="50"/>
        <cfvo type="max"/>
        <color rgb="FF00FF00"/>
        <color rgb="FFFFD666"/>
        <color rgb="FFFF0000"/>
      </colorScale>
    </cfRule>
  </conditionalFormatting>
  <conditionalFormatting sqref="L1:L999">
    <cfRule type="colorScale" priority="2">
      <colorScale>
        <cfvo type="min"/>
        <cfvo type="percentile" val="50"/>
        <cfvo type="max"/>
        <color rgb="FF00FF00"/>
        <color rgb="FFFFD666"/>
        <color rgb="FFFF0000"/>
      </colorScale>
    </cfRule>
  </conditionalFormatting>
  <conditionalFormatting sqref="M1:M999">
    <cfRule type="colorScale" priority="3">
      <colorScale>
        <cfvo type="min"/>
        <cfvo type="percentile" val="50"/>
        <cfvo type="max"/>
        <color rgb="FFFF0000"/>
        <color rgb="FFFFD666"/>
        <color rgb="FF00FF00"/>
      </colorScale>
    </cfRule>
  </conditionalFormatting>
  <conditionalFormatting sqref="N1:N999">
    <cfRule type="colorScale" priority="4">
      <colorScale>
        <cfvo type="min"/>
        <cfvo type="percentile" val="50"/>
        <cfvo type="max"/>
        <color rgb="FFFF0000"/>
        <color rgb="FFFFD666"/>
        <color rgb="FF00FF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M32"/>
  <sheetViews>
    <sheetView showGridLines="0" workbookViewId="0">
      <selection activeCell="F18" sqref="F18"/>
    </sheetView>
  </sheetViews>
  <sheetFormatPr defaultColWidth="12.6328125" defaultRowHeight="15.75" customHeight="1"/>
  <cols>
    <col min="1" max="1" width="14.90625" customWidth="1"/>
    <col min="2" max="10" width="19" customWidth="1"/>
  </cols>
  <sheetData>
    <row r="1" spans="1:13" ht="15.75" customHeight="1">
      <c r="A1" s="139" t="s">
        <v>143</v>
      </c>
      <c r="B1" s="140"/>
      <c r="C1" s="140"/>
      <c r="D1" s="140"/>
      <c r="E1" s="140"/>
      <c r="F1" s="140"/>
      <c r="G1" s="141"/>
      <c r="H1" s="141"/>
      <c r="I1" s="141"/>
      <c r="J1" s="141"/>
      <c r="K1" s="140"/>
      <c r="L1" s="140"/>
      <c r="M1" s="140"/>
    </row>
    <row r="2" spans="1:13" ht="15.75" customHeight="1">
      <c r="A2" s="139" t="s">
        <v>15</v>
      </c>
      <c r="B2" s="139" t="s">
        <v>144</v>
      </c>
      <c r="C2" s="139" t="s">
        <v>145</v>
      </c>
      <c r="D2" s="139" t="s">
        <v>146</v>
      </c>
      <c r="E2" s="139" t="s">
        <v>147</v>
      </c>
      <c r="F2" s="139" t="s">
        <v>148</v>
      </c>
      <c r="G2" s="138" t="s">
        <v>89</v>
      </c>
      <c r="H2" s="138" t="s">
        <v>90</v>
      </c>
      <c r="I2" s="138" t="s">
        <v>91</v>
      </c>
      <c r="J2" s="138" t="s">
        <v>92</v>
      </c>
      <c r="K2" s="140"/>
      <c r="L2" s="140"/>
      <c r="M2" s="140"/>
    </row>
    <row r="3" spans="1:13" ht="15.75" customHeight="1">
      <c r="A3" s="139" t="s">
        <v>9</v>
      </c>
      <c r="B3" s="142">
        <v>116484</v>
      </c>
      <c r="C3" s="143">
        <v>1524188.7</v>
      </c>
      <c r="D3" s="143">
        <v>76938.087711538479</v>
      </c>
      <c r="E3" s="142">
        <v>7320681</v>
      </c>
      <c r="F3" s="142">
        <v>4484</v>
      </c>
      <c r="G3" s="143">
        <f t="shared" ref="G3:G7" si="0">D3/B3</f>
        <v>0.66050348298082551</v>
      </c>
      <c r="H3" s="143">
        <f t="shared" ref="H3:H7" si="1">D3/F3</f>
        <v>17.158360328175398</v>
      </c>
      <c r="I3" s="144">
        <f t="shared" ref="I3:I7" si="2">B3/E3</f>
        <v>1.591163445040154E-2</v>
      </c>
      <c r="J3" s="144">
        <f t="shared" ref="J3:J7" si="3">F3/B3</f>
        <v>3.8494557192404105E-2</v>
      </c>
      <c r="K3" s="140"/>
      <c r="L3" s="140"/>
      <c r="M3" s="140"/>
    </row>
    <row r="4" spans="1:13" ht="15.75" customHeight="1">
      <c r="A4" s="139" t="s">
        <v>10</v>
      </c>
      <c r="B4" s="142">
        <v>81225</v>
      </c>
      <c r="C4" s="143">
        <v>3214260.26</v>
      </c>
      <c r="D4" s="143">
        <v>108536.51176923077</v>
      </c>
      <c r="E4" s="142">
        <v>5455027</v>
      </c>
      <c r="F4" s="142">
        <v>8858</v>
      </c>
      <c r="G4" s="143">
        <f t="shared" si="0"/>
        <v>1.3362451433577196</v>
      </c>
      <c r="H4" s="143">
        <f t="shared" si="1"/>
        <v>12.252936528474912</v>
      </c>
      <c r="I4" s="144">
        <f t="shared" si="2"/>
        <v>1.4889935466863867E-2</v>
      </c>
      <c r="J4" s="144">
        <f t="shared" si="3"/>
        <v>0.10905509387503848</v>
      </c>
      <c r="K4" s="140"/>
      <c r="L4" s="140"/>
      <c r="M4" s="140"/>
    </row>
    <row r="5" spans="1:13" ht="15.75" customHeight="1">
      <c r="A5" s="139" t="s">
        <v>11</v>
      </c>
      <c r="B5" s="142">
        <v>241422</v>
      </c>
      <c r="C5" s="143">
        <v>4338716.3899999997</v>
      </c>
      <c r="D5" s="143">
        <v>110077.58596153845</v>
      </c>
      <c r="E5" s="142">
        <v>6188644</v>
      </c>
      <c r="F5" s="142">
        <v>11436</v>
      </c>
      <c r="G5" s="143">
        <f t="shared" si="0"/>
        <v>0.45595507435750865</v>
      </c>
      <c r="H5" s="143">
        <f t="shared" si="1"/>
        <v>9.6255321757203962</v>
      </c>
      <c r="I5" s="144">
        <f t="shared" si="2"/>
        <v>3.9010484364587782E-2</v>
      </c>
      <c r="J5" s="144">
        <f t="shared" si="3"/>
        <v>4.7369336680169995E-2</v>
      </c>
      <c r="K5" s="140"/>
      <c r="L5" s="140"/>
      <c r="M5" s="140"/>
    </row>
    <row r="6" spans="1:13" ht="15.75" customHeight="1">
      <c r="A6" s="139" t="s">
        <v>12</v>
      </c>
      <c r="B6" s="142">
        <v>47229</v>
      </c>
      <c r="C6" s="143">
        <v>445260.87797619059</v>
      </c>
      <c r="D6" s="143">
        <v>47484.173878205132</v>
      </c>
      <c r="E6" s="142">
        <v>9227276</v>
      </c>
      <c r="F6" s="142">
        <v>5372</v>
      </c>
      <c r="G6" s="143">
        <f t="shared" si="0"/>
        <v>1.0054029066506835</v>
      </c>
      <c r="H6" s="143">
        <f t="shared" si="1"/>
        <v>8.8391984136643948</v>
      </c>
      <c r="I6" s="144">
        <f t="shared" si="2"/>
        <v>5.1184119777060964E-3</v>
      </c>
      <c r="J6" s="144">
        <f t="shared" si="3"/>
        <v>0.11374367443731606</v>
      </c>
      <c r="K6" s="140"/>
      <c r="L6" s="140"/>
      <c r="M6" s="140"/>
    </row>
    <row r="7" spans="1:13" ht="13">
      <c r="A7" s="145" t="s">
        <v>149</v>
      </c>
      <c r="B7" s="142">
        <f t="shared" ref="B7:F7" si="4">SUM(B3:B6)</f>
        <v>486360</v>
      </c>
      <c r="C7" s="143">
        <f t="shared" si="4"/>
        <v>9522426.2279761899</v>
      </c>
      <c r="D7" s="143">
        <f t="shared" si="4"/>
        <v>343036.35932051286</v>
      </c>
      <c r="E7" s="142">
        <f t="shared" si="4"/>
        <v>28191628</v>
      </c>
      <c r="F7" s="142">
        <f t="shared" si="4"/>
        <v>30150</v>
      </c>
      <c r="G7" s="143">
        <f t="shared" si="0"/>
        <v>0.70531367571451775</v>
      </c>
      <c r="H7" s="143">
        <f t="shared" si="1"/>
        <v>11.377657025555981</v>
      </c>
      <c r="I7" s="144">
        <f t="shared" si="2"/>
        <v>1.7251930253903747E-2</v>
      </c>
      <c r="J7" s="144">
        <f t="shared" si="3"/>
        <v>6.1991117690599555E-2</v>
      </c>
      <c r="K7" s="140"/>
      <c r="L7" s="140"/>
      <c r="M7" s="140"/>
    </row>
    <row r="8" spans="1:13" ht="15.75" customHeigh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</row>
    <row r="9" spans="1:13" ht="15.75" customHeight="1">
      <c r="A9" s="139" t="s">
        <v>150</v>
      </c>
      <c r="B9" s="140"/>
      <c r="C9" s="140"/>
      <c r="D9" s="140"/>
      <c r="E9" s="140"/>
      <c r="F9" s="140"/>
      <c r="G9" s="140"/>
      <c r="H9" s="140"/>
      <c r="I9" s="140"/>
      <c r="J9" s="140"/>
      <c r="K9" s="140"/>
      <c r="L9" s="140"/>
      <c r="M9" s="140"/>
    </row>
    <row r="10" spans="1:13" ht="15.75" customHeight="1">
      <c r="A10" s="139" t="s">
        <v>34</v>
      </c>
      <c r="B10" s="139" t="s">
        <v>15</v>
      </c>
      <c r="C10" s="139" t="s">
        <v>144</v>
      </c>
      <c r="D10" s="139" t="s">
        <v>145</v>
      </c>
      <c r="E10" s="139" t="s">
        <v>146</v>
      </c>
      <c r="F10" s="139" t="s">
        <v>147</v>
      </c>
      <c r="G10" s="139" t="s">
        <v>148</v>
      </c>
      <c r="H10" s="138" t="s">
        <v>89</v>
      </c>
      <c r="I10" s="138" t="s">
        <v>90</v>
      </c>
      <c r="J10" s="138" t="s">
        <v>91</v>
      </c>
      <c r="K10" s="138" t="s">
        <v>92</v>
      </c>
      <c r="L10" s="140"/>
      <c r="M10" s="140"/>
    </row>
    <row r="11" spans="1:13" ht="15.75" customHeight="1">
      <c r="A11" s="139" t="s">
        <v>39</v>
      </c>
      <c r="B11" s="139" t="s">
        <v>9</v>
      </c>
      <c r="C11" s="142">
        <v>59439</v>
      </c>
      <c r="D11" s="143">
        <v>781384.51500000001</v>
      </c>
      <c r="E11" s="143">
        <v>38407.213711538461</v>
      </c>
      <c r="F11" s="142">
        <v>4139013</v>
      </c>
      <c r="G11" s="142">
        <v>2310</v>
      </c>
      <c r="H11" s="143">
        <f t="shared" ref="H11:H16" si="5">E11/C11</f>
        <v>0.6461618417459658</v>
      </c>
      <c r="I11" s="143">
        <f t="shared" ref="I11:I16" si="6">E11/G11</f>
        <v>16.626499442224443</v>
      </c>
      <c r="J11" s="144">
        <f t="shared" ref="J11:J16" si="7">C11/F11</f>
        <v>1.4360670043800297E-2</v>
      </c>
      <c r="K11" s="144">
        <f t="shared" ref="K11:K16" si="8">G11/C11</f>
        <v>3.8863372533185281E-2</v>
      </c>
      <c r="L11" s="140"/>
      <c r="M11" s="140"/>
    </row>
    <row r="12" spans="1:13" ht="15.75" customHeight="1">
      <c r="A12" s="139"/>
      <c r="B12" s="139" t="s">
        <v>10</v>
      </c>
      <c r="C12" s="142">
        <v>49281</v>
      </c>
      <c r="D12" s="143">
        <v>1624391.04</v>
      </c>
      <c r="E12" s="143">
        <v>57953.683269230773</v>
      </c>
      <c r="F12" s="142">
        <v>3401569</v>
      </c>
      <c r="G12" s="142">
        <v>4564</v>
      </c>
      <c r="H12" s="143">
        <f t="shared" si="5"/>
        <v>1.1759843199048472</v>
      </c>
      <c r="I12" s="143">
        <f t="shared" si="6"/>
        <v>12.698002469156611</v>
      </c>
      <c r="J12" s="144">
        <f t="shared" si="7"/>
        <v>1.4487726105217915E-2</v>
      </c>
      <c r="K12" s="144">
        <f t="shared" si="8"/>
        <v>9.2611757066617964E-2</v>
      </c>
      <c r="L12" s="140"/>
      <c r="M12" s="140"/>
    </row>
    <row r="13" spans="1:13" ht="15.75" customHeight="1">
      <c r="A13" s="139"/>
      <c r="B13" s="139" t="s">
        <v>11</v>
      </c>
      <c r="C13" s="142">
        <v>101256</v>
      </c>
      <c r="D13" s="143">
        <v>1889690.52</v>
      </c>
      <c r="E13" s="143">
        <v>51155.534961538455</v>
      </c>
      <c r="F13" s="142">
        <v>3141505</v>
      </c>
      <c r="G13" s="142">
        <v>5350</v>
      </c>
      <c r="H13" s="143">
        <f t="shared" si="5"/>
        <v>0.50520991310676355</v>
      </c>
      <c r="I13" s="143">
        <f t="shared" si="6"/>
        <v>9.56178223580158</v>
      </c>
      <c r="J13" s="144">
        <f t="shared" si="7"/>
        <v>3.2231685131807845E-2</v>
      </c>
      <c r="K13" s="144">
        <f t="shared" si="8"/>
        <v>5.2836375128387451E-2</v>
      </c>
      <c r="L13" s="140"/>
      <c r="M13" s="140"/>
    </row>
    <row r="14" spans="1:13" ht="15.75" customHeight="1">
      <c r="A14" s="139"/>
      <c r="B14" s="139" t="s">
        <v>12</v>
      </c>
      <c r="C14" s="142">
        <v>28653</v>
      </c>
      <c r="D14" s="143">
        <v>255909.92857142861</v>
      </c>
      <c r="E14" s="143">
        <v>21962.608669871795</v>
      </c>
      <c r="F14" s="142">
        <v>4364141</v>
      </c>
      <c r="G14" s="142">
        <v>3042</v>
      </c>
      <c r="H14" s="143">
        <f t="shared" si="5"/>
        <v>0.76650293755878252</v>
      </c>
      <c r="I14" s="143">
        <f t="shared" si="6"/>
        <v>7.2197924621537792</v>
      </c>
      <c r="J14" s="144">
        <f t="shared" si="7"/>
        <v>6.5655532211264488E-3</v>
      </c>
      <c r="K14" s="144">
        <f t="shared" si="8"/>
        <v>0.10616689351900324</v>
      </c>
      <c r="L14" s="140"/>
      <c r="M14" s="140"/>
    </row>
    <row r="15" spans="1:13" ht="15.75" customHeight="1">
      <c r="A15" s="139" t="s">
        <v>151</v>
      </c>
      <c r="B15" s="139"/>
      <c r="C15" s="142">
        <v>238629</v>
      </c>
      <c r="D15" s="143">
        <v>4551376.0035714293</v>
      </c>
      <c r="E15" s="143">
        <v>169479.04061217952</v>
      </c>
      <c r="F15" s="142">
        <v>15046228</v>
      </c>
      <c r="G15" s="142">
        <v>15266</v>
      </c>
      <c r="H15" s="143">
        <f t="shared" si="5"/>
        <v>0.71021979982390882</v>
      </c>
      <c r="I15" s="143">
        <f t="shared" si="6"/>
        <v>11.101731993461255</v>
      </c>
      <c r="J15" s="144">
        <f t="shared" si="7"/>
        <v>1.5859722450038641E-2</v>
      </c>
      <c r="K15" s="144">
        <f t="shared" si="8"/>
        <v>6.397378357198831E-2</v>
      </c>
      <c r="L15" s="140"/>
      <c r="M15" s="140"/>
    </row>
    <row r="16" spans="1:13" ht="13">
      <c r="A16" s="145" t="s">
        <v>152</v>
      </c>
      <c r="B16" s="140"/>
      <c r="C16" s="142">
        <f t="shared" ref="C16:G16" si="9">SUM(C11:C14)</f>
        <v>238629</v>
      </c>
      <c r="D16" s="143">
        <f t="shared" si="9"/>
        <v>4551376.0035714284</v>
      </c>
      <c r="E16" s="143">
        <f t="shared" si="9"/>
        <v>169479.04061217947</v>
      </c>
      <c r="F16" s="142">
        <f t="shared" si="9"/>
        <v>15046228</v>
      </c>
      <c r="G16" s="142">
        <f t="shared" si="9"/>
        <v>15266</v>
      </c>
      <c r="H16" s="143">
        <f t="shared" si="5"/>
        <v>0.71021979982390848</v>
      </c>
      <c r="I16" s="143">
        <f t="shared" si="6"/>
        <v>11.101731993461252</v>
      </c>
      <c r="J16" s="144">
        <f t="shared" si="7"/>
        <v>1.5859722450038641E-2</v>
      </c>
      <c r="K16" s="144">
        <f t="shared" si="8"/>
        <v>6.397378357198831E-2</v>
      </c>
      <c r="L16" s="140"/>
      <c r="M16" s="140"/>
    </row>
    <row r="17" spans="1:13" ht="15.75" customHeigh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</row>
    <row r="18" spans="1:13" ht="15.75" customHeight="1">
      <c r="A18" s="139" t="s">
        <v>153</v>
      </c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</row>
    <row r="19" spans="1:13" ht="15.75" customHeight="1">
      <c r="A19" s="139" t="s">
        <v>34</v>
      </c>
      <c r="B19" s="139" t="s">
        <v>15</v>
      </c>
      <c r="C19" s="139" t="s">
        <v>144</v>
      </c>
      <c r="D19" s="139" t="s">
        <v>145</v>
      </c>
      <c r="E19" s="139" t="s">
        <v>146</v>
      </c>
      <c r="F19" s="139" t="s">
        <v>147</v>
      </c>
      <c r="G19" s="139" t="s">
        <v>148</v>
      </c>
      <c r="H19" s="138" t="s">
        <v>89</v>
      </c>
      <c r="I19" s="138" t="s">
        <v>90</v>
      </c>
      <c r="J19" s="138" t="s">
        <v>91</v>
      </c>
      <c r="K19" s="138" t="s">
        <v>92</v>
      </c>
      <c r="L19" s="140"/>
      <c r="M19" s="140"/>
    </row>
    <row r="20" spans="1:13" ht="15.75" customHeight="1">
      <c r="A20" s="139" t="s">
        <v>48</v>
      </c>
      <c r="B20" s="139" t="s">
        <v>9</v>
      </c>
      <c r="C20" s="142">
        <v>57045</v>
      </c>
      <c r="D20" s="143">
        <v>742804.18499999994</v>
      </c>
      <c r="E20" s="143">
        <v>38530.874000000003</v>
      </c>
      <c r="F20" s="142">
        <v>3181668</v>
      </c>
      <c r="G20" s="142">
        <v>2174</v>
      </c>
      <c r="H20" s="143">
        <f t="shared" ref="H20:H25" si="10">E20/C20</f>
        <v>0.67544699798404773</v>
      </c>
      <c r="I20" s="143">
        <f t="shared" ref="I20:I25" si="11">E20/G20</f>
        <v>17.723493100275991</v>
      </c>
      <c r="J20" s="144">
        <f t="shared" ref="J20:J25" si="12">C20/F20</f>
        <v>1.7929274833200698E-2</v>
      </c>
      <c r="K20" s="144">
        <f t="shared" ref="K20:K25" si="13">G20/C20</f>
        <v>3.8110263826803402E-2</v>
      </c>
      <c r="L20" s="140"/>
      <c r="M20" s="140"/>
    </row>
    <row r="21" spans="1:13" ht="12.5">
      <c r="A21" s="139"/>
      <c r="B21" s="139" t="s">
        <v>10</v>
      </c>
      <c r="C21" s="142">
        <v>31944</v>
      </c>
      <c r="D21" s="143">
        <v>1589869.22</v>
      </c>
      <c r="E21" s="143">
        <v>50582.828499999989</v>
      </c>
      <c r="F21" s="142">
        <v>2053458</v>
      </c>
      <c r="G21" s="142">
        <v>4294</v>
      </c>
      <c r="H21" s="143">
        <f t="shared" si="10"/>
        <v>1.5834844884798394</v>
      </c>
      <c r="I21" s="143">
        <f t="shared" si="11"/>
        <v>11.779885537959942</v>
      </c>
      <c r="J21" s="144">
        <f t="shared" si="12"/>
        <v>1.555619837367017E-2</v>
      </c>
      <c r="K21" s="144">
        <f t="shared" si="13"/>
        <v>0.13442273979464062</v>
      </c>
      <c r="L21" s="140"/>
      <c r="M21" s="140"/>
    </row>
    <row r="22" spans="1:13" ht="12.5">
      <c r="A22" s="139"/>
      <c r="B22" s="139" t="s">
        <v>11</v>
      </c>
      <c r="C22" s="142">
        <v>140166</v>
      </c>
      <c r="D22" s="143">
        <v>2449025.87</v>
      </c>
      <c r="E22" s="143">
        <v>58922.050999999999</v>
      </c>
      <c r="F22" s="142">
        <v>3047139</v>
      </c>
      <c r="G22" s="142">
        <v>6086</v>
      </c>
      <c r="H22" s="143">
        <f t="shared" si="10"/>
        <v>0.42037335017051208</v>
      </c>
      <c r="I22" s="143">
        <f t="shared" si="11"/>
        <v>9.6815726256983243</v>
      </c>
      <c r="J22" s="144">
        <f t="shared" si="12"/>
        <v>4.5999214344997062E-2</v>
      </c>
      <c r="K22" s="144">
        <f t="shared" si="13"/>
        <v>4.3419944922449098E-2</v>
      </c>
      <c r="L22" s="140"/>
      <c r="M22" s="140"/>
    </row>
    <row r="23" spans="1:13" ht="12.5">
      <c r="A23" s="139"/>
      <c r="B23" s="139" t="s">
        <v>12</v>
      </c>
      <c r="C23" s="142">
        <v>18576</v>
      </c>
      <c r="D23" s="143">
        <v>189350.94940476192</v>
      </c>
      <c r="E23" s="143">
        <v>25521.565208333333</v>
      </c>
      <c r="F23" s="142">
        <v>4863135</v>
      </c>
      <c r="G23" s="142">
        <v>2330</v>
      </c>
      <c r="H23" s="143">
        <f t="shared" si="10"/>
        <v>1.3738999358491244</v>
      </c>
      <c r="I23" s="143">
        <f t="shared" si="11"/>
        <v>10.953461462804006</v>
      </c>
      <c r="J23" s="144">
        <f t="shared" si="12"/>
        <v>3.8197582423683488E-3</v>
      </c>
      <c r="K23" s="144">
        <f t="shared" si="13"/>
        <v>0.1254306632213609</v>
      </c>
      <c r="L23" s="140"/>
      <c r="M23" s="140"/>
    </row>
    <row r="24" spans="1:13" ht="12.5">
      <c r="A24" s="139" t="s">
        <v>154</v>
      </c>
      <c r="B24" s="139"/>
      <c r="C24" s="142">
        <v>247731</v>
      </c>
      <c r="D24" s="143">
        <v>4971050.2244047625</v>
      </c>
      <c r="E24" s="143">
        <v>173557.31870833333</v>
      </c>
      <c r="F24" s="142">
        <v>13145400</v>
      </c>
      <c r="G24" s="142">
        <v>14884</v>
      </c>
      <c r="H24" s="143">
        <f t="shared" si="10"/>
        <v>0.7005878097950331</v>
      </c>
      <c r="I24" s="143">
        <f t="shared" si="11"/>
        <v>11.660663713271521</v>
      </c>
      <c r="J24" s="144">
        <f t="shared" si="12"/>
        <v>1.884545164087818E-2</v>
      </c>
      <c r="K24" s="144">
        <f t="shared" si="13"/>
        <v>6.0081297859371656E-2</v>
      </c>
      <c r="L24" s="140"/>
      <c r="M24" s="140"/>
    </row>
    <row r="25" spans="1:13" ht="13">
      <c r="A25" s="145" t="s">
        <v>149</v>
      </c>
      <c r="B25" s="140"/>
      <c r="C25" s="142">
        <f t="shared" ref="C25:G25" si="14">SUM(C20:C23)</f>
        <v>247731</v>
      </c>
      <c r="D25" s="143">
        <f t="shared" si="14"/>
        <v>4971050.2244047625</v>
      </c>
      <c r="E25" s="143">
        <f t="shared" si="14"/>
        <v>173557.31870833333</v>
      </c>
      <c r="F25" s="142">
        <f t="shared" si="14"/>
        <v>13145400</v>
      </c>
      <c r="G25" s="142">
        <f t="shared" si="14"/>
        <v>14884</v>
      </c>
      <c r="H25" s="143">
        <f t="shared" si="10"/>
        <v>0.7005878097950331</v>
      </c>
      <c r="I25" s="143">
        <f t="shared" si="11"/>
        <v>11.660663713271521</v>
      </c>
      <c r="J25" s="144">
        <f t="shared" si="12"/>
        <v>1.884545164087818E-2</v>
      </c>
      <c r="K25" s="144">
        <f t="shared" si="13"/>
        <v>6.0081297859371656E-2</v>
      </c>
      <c r="L25" s="140"/>
      <c r="M25" s="140"/>
    </row>
    <row r="26" spans="1:13" ht="15.75" customHeigh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</row>
    <row r="27" spans="1:13" ht="15.75" customHeigh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</row>
    <row r="28" spans="1:13" ht="12.5">
      <c r="A28" s="48" t="s">
        <v>155</v>
      </c>
      <c r="B28" s="49" t="s">
        <v>156</v>
      </c>
      <c r="C28" s="50" t="s">
        <v>48</v>
      </c>
    </row>
    <row r="29" spans="1:13" ht="12.5">
      <c r="A29" s="51" t="s">
        <v>9</v>
      </c>
      <c r="B29" s="52">
        <f>'Copy of Forecasted Q1+Q2 Budget'!B4-'Copy of Forecasted Q1+Q2 Budget'!B20</f>
        <v>1592.7862884615388</v>
      </c>
      <c r="C29" s="53">
        <f>'Copy of Forecasted Q1+Q2 Budget'!B12-'Copy of Forecasted Q1+Q2 Budget'!B28</f>
        <v>1469.1259999999966</v>
      </c>
    </row>
    <row r="30" spans="1:13" ht="12.5">
      <c r="A30" s="54" t="s">
        <v>10</v>
      </c>
      <c r="B30" s="55">
        <f>'Copy of Forecasted Q1+Q2 Budget'!C4-'Copy of Forecasted Q1+Q2 Budget'!C20</f>
        <v>-2953.6832692307726</v>
      </c>
      <c r="C30" s="56">
        <f>'Copy of Forecasted Q1+Q2 Budget'!C12-'Copy of Forecasted Q1+Q2 Budget'!C28</f>
        <v>-5582.8284999999887</v>
      </c>
    </row>
    <row r="31" spans="1:13" ht="12.5">
      <c r="A31" s="51" t="s">
        <v>11</v>
      </c>
      <c r="B31" s="55">
        <f>'Copy of Forecasted Q1+Q2 Budget'!D4-'Copy of Forecasted Q1+Q2 Budget'!D20</f>
        <v>-1155.5349615384548</v>
      </c>
      <c r="C31" s="56">
        <f>'Copy of Forecasted Q1+Q2 Budget'!D12-'Copy of Forecasted Q1+Q2 Budget'!D28</f>
        <v>-3922.0509999999995</v>
      </c>
    </row>
    <row r="32" spans="1:13" ht="12.5">
      <c r="A32" s="57" t="s">
        <v>12</v>
      </c>
      <c r="B32" s="58">
        <f>'Copy of Forecasted Q1+Q2 Budget'!E4-'Copy of Forecasted Q1+Q2 Budget'!E20</f>
        <v>3037.3913301282046</v>
      </c>
      <c r="C32" s="59">
        <f>'Copy of Forecasted Q1+Q2 Budget'!E12-'Copy of Forecasted Q1+Q2 Budget'!E28</f>
        <v>4478.4347916666666</v>
      </c>
    </row>
  </sheetData>
  <conditionalFormatting sqref="G3:G6">
    <cfRule type="colorScale" priority="1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H3:H6">
    <cfRule type="colorScale" priority="2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I3:I6">
    <cfRule type="colorScale" priority="3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J3:J6">
    <cfRule type="colorScale" priority="4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H11:H14">
    <cfRule type="colorScale" priority="5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I11:I14">
    <cfRule type="colorScale" priority="6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J11:J14">
    <cfRule type="colorScale" priority="7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K11:K14">
    <cfRule type="colorScale" priority="8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H20:H23">
    <cfRule type="colorScale" priority="9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I20:I23">
    <cfRule type="colorScale" priority="10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J20:J23">
    <cfRule type="colorScale" priority="1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K20:K23">
    <cfRule type="colorScale" priority="12">
      <colorScale>
        <cfvo type="min"/>
        <cfvo type="percentile" val="50"/>
        <cfvo type="max"/>
        <color rgb="FFFF0000"/>
        <color rgb="FFFFFF00"/>
        <color rgb="FF00FF00"/>
      </colorScale>
    </cfRule>
  </conditionalFormatting>
  <dataValidations count="1">
    <dataValidation type="custom" allowBlank="1" showDropDown="1" sqref="B29:C32" xr:uid="{00000000-0002-0000-0400-000000000000}">
      <formula1>AND(ISNUMBER(B29),(NOT(OR(NOT(ISERROR(DATEVALUE(B29))), AND(ISNUMBER(B29), LEFT(CELL("format", B29))="D")))))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3C8D0"/>
    <outlinePr summaryBelow="0" summaryRight="0"/>
  </sheetPr>
  <dimension ref="A1:O999"/>
  <sheetViews>
    <sheetView topLeftCell="A98" workbookViewId="0">
      <selection activeCell="E109" sqref="E109"/>
    </sheetView>
  </sheetViews>
  <sheetFormatPr defaultColWidth="12.6328125" defaultRowHeight="15.75" customHeight="1"/>
  <cols>
    <col min="1" max="1" width="9.453125" style="140" customWidth="1"/>
    <col min="2" max="2" width="16.7265625" style="140" customWidth="1"/>
    <col min="3" max="3" width="11.453125" style="140" customWidth="1"/>
    <col min="4" max="4" width="13" style="140" customWidth="1"/>
    <col min="5" max="5" width="13.6328125" style="140" customWidth="1"/>
    <col min="6" max="6" width="11.08984375" style="140" customWidth="1"/>
    <col min="7" max="7" width="10.453125" style="140" customWidth="1"/>
    <col min="8" max="8" width="8.36328125" style="140" customWidth="1"/>
    <col min="9" max="9" width="13.36328125" style="140" customWidth="1"/>
    <col min="10" max="10" width="9" style="140" customWidth="1"/>
    <col min="11" max="11" width="7" style="140" customWidth="1"/>
    <col min="12" max="13" width="6.90625" style="140" customWidth="1"/>
    <col min="14" max="14" width="7" style="140" customWidth="1"/>
    <col min="15" max="15" width="12.6328125" style="140"/>
    <col min="16" max="16" width="31.26953125" style="140" customWidth="1"/>
    <col min="17" max="17" width="24.7265625" style="140" customWidth="1"/>
    <col min="18" max="18" width="12.6328125" style="140"/>
    <col min="19" max="19" width="31.26953125" style="140" customWidth="1"/>
    <col min="20" max="16384" width="12.6328125" style="140"/>
  </cols>
  <sheetData>
    <row r="1" spans="1:15" ht="13">
      <c r="A1" s="168" t="s">
        <v>34</v>
      </c>
      <c r="B1" s="168" t="s">
        <v>33</v>
      </c>
      <c r="C1" s="168" t="s">
        <v>15</v>
      </c>
      <c r="D1" s="168" t="s">
        <v>82</v>
      </c>
      <c r="E1" s="169" t="s">
        <v>83</v>
      </c>
      <c r="F1" s="169" t="s">
        <v>84</v>
      </c>
      <c r="G1" s="179" t="s">
        <v>85</v>
      </c>
      <c r="H1" s="170" t="s">
        <v>86</v>
      </c>
      <c r="I1" s="171" t="s">
        <v>87</v>
      </c>
      <c r="J1" s="168" t="s">
        <v>88</v>
      </c>
      <c r="K1" s="181" t="s">
        <v>89</v>
      </c>
      <c r="L1" s="181" t="s">
        <v>90</v>
      </c>
      <c r="M1" s="182" t="s">
        <v>91</v>
      </c>
      <c r="N1" s="183" t="s">
        <v>92</v>
      </c>
      <c r="O1" s="139"/>
    </row>
    <row r="2" spans="1:15" ht="15.75" customHeight="1">
      <c r="A2" s="173" t="str">
        <f>VLOOKUP(B2,'Campaign x Landing Pages'!$A:$D,2,FALSE)</f>
        <v>Q1</v>
      </c>
      <c r="B2" s="172" t="s">
        <v>38</v>
      </c>
      <c r="C2" s="172" t="str">
        <f>VLOOKUP(B2,'Campaign x Landing Pages'!$A:$E,5,FALSE)</f>
        <v>Bird</v>
      </c>
      <c r="D2" s="172" t="s">
        <v>107</v>
      </c>
      <c r="E2" s="174" t="s">
        <v>108</v>
      </c>
      <c r="F2" s="175">
        <v>966.08400000000006</v>
      </c>
      <c r="G2" s="175">
        <v>16461.417000000001</v>
      </c>
      <c r="H2" s="176">
        <v>488</v>
      </c>
      <c r="I2" s="172">
        <v>105447</v>
      </c>
      <c r="J2" s="139">
        <v>87</v>
      </c>
      <c r="K2" s="143">
        <f t="shared" ref="K2:K101" si="0">F2/H2</f>
        <v>1.9796803278688526</v>
      </c>
      <c r="L2" s="143">
        <f t="shared" ref="L2:L101" si="1">F2/J2</f>
        <v>11.104413793103449</v>
      </c>
      <c r="M2" s="144">
        <f t="shared" ref="M2:M101" si="2">H2/I2</f>
        <v>4.6279173423615658E-3</v>
      </c>
      <c r="N2" s="150">
        <f t="shared" ref="N2:N101" si="3">J2/H2</f>
        <v>0.17827868852459017</v>
      </c>
      <c r="O2" s="139"/>
    </row>
    <row r="3" spans="1:15" ht="15.75" customHeight="1">
      <c r="A3" s="173" t="str">
        <f>VLOOKUP(B3,'Campaign x Landing Pages'!$A:$D,2,FALSE)</f>
        <v>Q2</v>
      </c>
      <c r="B3" s="172" t="s">
        <v>50</v>
      </c>
      <c r="C3" s="172" t="str">
        <f>VLOOKUP(B3,'Campaign x Landing Pages'!$A:$E,5,FALSE)</f>
        <v>Dog</v>
      </c>
      <c r="D3" s="172" t="s">
        <v>115</v>
      </c>
      <c r="E3" s="174" t="s">
        <v>116</v>
      </c>
      <c r="F3" s="175">
        <v>1090.1680000000001</v>
      </c>
      <c r="G3" s="175">
        <v>43141.5</v>
      </c>
      <c r="H3" s="176">
        <v>1411</v>
      </c>
      <c r="I3" s="172">
        <v>87006</v>
      </c>
      <c r="J3" s="139">
        <v>262</v>
      </c>
      <c r="K3" s="143">
        <f t="shared" si="0"/>
        <v>0.77262083628632183</v>
      </c>
      <c r="L3" s="143">
        <f t="shared" si="1"/>
        <v>4.1609465648854966</v>
      </c>
      <c r="M3" s="144">
        <f t="shared" si="2"/>
        <v>1.6217272372020322E-2</v>
      </c>
      <c r="N3" s="150">
        <f t="shared" si="3"/>
        <v>0.18568391211906449</v>
      </c>
      <c r="O3" s="139"/>
    </row>
    <row r="4" spans="1:15" ht="15.75" customHeight="1">
      <c r="A4" s="173" t="str">
        <f>VLOOKUP(B4,'Campaign x Landing Pages'!$A:$D,2,FALSE)</f>
        <v>Q2</v>
      </c>
      <c r="B4" s="172" t="s">
        <v>50</v>
      </c>
      <c r="C4" s="172" t="str">
        <f>VLOOKUP(B4,'Campaign x Landing Pages'!$A:$E,5,FALSE)</f>
        <v>Dog</v>
      </c>
      <c r="D4" s="172" t="s">
        <v>117</v>
      </c>
      <c r="E4" s="174" t="s">
        <v>118</v>
      </c>
      <c r="F4" s="175">
        <v>1160.1680000000001</v>
      </c>
      <c r="G4" s="175">
        <v>41175.334000000003</v>
      </c>
      <c r="H4" s="176">
        <v>1458.2</v>
      </c>
      <c r="I4" s="172">
        <v>96663</v>
      </c>
      <c r="J4" s="139">
        <v>276</v>
      </c>
      <c r="K4" s="143">
        <f t="shared" si="0"/>
        <v>0.79561651350980667</v>
      </c>
      <c r="L4" s="143">
        <f t="shared" si="1"/>
        <v>4.2035072463768124</v>
      </c>
      <c r="M4" s="144">
        <f t="shared" si="2"/>
        <v>1.5085399791026556E-2</v>
      </c>
      <c r="N4" s="150">
        <f t="shared" si="3"/>
        <v>0.1892744479495268</v>
      </c>
      <c r="O4" s="139"/>
    </row>
    <row r="5" spans="1:15" ht="15.75" customHeight="1">
      <c r="A5" s="173" t="str">
        <f>VLOOKUP(B5,'Campaign x Landing Pages'!$A:$D,2,FALSE)</f>
        <v>Q2</v>
      </c>
      <c r="B5" s="172" t="s">
        <v>47</v>
      </c>
      <c r="C5" s="172" t="str">
        <f>VLOOKUP(B5,'Campaign x Landing Pages'!$A:$E,5,FALSE)</f>
        <v>Bird</v>
      </c>
      <c r="D5" s="172" t="s">
        <v>93</v>
      </c>
      <c r="E5" s="174" t="s">
        <v>94</v>
      </c>
      <c r="F5" s="175">
        <v>788.66700000000003</v>
      </c>
      <c r="G5" s="175">
        <v>11009.25</v>
      </c>
      <c r="H5" s="176">
        <v>302.2</v>
      </c>
      <c r="I5" s="172">
        <v>83146</v>
      </c>
      <c r="J5" s="139">
        <v>58</v>
      </c>
      <c r="K5" s="143">
        <f t="shared" si="0"/>
        <v>2.609751819986764</v>
      </c>
      <c r="L5" s="143">
        <f t="shared" si="1"/>
        <v>13.597706896551724</v>
      </c>
      <c r="M5" s="144">
        <f t="shared" si="2"/>
        <v>3.6345705145166335E-3</v>
      </c>
      <c r="N5" s="150">
        <f t="shared" si="3"/>
        <v>0.19192587690271345</v>
      </c>
      <c r="O5" s="139"/>
    </row>
    <row r="6" spans="1:15" ht="15.75" customHeight="1">
      <c r="A6" s="173" t="str">
        <f>VLOOKUP(B6,'Campaign x Landing Pages'!$A:$D,2,FALSE)</f>
        <v>Q2</v>
      </c>
      <c r="B6" s="172" t="s">
        <v>47</v>
      </c>
      <c r="C6" s="172" t="str">
        <f>VLOOKUP(B6,'Campaign x Landing Pages'!$A:$E,5,FALSE)</f>
        <v>Bird</v>
      </c>
      <c r="D6" s="172" t="s">
        <v>127</v>
      </c>
      <c r="E6" s="174" t="s">
        <v>128</v>
      </c>
      <c r="F6" s="175">
        <v>828.08400000000006</v>
      </c>
      <c r="G6" s="175">
        <v>11501.667000000001</v>
      </c>
      <c r="H6" s="176">
        <v>331.90000000000003</v>
      </c>
      <c r="I6" s="172">
        <v>81462</v>
      </c>
      <c r="J6" s="139">
        <v>67</v>
      </c>
      <c r="K6" s="143">
        <f t="shared" si="0"/>
        <v>2.4949804157878877</v>
      </c>
      <c r="L6" s="143">
        <f t="shared" si="1"/>
        <v>12.359462686567165</v>
      </c>
      <c r="M6" s="144">
        <f t="shared" si="2"/>
        <v>4.0742923080700211E-3</v>
      </c>
      <c r="N6" s="150">
        <f t="shared" si="3"/>
        <v>0.20186803253992164</v>
      </c>
      <c r="O6" s="139"/>
    </row>
    <row r="7" spans="1:15" ht="15.75" customHeight="1">
      <c r="A7" s="173" t="str">
        <f>VLOOKUP(B7,'Campaign x Landing Pages'!$A:$D,2,FALSE)</f>
        <v>Q2</v>
      </c>
      <c r="B7" s="172" t="s">
        <v>47</v>
      </c>
      <c r="C7" s="172" t="str">
        <f>VLOOKUP(B7,'Campaign x Landing Pages'!$A:$E,5,FALSE)</f>
        <v>Bird</v>
      </c>
      <c r="D7" s="172" t="s">
        <v>111</v>
      </c>
      <c r="E7" s="174" t="s">
        <v>112</v>
      </c>
      <c r="F7" s="175">
        <v>636.33400000000006</v>
      </c>
      <c r="G7" s="175">
        <v>13056.75</v>
      </c>
      <c r="H7" s="176">
        <v>340.8</v>
      </c>
      <c r="I7" s="172">
        <v>69297</v>
      </c>
      <c r="J7" s="139">
        <v>71</v>
      </c>
      <c r="K7" s="143">
        <f t="shared" si="0"/>
        <v>1.8671772300469485</v>
      </c>
      <c r="L7" s="143">
        <f t="shared" si="1"/>
        <v>8.9624507042253523</v>
      </c>
      <c r="M7" s="144">
        <f t="shared" si="2"/>
        <v>4.9179618165288543E-3</v>
      </c>
      <c r="N7" s="150">
        <f t="shared" si="3"/>
        <v>0.20833333333333331</v>
      </c>
      <c r="O7" s="139"/>
    </row>
    <row r="8" spans="1:15" ht="15.75" customHeight="1">
      <c r="A8" s="173" t="str">
        <f>VLOOKUP(B8,'Campaign x Landing Pages'!$A:$D,2,FALSE)</f>
        <v>Q2</v>
      </c>
      <c r="B8" s="172" t="s">
        <v>47</v>
      </c>
      <c r="C8" s="172" t="str">
        <f>VLOOKUP(B8,'Campaign x Landing Pages'!$A:$E,5,FALSE)</f>
        <v>Bird</v>
      </c>
      <c r="D8" s="172" t="s">
        <v>97</v>
      </c>
      <c r="E8" s="174" t="s">
        <v>98</v>
      </c>
      <c r="F8" s="175">
        <v>748.33400000000006</v>
      </c>
      <c r="G8" s="175">
        <v>10694.417000000001</v>
      </c>
      <c r="H8" s="176">
        <v>293.8</v>
      </c>
      <c r="I8" s="172">
        <v>85585</v>
      </c>
      <c r="J8" s="139">
        <v>66</v>
      </c>
      <c r="K8" s="143">
        <f t="shared" si="0"/>
        <v>2.5470864533696393</v>
      </c>
      <c r="L8" s="143">
        <f t="shared" si="1"/>
        <v>11.33839393939394</v>
      </c>
      <c r="M8" s="144">
        <f t="shared" si="2"/>
        <v>3.4328445405152775E-3</v>
      </c>
      <c r="N8" s="150">
        <f t="shared" si="3"/>
        <v>0.22464261402314498</v>
      </c>
      <c r="O8" s="139"/>
    </row>
    <row r="9" spans="1:15" ht="15.75" customHeight="1">
      <c r="A9" s="173" t="str">
        <f>VLOOKUP(B9,'Campaign x Landing Pages'!$A:$D,2,FALSE)</f>
        <v>Q1</v>
      </c>
      <c r="B9" s="172" t="s">
        <v>38</v>
      </c>
      <c r="C9" s="172" t="str">
        <f>VLOOKUP(B9,'Campaign x Landing Pages'!$A:$E,5,FALSE)</f>
        <v>Bird</v>
      </c>
      <c r="D9" s="172" t="s">
        <v>103</v>
      </c>
      <c r="E9" s="174" t="s">
        <v>104</v>
      </c>
      <c r="F9" s="175">
        <v>831.58400000000006</v>
      </c>
      <c r="G9" s="175">
        <v>14546.084000000001</v>
      </c>
      <c r="H9" s="176">
        <v>349.3</v>
      </c>
      <c r="I9" s="172">
        <v>90172</v>
      </c>
      <c r="J9" s="139">
        <v>80</v>
      </c>
      <c r="K9" s="143">
        <f t="shared" si="0"/>
        <v>2.3807157171485831</v>
      </c>
      <c r="L9" s="143">
        <f t="shared" si="1"/>
        <v>10.3948</v>
      </c>
      <c r="M9" s="144">
        <f t="shared" si="2"/>
        <v>3.8737080246639757E-3</v>
      </c>
      <c r="N9" s="150">
        <f t="shared" si="3"/>
        <v>0.22902948754652161</v>
      </c>
      <c r="O9" s="139"/>
    </row>
    <row r="10" spans="1:15" ht="15.75" customHeight="1">
      <c r="A10" s="173" t="str">
        <f>VLOOKUP(B10,'Campaign x Landing Pages'!$A:$D,2,FALSE)</f>
        <v>Q1</v>
      </c>
      <c r="B10" s="172" t="s">
        <v>38</v>
      </c>
      <c r="C10" s="172" t="str">
        <f>VLOOKUP(B10,'Campaign x Landing Pages'!$A:$E,5,FALSE)</f>
        <v>Bird</v>
      </c>
      <c r="D10" s="172" t="s">
        <v>119</v>
      </c>
      <c r="E10" s="174" t="s">
        <v>120</v>
      </c>
      <c r="F10" s="175">
        <v>871.66700000000003</v>
      </c>
      <c r="G10" s="175">
        <v>15832.667000000001</v>
      </c>
      <c r="H10" s="176">
        <v>382.6</v>
      </c>
      <c r="I10" s="172">
        <v>92961</v>
      </c>
      <c r="J10" s="139">
        <v>90</v>
      </c>
      <c r="K10" s="143">
        <f t="shared" si="0"/>
        <v>2.2782723470987976</v>
      </c>
      <c r="L10" s="143">
        <f t="shared" si="1"/>
        <v>9.6851888888888897</v>
      </c>
      <c r="M10" s="144">
        <f t="shared" si="2"/>
        <v>4.1157044351932534E-3</v>
      </c>
      <c r="N10" s="150">
        <f t="shared" si="3"/>
        <v>0.23523261892315733</v>
      </c>
      <c r="O10" s="139"/>
    </row>
    <row r="11" spans="1:15" ht="15.75" customHeight="1">
      <c r="A11" s="173" t="str">
        <f>VLOOKUP(B11,'Campaign x Landing Pages'!$A:$D,2,FALSE)</f>
        <v>Q1</v>
      </c>
      <c r="B11" s="172" t="s">
        <v>38</v>
      </c>
      <c r="C11" s="172" t="str">
        <f>VLOOKUP(B11,'Campaign x Landing Pages'!$A:$E,5,FALSE)</f>
        <v>Bird</v>
      </c>
      <c r="D11" s="172" t="s">
        <v>109</v>
      </c>
      <c r="E11" s="174" t="s">
        <v>110</v>
      </c>
      <c r="F11" s="175">
        <v>918.66700000000003</v>
      </c>
      <c r="G11" s="175">
        <v>14776.834000000001</v>
      </c>
      <c r="H11" s="176">
        <v>406.6</v>
      </c>
      <c r="I11" s="172">
        <v>96261</v>
      </c>
      <c r="J11" s="139">
        <v>96</v>
      </c>
      <c r="K11" s="143">
        <f t="shared" si="0"/>
        <v>2.2593876045253318</v>
      </c>
      <c r="L11" s="143">
        <f t="shared" si="1"/>
        <v>9.5694479166666664</v>
      </c>
      <c r="M11" s="144">
        <f t="shared" si="2"/>
        <v>4.2239328492328148E-3</v>
      </c>
      <c r="N11" s="150">
        <f t="shared" si="3"/>
        <v>0.23610427939006393</v>
      </c>
      <c r="O11" s="139"/>
    </row>
    <row r="12" spans="1:15" ht="15.75" customHeight="1">
      <c r="A12" s="173" t="str">
        <f>VLOOKUP(B12,'Campaign x Landing Pages'!$A:$D,2,FALSE)</f>
        <v>Q1</v>
      </c>
      <c r="B12" s="172" t="s">
        <v>38</v>
      </c>
      <c r="C12" s="172" t="str">
        <f>VLOOKUP(B12,'Campaign x Landing Pages'!$A:$E,5,FALSE)</f>
        <v>Bird</v>
      </c>
      <c r="D12" s="172" t="s">
        <v>123</v>
      </c>
      <c r="E12" s="174" t="s">
        <v>124</v>
      </c>
      <c r="F12" s="175">
        <v>937.66700000000003</v>
      </c>
      <c r="G12" s="175">
        <v>12726.084000000001</v>
      </c>
      <c r="H12" s="176">
        <v>342.1</v>
      </c>
      <c r="I12" s="172">
        <v>94283</v>
      </c>
      <c r="J12" s="139">
        <v>83</v>
      </c>
      <c r="K12" s="143">
        <f t="shared" si="0"/>
        <v>2.7409149371528794</v>
      </c>
      <c r="L12" s="143">
        <f t="shared" si="1"/>
        <v>11.297192771084339</v>
      </c>
      <c r="M12" s="144">
        <f t="shared" si="2"/>
        <v>3.6284377883605743E-3</v>
      </c>
      <c r="N12" s="150">
        <f t="shared" si="3"/>
        <v>0.24261911721718793</v>
      </c>
      <c r="O12" s="139"/>
    </row>
    <row r="13" spans="1:15" ht="15.75" customHeight="1">
      <c r="A13" s="173" t="str">
        <f>VLOOKUP(B13,'Campaign x Landing Pages'!$A:$D,2,FALSE)</f>
        <v>Q1</v>
      </c>
      <c r="B13" s="172" t="s">
        <v>38</v>
      </c>
      <c r="C13" s="172" t="str">
        <f>VLOOKUP(B13,'Campaign x Landing Pages'!$A:$E,5,FALSE)</f>
        <v>Bird</v>
      </c>
      <c r="D13" s="172" t="s">
        <v>135</v>
      </c>
      <c r="E13" s="174" t="s">
        <v>136</v>
      </c>
      <c r="F13" s="175">
        <v>566.66692307692313</v>
      </c>
      <c r="G13" s="175">
        <v>10909.300000000001</v>
      </c>
      <c r="H13" s="176">
        <v>312.20000000000005</v>
      </c>
      <c r="I13" s="172">
        <v>108120</v>
      </c>
      <c r="J13" s="139">
        <v>76</v>
      </c>
      <c r="K13" s="143">
        <f t="shared" si="0"/>
        <v>1.8150766274084658</v>
      </c>
      <c r="L13" s="143">
        <f t="shared" si="1"/>
        <v>7.4561437246963571</v>
      </c>
      <c r="M13" s="144">
        <f t="shared" si="2"/>
        <v>2.887532371439142E-3</v>
      </c>
      <c r="N13" s="150">
        <f t="shared" si="3"/>
        <v>0.24343369634849452</v>
      </c>
      <c r="O13" s="139"/>
    </row>
    <row r="14" spans="1:15" ht="15.75" customHeight="1">
      <c r="A14" s="173" t="str">
        <f>VLOOKUP(B14,'Campaign x Landing Pages'!$A:$D,2,FALSE)</f>
        <v>Q2</v>
      </c>
      <c r="B14" s="172" t="s">
        <v>47</v>
      </c>
      <c r="C14" s="172" t="str">
        <f>VLOOKUP(B14,'Campaign x Landing Pages'!$A:$E,5,FALSE)</f>
        <v>Bird</v>
      </c>
      <c r="D14" s="172" t="s">
        <v>115</v>
      </c>
      <c r="E14" s="174" t="s">
        <v>116</v>
      </c>
      <c r="F14" s="175">
        <v>384.25</v>
      </c>
      <c r="G14" s="175">
        <v>8165.3339999999998</v>
      </c>
      <c r="H14" s="176">
        <v>187.3</v>
      </c>
      <c r="I14" s="172">
        <v>44918</v>
      </c>
      <c r="J14" s="139">
        <v>46</v>
      </c>
      <c r="K14" s="143">
        <f t="shared" si="0"/>
        <v>2.0515216230646023</v>
      </c>
      <c r="L14" s="143">
        <f t="shared" si="1"/>
        <v>8.3532608695652169</v>
      </c>
      <c r="M14" s="144">
        <f t="shared" si="2"/>
        <v>4.1698205619128195E-3</v>
      </c>
      <c r="N14" s="150">
        <f t="shared" si="3"/>
        <v>0.24559530165509877</v>
      </c>
      <c r="O14" s="139"/>
    </row>
    <row r="15" spans="1:15" ht="15.75" customHeight="1">
      <c r="A15" s="173" t="str">
        <f>VLOOKUP(B15,'Campaign x Landing Pages'!$A:$D,2,FALSE)</f>
        <v>Q2</v>
      </c>
      <c r="B15" s="172" t="s">
        <v>47</v>
      </c>
      <c r="C15" s="172" t="str">
        <f>VLOOKUP(B15,'Campaign x Landing Pages'!$A:$E,5,FALSE)</f>
        <v>Bird</v>
      </c>
      <c r="D15" s="172" t="s">
        <v>133</v>
      </c>
      <c r="E15" s="174" t="s">
        <v>134</v>
      </c>
      <c r="F15" s="175">
        <v>927.41700000000003</v>
      </c>
      <c r="G15" s="175">
        <v>15970.25</v>
      </c>
      <c r="H15" s="176">
        <v>371.70000000000005</v>
      </c>
      <c r="I15" s="172">
        <v>81355</v>
      </c>
      <c r="J15" s="139">
        <v>92</v>
      </c>
      <c r="K15" s="143">
        <f t="shared" si="0"/>
        <v>2.4950686037126713</v>
      </c>
      <c r="L15" s="143">
        <f t="shared" si="1"/>
        <v>10.080619565217392</v>
      </c>
      <c r="M15" s="144">
        <f t="shared" si="2"/>
        <v>4.5688648515764246E-3</v>
      </c>
      <c r="N15" s="150">
        <f t="shared" si="3"/>
        <v>0.24751143395211189</v>
      </c>
      <c r="O15" s="139"/>
    </row>
    <row r="16" spans="1:15" ht="15.75" customHeight="1">
      <c r="A16" s="173" t="str">
        <f>VLOOKUP(B16,'Campaign x Landing Pages'!$A:$D,2,FALSE)</f>
        <v>Q1</v>
      </c>
      <c r="B16" s="172" t="s">
        <v>38</v>
      </c>
      <c r="C16" s="172" t="str">
        <f>VLOOKUP(B16,'Campaign x Landing Pages'!$A:$E,5,FALSE)</f>
        <v>Bird</v>
      </c>
      <c r="D16" s="172" t="s">
        <v>121</v>
      </c>
      <c r="E16" s="174" t="s">
        <v>122</v>
      </c>
      <c r="F16" s="175">
        <v>922.41700000000003</v>
      </c>
      <c r="G16" s="175">
        <v>13800.75</v>
      </c>
      <c r="H16" s="176">
        <v>380</v>
      </c>
      <c r="I16" s="172">
        <v>98322</v>
      </c>
      <c r="J16" s="139">
        <v>95</v>
      </c>
      <c r="K16" s="143">
        <f t="shared" si="0"/>
        <v>2.4274131578947369</v>
      </c>
      <c r="L16" s="143">
        <f t="shared" si="1"/>
        <v>9.7096526315789475</v>
      </c>
      <c r="M16" s="144">
        <f t="shared" si="2"/>
        <v>3.864852220255894E-3</v>
      </c>
      <c r="N16" s="150">
        <f t="shared" si="3"/>
        <v>0.25</v>
      </c>
      <c r="O16" s="139"/>
    </row>
    <row r="17" spans="1:15" ht="15.75" customHeight="1">
      <c r="A17" s="173" t="str">
        <f>VLOOKUP(B17,'Campaign x Landing Pages'!$A:$D,2,FALSE)</f>
        <v>Q2</v>
      </c>
      <c r="B17" s="172" t="s">
        <v>47</v>
      </c>
      <c r="C17" s="172" t="str">
        <f>VLOOKUP(B17,'Campaign x Landing Pages'!$A:$E,5,FALSE)</f>
        <v>Bird</v>
      </c>
      <c r="D17" s="172" t="s">
        <v>129</v>
      </c>
      <c r="E17" s="174" t="s">
        <v>130</v>
      </c>
      <c r="F17" s="175">
        <v>854.75</v>
      </c>
      <c r="G17" s="175">
        <v>12550.667000000001</v>
      </c>
      <c r="H17" s="176">
        <v>313.40000000000003</v>
      </c>
      <c r="I17" s="172">
        <v>88972</v>
      </c>
      <c r="J17" s="139">
        <v>81</v>
      </c>
      <c r="K17" s="143">
        <f t="shared" si="0"/>
        <v>2.7273452456924057</v>
      </c>
      <c r="L17" s="143">
        <f t="shared" si="1"/>
        <v>10.552469135802468</v>
      </c>
      <c r="M17" s="144">
        <f t="shared" si="2"/>
        <v>3.5224565031695371E-3</v>
      </c>
      <c r="N17" s="150">
        <f t="shared" si="3"/>
        <v>0.25845564773452456</v>
      </c>
      <c r="O17" s="139"/>
    </row>
    <row r="18" spans="1:15" ht="15.75" customHeight="1">
      <c r="A18" s="173" t="str">
        <f>VLOOKUP(B18,'Campaign x Landing Pages'!$A:$D,2,FALSE)</f>
        <v>Q1</v>
      </c>
      <c r="B18" s="172" t="s">
        <v>38</v>
      </c>
      <c r="C18" s="172" t="str">
        <f>VLOOKUP(B18,'Campaign x Landing Pages'!$A:$E,5,FALSE)</f>
        <v>Bird</v>
      </c>
      <c r="D18" s="172" t="s">
        <v>105</v>
      </c>
      <c r="E18" s="174" t="s">
        <v>106</v>
      </c>
      <c r="F18" s="175">
        <v>864.16700000000003</v>
      </c>
      <c r="G18" s="175">
        <v>13023.25</v>
      </c>
      <c r="H18" s="176">
        <v>377.5</v>
      </c>
      <c r="I18" s="172">
        <v>92070</v>
      </c>
      <c r="J18" s="139">
        <v>98</v>
      </c>
      <c r="K18" s="143">
        <f t="shared" si="0"/>
        <v>2.2891841059602651</v>
      </c>
      <c r="L18" s="143">
        <f t="shared" si="1"/>
        <v>8.8180306122448986</v>
      </c>
      <c r="M18" s="144">
        <f t="shared" si="2"/>
        <v>4.1001411969153901E-3</v>
      </c>
      <c r="N18" s="150">
        <f t="shared" si="3"/>
        <v>0.2596026490066225</v>
      </c>
      <c r="O18" s="139"/>
    </row>
    <row r="19" spans="1:15" ht="15.75" customHeight="1">
      <c r="A19" s="173" t="str">
        <f>VLOOKUP(B19,'Campaign x Landing Pages'!$A:$D,2,FALSE)</f>
        <v>Q2</v>
      </c>
      <c r="B19" s="172" t="s">
        <v>47</v>
      </c>
      <c r="C19" s="172" t="str">
        <f>VLOOKUP(B19,'Campaign x Landing Pages'!$A:$E,5,FALSE)</f>
        <v>Bird</v>
      </c>
      <c r="D19" s="172" t="s">
        <v>131</v>
      </c>
      <c r="E19" s="174" t="s">
        <v>132</v>
      </c>
      <c r="F19" s="175">
        <v>842.5</v>
      </c>
      <c r="G19" s="175">
        <v>12733.167000000001</v>
      </c>
      <c r="H19" s="176">
        <v>322.10000000000002</v>
      </c>
      <c r="I19" s="172">
        <v>83043</v>
      </c>
      <c r="J19" s="139">
        <v>84</v>
      </c>
      <c r="K19" s="143">
        <f t="shared" si="0"/>
        <v>2.6156473144986028</v>
      </c>
      <c r="L19" s="143">
        <f t="shared" si="1"/>
        <v>10.029761904761905</v>
      </c>
      <c r="M19" s="144">
        <f t="shared" si="2"/>
        <v>3.8787134376166567E-3</v>
      </c>
      <c r="N19" s="150">
        <f t="shared" si="3"/>
        <v>0.26078857497671531</v>
      </c>
      <c r="O19" s="139"/>
    </row>
    <row r="20" spans="1:15" ht="15.75" customHeight="1">
      <c r="A20" s="173" t="str">
        <f>VLOOKUP(B20,'Campaign x Landing Pages'!$A:$D,2,FALSE)</f>
        <v>Q2</v>
      </c>
      <c r="B20" s="172" t="s">
        <v>47</v>
      </c>
      <c r="C20" s="172" t="str">
        <f>VLOOKUP(B20,'Campaign x Landing Pages'!$A:$E,5,FALSE)</f>
        <v>Bird</v>
      </c>
      <c r="D20" s="172" t="s">
        <v>99</v>
      </c>
      <c r="E20" s="174" t="s">
        <v>100</v>
      </c>
      <c r="F20" s="175">
        <v>730.75</v>
      </c>
      <c r="G20" s="175">
        <v>11643.167000000001</v>
      </c>
      <c r="H20" s="176">
        <v>260.60000000000002</v>
      </c>
      <c r="I20" s="172">
        <v>76674</v>
      </c>
      <c r="J20" s="139">
        <v>69</v>
      </c>
      <c r="K20" s="143">
        <f t="shared" si="0"/>
        <v>2.804105909439754</v>
      </c>
      <c r="L20" s="143">
        <f t="shared" si="1"/>
        <v>10.590579710144928</v>
      </c>
      <c r="M20" s="144">
        <f t="shared" si="2"/>
        <v>3.3988053316639281E-3</v>
      </c>
      <c r="N20" s="150">
        <f t="shared" si="3"/>
        <v>0.26477359938603223</v>
      </c>
      <c r="O20" s="139"/>
    </row>
    <row r="21" spans="1:15" ht="12.5">
      <c r="A21" s="173" t="str">
        <f>VLOOKUP(B21,'Campaign x Landing Pages'!$A:$D,2,FALSE)</f>
        <v>Q1</v>
      </c>
      <c r="B21" s="172" t="s">
        <v>38</v>
      </c>
      <c r="C21" s="172" t="str">
        <f>VLOOKUP(B21,'Campaign x Landing Pages'!$A:$E,5,FALSE)</f>
        <v>Bird</v>
      </c>
      <c r="D21" s="172" t="s">
        <v>125</v>
      </c>
      <c r="E21" s="174" t="s">
        <v>126</v>
      </c>
      <c r="F21" s="175">
        <v>937.75</v>
      </c>
      <c r="G21" s="175">
        <v>13462.417000000001</v>
      </c>
      <c r="H21" s="176">
        <v>357.3</v>
      </c>
      <c r="I21" s="172">
        <v>91902</v>
      </c>
      <c r="J21" s="139">
        <v>95</v>
      </c>
      <c r="K21" s="143">
        <f t="shared" si="0"/>
        <v>2.6245452001119505</v>
      </c>
      <c r="L21" s="143">
        <f t="shared" si="1"/>
        <v>9.871052631578948</v>
      </c>
      <c r="M21" s="144">
        <f t="shared" si="2"/>
        <v>3.8878370438075343E-3</v>
      </c>
      <c r="N21" s="150">
        <f t="shared" si="3"/>
        <v>0.26588301147495103</v>
      </c>
      <c r="O21" s="139"/>
    </row>
    <row r="22" spans="1:15" ht="12.5">
      <c r="A22" s="173" t="str">
        <f>VLOOKUP(B22,'Campaign x Landing Pages'!$A:$D,2,FALSE)</f>
        <v>Q2</v>
      </c>
      <c r="B22" s="172" t="s">
        <v>47</v>
      </c>
      <c r="C22" s="172" t="str">
        <f>VLOOKUP(B22,'Campaign x Landing Pages'!$A:$E,5,FALSE)</f>
        <v>Bird</v>
      </c>
      <c r="D22" s="172" t="s">
        <v>95</v>
      </c>
      <c r="E22" s="174" t="s">
        <v>96</v>
      </c>
      <c r="F22" s="175">
        <v>723.33400000000006</v>
      </c>
      <c r="G22" s="175">
        <v>11671.917000000001</v>
      </c>
      <c r="H22" s="176">
        <v>292.8</v>
      </c>
      <c r="I22" s="172">
        <v>77764</v>
      </c>
      <c r="J22" s="139">
        <v>78</v>
      </c>
      <c r="K22" s="143">
        <f t="shared" si="0"/>
        <v>2.470403005464481</v>
      </c>
      <c r="L22" s="143">
        <f t="shared" si="1"/>
        <v>9.2735128205128206</v>
      </c>
      <c r="M22" s="144">
        <f t="shared" si="2"/>
        <v>3.7652384136618489E-3</v>
      </c>
      <c r="N22" s="150">
        <f t="shared" si="3"/>
        <v>0.26639344262295078</v>
      </c>
      <c r="O22" s="139"/>
    </row>
    <row r="23" spans="1:15" ht="12.5">
      <c r="A23" s="173" t="str">
        <f>VLOOKUP(B23,'Campaign x Landing Pages'!$A:$D,2,FALSE)</f>
        <v>Q1</v>
      </c>
      <c r="B23" s="172" t="s">
        <v>43</v>
      </c>
      <c r="C23" s="172" t="str">
        <f>VLOOKUP(B23,'Campaign x Landing Pages'!$A:$E,5,FALSE)</f>
        <v>Dog</v>
      </c>
      <c r="D23" s="172" t="s">
        <v>135</v>
      </c>
      <c r="E23" s="174" t="s">
        <v>136</v>
      </c>
      <c r="F23" s="175">
        <v>1125.283076923077</v>
      </c>
      <c r="G23" s="175">
        <v>20395.600000000002</v>
      </c>
      <c r="H23" s="176">
        <v>657.6</v>
      </c>
      <c r="I23" s="172">
        <v>111365</v>
      </c>
      <c r="J23" s="139">
        <v>177</v>
      </c>
      <c r="K23" s="143">
        <f t="shared" si="0"/>
        <v>1.7111968931311998</v>
      </c>
      <c r="L23" s="143">
        <f t="shared" si="1"/>
        <v>6.3575315080399832</v>
      </c>
      <c r="M23" s="144">
        <f t="shared" si="2"/>
        <v>5.9049072868495494E-3</v>
      </c>
      <c r="N23" s="150">
        <f t="shared" si="3"/>
        <v>0.26916058394160586</v>
      </c>
      <c r="O23" s="139"/>
    </row>
    <row r="24" spans="1:15" ht="12.5">
      <c r="A24" s="173" t="str">
        <f>VLOOKUP(B24,'Campaign x Landing Pages'!$A:$D,2,FALSE)</f>
        <v>Q1</v>
      </c>
      <c r="B24" s="172" t="s">
        <v>43</v>
      </c>
      <c r="C24" s="172" t="str">
        <f>VLOOKUP(B24,'Campaign x Landing Pages'!$A:$E,5,FALSE)</f>
        <v>Dog</v>
      </c>
      <c r="D24" s="172" t="s">
        <v>107</v>
      </c>
      <c r="E24" s="174" t="s">
        <v>108</v>
      </c>
      <c r="F24" s="175">
        <v>1051.6680000000001</v>
      </c>
      <c r="G24" s="175">
        <v>35142.167999999998</v>
      </c>
      <c r="H24" s="176">
        <v>848</v>
      </c>
      <c r="I24" s="172">
        <v>64011</v>
      </c>
      <c r="J24" s="139">
        <v>237</v>
      </c>
      <c r="K24" s="143">
        <f t="shared" si="0"/>
        <v>1.240174528301887</v>
      </c>
      <c r="L24" s="143">
        <f t="shared" si="1"/>
        <v>4.4374177215189876</v>
      </c>
      <c r="M24" s="144">
        <f t="shared" si="2"/>
        <v>1.3247723047601193E-2</v>
      </c>
      <c r="N24" s="150">
        <f t="shared" si="3"/>
        <v>0.27948113207547171</v>
      </c>
      <c r="O24" s="139"/>
    </row>
    <row r="25" spans="1:15" ht="12.5">
      <c r="A25" s="173" t="str">
        <f>VLOOKUP(B25,'Campaign x Landing Pages'!$A:$D,2,FALSE)</f>
        <v>Q2</v>
      </c>
      <c r="B25" s="172" t="s">
        <v>50</v>
      </c>
      <c r="C25" s="172" t="str">
        <f>VLOOKUP(B25,'Campaign x Landing Pages'!$A:$E,5,FALSE)</f>
        <v>Dog</v>
      </c>
      <c r="D25" s="172" t="s">
        <v>97</v>
      </c>
      <c r="E25" s="174" t="s">
        <v>98</v>
      </c>
      <c r="F25" s="175">
        <v>1187.1680000000001</v>
      </c>
      <c r="G25" s="175">
        <v>30632.334000000003</v>
      </c>
      <c r="H25" s="176">
        <v>637.20000000000005</v>
      </c>
      <c r="I25" s="172">
        <v>71308</v>
      </c>
      <c r="J25" s="139">
        <v>181</v>
      </c>
      <c r="K25" s="143">
        <f t="shared" si="0"/>
        <v>1.8631010671688639</v>
      </c>
      <c r="L25" s="143">
        <f t="shared" si="1"/>
        <v>6.558939226519338</v>
      </c>
      <c r="M25" s="144">
        <f t="shared" si="2"/>
        <v>8.9358837718068098E-3</v>
      </c>
      <c r="N25" s="150">
        <f t="shared" si="3"/>
        <v>0.28405524168236029</v>
      </c>
      <c r="O25" s="139"/>
    </row>
    <row r="26" spans="1:15" ht="12.5">
      <c r="A26" s="173" t="str">
        <f>VLOOKUP(B26,'Campaign x Landing Pages'!$A:$D,2,FALSE)</f>
        <v>Q2</v>
      </c>
      <c r="B26" s="172" t="s">
        <v>50</v>
      </c>
      <c r="C26" s="172" t="str">
        <f>VLOOKUP(B26,'Campaign x Landing Pages'!$A:$E,5,FALSE)</f>
        <v>Dog</v>
      </c>
      <c r="D26" s="172" t="s">
        <v>99</v>
      </c>
      <c r="E26" s="174" t="s">
        <v>100</v>
      </c>
      <c r="F26" s="175">
        <v>1208.3340000000001</v>
      </c>
      <c r="G26" s="175">
        <v>38828.334000000003</v>
      </c>
      <c r="H26" s="176">
        <v>809.2</v>
      </c>
      <c r="I26" s="172">
        <v>87048</v>
      </c>
      <c r="J26" s="139">
        <v>232</v>
      </c>
      <c r="K26" s="143">
        <f t="shared" si="0"/>
        <v>1.4932451804251112</v>
      </c>
      <c r="L26" s="143">
        <f t="shared" si="1"/>
        <v>5.2083362068965524</v>
      </c>
      <c r="M26" s="144">
        <f t="shared" si="2"/>
        <v>9.2960205863431671E-3</v>
      </c>
      <c r="N26" s="150">
        <f t="shared" si="3"/>
        <v>0.2867029164607019</v>
      </c>
      <c r="O26" s="139"/>
    </row>
    <row r="27" spans="1:15" ht="12.5">
      <c r="A27" s="173" t="str">
        <f>VLOOKUP(B27,'Campaign x Landing Pages'!$A:$D,2,FALSE)</f>
        <v>Q2</v>
      </c>
      <c r="B27" s="172" t="s">
        <v>47</v>
      </c>
      <c r="C27" s="172" t="str">
        <f>VLOOKUP(B27,'Campaign x Landing Pages'!$A:$E,5,FALSE)</f>
        <v>Bird</v>
      </c>
      <c r="D27" s="172" t="s">
        <v>117</v>
      </c>
      <c r="E27" s="174" t="s">
        <v>118</v>
      </c>
      <c r="F27" s="175">
        <v>400.08400000000006</v>
      </c>
      <c r="G27" s="175">
        <v>8778.4169999999995</v>
      </c>
      <c r="H27" s="176">
        <v>187.10000000000002</v>
      </c>
      <c r="I27" s="172">
        <v>48056</v>
      </c>
      <c r="J27" s="139">
        <v>54</v>
      </c>
      <c r="K27" s="143">
        <f t="shared" si="0"/>
        <v>2.1383431320149655</v>
      </c>
      <c r="L27" s="143">
        <f t="shared" si="1"/>
        <v>7.4089629629629643</v>
      </c>
      <c r="M27" s="144">
        <f t="shared" si="2"/>
        <v>3.8933743965373735E-3</v>
      </c>
      <c r="N27" s="150">
        <f t="shared" si="3"/>
        <v>0.28861571352218063</v>
      </c>
      <c r="O27" s="139"/>
    </row>
    <row r="28" spans="1:15" ht="12.5">
      <c r="A28" s="173" t="str">
        <f>VLOOKUP(B28,'Campaign x Landing Pages'!$A:$D,2,FALSE)</f>
        <v>Q1</v>
      </c>
      <c r="B28" s="172" t="s">
        <v>38</v>
      </c>
      <c r="C28" s="172" t="str">
        <f>VLOOKUP(B28,'Campaign x Landing Pages'!$A:$E,5,FALSE)</f>
        <v>Bird</v>
      </c>
      <c r="D28" s="172" t="s">
        <v>139</v>
      </c>
      <c r="E28" s="174" t="s">
        <v>140</v>
      </c>
      <c r="F28" s="175">
        <v>398.71846153846155</v>
      </c>
      <c r="G28" s="175">
        <v>14771.5</v>
      </c>
      <c r="H28" s="176">
        <v>282</v>
      </c>
      <c r="I28" s="172">
        <v>90902</v>
      </c>
      <c r="J28" s="139">
        <v>83</v>
      </c>
      <c r="K28" s="143">
        <f t="shared" si="0"/>
        <v>1.4138952536824878</v>
      </c>
      <c r="L28" s="143">
        <f t="shared" si="1"/>
        <v>4.8038368860055609</v>
      </c>
      <c r="M28" s="144">
        <f t="shared" si="2"/>
        <v>3.1022419748740404E-3</v>
      </c>
      <c r="N28" s="150">
        <f t="shared" si="3"/>
        <v>0.29432624113475175</v>
      </c>
      <c r="O28" s="139"/>
    </row>
    <row r="29" spans="1:15" ht="12.5">
      <c r="A29" s="173" t="str">
        <f>VLOOKUP(B29,'Campaign x Landing Pages'!$A:$D,2,FALSE)</f>
        <v>Q1</v>
      </c>
      <c r="B29" s="172" t="s">
        <v>41</v>
      </c>
      <c r="C29" s="172" t="str">
        <f>VLOOKUP(B29,'Campaign x Landing Pages'!$A:$E,5,FALSE)</f>
        <v>Cat</v>
      </c>
      <c r="D29" s="172" t="s">
        <v>135</v>
      </c>
      <c r="E29" s="174" t="s">
        <v>136</v>
      </c>
      <c r="F29" s="175">
        <v>1062.8215384615385</v>
      </c>
      <c r="G29" s="175">
        <v>22750.600000000002</v>
      </c>
      <c r="H29" s="176">
        <v>615.6</v>
      </c>
      <c r="I29" s="172">
        <v>101139</v>
      </c>
      <c r="J29" s="139">
        <v>182</v>
      </c>
      <c r="K29" s="143">
        <f t="shared" si="0"/>
        <v>1.7264807317438895</v>
      </c>
      <c r="L29" s="143">
        <f t="shared" si="1"/>
        <v>5.8396787827557057</v>
      </c>
      <c r="M29" s="144">
        <f t="shared" si="2"/>
        <v>6.086672796843948E-3</v>
      </c>
      <c r="N29" s="150">
        <f t="shared" si="3"/>
        <v>0.29564652371669914</v>
      </c>
      <c r="O29" s="139"/>
    </row>
    <row r="30" spans="1:15" ht="12.5">
      <c r="A30" s="173" t="str">
        <f>VLOOKUP(B30,'Campaign x Landing Pages'!$A:$D,2,FALSE)</f>
        <v>Q2</v>
      </c>
      <c r="B30" s="172" t="s">
        <v>50</v>
      </c>
      <c r="C30" s="172" t="str">
        <f>VLOOKUP(B30,'Campaign x Landing Pages'!$A:$E,5,FALSE)</f>
        <v>Dog</v>
      </c>
      <c r="D30" s="172" t="s">
        <v>113</v>
      </c>
      <c r="E30" s="174" t="s">
        <v>114</v>
      </c>
      <c r="F30" s="175">
        <v>745.16800000000012</v>
      </c>
      <c r="G30" s="175">
        <v>25575.668000000001</v>
      </c>
      <c r="H30" s="176">
        <v>618.80000000000007</v>
      </c>
      <c r="I30" s="172">
        <v>46707</v>
      </c>
      <c r="J30" s="139">
        <v>189</v>
      </c>
      <c r="K30" s="143">
        <f t="shared" si="0"/>
        <v>1.2042146089204913</v>
      </c>
      <c r="L30" s="143">
        <f t="shared" si="1"/>
        <v>3.9426878306878312</v>
      </c>
      <c r="M30" s="144">
        <f t="shared" si="2"/>
        <v>1.3248549467959836E-2</v>
      </c>
      <c r="N30" s="150">
        <f t="shared" si="3"/>
        <v>0.30542986425339363</v>
      </c>
      <c r="O30" s="139"/>
    </row>
    <row r="31" spans="1:15" ht="12.5">
      <c r="A31" s="173" t="str">
        <f>VLOOKUP(B31,'Campaign x Landing Pages'!$A:$D,2,FALSE)</f>
        <v>Q2</v>
      </c>
      <c r="B31" s="172" t="s">
        <v>50</v>
      </c>
      <c r="C31" s="172" t="str">
        <f>VLOOKUP(B31,'Campaign x Landing Pages'!$A:$E,5,FALSE)</f>
        <v>Dog</v>
      </c>
      <c r="D31" s="172" t="s">
        <v>93</v>
      </c>
      <c r="E31" s="174" t="s">
        <v>94</v>
      </c>
      <c r="F31" s="175">
        <v>1140.6680000000001</v>
      </c>
      <c r="G31" s="175">
        <v>29942.834000000003</v>
      </c>
      <c r="H31" s="176">
        <v>524</v>
      </c>
      <c r="I31" s="172">
        <v>69878</v>
      </c>
      <c r="J31" s="139">
        <v>161</v>
      </c>
      <c r="K31" s="143">
        <f t="shared" si="0"/>
        <v>2.1768473282442748</v>
      </c>
      <c r="L31" s="143">
        <f t="shared" si="1"/>
        <v>7.0848944099378892</v>
      </c>
      <c r="M31" s="144">
        <f t="shared" si="2"/>
        <v>7.498783594264289E-3</v>
      </c>
      <c r="N31" s="150">
        <f t="shared" si="3"/>
        <v>0.30725190839694655</v>
      </c>
      <c r="O31" s="139"/>
    </row>
    <row r="32" spans="1:15" ht="12.5">
      <c r="A32" s="173" t="str">
        <f>VLOOKUP(B32,'Campaign x Landing Pages'!$A:$D,2,FALSE)</f>
        <v>Q2</v>
      </c>
      <c r="B32" s="172" t="s">
        <v>47</v>
      </c>
      <c r="C32" s="172" t="str">
        <f>VLOOKUP(B32,'Campaign x Landing Pages'!$A:$E,5,FALSE)</f>
        <v>Bird</v>
      </c>
      <c r="D32" s="172" t="s">
        <v>101</v>
      </c>
      <c r="E32" s="174" t="s">
        <v>102</v>
      </c>
      <c r="F32" s="175">
        <v>773.75</v>
      </c>
      <c r="G32" s="175">
        <v>10886.834000000001</v>
      </c>
      <c r="H32" s="176">
        <v>275.40000000000003</v>
      </c>
      <c r="I32" s="172">
        <v>76834</v>
      </c>
      <c r="J32" s="139">
        <v>85</v>
      </c>
      <c r="K32" s="143">
        <f t="shared" si="0"/>
        <v>2.8095497458242553</v>
      </c>
      <c r="L32" s="143">
        <f t="shared" si="1"/>
        <v>9.1029411764705888</v>
      </c>
      <c r="M32" s="144">
        <f t="shared" si="2"/>
        <v>3.584350678085223E-3</v>
      </c>
      <c r="N32" s="150">
        <f t="shared" si="3"/>
        <v>0.30864197530864196</v>
      </c>
      <c r="O32" s="139"/>
    </row>
    <row r="33" spans="1:15" ht="12.5">
      <c r="A33" s="173" t="str">
        <f>VLOOKUP(B33,'Campaign x Landing Pages'!$A:$D,2,FALSE)</f>
        <v>Q1</v>
      </c>
      <c r="B33" s="172" t="s">
        <v>43</v>
      </c>
      <c r="C33" s="172" t="str">
        <f>VLOOKUP(B33,'Campaign x Landing Pages'!$A:$E,5,FALSE)</f>
        <v>Dog</v>
      </c>
      <c r="D33" s="172" t="s">
        <v>139</v>
      </c>
      <c r="E33" s="174" t="s">
        <v>140</v>
      </c>
      <c r="F33" s="175">
        <v>812.66769230769228</v>
      </c>
      <c r="G33" s="175">
        <v>34598.400000000001</v>
      </c>
      <c r="H33" s="176">
        <v>695.40000000000009</v>
      </c>
      <c r="I33" s="172">
        <v>93059</v>
      </c>
      <c r="J33" s="139">
        <v>223</v>
      </c>
      <c r="K33" s="143">
        <f t="shared" si="0"/>
        <v>1.1686334373133336</v>
      </c>
      <c r="L33" s="143">
        <f t="shared" si="1"/>
        <v>3.6442497412900998</v>
      </c>
      <c r="M33" s="144">
        <f t="shared" si="2"/>
        <v>7.4726786232390211E-3</v>
      </c>
      <c r="N33" s="150">
        <f t="shared" si="3"/>
        <v>0.32067874604544144</v>
      </c>
      <c r="O33" s="139"/>
    </row>
    <row r="34" spans="1:15" ht="12.5">
      <c r="A34" s="173" t="str">
        <f>VLOOKUP(B34,'Campaign x Landing Pages'!$A:$D,2,FALSE)</f>
        <v>Q1</v>
      </c>
      <c r="B34" s="172" t="s">
        <v>43</v>
      </c>
      <c r="C34" s="172" t="str">
        <f>VLOOKUP(B34,'Campaign x Landing Pages'!$A:$E,5,FALSE)</f>
        <v>Dog</v>
      </c>
      <c r="D34" s="172" t="s">
        <v>141</v>
      </c>
      <c r="E34" s="174" t="s">
        <v>142</v>
      </c>
      <c r="F34" s="175">
        <v>806.61538461538464</v>
      </c>
      <c r="G34" s="175">
        <v>8193.2000000000007</v>
      </c>
      <c r="H34" s="176">
        <v>217.60000000000002</v>
      </c>
      <c r="I34" s="172">
        <v>140217</v>
      </c>
      <c r="J34" s="139">
        <v>71</v>
      </c>
      <c r="K34" s="143">
        <f t="shared" si="0"/>
        <v>3.706872171945701</v>
      </c>
      <c r="L34" s="143">
        <f t="shared" si="1"/>
        <v>11.360780065005418</v>
      </c>
      <c r="M34" s="144">
        <f t="shared" si="2"/>
        <v>1.5518802998209919E-3</v>
      </c>
      <c r="N34" s="150">
        <f t="shared" si="3"/>
        <v>0.3262867647058823</v>
      </c>
      <c r="O34" s="139"/>
    </row>
    <row r="35" spans="1:15" ht="12.5">
      <c r="A35" s="173" t="str">
        <f>VLOOKUP(B35,'Campaign x Landing Pages'!$A:$D,2,FALSE)</f>
        <v>Q1</v>
      </c>
      <c r="B35" s="172" t="s">
        <v>43</v>
      </c>
      <c r="C35" s="172" t="str">
        <f>VLOOKUP(B35,'Campaign x Landing Pages'!$A:$E,5,FALSE)</f>
        <v>Dog</v>
      </c>
      <c r="D35" s="172" t="s">
        <v>121</v>
      </c>
      <c r="E35" s="174" t="s">
        <v>122</v>
      </c>
      <c r="F35" s="175">
        <v>1168</v>
      </c>
      <c r="G35" s="175">
        <v>37316.667999999998</v>
      </c>
      <c r="H35" s="176">
        <v>674.2</v>
      </c>
      <c r="I35" s="172">
        <v>74183</v>
      </c>
      <c r="J35" s="139">
        <v>227</v>
      </c>
      <c r="K35" s="143">
        <f t="shared" si="0"/>
        <v>1.7324236131711657</v>
      </c>
      <c r="L35" s="143">
        <f t="shared" si="1"/>
        <v>5.1453744493392071</v>
      </c>
      <c r="M35" s="144">
        <f t="shared" si="2"/>
        <v>9.0883356024965296E-3</v>
      </c>
      <c r="N35" s="150">
        <f t="shared" si="3"/>
        <v>0.3366953426283002</v>
      </c>
      <c r="O35" s="139"/>
    </row>
    <row r="36" spans="1:15" ht="12.5">
      <c r="A36" s="173" t="str">
        <f>VLOOKUP(B36,'Campaign x Landing Pages'!$A:$D,2,FALSE)</f>
        <v>Q1</v>
      </c>
      <c r="B36" s="172" t="s">
        <v>43</v>
      </c>
      <c r="C36" s="172" t="str">
        <f>VLOOKUP(B36,'Campaign x Landing Pages'!$A:$E,5,FALSE)</f>
        <v>Dog</v>
      </c>
      <c r="D36" s="172" t="s">
        <v>109</v>
      </c>
      <c r="E36" s="174" t="s">
        <v>110</v>
      </c>
      <c r="F36" s="175">
        <v>1006</v>
      </c>
      <c r="G36" s="175">
        <v>36733.5</v>
      </c>
      <c r="H36" s="176">
        <v>686.40000000000009</v>
      </c>
      <c r="I36" s="172">
        <v>66167</v>
      </c>
      <c r="J36" s="139">
        <v>233</v>
      </c>
      <c r="K36" s="143">
        <f t="shared" si="0"/>
        <v>1.4656177156177155</v>
      </c>
      <c r="L36" s="143">
        <f t="shared" si="1"/>
        <v>4.3175965665236049</v>
      </c>
      <c r="M36" s="144">
        <f t="shared" si="2"/>
        <v>1.0373751265736699E-2</v>
      </c>
      <c r="N36" s="150">
        <f t="shared" si="3"/>
        <v>0.33945221445221441</v>
      </c>
      <c r="O36" s="139"/>
    </row>
    <row r="37" spans="1:15" ht="12.5">
      <c r="A37" s="173" t="str">
        <f>VLOOKUP(B37,'Campaign x Landing Pages'!$A:$D,2,FALSE)</f>
        <v>Q2</v>
      </c>
      <c r="B37" s="172" t="s">
        <v>50</v>
      </c>
      <c r="C37" s="172" t="str">
        <f>VLOOKUP(B37,'Campaign x Landing Pages'!$A:$E,5,FALSE)</f>
        <v>Dog</v>
      </c>
      <c r="D37" s="172" t="s">
        <v>101</v>
      </c>
      <c r="E37" s="174" t="s">
        <v>102</v>
      </c>
      <c r="F37" s="175">
        <v>1171.5</v>
      </c>
      <c r="G37" s="175">
        <v>41552.5</v>
      </c>
      <c r="H37" s="176">
        <v>700.6</v>
      </c>
      <c r="I37" s="172">
        <v>79824</v>
      </c>
      <c r="J37" s="139">
        <v>241</v>
      </c>
      <c r="K37" s="143">
        <f t="shared" si="0"/>
        <v>1.6721381672851841</v>
      </c>
      <c r="L37" s="143">
        <f t="shared" si="1"/>
        <v>4.8609958506224062</v>
      </c>
      <c r="M37" s="144">
        <f t="shared" si="2"/>
        <v>8.776808979755463E-3</v>
      </c>
      <c r="N37" s="150">
        <f t="shared" si="3"/>
        <v>0.34399086497288039</v>
      </c>
      <c r="O37" s="139"/>
    </row>
    <row r="38" spans="1:15" ht="12.5">
      <c r="A38" s="173" t="str">
        <f>VLOOKUP(B38,'Campaign x Landing Pages'!$A:$D,2,FALSE)</f>
        <v>Q1</v>
      </c>
      <c r="B38" s="172" t="s">
        <v>38</v>
      </c>
      <c r="C38" s="172" t="str">
        <f>VLOOKUP(B38,'Campaign x Landing Pages'!$A:$E,5,FALSE)</f>
        <v>Bird</v>
      </c>
      <c r="D38" s="172" t="s">
        <v>141</v>
      </c>
      <c r="E38" s="174" t="s">
        <v>142</v>
      </c>
      <c r="F38" s="175">
        <v>413.91076923076929</v>
      </c>
      <c r="G38" s="175">
        <v>4136.1000000000004</v>
      </c>
      <c r="H38" s="176">
        <v>88.300000000000011</v>
      </c>
      <c r="I38" s="172">
        <v>180522</v>
      </c>
      <c r="J38" s="139">
        <v>31</v>
      </c>
      <c r="K38" s="143">
        <f t="shared" si="0"/>
        <v>4.6875511804164125</v>
      </c>
      <c r="L38" s="143">
        <f t="shared" si="1"/>
        <v>13.351960297766752</v>
      </c>
      <c r="M38" s="144">
        <f t="shared" si="2"/>
        <v>4.89137058087103E-4</v>
      </c>
      <c r="N38" s="150">
        <f t="shared" si="3"/>
        <v>0.35107587768969417</v>
      </c>
      <c r="O38" s="139"/>
    </row>
    <row r="39" spans="1:15" ht="12.5">
      <c r="A39" s="173" t="str">
        <f>VLOOKUP(B39,'Campaign x Landing Pages'!$A:$D,2,FALSE)</f>
        <v>Q1</v>
      </c>
      <c r="B39" s="172" t="s">
        <v>41</v>
      </c>
      <c r="C39" s="172" t="str">
        <f>VLOOKUP(B39,'Campaign x Landing Pages'!$A:$E,5,FALSE)</f>
        <v>Cat</v>
      </c>
      <c r="D39" s="172" t="s">
        <v>139</v>
      </c>
      <c r="E39" s="174" t="s">
        <v>140</v>
      </c>
      <c r="F39" s="175">
        <v>865.20615384615382</v>
      </c>
      <c r="G39" s="175">
        <v>30671.200000000001</v>
      </c>
      <c r="H39" s="176">
        <v>566.80000000000007</v>
      </c>
      <c r="I39" s="172">
        <v>95405</v>
      </c>
      <c r="J39" s="139">
        <v>202</v>
      </c>
      <c r="K39" s="143">
        <f t="shared" si="0"/>
        <v>1.5264752185006241</v>
      </c>
      <c r="L39" s="143">
        <f t="shared" si="1"/>
        <v>4.283198781416603</v>
      </c>
      <c r="M39" s="144">
        <f t="shared" si="2"/>
        <v>5.9409884177978097E-3</v>
      </c>
      <c r="N39" s="150">
        <f t="shared" si="3"/>
        <v>0.35638673253352149</v>
      </c>
      <c r="O39" s="139"/>
    </row>
    <row r="40" spans="1:15" ht="12.5">
      <c r="A40" s="173" t="str">
        <f>VLOOKUP(B40,'Campaign x Landing Pages'!$A:$D,2,FALSE)</f>
        <v>Q2</v>
      </c>
      <c r="B40" s="172" t="s">
        <v>50</v>
      </c>
      <c r="C40" s="172" t="str">
        <f>VLOOKUP(B40,'Campaign x Landing Pages'!$A:$E,5,FALSE)</f>
        <v>Dog</v>
      </c>
      <c r="D40" s="172" t="s">
        <v>129</v>
      </c>
      <c r="E40" s="174" t="s">
        <v>130</v>
      </c>
      <c r="F40" s="175">
        <v>1083.8340000000001</v>
      </c>
      <c r="G40" s="175">
        <v>34228.334000000003</v>
      </c>
      <c r="H40" s="176">
        <v>495.6</v>
      </c>
      <c r="I40" s="172">
        <v>60586</v>
      </c>
      <c r="J40" s="139">
        <v>177</v>
      </c>
      <c r="K40" s="143">
        <f t="shared" si="0"/>
        <v>2.186912832929782</v>
      </c>
      <c r="L40" s="143">
        <f t="shared" si="1"/>
        <v>6.1233559322033901</v>
      </c>
      <c r="M40" s="144">
        <f t="shared" si="2"/>
        <v>8.1801076156207703E-3</v>
      </c>
      <c r="N40" s="150">
        <f t="shared" si="3"/>
        <v>0.35714285714285715</v>
      </c>
      <c r="O40" s="139"/>
    </row>
    <row r="41" spans="1:15" ht="12.5">
      <c r="A41" s="173" t="str">
        <f>VLOOKUP(B41,'Campaign x Landing Pages'!$A:$D,2,FALSE)</f>
        <v>Q2</v>
      </c>
      <c r="B41" s="172" t="s">
        <v>50</v>
      </c>
      <c r="C41" s="172" t="str">
        <f>VLOOKUP(B41,'Campaign x Landing Pages'!$A:$E,5,FALSE)</f>
        <v>Dog</v>
      </c>
      <c r="D41" s="172" t="s">
        <v>95</v>
      </c>
      <c r="E41" s="174" t="s">
        <v>96</v>
      </c>
      <c r="F41" s="175">
        <v>1174.1680000000001</v>
      </c>
      <c r="G41" s="175">
        <v>31464.5</v>
      </c>
      <c r="H41" s="176">
        <v>516.80000000000007</v>
      </c>
      <c r="I41" s="172">
        <v>73331</v>
      </c>
      <c r="J41" s="139">
        <v>185</v>
      </c>
      <c r="K41" s="143">
        <f t="shared" si="0"/>
        <v>2.2719969040247676</v>
      </c>
      <c r="L41" s="143">
        <f t="shared" si="1"/>
        <v>6.346854054054055</v>
      </c>
      <c r="M41" s="144">
        <f t="shared" si="2"/>
        <v>7.0474969658125492E-3</v>
      </c>
      <c r="N41" s="150">
        <f t="shared" si="3"/>
        <v>0.35797213622291019</v>
      </c>
      <c r="O41" s="139"/>
    </row>
    <row r="42" spans="1:15" ht="12.5">
      <c r="A42" s="173" t="str">
        <f>VLOOKUP(B42,'Campaign x Landing Pages'!$A:$D,2,FALSE)</f>
        <v>Q2</v>
      </c>
      <c r="B42" s="172" t="s">
        <v>50</v>
      </c>
      <c r="C42" s="172" t="str">
        <f>VLOOKUP(B42,'Campaign x Landing Pages'!$A:$E,5,FALSE)</f>
        <v>Dog</v>
      </c>
      <c r="D42" s="172" t="s">
        <v>127</v>
      </c>
      <c r="E42" s="174" t="s">
        <v>128</v>
      </c>
      <c r="F42" s="175">
        <v>1074.6680000000001</v>
      </c>
      <c r="G42" s="175">
        <v>35791.667999999998</v>
      </c>
      <c r="H42" s="176">
        <v>605.4</v>
      </c>
      <c r="I42" s="172">
        <v>71480</v>
      </c>
      <c r="J42" s="139">
        <v>218</v>
      </c>
      <c r="K42" s="143">
        <f t="shared" si="0"/>
        <v>1.7751370994383882</v>
      </c>
      <c r="L42" s="143">
        <f t="shared" si="1"/>
        <v>4.9296697247706431</v>
      </c>
      <c r="M42" s="144">
        <f t="shared" si="2"/>
        <v>8.4695019585898142E-3</v>
      </c>
      <c r="N42" s="150">
        <f t="shared" si="3"/>
        <v>0.36009250082590022</v>
      </c>
      <c r="O42" s="139"/>
    </row>
    <row r="43" spans="1:15" ht="12.5">
      <c r="A43" s="173" t="str">
        <f>VLOOKUP(B43,'Campaign x Landing Pages'!$A:$D,2,FALSE)</f>
        <v>Q1</v>
      </c>
      <c r="B43" s="172" t="s">
        <v>41</v>
      </c>
      <c r="C43" s="172" t="str">
        <f>VLOOKUP(B43,'Campaign x Landing Pages'!$A:$E,5,FALSE)</f>
        <v>Cat</v>
      </c>
      <c r="D43" s="172" t="s">
        <v>107</v>
      </c>
      <c r="E43" s="174" t="s">
        <v>108</v>
      </c>
      <c r="F43" s="175">
        <v>1136.6680000000001</v>
      </c>
      <c r="G43" s="175">
        <v>21017.168000000001</v>
      </c>
      <c r="H43" s="176">
        <v>308.20000000000005</v>
      </c>
      <c r="I43" s="172">
        <v>68495</v>
      </c>
      <c r="J43" s="139">
        <v>112</v>
      </c>
      <c r="K43" s="143">
        <f t="shared" si="0"/>
        <v>3.6880856586632054</v>
      </c>
      <c r="L43" s="143">
        <f t="shared" si="1"/>
        <v>10.148821428571429</v>
      </c>
      <c r="M43" s="144">
        <f t="shared" si="2"/>
        <v>4.4995985108402083E-3</v>
      </c>
      <c r="N43" s="150">
        <f t="shared" si="3"/>
        <v>0.36340038935755997</v>
      </c>
      <c r="O43" s="139"/>
    </row>
    <row r="44" spans="1:15" ht="12.5">
      <c r="A44" s="173" t="str">
        <f>VLOOKUP(B44,'Campaign x Landing Pages'!$A:$D,2,FALSE)</f>
        <v>Q1</v>
      </c>
      <c r="B44" s="172" t="s">
        <v>43</v>
      </c>
      <c r="C44" s="172" t="str">
        <f>VLOOKUP(B44,'Campaign x Landing Pages'!$A:$E,5,FALSE)</f>
        <v>Dog</v>
      </c>
      <c r="D44" s="172" t="s">
        <v>119</v>
      </c>
      <c r="E44" s="174" t="s">
        <v>120</v>
      </c>
      <c r="F44" s="175">
        <v>1099.1680000000001</v>
      </c>
      <c r="G44" s="175">
        <v>33617</v>
      </c>
      <c r="H44" s="176">
        <v>539.4</v>
      </c>
      <c r="I44" s="172">
        <v>68738</v>
      </c>
      <c r="J44" s="139">
        <v>198</v>
      </c>
      <c r="K44" s="143">
        <f t="shared" si="0"/>
        <v>2.0377604746014093</v>
      </c>
      <c r="L44" s="143">
        <f t="shared" si="1"/>
        <v>5.5513535353535364</v>
      </c>
      <c r="M44" s="144">
        <f t="shared" si="2"/>
        <v>7.8471878727923421E-3</v>
      </c>
      <c r="N44" s="150">
        <f t="shared" si="3"/>
        <v>0.36707452725250278</v>
      </c>
      <c r="O44" s="139"/>
    </row>
    <row r="45" spans="1:15" ht="12.5">
      <c r="A45" s="173" t="str">
        <f>VLOOKUP(B45,'Campaign x Landing Pages'!$A:$D,2,FALSE)</f>
        <v>Q2</v>
      </c>
      <c r="B45" s="172" t="s">
        <v>47</v>
      </c>
      <c r="C45" s="172" t="str">
        <f>VLOOKUP(B45,'Campaign x Landing Pages'!$A:$E,5,FALSE)</f>
        <v>Bird</v>
      </c>
      <c r="D45" s="172" t="s">
        <v>113</v>
      </c>
      <c r="E45" s="174" t="s">
        <v>114</v>
      </c>
      <c r="F45" s="175">
        <v>427.83400000000006</v>
      </c>
      <c r="G45" s="175">
        <v>9899</v>
      </c>
      <c r="H45" s="176">
        <v>176.5</v>
      </c>
      <c r="I45" s="172">
        <v>47796</v>
      </c>
      <c r="J45" s="139">
        <v>69</v>
      </c>
      <c r="K45" s="143">
        <f t="shared" si="0"/>
        <v>2.423988668555241</v>
      </c>
      <c r="L45" s="143">
        <f t="shared" si="1"/>
        <v>6.2004927536231893</v>
      </c>
      <c r="M45" s="144">
        <f t="shared" si="2"/>
        <v>3.6927776382960917E-3</v>
      </c>
      <c r="N45" s="150">
        <f t="shared" si="3"/>
        <v>0.39093484419263458</v>
      </c>
      <c r="O45" s="139"/>
    </row>
    <row r="46" spans="1:15" ht="12.5">
      <c r="A46" s="173" t="str">
        <f>VLOOKUP(B46,'Campaign x Landing Pages'!$A:$D,2,FALSE)</f>
        <v>Q1</v>
      </c>
      <c r="B46" s="172" t="s">
        <v>45</v>
      </c>
      <c r="C46" s="172" t="str">
        <f>VLOOKUP(B46,'Campaign x Landing Pages'!$A:$E,5,FALSE)</f>
        <v>Fish</v>
      </c>
      <c r="D46" s="172" t="s">
        <v>107</v>
      </c>
      <c r="E46" s="174" t="s">
        <v>108</v>
      </c>
      <c r="F46" s="175">
        <v>430.625</v>
      </c>
      <c r="G46" s="175">
        <v>3703.9684523809528</v>
      </c>
      <c r="H46" s="176">
        <v>240.8</v>
      </c>
      <c r="I46" s="172">
        <v>106467</v>
      </c>
      <c r="J46" s="139">
        <v>98</v>
      </c>
      <c r="K46" s="143">
        <f t="shared" si="0"/>
        <v>1.7883098006644518</v>
      </c>
      <c r="L46" s="143">
        <f t="shared" si="1"/>
        <v>4.3941326530612246</v>
      </c>
      <c r="M46" s="144">
        <f t="shared" si="2"/>
        <v>2.2617336827373742E-3</v>
      </c>
      <c r="N46" s="150">
        <f t="shared" si="3"/>
        <v>0.40697674418604651</v>
      </c>
      <c r="O46" s="139"/>
    </row>
    <row r="47" spans="1:15" ht="12.5">
      <c r="A47" s="173" t="str">
        <f>VLOOKUP(B47,'Campaign x Landing Pages'!$A:$D,2,FALSE)</f>
        <v>Q1</v>
      </c>
      <c r="B47" s="172" t="s">
        <v>43</v>
      </c>
      <c r="C47" s="172" t="str">
        <f>VLOOKUP(B47,'Campaign x Landing Pages'!$A:$E,5,FALSE)</f>
        <v>Dog</v>
      </c>
      <c r="D47" s="172" t="s">
        <v>105</v>
      </c>
      <c r="E47" s="174" t="s">
        <v>106</v>
      </c>
      <c r="F47" s="175">
        <v>949.5</v>
      </c>
      <c r="G47" s="175">
        <v>34132.334000000003</v>
      </c>
      <c r="H47" s="176">
        <v>533.4</v>
      </c>
      <c r="I47" s="172">
        <v>55913</v>
      </c>
      <c r="J47" s="139">
        <v>219</v>
      </c>
      <c r="K47" s="143">
        <f t="shared" si="0"/>
        <v>1.7800899887514061</v>
      </c>
      <c r="L47" s="143">
        <f t="shared" si="1"/>
        <v>4.3356164383561646</v>
      </c>
      <c r="M47" s="144">
        <f t="shared" si="2"/>
        <v>9.5398207930177236E-3</v>
      </c>
      <c r="N47" s="150">
        <f t="shared" si="3"/>
        <v>0.41057367829021374</v>
      </c>
      <c r="O47" s="139"/>
    </row>
    <row r="48" spans="1:15" ht="12.5">
      <c r="A48" s="173" t="str">
        <f>VLOOKUP(B48,'Campaign x Landing Pages'!$A:$D,2,FALSE)</f>
        <v>Q1</v>
      </c>
      <c r="B48" s="172" t="s">
        <v>43</v>
      </c>
      <c r="C48" s="172" t="str">
        <f>VLOOKUP(B48,'Campaign x Landing Pages'!$A:$E,5,FALSE)</f>
        <v>Dog</v>
      </c>
      <c r="D48" s="172" t="s">
        <v>123</v>
      </c>
      <c r="E48" s="174" t="s">
        <v>124</v>
      </c>
      <c r="F48" s="175">
        <v>1188.8340000000001</v>
      </c>
      <c r="G48" s="175">
        <v>38539.834000000003</v>
      </c>
      <c r="H48" s="176">
        <v>537</v>
      </c>
      <c r="I48" s="172">
        <v>72948</v>
      </c>
      <c r="J48" s="139">
        <v>230</v>
      </c>
      <c r="K48" s="143">
        <f t="shared" si="0"/>
        <v>2.2138435754189945</v>
      </c>
      <c r="L48" s="143">
        <f t="shared" si="1"/>
        <v>5.1688434782608699</v>
      </c>
      <c r="M48" s="144">
        <f t="shared" si="2"/>
        <v>7.3614081263365687E-3</v>
      </c>
      <c r="N48" s="150">
        <f t="shared" si="3"/>
        <v>0.42830540037243947</v>
      </c>
      <c r="O48" s="139"/>
    </row>
    <row r="49" spans="1:15" ht="12.5">
      <c r="A49" s="173" t="str">
        <f>VLOOKUP(B49,'Campaign x Landing Pages'!$A:$D,2,FALSE)</f>
        <v>Q1</v>
      </c>
      <c r="B49" s="172" t="s">
        <v>43</v>
      </c>
      <c r="C49" s="172" t="str">
        <f>VLOOKUP(B49,'Campaign x Landing Pages'!$A:$E,5,FALSE)</f>
        <v>Dog</v>
      </c>
      <c r="D49" s="172" t="s">
        <v>103</v>
      </c>
      <c r="E49" s="174" t="s">
        <v>104</v>
      </c>
      <c r="F49" s="175">
        <v>944.16800000000012</v>
      </c>
      <c r="G49" s="175">
        <v>39120</v>
      </c>
      <c r="H49" s="176">
        <v>566</v>
      </c>
      <c r="I49" s="172">
        <v>62810</v>
      </c>
      <c r="J49" s="139">
        <v>247</v>
      </c>
      <c r="K49" s="143">
        <f t="shared" si="0"/>
        <v>1.668141342756184</v>
      </c>
      <c r="L49" s="143">
        <f t="shared" si="1"/>
        <v>3.8225425101214578</v>
      </c>
      <c r="M49" s="144">
        <f t="shared" si="2"/>
        <v>9.0113039324948262E-3</v>
      </c>
      <c r="N49" s="150">
        <f t="shared" si="3"/>
        <v>0.43639575971731448</v>
      </c>
      <c r="O49" s="139"/>
    </row>
    <row r="50" spans="1:15" ht="12.5">
      <c r="A50" s="173" t="str">
        <f>VLOOKUP(B50,'Campaign x Landing Pages'!$A:$D,2,FALSE)</f>
        <v>Q2</v>
      </c>
      <c r="B50" s="172" t="s">
        <v>50</v>
      </c>
      <c r="C50" s="172" t="str">
        <f>VLOOKUP(B50,'Campaign x Landing Pages'!$A:$E,5,FALSE)</f>
        <v>Dog</v>
      </c>
      <c r="D50" s="172" t="s">
        <v>131</v>
      </c>
      <c r="E50" s="174" t="s">
        <v>132</v>
      </c>
      <c r="F50" s="175">
        <v>1065.1680000000001</v>
      </c>
      <c r="G50" s="175">
        <v>35301.667999999998</v>
      </c>
      <c r="H50" s="176">
        <v>475.20000000000005</v>
      </c>
      <c r="I50" s="172">
        <v>57984</v>
      </c>
      <c r="J50" s="139">
        <v>211</v>
      </c>
      <c r="K50" s="143">
        <f t="shared" si="0"/>
        <v>2.2415151515151517</v>
      </c>
      <c r="L50" s="143">
        <f t="shared" si="1"/>
        <v>5.048189573459716</v>
      </c>
      <c r="M50" s="144">
        <f t="shared" si="2"/>
        <v>8.1953642384105969E-3</v>
      </c>
      <c r="N50" s="150">
        <f t="shared" si="3"/>
        <v>0.44402356902356899</v>
      </c>
      <c r="O50" s="139"/>
    </row>
    <row r="51" spans="1:15" ht="12.5">
      <c r="A51" s="173" t="str">
        <f>VLOOKUP(B51,'Campaign x Landing Pages'!$A:$D,2,FALSE)</f>
        <v>Q1</v>
      </c>
      <c r="B51" s="172" t="s">
        <v>43</v>
      </c>
      <c r="C51" s="172" t="str">
        <f>VLOOKUP(B51,'Campaign x Landing Pages'!$A:$E,5,FALSE)</f>
        <v>Dog</v>
      </c>
      <c r="D51" s="172" t="s">
        <v>125</v>
      </c>
      <c r="E51" s="174" t="s">
        <v>126</v>
      </c>
      <c r="F51" s="175">
        <v>1137</v>
      </c>
      <c r="G51" s="175">
        <v>37680</v>
      </c>
      <c r="H51" s="176">
        <v>466.40000000000003</v>
      </c>
      <c r="I51" s="172">
        <v>66435</v>
      </c>
      <c r="J51" s="139">
        <v>231</v>
      </c>
      <c r="K51" s="143">
        <f t="shared" si="0"/>
        <v>2.4378216123499139</v>
      </c>
      <c r="L51" s="143">
        <f t="shared" si="1"/>
        <v>4.9220779220779223</v>
      </c>
      <c r="M51" s="144">
        <f t="shared" si="2"/>
        <v>7.0203958756679466E-3</v>
      </c>
      <c r="N51" s="150">
        <f t="shared" si="3"/>
        <v>0.49528301886792447</v>
      </c>
      <c r="O51" s="139"/>
    </row>
    <row r="52" spans="1:15" ht="12.5">
      <c r="A52" s="173" t="str">
        <f>VLOOKUP(B52,'Campaign x Landing Pages'!$A:$D,2,FALSE)</f>
        <v>Q1</v>
      </c>
      <c r="B52" s="172" t="s">
        <v>45</v>
      </c>
      <c r="C52" s="172" t="str">
        <f>VLOOKUP(B52,'Campaign x Landing Pages'!$A:$E,5,FALSE)</f>
        <v>Fish</v>
      </c>
      <c r="D52" s="172" t="s">
        <v>105</v>
      </c>
      <c r="E52" s="174" t="s">
        <v>106</v>
      </c>
      <c r="F52" s="175">
        <v>382.5</v>
      </c>
      <c r="G52" s="175">
        <v>2873.0654761904771</v>
      </c>
      <c r="H52" s="176">
        <v>120.60000000000001</v>
      </c>
      <c r="I52" s="172">
        <v>96974</v>
      </c>
      <c r="J52" s="139">
        <v>61</v>
      </c>
      <c r="K52" s="143">
        <f t="shared" si="0"/>
        <v>3.1716417910447761</v>
      </c>
      <c r="L52" s="143">
        <f t="shared" si="1"/>
        <v>6.2704918032786887</v>
      </c>
      <c r="M52" s="144">
        <f t="shared" si="2"/>
        <v>1.2436323138160744E-3</v>
      </c>
      <c r="N52" s="150">
        <f t="shared" si="3"/>
        <v>0.50580431177446095</v>
      </c>
      <c r="O52" s="139"/>
    </row>
    <row r="53" spans="1:15" ht="12.5">
      <c r="A53" s="173" t="str">
        <f>VLOOKUP(B53,'Campaign x Landing Pages'!$A:$D,2,FALSE)</f>
        <v>Q1</v>
      </c>
      <c r="B53" s="172" t="s">
        <v>45</v>
      </c>
      <c r="C53" s="172" t="str">
        <f>VLOOKUP(B53,'Campaign x Landing Pages'!$A:$E,5,FALSE)</f>
        <v>Fish</v>
      </c>
      <c r="D53" s="172" t="s">
        <v>135</v>
      </c>
      <c r="E53" s="174" t="s">
        <v>136</v>
      </c>
      <c r="F53" s="175">
        <v>547.08333333333337</v>
      </c>
      <c r="G53" s="175">
        <v>7056.0119047619073</v>
      </c>
      <c r="H53" s="176">
        <v>351</v>
      </c>
      <c r="I53" s="172">
        <v>115828</v>
      </c>
      <c r="J53" s="139">
        <v>182</v>
      </c>
      <c r="K53" s="143">
        <f t="shared" si="0"/>
        <v>1.558641975308642</v>
      </c>
      <c r="L53" s="143">
        <f t="shared" si="1"/>
        <v>3.0059523809523814</v>
      </c>
      <c r="M53" s="144">
        <f t="shared" si="2"/>
        <v>3.0303553544911419E-3</v>
      </c>
      <c r="N53" s="150">
        <f t="shared" si="3"/>
        <v>0.51851851851851849</v>
      </c>
      <c r="O53" s="139"/>
    </row>
    <row r="54" spans="1:15" ht="12.5">
      <c r="A54" s="173" t="str">
        <f>VLOOKUP(B54,'Campaign x Landing Pages'!$A:$D,2,FALSE)</f>
        <v>Q2</v>
      </c>
      <c r="B54" s="172" t="s">
        <v>50</v>
      </c>
      <c r="C54" s="172" t="str">
        <f>VLOOKUP(B54,'Campaign x Landing Pages'!$A:$E,5,FALSE)</f>
        <v>Dog</v>
      </c>
      <c r="D54" s="172" t="s">
        <v>111</v>
      </c>
      <c r="E54" s="174" t="s">
        <v>112</v>
      </c>
      <c r="F54" s="175">
        <v>651</v>
      </c>
      <c r="G54" s="175">
        <v>40138.5</v>
      </c>
      <c r="H54" s="176">
        <v>404.20000000000005</v>
      </c>
      <c r="I54" s="172">
        <v>40647</v>
      </c>
      <c r="J54" s="139">
        <v>221</v>
      </c>
      <c r="K54" s="143">
        <f t="shared" si="0"/>
        <v>1.6105888174171201</v>
      </c>
      <c r="L54" s="143">
        <f t="shared" si="1"/>
        <v>2.9457013574660635</v>
      </c>
      <c r="M54" s="144">
        <f t="shared" si="2"/>
        <v>9.9441533200482213E-3</v>
      </c>
      <c r="N54" s="150">
        <f t="shared" si="3"/>
        <v>0.54675903018307759</v>
      </c>
      <c r="O54" s="139"/>
    </row>
    <row r="55" spans="1:15" ht="12.5">
      <c r="A55" s="173" t="str">
        <f>VLOOKUP(B55,'Campaign x Landing Pages'!$A:$D,2,FALSE)</f>
        <v>Q2</v>
      </c>
      <c r="B55" s="172" t="s">
        <v>50</v>
      </c>
      <c r="C55" s="172" t="str">
        <f>VLOOKUP(B55,'Campaign x Landing Pages'!$A:$E,5,FALSE)</f>
        <v>Dog</v>
      </c>
      <c r="D55" s="172" t="s">
        <v>133</v>
      </c>
      <c r="E55" s="174" t="s">
        <v>134</v>
      </c>
      <c r="F55" s="175">
        <v>1112</v>
      </c>
      <c r="G55" s="175">
        <v>62032</v>
      </c>
      <c r="H55" s="176">
        <v>548.4</v>
      </c>
      <c r="I55" s="172">
        <v>61490</v>
      </c>
      <c r="J55" s="139">
        <v>301</v>
      </c>
      <c r="K55" s="143">
        <f t="shared" si="0"/>
        <v>2.027716994894238</v>
      </c>
      <c r="L55" s="143">
        <f t="shared" si="1"/>
        <v>3.6943521594684388</v>
      </c>
      <c r="M55" s="144">
        <f t="shared" si="2"/>
        <v>8.9185233371279881E-3</v>
      </c>
      <c r="N55" s="150">
        <f t="shared" si="3"/>
        <v>0.54886943836615609</v>
      </c>
      <c r="O55" s="139"/>
    </row>
    <row r="56" spans="1:15" ht="12.5">
      <c r="A56" s="173" t="str">
        <f>VLOOKUP(B56,'Campaign x Landing Pages'!$A:$D,2,FALSE)</f>
        <v>Q2</v>
      </c>
      <c r="B56" s="172" t="s">
        <v>51</v>
      </c>
      <c r="C56" s="172" t="str">
        <f>VLOOKUP(B56,'Campaign x Landing Pages'!$A:$E,5,FALSE)</f>
        <v>Fish</v>
      </c>
      <c r="D56" s="172" t="s">
        <v>131</v>
      </c>
      <c r="E56" s="174" t="s">
        <v>132</v>
      </c>
      <c r="F56" s="175">
        <v>445.69500000000011</v>
      </c>
      <c r="G56" s="175">
        <v>2410.8136904761905</v>
      </c>
      <c r="H56" s="176">
        <v>98.800000000000011</v>
      </c>
      <c r="I56" s="172">
        <v>104084</v>
      </c>
      <c r="J56" s="139">
        <v>59</v>
      </c>
      <c r="K56" s="143">
        <f t="shared" si="0"/>
        <v>4.5110829959514174</v>
      </c>
      <c r="L56" s="143">
        <f t="shared" si="1"/>
        <v>7.5541525423728828</v>
      </c>
      <c r="M56" s="144">
        <f t="shared" si="2"/>
        <v>9.4923331155605099E-4</v>
      </c>
      <c r="N56" s="150">
        <f t="shared" si="3"/>
        <v>0.59716599190283393</v>
      </c>
      <c r="O56" s="139"/>
    </row>
    <row r="57" spans="1:15" ht="12.5">
      <c r="A57" s="173" t="str">
        <f>VLOOKUP(B57,'Campaign x Landing Pages'!$A:$D,2,FALSE)</f>
        <v>Q2</v>
      </c>
      <c r="B57" s="172" t="s">
        <v>49</v>
      </c>
      <c r="C57" s="172" t="str">
        <f>VLOOKUP(B57,'Campaign x Landing Pages'!$A:$E,5,FALSE)</f>
        <v>Cat</v>
      </c>
      <c r="D57" s="172" t="s">
        <v>133</v>
      </c>
      <c r="E57" s="174" t="s">
        <v>134</v>
      </c>
      <c r="F57" s="175">
        <v>1131.3340000000001</v>
      </c>
      <c r="G57" s="175">
        <v>28340.668000000001</v>
      </c>
      <c r="H57" s="176">
        <v>308</v>
      </c>
      <c r="I57" s="172">
        <v>54297</v>
      </c>
      <c r="J57" s="139">
        <v>185</v>
      </c>
      <c r="K57" s="143">
        <f t="shared" si="0"/>
        <v>3.6731623376623377</v>
      </c>
      <c r="L57" s="143">
        <f t="shared" si="1"/>
        <v>6.115318918918919</v>
      </c>
      <c r="M57" s="144">
        <f t="shared" si="2"/>
        <v>5.672504926607363E-3</v>
      </c>
      <c r="N57" s="150">
        <f t="shared" si="3"/>
        <v>0.60064935064935066</v>
      </c>
      <c r="O57" s="139"/>
    </row>
    <row r="58" spans="1:15" ht="12.5">
      <c r="A58" s="173" t="str">
        <f>VLOOKUP(B58,'Campaign x Landing Pages'!$A:$D,2,FALSE)</f>
        <v>Q1</v>
      </c>
      <c r="B58" s="172" t="s">
        <v>41</v>
      </c>
      <c r="C58" s="172" t="str">
        <f>VLOOKUP(B58,'Campaign x Landing Pages'!$A:$E,5,FALSE)</f>
        <v>Cat</v>
      </c>
      <c r="D58" s="172" t="s">
        <v>141</v>
      </c>
      <c r="E58" s="174" t="s">
        <v>142</v>
      </c>
      <c r="F58" s="175">
        <v>760.94923076923078</v>
      </c>
      <c r="G58" s="175">
        <v>9855.2000000000007</v>
      </c>
      <c r="H58" s="176">
        <v>195.60000000000002</v>
      </c>
      <c r="I58" s="172">
        <v>145509</v>
      </c>
      <c r="J58" s="139">
        <v>120</v>
      </c>
      <c r="K58" s="143">
        <f t="shared" si="0"/>
        <v>3.8903334906402387</v>
      </c>
      <c r="L58" s="143">
        <f t="shared" si="1"/>
        <v>6.3412435897435895</v>
      </c>
      <c r="M58" s="144">
        <f t="shared" si="2"/>
        <v>1.3442467476238586E-3</v>
      </c>
      <c r="N58" s="150">
        <f t="shared" si="3"/>
        <v>0.61349693251533732</v>
      </c>
      <c r="O58" s="139"/>
    </row>
    <row r="59" spans="1:15" ht="12.5">
      <c r="A59" s="173" t="str">
        <f>VLOOKUP(B59,'Campaign x Landing Pages'!$A:$D,2,FALSE)</f>
        <v>Q2</v>
      </c>
      <c r="B59" s="172" t="s">
        <v>49</v>
      </c>
      <c r="C59" s="172" t="str">
        <f>VLOOKUP(B59,'Campaign x Landing Pages'!$A:$E,5,FALSE)</f>
        <v>Cat</v>
      </c>
      <c r="D59" s="172" t="s">
        <v>99</v>
      </c>
      <c r="E59" s="174" t="s">
        <v>100</v>
      </c>
      <c r="F59" s="175">
        <v>993.83400000000006</v>
      </c>
      <c r="G59" s="175">
        <v>21388.168000000001</v>
      </c>
      <c r="H59" s="176">
        <v>210</v>
      </c>
      <c r="I59" s="172">
        <v>55205</v>
      </c>
      <c r="J59" s="139">
        <v>131</v>
      </c>
      <c r="K59" s="143">
        <f t="shared" si="0"/>
        <v>4.7325428571428576</v>
      </c>
      <c r="L59" s="143">
        <f t="shared" si="1"/>
        <v>7.5865190839694661</v>
      </c>
      <c r="M59" s="144">
        <f t="shared" si="2"/>
        <v>3.8040032605742235E-3</v>
      </c>
      <c r="N59" s="150">
        <f t="shared" si="3"/>
        <v>0.62380952380952381</v>
      </c>
      <c r="O59" s="139"/>
    </row>
    <row r="60" spans="1:15" ht="12.5">
      <c r="A60" s="173" t="str">
        <f>VLOOKUP(B60,'Campaign x Landing Pages'!$A:$D,2,FALSE)</f>
        <v>Q1</v>
      </c>
      <c r="B60" s="172" t="s">
        <v>38</v>
      </c>
      <c r="C60" s="172" t="str">
        <f>VLOOKUP(B60,'Campaign x Landing Pages'!$A:$E,5,FALSE)</f>
        <v>Bird</v>
      </c>
      <c r="D60" s="172" t="s">
        <v>137</v>
      </c>
      <c r="E60" s="174" t="s">
        <v>138</v>
      </c>
      <c r="F60" s="175">
        <v>407.69230769230774</v>
      </c>
      <c r="G60" s="175">
        <v>11830.5</v>
      </c>
      <c r="H60" s="176">
        <v>90.5</v>
      </c>
      <c r="I60" s="172">
        <v>93336</v>
      </c>
      <c r="J60" s="139">
        <v>62</v>
      </c>
      <c r="K60" s="143">
        <f t="shared" si="0"/>
        <v>4.5048873778155549</v>
      </c>
      <c r="L60" s="143">
        <f t="shared" si="1"/>
        <v>6.575682382133996</v>
      </c>
      <c r="M60" s="144">
        <f t="shared" si="2"/>
        <v>9.6961515385274712E-4</v>
      </c>
      <c r="N60" s="150">
        <f t="shared" si="3"/>
        <v>0.68508287292817682</v>
      </c>
      <c r="O60" s="139"/>
    </row>
    <row r="61" spans="1:15" ht="12.5">
      <c r="A61" s="173" t="str">
        <f>VLOOKUP(B61,'Campaign x Landing Pages'!$A:$D,2,FALSE)</f>
        <v>Q1</v>
      </c>
      <c r="B61" s="172" t="s">
        <v>45</v>
      </c>
      <c r="C61" s="172" t="str">
        <f>VLOOKUP(B61,'Campaign x Landing Pages'!$A:$E,5,FALSE)</f>
        <v>Fish</v>
      </c>
      <c r="D61" s="172" t="s">
        <v>139</v>
      </c>
      <c r="E61" s="174" t="s">
        <v>140</v>
      </c>
      <c r="F61" s="175">
        <v>351.54935897435894</v>
      </c>
      <c r="G61" s="175">
        <v>9712.8571428571431</v>
      </c>
      <c r="H61" s="176">
        <v>298</v>
      </c>
      <c r="I61" s="172">
        <v>78957</v>
      </c>
      <c r="J61" s="139">
        <v>205</v>
      </c>
      <c r="K61" s="143">
        <f t="shared" si="0"/>
        <v>1.179695835484426</v>
      </c>
      <c r="L61" s="143">
        <f t="shared" si="1"/>
        <v>1.7148749218261412</v>
      </c>
      <c r="M61" s="144">
        <f t="shared" si="2"/>
        <v>3.7742062135086188E-3</v>
      </c>
      <c r="N61" s="150">
        <f t="shared" si="3"/>
        <v>0.68791946308724827</v>
      </c>
      <c r="O61" s="139"/>
    </row>
    <row r="62" spans="1:15" ht="12.5">
      <c r="A62" s="173" t="str">
        <f>VLOOKUP(B62,'Campaign x Landing Pages'!$A:$D,2,FALSE)</f>
        <v>Q2</v>
      </c>
      <c r="B62" s="172" t="s">
        <v>51</v>
      </c>
      <c r="C62" s="172" t="str">
        <f>VLOOKUP(B62,'Campaign x Landing Pages'!$A:$E,5,FALSE)</f>
        <v>Fish</v>
      </c>
      <c r="D62" s="172" t="s">
        <v>117</v>
      </c>
      <c r="E62" s="174" t="s">
        <v>118</v>
      </c>
      <c r="F62" s="175">
        <v>436.38916666666677</v>
      </c>
      <c r="G62" s="175">
        <v>3195.8333333333339</v>
      </c>
      <c r="H62" s="176">
        <v>103.4</v>
      </c>
      <c r="I62" s="172">
        <v>105231</v>
      </c>
      <c r="J62" s="139">
        <v>74</v>
      </c>
      <c r="K62" s="143">
        <f t="shared" si="0"/>
        <v>4.2203981302385563</v>
      </c>
      <c r="L62" s="143">
        <f t="shared" si="1"/>
        <v>5.8971509009009022</v>
      </c>
      <c r="M62" s="144">
        <f t="shared" si="2"/>
        <v>9.8260018435632093E-4</v>
      </c>
      <c r="N62" s="150">
        <f t="shared" si="3"/>
        <v>0.71566731141199225</v>
      </c>
      <c r="O62" s="139"/>
    </row>
    <row r="63" spans="1:15" ht="12.5">
      <c r="A63" s="173" t="str">
        <f>VLOOKUP(B63,'Campaign x Landing Pages'!$A:$D,2,FALSE)</f>
        <v>Q2</v>
      </c>
      <c r="B63" s="172" t="s">
        <v>51</v>
      </c>
      <c r="C63" s="172" t="str">
        <f>VLOOKUP(B63,'Campaign x Landing Pages'!$A:$E,5,FALSE)</f>
        <v>Fish</v>
      </c>
      <c r="D63" s="172" t="s">
        <v>133</v>
      </c>
      <c r="E63" s="174" t="s">
        <v>134</v>
      </c>
      <c r="F63" s="175">
        <v>484.51416666666677</v>
      </c>
      <c r="G63" s="175">
        <v>4395.6351190476189</v>
      </c>
      <c r="H63" s="176">
        <v>159.4</v>
      </c>
      <c r="I63" s="172">
        <v>103538</v>
      </c>
      <c r="J63" s="139">
        <v>118</v>
      </c>
      <c r="K63" s="143">
        <f t="shared" si="0"/>
        <v>3.0396120869928906</v>
      </c>
      <c r="L63" s="143">
        <f t="shared" si="1"/>
        <v>4.1060522598870062</v>
      </c>
      <c r="M63" s="144">
        <f t="shared" si="2"/>
        <v>1.539531379783268E-3</v>
      </c>
      <c r="N63" s="150">
        <f t="shared" si="3"/>
        <v>0.740276035131744</v>
      </c>
      <c r="O63" s="139"/>
    </row>
    <row r="64" spans="1:15" ht="12.5">
      <c r="A64" s="173" t="str">
        <f>VLOOKUP(B64,'Campaign x Landing Pages'!$A:$D,2,FALSE)</f>
        <v>Q2</v>
      </c>
      <c r="B64" s="172" t="s">
        <v>49</v>
      </c>
      <c r="C64" s="172" t="str">
        <f>VLOOKUP(B64,'Campaign x Landing Pages'!$A:$E,5,FALSE)</f>
        <v>Cat</v>
      </c>
      <c r="D64" s="172" t="s">
        <v>131</v>
      </c>
      <c r="E64" s="174" t="s">
        <v>132</v>
      </c>
      <c r="F64" s="175">
        <v>1024.1680000000001</v>
      </c>
      <c r="G64" s="175">
        <v>23859</v>
      </c>
      <c r="H64" s="176">
        <v>210</v>
      </c>
      <c r="I64" s="172">
        <v>48652</v>
      </c>
      <c r="J64" s="139">
        <v>158</v>
      </c>
      <c r="K64" s="143">
        <f t="shared" si="0"/>
        <v>4.8769904761904765</v>
      </c>
      <c r="L64" s="143">
        <f t="shared" si="1"/>
        <v>6.482075949367089</v>
      </c>
      <c r="M64" s="144">
        <f t="shared" si="2"/>
        <v>4.3163693167803992E-3</v>
      </c>
      <c r="N64" s="150">
        <f t="shared" si="3"/>
        <v>0.75238095238095237</v>
      </c>
      <c r="O64" s="139"/>
    </row>
    <row r="65" spans="1:15" ht="12.5">
      <c r="A65" s="173" t="str">
        <f>VLOOKUP(B65,'Campaign x Landing Pages'!$A:$D,2,FALSE)</f>
        <v>Q1</v>
      </c>
      <c r="B65" s="172" t="s">
        <v>45</v>
      </c>
      <c r="C65" s="172" t="str">
        <f>VLOOKUP(B65,'Campaign x Landing Pages'!$A:$E,5,FALSE)</f>
        <v>Fish</v>
      </c>
      <c r="D65" s="172" t="s">
        <v>103</v>
      </c>
      <c r="E65" s="174" t="s">
        <v>104</v>
      </c>
      <c r="F65" s="175">
        <v>380.625</v>
      </c>
      <c r="G65" s="175">
        <v>1957.2422619047622</v>
      </c>
      <c r="H65" s="176">
        <v>79.400000000000006</v>
      </c>
      <c r="I65" s="172">
        <v>97040</v>
      </c>
      <c r="J65" s="139">
        <v>61</v>
      </c>
      <c r="K65" s="143">
        <f t="shared" si="0"/>
        <v>4.7937657430730471</v>
      </c>
      <c r="L65" s="143">
        <f t="shared" si="1"/>
        <v>6.2397540983606561</v>
      </c>
      <c r="M65" s="144">
        <f t="shared" si="2"/>
        <v>8.1821929101401488E-4</v>
      </c>
      <c r="N65" s="150">
        <f t="shared" si="3"/>
        <v>0.76826196473551633</v>
      </c>
      <c r="O65" s="139"/>
    </row>
    <row r="66" spans="1:15" ht="12.5">
      <c r="A66" s="173" t="str">
        <f>VLOOKUP(B66,'Campaign x Landing Pages'!$A:$D,2,FALSE)</f>
        <v>Q2</v>
      </c>
      <c r="B66" s="172" t="s">
        <v>51</v>
      </c>
      <c r="C66" s="172" t="str">
        <f>VLOOKUP(B66,'Campaign x Landing Pages'!$A:$E,5,FALSE)</f>
        <v>Fish</v>
      </c>
      <c r="D66" s="172" t="s">
        <v>115</v>
      </c>
      <c r="E66" s="174" t="s">
        <v>116</v>
      </c>
      <c r="F66" s="175">
        <v>418.82000000000011</v>
      </c>
      <c r="G66" s="175">
        <v>2606.6470238095244</v>
      </c>
      <c r="H66" s="176">
        <v>91.4</v>
      </c>
      <c r="I66" s="172">
        <v>100367</v>
      </c>
      <c r="J66" s="139">
        <v>72</v>
      </c>
      <c r="K66" s="143">
        <f t="shared" si="0"/>
        <v>4.5822757111597383</v>
      </c>
      <c r="L66" s="143">
        <f t="shared" si="1"/>
        <v>5.816944444444446</v>
      </c>
      <c r="M66" s="144">
        <f t="shared" si="2"/>
        <v>9.1065788555999485E-4</v>
      </c>
      <c r="N66" s="150">
        <f t="shared" si="3"/>
        <v>0.78774617067833697</v>
      </c>
      <c r="O66" s="139"/>
    </row>
    <row r="67" spans="1:15" ht="12.5">
      <c r="A67" s="173" t="str">
        <f>VLOOKUP(B67,'Campaign x Landing Pages'!$A:$D,2,FALSE)</f>
        <v>Q1</v>
      </c>
      <c r="B67" s="172" t="s">
        <v>45</v>
      </c>
      <c r="C67" s="172" t="str">
        <f>VLOOKUP(B67,'Campaign x Landing Pages'!$A:$E,5,FALSE)</f>
        <v>Fish</v>
      </c>
      <c r="D67" s="172" t="s">
        <v>109</v>
      </c>
      <c r="E67" s="174" t="s">
        <v>110</v>
      </c>
      <c r="F67" s="175">
        <v>417.43083333333334</v>
      </c>
      <c r="G67" s="175">
        <v>3632.1928571428575</v>
      </c>
      <c r="H67" s="176">
        <v>127.4</v>
      </c>
      <c r="I67" s="172">
        <v>103728</v>
      </c>
      <c r="J67" s="139">
        <v>101</v>
      </c>
      <c r="K67" s="143">
        <f t="shared" si="0"/>
        <v>3.2765371533228675</v>
      </c>
      <c r="L67" s="143">
        <f t="shared" si="1"/>
        <v>4.1329785478547851</v>
      </c>
      <c r="M67" s="144">
        <f t="shared" si="2"/>
        <v>1.2282122474163196E-3</v>
      </c>
      <c r="N67" s="150">
        <f t="shared" si="3"/>
        <v>0.79277864992150704</v>
      </c>
      <c r="O67" s="139"/>
    </row>
    <row r="68" spans="1:15" ht="12.5">
      <c r="A68" s="173" t="str">
        <f>VLOOKUP(B68,'Campaign x Landing Pages'!$A:$D,2,FALSE)</f>
        <v>Q1</v>
      </c>
      <c r="B68" s="172" t="s">
        <v>41</v>
      </c>
      <c r="C68" s="172" t="str">
        <f>VLOOKUP(B68,'Campaign x Landing Pages'!$A:$E,5,FALSE)</f>
        <v>Cat</v>
      </c>
      <c r="D68" s="172" t="s">
        <v>105</v>
      </c>
      <c r="E68" s="174" t="s">
        <v>106</v>
      </c>
      <c r="F68" s="175">
        <v>999.83400000000006</v>
      </c>
      <c r="G68" s="175">
        <v>21901.168000000001</v>
      </c>
      <c r="H68" s="176">
        <v>150.4</v>
      </c>
      <c r="I68" s="172">
        <v>56814</v>
      </c>
      <c r="J68" s="139">
        <v>122</v>
      </c>
      <c r="K68" s="143">
        <f t="shared" si="0"/>
        <v>6.6478324468085104</v>
      </c>
      <c r="L68" s="143">
        <f t="shared" si="1"/>
        <v>8.195360655737705</v>
      </c>
      <c r="M68" s="144">
        <f t="shared" si="2"/>
        <v>2.6472348364839655E-3</v>
      </c>
      <c r="N68" s="150">
        <f t="shared" si="3"/>
        <v>0.81117021276595747</v>
      </c>
      <c r="O68" s="139"/>
    </row>
    <row r="69" spans="1:15" ht="12.5">
      <c r="A69" s="173" t="str">
        <f>VLOOKUP(B69,'Campaign x Landing Pages'!$A:$D,2,FALSE)</f>
        <v>Q1</v>
      </c>
      <c r="B69" s="172" t="s">
        <v>41</v>
      </c>
      <c r="C69" s="172" t="str">
        <f>VLOOKUP(B69,'Campaign x Landing Pages'!$A:$E,5,FALSE)</f>
        <v>Cat</v>
      </c>
      <c r="D69" s="172" t="s">
        <v>103</v>
      </c>
      <c r="E69" s="174" t="s">
        <v>104</v>
      </c>
      <c r="F69" s="175">
        <v>978.5</v>
      </c>
      <c r="G69" s="175">
        <v>21875.668000000001</v>
      </c>
      <c r="H69" s="176">
        <v>161.80000000000001</v>
      </c>
      <c r="I69" s="172">
        <v>60587</v>
      </c>
      <c r="J69" s="139">
        <v>133</v>
      </c>
      <c r="K69" s="143">
        <f t="shared" si="0"/>
        <v>6.0475896168108774</v>
      </c>
      <c r="L69" s="143">
        <f t="shared" si="1"/>
        <v>7.3571428571428568</v>
      </c>
      <c r="M69" s="144">
        <f t="shared" si="2"/>
        <v>2.6705398847937678E-3</v>
      </c>
      <c r="N69" s="150">
        <f t="shared" si="3"/>
        <v>0.82200247218788625</v>
      </c>
      <c r="O69" s="139"/>
    </row>
    <row r="70" spans="1:15" ht="12.5">
      <c r="A70" s="173" t="str">
        <f>VLOOKUP(B70,'Campaign x Landing Pages'!$A:$D,2,FALSE)</f>
        <v>Q2</v>
      </c>
      <c r="B70" s="172" t="s">
        <v>51</v>
      </c>
      <c r="C70" s="172" t="str">
        <f>VLOOKUP(B70,'Campaign x Landing Pages'!$A:$E,5,FALSE)</f>
        <v>Fish</v>
      </c>
      <c r="D70" s="172" t="s">
        <v>113</v>
      </c>
      <c r="E70" s="174" t="s">
        <v>114</v>
      </c>
      <c r="F70" s="175">
        <v>458.68083333333334</v>
      </c>
      <c r="G70" s="175">
        <v>3149.4547619047626</v>
      </c>
      <c r="H70" s="176">
        <v>85</v>
      </c>
      <c r="I70" s="172">
        <v>109209</v>
      </c>
      <c r="J70" s="139">
        <v>70</v>
      </c>
      <c r="K70" s="143">
        <f t="shared" si="0"/>
        <v>5.3962450980392154</v>
      </c>
      <c r="L70" s="143">
        <f t="shared" si="1"/>
        <v>6.5525833333333336</v>
      </c>
      <c r="M70" s="144">
        <f t="shared" si="2"/>
        <v>7.7832413079508098E-4</v>
      </c>
      <c r="N70" s="150">
        <f t="shared" si="3"/>
        <v>0.82352941176470584</v>
      </c>
      <c r="O70" s="139"/>
    </row>
    <row r="71" spans="1:15" ht="12.5">
      <c r="A71" s="173" t="str">
        <f>VLOOKUP(B71,'Campaign x Landing Pages'!$A:$D,2,FALSE)</f>
        <v>Q2</v>
      </c>
      <c r="B71" s="172" t="s">
        <v>51</v>
      </c>
      <c r="C71" s="172" t="str">
        <f>VLOOKUP(B71,'Campaign x Landing Pages'!$A:$E,5,FALSE)</f>
        <v>Fish</v>
      </c>
      <c r="D71" s="172" t="s">
        <v>111</v>
      </c>
      <c r="E71" s="174" t="s">
        <v>112</v>
      </c>
      <c r="F71" s="175">
        <v>639.58333333333348</v>
      </c>
      <c r="G71" s="175">
        <v>5053.5714285714294</v>
      </c>
      <c r="H71" s="176">
        <v>149.20000000000002</v>
      </c>
      <c r="I71" s="172">
        <v>146175</v>
      </c>
      <c r="J71" s="139">
        <v>123</v>
      </c>
      <c r="K71" s="143">
        <f t="shared" si="0"/>
        <v>4.2867515638963365</v>
      </c>
      <c r="L71" s="143">
        <f t="shared" si="1"/>
        <v>5.1998644986449873</v>
      </c>
      <c r="M71" s="144">
        <f t="shared" si="2"/>
        <v>1.020694373182829E-3</v>
      </c>
      <c r="N71" s="150">
        <f t="shared" si="3"/>
        <v>0.82439678284182294</v>
      </c>
      <c r="O71" s="139"/>
    </row>
    <row r="72" spans="1:15" ht="12.5">
      <c r="A72" s="173" t="str">
        <f>VLOOKUP(B72,'Campaign x Landing Pages'!$A:$D,2,FALSE)</f>
        <v>Q1</v>
      </c>
      <c r="B72" s="172" t="s">
        <v>45</v>
      </c>
      <c r="C72" s="172" t="str">
        <f>VLOOKUP(B72,'Campaign x Landing Pages'!$A:$E,5,FALSE)</f>
        <v>Fish</v>
      </c>
      <c r="D72" s="172" t="s">
        <v>141</v>
      </c>
      <c r="E72" s="174" t="s">
        <v>142</v>
      </c>
      <c r="F72" s="175">
        <v>353.67564102564108</v>
      </c>
      <c r="G72" s="175">
        <v>1632.5</v>
      </c>
      <c r="H72" s="176">
        <v>118</v>
      </c>
      <c r="I72" s="172">
        <v>137793</v>
      </c>
      <c r="J72" s="139">
        <v>99</v>
      </c>
      <c r="K72" s="143">
        <f t="shared" si="0"/>
        <v>2.9972511951325518</v>
      </c>
      <c r="L72" s="143">
        <f t="shared" si="1"/>
        <v>3.572481222481223</v>
      </c>
      <c r="M72" s="144">
        <f t="shared" si="2"/>
        <v>8.5635699926701642E-4</v>
      </c>
      <c r="N72" s="150">
        <f t="shared" si="3"/>
        <v>0.83898305084745761</v>
      </c>
      <c r="O72" s="139"/>
    </row>
    <row r="73" spans="1:15" ht="12.5">
      <c r="A73" s="173" t="str">
        <f>VLOOKUP(B73,'Campaign x Landing Pages'!$A:$D,2,FALSE)</f>
        <v>Q1</v>
      </c>
      <c r="B73" s="172" t="s">
        <v>41</v>
      </c>
      <c r="C73" s="172" t="str">
        <f>VLOOKUP(B73,'Campaign x Landing Pages'!$A:$E,5,FALSE)</f>
        <v>Cat</v>
      </c>
      <c r="D73" s="172" t="s">
        <v>101</v>
      </c>
      <c r="E73" s="174" t="s">
        <v>102</v>
      </c>
      <c r="F73" s="175">
        <v>1057</v>
      </c>
      <c r="G73" s="175">
        <v>19011.168000000001</v>
      </c>
      <c r="H73" s="176">
        <v>162.20000000000002</v>
      </c>
      <c r="I73" s="172">
        <v>52891</v>
      </c>
      <c r="J73" s="139">
        <v>141</v>
      </c>
      <c r="K73" s="143">
        <f t="shared" si="0"/>
        <v>6.5166461159062878</v>
      </c>
      <c r="L73" s="143">
        <f t="shared" si="1"/>
        <v>7.4964539007092199</v>
      </c>
      <c r="M73" s="144">
        <f t="shared" si="2"/>
        <v>3.0666843130211191E-3</v>
      </c>
      <c r="N73" s="150">
        <f t="shared" si="3"/>
        <v>0.86929716399506773</v>
      </c>
      <c r="O73" s="139"/>
    </row>
    <row r="74" spans="1:15" ht="12.5">
      <c r="A74" s="173" t="str">
        <f>VLOOKUP(B74,'Campaign x Landing Pages'!$A:$D,2,FALSE)</f>
        <v>Q2</v>
      </c>
      <c r="B74" s="172" t="s">
        <v>51</v>
      </c>
      <c r="C74" s="172" t="str">
        <f>VLOOKUP(B74,'Campaign x Landing Pages'!$A:$E,5,FALSE)</f>
        <v>Fish</v>
      </c>
      <c r="D74" s="172" t="s">
        <v>93</v>
      </c>
      <c r="E74" s="174" t="s">
        <v>94</v>
      </c>
      <c r="F74" s="175">
        <v>475.48666666666668</v>
      </c>
      <c r="G74" s="175">
        <v>2608.7797619047624</v>
      </c>
      <c r="H74" s="176">
        <v>74.600000000000009</v>
      </c>
      <c r="I74" s="172">
        <v>138840</v>
      </c>
      <c r="J74" s="139">
        <v>65</v>
      </c>
      <c r="K74" s="143">
        <f t="shared" si="0"/>
        <v>6.3738159070598739</v>
      </c>
      <c r="L74" s="143">
        <f t="shared" si="1"/>
        <v>7.3151794871794875</v>
      </c>
      <c r="M74" s="144">
        <f t="shared" si="2"/>
        <v>5.3730913281475087E-4</v>
      </c>
      <c r="N74" s="150">
        <f t="shared" si="3"/>
        <v>0.87131367292225193</v>
      </c>
      <c r="O74" s="139"/>
    </row>
    <row r="75" spans="1:15" ht="12.5">
      <c r="A75" s="173" t="str">
        <f>VLOOKUP(B75,'Campaign x Landing Pages'!$A:$D,2,FALSE)</f>
        <v>Q2</v>
      </c>
      <c r="B75" s="172" t="s">
        <v>49</v>
      </c>
      <c r="C75" s="172" t="str">
        <f>VLOOKUP(B75,'Campaign x Landing Pages'!$A:$E,5,FALSE)</f>
        <v>Cat</v>
      </c>
      <c r="D75" s="172" t="s">
        <v>129</v>
      </c>
      <c r="E75" s="174" t="s">
        <v>130</v>
      </c>
      <c r="F75" s="175">
        <v>1013.8340000000001</v>
      </c>
      <c r="G75" s="175">
        <v>26065.334000000003</v>
      </c>
      <c r="H75" s="176">
        <v>160</v>
      </c>
      <c r="I75" s="172">
        <v>49824</v>
      </c>
      <c r="J75" s="139">
        <v>142</v>
      </c>
      <c r="K75" s="143">
        <f t="shared" si="0"/>
        <v>6.3364625000000006</v>
      </c>
      <c r="L75" s="143">
        <f t="shared" si="1"/>
        <v>7.1396760563380282</v>
      </c>
      <c r="M75" s="144">
        <f t="shared" si="2"/>
        <v>3.2113037893384713E-3</v>
      </c>
      <c r="N75" s="150">
        <f t="shared" si="3"/>
        <v>0.88749999999999996</v>
      </c>
      <c r="O75" s="139"/>
    </row>
    <row r="76" spans="1:15" ht="12.5">
      <c r="A76" s="173" t="str">
        <f>VLOOKUP(B76,'Campaign x Landing Pages'!$A:$D,2,FALSE)</f>
        <v>Q2</v>
      </c>
      <c r="B76" s="172" t="s">
        <v>49</v>
      </c>
      <c r="C76" s="172" t="str">
        <f>VLOOKUP(B76,'Campaign x Landing Pages'!$A:$E,5,FALSE)</f>
        <v>Cat</v>
      </c>
      <c r="D76" s="172" t="s">
        <v>93</v>
      </c>
      <c r="E76" s="174" t="s">
        <v>94</v>
      </c>
      <c r="F76" s="175">
        <v>1125</v>
      </c>
      <c r="G76" s="175">
        <v>23940.834000000003</v>
      </c>
      <c r="H76" s="176">
        <v>151</v>
      </c>
      <c r="I76" s="172">
        <v>71762</v>
      </c>
      <c r="J76" s="139">
        <v>135</v>
      </c>
      <c r="K76" s="143">
        <f t="shared" si="0"/>
        <v>7.4503311258278142</v>
      </c>
      <c r="L76" s="143">
        <f t="shared" si="1"/>
        <v>8.3333333333333339</v>
      </c>
      <c r="M76" s="144">
        <f t="shared" si="2"/>
        <v>2.1041776985033863E-3</v>
      </c>
      <c r="N76" s="150">
        <f t="shared" si="3"/>
        <v>0.89403973509933776</v>
      </c>
      <c r="O76" s="139"/>
    </row>
    <row r="77" spans="1:15" ht="12.5">
      <c r="A77" s="173" t="str">
        <f>VLOOKUP(B77,'Campaign x Landing Pages'!$A:$D,2,FALSE)</f>
        <v>Q1</v>
      </c>
      <c r="B77" s="172" t="s">
        <v>43</v>
      </c>
      <c r="C77" s="172" t="str">
        <f>VLOOKUP(B77,'Campaign x Landing Pages'!$A:$E,5,FALSE)</f>
        <v>Dog</v>
      </c>
      <c r="D77" s="172" t="s">
        <v>137</v>
      </c>
      <c r="E77" s="174" t="s">
        <v>138</v>
      </c>
      <c r="F77" s="175">
        <v>747.69230769230762</v>
      </c>
      <c r="G77" s="175">
        <v>22469.4</v>
      </c>
      <c r="H77" s="176">
        <v>190.4</v>
      </c>
      <c r="I77" s="172">
        <v>57712</v>
      </c>
      <c r="J77" s="139">
        <v>176</v>
      </c>
      <c r="K77" s="143">
        <f t="shared" si="0"/>
        <v>3.9269553975436322</v>
      </c>
      <c r="L77" s="143">
        <f t="shared" si="1"/>
        <v>4.2482517482517475</v>
      </c>
      <c r="M77" s="144">
        <f t="shared" si="2"/>
        <v>3.2991405600221791E-3</v>
      </c>
      <c r="N77" s="150">
        <f t="shared" si="3"/>
        <v>0.9243697478991596</v>
      </c>
      <c r="O77" s="139"/>
    </row>
    <row r="78" spans="1:15" ht="12.5">
      <c r="A78" s="173" t="str">
        <f>VLOOKUP(B78,'Campaign x Landing Pages'!$A:$D,2,FALSE)</f>
        <v>Q2</v>
      </c>
      <c r="B78" s="172" t="s">
        <v>51</v>
      </c>
      <c r="C78" s="172" t="str">
        <f>VLOOKUP(B78,'Campaign x Landing Pages'!$A:$E,5,FALSE)</f>
        <v>Fish</v>
      </c>
      <c r="D78" s="172" t="s">
        <v>101</v>
      </c>
      <c r="E78" s="174" t="s">
        <v>102</v>
      </c>
      <c r="F78" s="175">
        <v>452.77833333333342</v>
      </c>
      <c r="G78" s="175">
        <v>2740.0297619047624</v>
      </c>
      <c r="H78" s="176">
        <v>59.400000000000006</v>
      </c>
      <c r="I78" s="172">
        <v>110122</v>
      </c>
      <c r="J78" s="139">
        <v>55</v>
      </c>
      <c r="K78" s="143">
        <f t="shared" si="0"/>
        <v>7.6225308641975316</v>
      </c>
      <c r="L78" s="143">
        <f t="shared" si="1"/>
        <v>8.2323333333333348</v>
      </c>
      <c r="M78" s="144">
        <f t="shared" si="2"/>
        <v>5.3940175441782759E-4</v>
      </c>
      <c r="N78" s="150">
        <f t="shared" si="3"/>
        <v>0.92592592592592582</v>
      </c>
      <c r="O78" s="139"/>
    </row>
    <row r="79" spans="1:15" ht="12.5">
      <c r="A79" s="173" t="str">
        <f>VLOOKUP(B79,'Campaign x Landing Pages'!$A:$D,2,FALSE)</f>
        <v>Q1</v>
      </c>
      <c r="B79" s="172" t="s">
        <v>41</v>
      </c>
      <c r="C79" s="172" t="str">
        <f>VLOOKUP(B79,'Campaign x Landing Pages'!$A:$E,5,FALSE)</f>
        <v>Cat</v>
      </c>
      <c r="D79" s="172" t="s">
        <v>123</v>
      </c>
      <c r="E79" s="174" t="s">
        <v>124</v>
      </c>
      <c r="F79" s="175">
        <v>1280</v>
      </c>
      <c r="G79" s="175">
        <v>29860.5</v>
      </c>
      <c r="H79" s="176">
        <v>186.60000000000002</v>
      </c>
      <c r="I79" s="172">
        <v>77002</v>
      </c>
      <c r="J79" s="139">
        <v>180</v>
      </c>
      <c r="K79" s="143">
        <f t="shared" si="0"/>
        <v>6.8595927116827431</v>
      </c>
      <c r="L79" s="143">
        <f t="shared" si="1"/>
        <v>7.1111111111111107</v>
      </c>
      <c r="M79" s="144">
        <f t="shared" si="2"/>
        <v>2.4233136801641519E-3</v>
      </c>
      <c r="N79" s="150">
        <f t="shared" si="3"/>
        <v>0.96463022508038576</v>
      </c>
      <c r="O79" s="139"/>
    </row>
    <row r="80" spans="1:15" ht="12.5">
      <c r="A80" s="173" t="str">
        <f>VLOOKUP(B80,'Campaign x Landing Pages'!$A:$D,2,FALSE)</f>
        <v>Q1</v>
      </c>
      <c r="B80" s="172" t="s">
        <v>41</v>
      </c>
      <c r="C80" s="172" t="str">
        <f>VLOOKUP(B80,'Campaign x Landing Pages'!$A:$E,5,FALSE)</f>
        <v>Cat</v>
      </c>
      <c r="D80" s="172" t="s">
        <v>137</v>
      </c>
      <c r="E80" s="174" t="s">
        <v>138</v>
      </c>
      <c r="F80" s="175">
        <v>716.5138461538462</v>
      </c>
      <c r="G80" s="175">
        <v>24260.2</v>
      </c>
      <c r="H80" s="176">
        <v>180</v>
      </c>
      <c r="I80" s="172">
        <v>67202</v>
      </c>
      <c r="J80" s="139">
        <v>174</v>
      </c>
      <c r="K80" s="143">
        <f t="shared" si="0"/>
        <v>3.9806324786324789</v>
      </c>
      <c r="L80" s="143">
        <f t="shared" si="1"/>
        <v>4.1178956675508402</v>
      </c>
      <c r="M80" s="144">
        <f t="shared" si="2"/>
        <v>2.6784917115562036E-3</v>
      </c>
      <c r="N80" s="150">
        <f t="shared" si="3"/>
        <v>0.96666666666666667</v>
      </c>
      <c r="O80" s="139"/>
    </row>
    <row r="81" spans="1:15" ht="12.5">
      <c r="A81" s="173" t="str">
        <f>VLOOKUP(B81,'Campaign x Landing Pages'!$A:$D,2,FALSE)</f>
        <v>Q1</v>
      </c>
      <c r="B81" s="172" t="s">
        <v>41</v>
      </c>
      <c r="C81" s="172" t="str">
        <f>VLOOKUP(B81,'Campaign x Landing Pages'!$A:$E,5,FALSE)</f>
        <v>Cat</v>
      </c>
      <c r="D81" s="172" t="s">
        <v>109</v>
      </c>
      <c r="E81" s="174" t="s">
        <v>110</v>
      </c>
      <c r="F81" s="175">
        <v>1071.3340000000001</v>
      </c>
      <c r="G81" s="175">
        <v>30553.5</v>
      </c>
      <c r="H81" s="176">
        <v>160.60000000000002</v>
      </c>
      <c r="I81" s="172">
        <v>68688</v>
      </c>
      <c r="J81" s="139">
        <v>157</v>
      </c>
      <c r="K81" s="143">
        <f t="shared" si="0"/>
        <v>6.6708219178082189</v>
      </c>
      <c r="L81" s="143">
        <f t="shared" si="1"/>
        <v>6.8237834394904464</v>
      </c>
      <c r="M81" s="144">
        <f t="shared" si="2"/>
        <v>2.338108548800373E-3</v>
      </c>
      <c r="N81" s="150">
        <f t="shared" si="3"/>
        <v>0.97758405977584051</v>
      </c>
      <c r="O81" s="139"/>
    </row>
    <row r="82" spans="1:15" ht="12.5">
      <c r="A82" s="173" t="str">
        <f>VLOOKUP(B82,'Campaign x Landing Pages'!$A:$D,2,FALSE)</f>
        <v>Q1</v>
      </c>
      <c r="B82" s="172" t="s">
        <v>45</v>
      </c>
      <c r="C82" s="172" t="str">
        <f>VLOOKUP(B82,'Campaign x Landing Pages'!$A:$E,5,FALSE)</f>
        <v>Fish</v>
      </c>
      <c r="D82" s="172" t="s">
        <v>125</v>
      </c>
      <c r="E82" s="174" t="s">
        <v>126</v>
      </c>
      <c r="F82" s="175">
        <v>501.11166666666668</v>
      </c>
      <c r="G82" s="175">
        <v>3247.7184523809528</v>
      </c>
      <c r="H82" s="176">
        <v>75</v>
      </c>
      <c r="I82" s="172">
        <v>131485</v>
      </c>
      <c r="J82" s="139">
        <v>75</v>
      </c>
      <c r="K82" s="143">
        <f t="shared" si="0"/>
        <v>6.6814888888888895</v>
      </c>
      <c r="L82" s="143">
        <f t="shared" si="1"/>
        <v>6.6814888888888895</v>
      </c>
      <c r="M82" s="144">
        <f t="shared" si="2"/>
        <v>5.7040727079134507E-4</v>
      </c>
      <c r="N82" s="150">
        <f t="shared" si="3"/>
        <v>1</v>
      </c>
      <c r="O82" s="139"/>
    </row>
    <row r="83" spans="1:15" ht="12.5">
      <c r="A83" s="173" t="str">
        <f>VLOOKUP(B83,'Campaign x Landing Pages'!$A:$D,2,FALSE)</f>
        <v>Q2</v>
      </c>
      <c r="B83" s="172" t="s">
        <v>51</v>
      </c>
      <c r="C83" s="172" t="str">
        <f>VLOOKUP(B83,'Campaign x Landing Pages'!$A:$E,5,FALSE)</f>
        <v>Fish</v>
      </c>
      <c r="D83" s="172" t="s">
        <v>95</v>
      </c>
      <c r="E83" s="174" t="s">
        <v>96</v>
      </c>
      <c r="F83" s="175">
        <v>429.51416666666677</v>
      </c>
      <c r="G83" s="175">
        <v>3198.9583333333339</v>
      </c>
      <c r="H83" s="176">
        <v>64.600000000000009</v>
      </c>
      <c r="I83" s="172">
        <v>111861</v>
      </c>
      <c r="J83" s="139">
        <v>66</v>
      </c>
      <c r="K83" s="143">
        <f t="shared" si="0"/>
        <v>6.6488261093911252</v>
      </c>
      <c r="L83" s="143">
        <f t="shared" si="1"/>
        <v>6.5077904040404055</v>
      </c>
      <c r="M83" s="144">
        <f t="shared" si="2"/>
        <v>5.7750243605903765E-4</v>
      </c>
      <c r="N83" s="150">
        <f t="shared" si="3"/>
        <v>1.0216718266253868</v>
      </c>
      <c r="O83" s="139"/>
    </row>
    <row r="84" spans="1:15" ht="12.5">
      <c r="A84" s="173" t="str">
        <f>VLOOKUP(B84,'Campaign x Landing Pages'!$A:$D,2,FALSE)</f>
        <v>Q2</v>
      </c>
      <c r="B84" s="172" t="s">
        <v>49</v>
      </c>
      <c r="C84" s="172" t="str">
        <f>VLOOKUP(B84,'Campaign x Landing Pages'!$A:$E,5,FALSE)</f>
        <v>Cat</v>
      </c>
      <c r="D84" s="172" t="s">
        <v>95</v>
      </c>
      <c r="E84" s="174" t="s">
        <v>96</v>
      </c>
      <c r="F84" s="175">
        <v>988.66800000000012</v>
      </c>
      <c r="G84" s="175">
        <v>24953.334000000003</v>
      </c>
      <c r="H84" s="176">
        <v>140</v>
      </c>
      <c r="I84" s="172">
        <v>51648</v>
      </c>
      <c r="J84" s="139">
        <v>148</v>
      </c>
      <c r="K84" s="143">
        <f t="shared" si="0"/>
        <v>7.0619142857142867</v>
      </c>
      <c r="L84" s="143">
        <f t="shared" si="1"/>
        <v>6.68018918918919</v>
      </c>
      <c r="M84" s="144">
        <f t="shared" si="2"/>
        <v>2.7106567534076827E-3</v>
      </c>
      <c r="N84" s="150">
        <f t="shared" si="3"/>
        <v>1.0571428571428572</v>
      </c>
      <c r="O84" s="139"/>
    </row>
    <row r="85" spans="1:15" ht="12.5">
      <c r="A85" s="173" t="str">
        <f>VLOOKUP(B85,'Campaign x Landing Pages'!$A:$D,2,FALSE)</f>
        <v>Q2</v>
      </c>
      <c r="B85" s="172" t="s">
        <v>49</v>
      </c>
      <c r="C85" s="172" t="str">
        <f>VLOOKUP(B85,'Campaign x Landing Pages'!$A:$E,5,FALSE)</f>
        <v>Cat</v>
      </c>
      <c r="D85" s="172" t="s">
        <v>111</v>
      </c>
      <c r="E85" s="174" t="s">
        <v>112</v>
      </c>
      <c r="F85" s="175">
        <v>1218.5</v>
      </c>
      <c r="G85" s="175">
        <v>44378.668000000005</v>
      </c>
      <c r="H85" s="176">
        <v>247.60000000000002</v>
      </c>
      <c r="I85" s="172">
        <v>64014</v>
      </c>
      <c r="J85" s="139">
        <v>268</v>
      </c>
      <c r="K85" s="143">
        <f t="shared" si="0"/>
        <v>4.9212439418416798</v>
      </c>
      <c r="L85" s="143">
        <f t="shared" si="1"/>
        <v>4.5466417910447765</v>
      </c>
      <c r="M85" s="144">
        <f t="shared" si="2"/>
        <v>3.8679038960227454E-3</v>
      </c>
      <c r="N85" s="150">
        <f t="shared" si="3"/>
        <v>1.0823909531502423</v>
      </c>
      <c r="O85" s="139"/>
    </row>
    <row r="86" spans="1:15" ht="12.5">
      <c r="A86" s="173" t="str">
        <f>VLOOKUP(B86,'Campaign x Landing Pages'!$A:$D,2,FALSE)</f>
        <v>Q2</v>
      </c>
      <c r="B86" s="172" t="s">
        <v>49</v>
      </c>
      <c r="C86" s="172" t="str">
        <f>VLOOKUP(B86,'Campaign x Landing Pages'!$A:$E,5,FALSE)</f>
        <v>Cat</v>
      </c>
      <c r="D86" s="172" t="s">
        <v>127</v>
      </c>
      <c r="E86" s="174" t="s">
        <v>128</v>
      </c>
      <c r="F86" s="175">
        <v>993.16800000000012</v>
      </c>
      <c r="G86" s="175">
        <v>23392.334000000003</v>
      </c>
      <c r="H86" s="176">
        <v>131.80000000000001</v>
      </c>
      <c r="I86" s="172">
        <v>47674</v>
      </c>
      <c r="J86" s="139">
        <v>143</v>
      </c>
      <c r="K86" s="143">
        <f t="shared" si="0"/>
        <v>7.5354172989377846</v>
      </c>
      <c r="L86" s="143">
        <f t="shared" si="1"/>
        <v>6.9452307692307702</v>
      </c>
      <c r="M86" s="144">
        <f t="shared" si="2"/>
        <v>2.7646096404748922E-3</v>
      </c>
      <c r="N86" s="150">
        <f t="shared" si="3"/>
        <v>1.0849772382397571</v>
      </c>
      <c r="O86" s="139"/>
    </row>
    <row r="87" spans="1:15" ht="12.5">
      <c r="A87" s="173" t="str">
        <f>VLOOKUP(B87,'Campaign x Landing Pages'!$A:$D,2,FALSE)</f>
        <v>Q1</v>
      </c>
      <c r="B87" s="172" t="s">
        <v>45</v>
      </c>
      <c r="C87" s="172" t="str">
        <f>VLOOKUP(B87,'Campaign x Landing Pages'!$A:$E,5,FALSE)</f>
        <v>Fish</v>
      </c>
      <c r="D87" s="172" t="s">
        <v>121</v>
      </c>
      <c r="E87" s="174" t="s">
        <v>122</v>
      </c>
      <c r="F87" s="175">
        <v>498.125</v>
      </c>
      <c r="G87" s="175">
        <v>2946.9744047619051</v>
      </c>
      <c r="H87" s="176">
        <v>82.800000000000011</v>
      </c>
      <c r="I87" s="172">
        <v>120350</v>
      </c>
      <c r="J87" s="139">
        <v>90</v>
      </c>
      <c r="K87" s="143">
        <f t="shared" si="0"/>
        <v>6.016002415458936</v>
      </c>
      <c r="L87" s="143">
        <f t="shared" si="1"/>
        <v>5.5347222222222223</v>
      </c>
      <c r="M87" s="144">
        <f t="shared" si="2"/>
        <v>6.8799335272122985E-4</v>
      </c>
      <c r="N87" s="150">
        <f t="shared" si="3"/>
        <v>1.0869565217391304</v>
      </c>
      <c r="O87" s="139"/>
    </row>
    <row r="88" spans="1:15" ht="12.5">
      <c r="A88" s="173" t="str">
        <f>VLOOKUP(B88,'Campaign x Landing Pages'!$A:$D,2,FALSE)</f>
        <v>Q2</v>
      </c>
      <c r="B88" s="172" t="s">
        <v>51</v>
      </c>
      <c r="C88" s="172" t="str">
        <f>VLOOKUP(B88,'Campaign x Landing Pages'!$A:$E,5,FALSE)</f>
        <v>Fish</v>
      </c>
      <c r="D88" s="172" t="s">
        <v>99</v>
      </c>
      <c r="E88" s="174" t="s">
        <v>100</v>
      </c>
      <c r="F88" s="175">
        <v>434.23666666666668</v>
      </c>
      <c r="G88" s="175">
        <v>1688.6904761904764</v>
      </c>
      <c r="H88" s="176">
        <v>52.400000000000006</v>
      </c>
      <c r="I88" s="172">
        <v>102731</v>
      </c>
      <c r="J88" s="139">
        <v>57</v>
      </c>
      <c r="K88" s="143">
        <f t="shared" si="0"/>
        <v>8.2869592875318059</v>
      </c>
      <c r="L88" s="143">
        <f t="shared" si="1"/>
        <v>7.6181871345029242</v>
      </c>
      <c r="M88" s="144">
        <f t="shared" si="2"/>
        <v>5.100699886110327E-4</v>
      </c>
      <c r="N88" s="150">
        <f t="shared" si="3"/>
        <v>1.0877862595419847</v>
      </c>
      <c r="O88" s="139"/>
    </row>
    <row r="89" spans="1:15" ht="12.5">
      <c r="A89" s="173" t="str">
        <f>VLOOKUP(B89,'Campaign x Landing Pages'!$A:$D,2,FALSE)</f>
        <v>Q1</v>
      </c>
      <c r="B89" s="172" t="s">
        <v>41</v>
      </c>
      <c r="C89" s="172" t="str">
        <f>VLOOKUP(B89,'Campaign x Landing Pages'!$A:$E,5,FALSE)</f>
        <v>Cat</v>
      </c>
      <c r="D89" s="172" t="s">
        <v>119</v>
      </c>
      <c r="E89" s="174" t="s">
        <v>120</v>
      </c>
      <c r="F89" s="175">
        <v>1183.8340000000001</v>
      </c>
      <c r="G89" s="175">
        <v>26987</v>
      </c>
      <c r="H89" s="176">
        <v>135</v>
      </c>
      <c r="I89" s="172">
        <v>69604</v>
      </c>
      <c r="J89" s="139">
        <v>152</v>
      </c>
      <c r="K89" s="143">
        <f t="shared" si="0"/>
        <v>8.7691407407407418</v>
      </c>
      <c r="L89" s="143">
        <f t="shared" si="1"/>
        <v>7.7883815789473685</v>
      </c>
      <c r="M89" s="144">
        <f t="shared" si="2"/>
        <v>1.9395437043848054E-3</v>
      </c>
      <c r="N89" s="150">
        <f t="shared" si="3"/>
        <v>1.125925925925926</v>
      </c>
      <c r="O89" s="139"/>
    </row>
    <row r="90" spans="1:15" ht="12.5">
      <c r="A90" s="173" t="str">
        <f>VLOOKUP(B90,'Campaign x Landing Pages'!$A:$D,2,FALSE)</f>
        <v>Q2</v>
      </c>
      <c r="B90" s="172" t="s">
        <v>51</v>
      </c>
      <c r="C90" s="172" t="str">
        <f>VLOOKUP(B90,'Campaign x Landing Pages'!$A:$E,5,FALSE)</f>
        <v>Fish</v>
      </c>
      <c r="D90" s="172" t="s">
        <v>127</v>
      </c>
      <c r="E90" s="174" t="s">
        <v>128</v>
      </c>
      <c r="F90" s="175">
        <v>441.25</v>
      </c>
      <c r="G90" s="175">
        <v>2823.3630952380954</v>
      </c>
      <c r="H90" s="176">
        <v>56</v>
      </c>
      <c r="I90" s="172">
        <v>107744</v>
      </c>
      <c r="J90" s="139">
        <v>64</v>
      </c>
      <c r="K90" s="143">
        <f t="shared" si="0"/>
        <v>7.8794642857142856</v>
      </c>
      <c r="L90" s="143">
        <f t="shared" si="1"/>
        <v>6.89453125</v>
      </c>
      <c r="M90" s="144">
        <f t="shared" si="2"/>
        <v>5.1975051975051978E-4</v>
      </c>
      <c r="N90" s="150">
        <f t="shared" si="3"/>
        <v>1.1428571428571428</v>
      </c>
      <c r="O90" s="139"/>
    </row>
    <row r="91" spans="1:15" ht="12.5">
      <c r="A91" s="173" t="str">
        <f>VLOOKUP(B91,'Campaign x Landing Pages'!$A:$D,2,FALSE)</f>
        <v>Q1</v>
      </c>
      <c r="B91" s="172" t="s">
        <v>45</v>
      </c>
      <c r="C91" s="172" t="str">
        <f>VLOOKUP(B91,'Campaign x Landing Pages'!$A:$E,5,FALSE)</f>
        <v>Fish</v>
      </c>
      <c r="D91" s="172" t="s">
        <v>119</v>
      </c>
      <c r="E91" s="174" t="s">
        <v>120</v>
      </c>
      <c r="F91" s="175">
        <v>466.45833333333343</v>
      </c>
      <c r="G91" s="175">
        <v>3702.7779761904767</v>
      </c>
      <c r="H91" s="176">
        <v>89.800000000000011</v>
      </c>
      <c r="I91" s="172">
        <v>117579</v>
      </c>
      <c r="J91" s="139">
        <v>104</v>
      </c>
      <c r="K91" s="143">
        <f t="shared" si="0"/>
        <v>5.1944135115070535</v>
      </c>
      <c r="L91" s="143">
        <f t="shared" si="1"/>
        <v>4.4851762820512828</v>
      </c>
      <c r="M91" s="144">
        <f t="shared" si="2"/>
        <v>7.6374182464555753E-4</v>
      </c>
      <c r="N91" s="150">
        <f t="shared" si="3"/>
        <v>1.1581291759465477</v>
      </c>
      <c r="O91" s="139"/>
    </row>
    <row r="92" spans="1:15" ht="12.5">
      <c r="A92" s="173" t="str">
        <f>VLOOKUP(B92,'Campaign x Landing Pages'!$A:$D,2,FALSE)</f>
        <v>Q2</v>
      </c>
      <c r="B92" s="172" t="s">
        <v>51</v>
      </c>
      <c r="C92" s="172" t="str">
        <f>VLOOKUP(B92,'Campaign x Landing Pages'!$A:$E,5,FALSE)</f>
        <v>Fish</v>
      </c>
      <c r="D92" s="172" t="s">
        <v>97</v>
      </c>
      <c r="E92" s="174" t="s">
        <v>98</v>
      </c>
      <c r="F92" s="175">
        <v>437.01416666666677</v>
      </c>
      <c r="G92" s="175">
        <v>1862.0041666666668</v>
      </c>
      <c r="H92" s="176">
        <v>57.800000000000004</v>
      </c>
      <c r="I92" s="172">
        <v>105428</v>
      </c>
      <c r="J92" s="139">
        <v>70</v>
      </c>
      <c r="K92" s="143">
        <f t="shared" si="0"/>
        <v>7.5607987312572096</v>
      </c>
      <c r="L92" s="143">
        <f t="shared" si="1"/>
        <v>6.2430595238095252</v>
      </c>
      <c r="M92" s="144">
        <f t="shared" si="2"/>
        <v>5.4824145388321897E-4</v>
      </c>
      <c r="N92" s="150">
        <f t="shared" si="3"/>
        <v>1.2110726643598615</v>
      </c>
      <c r="O92" s="139"/>
    </row>
    <row r="93" spans="1:15" ht="12.5">
      <c r="A93" s="173" t="str">
        <f>VLOOKUP(B93,'Campaign x Landing Pages'!$A:$D,2,FALSE)</f>
        <v>Q2</v>
      </c>
      <c r="B93" s="172" t="s">
        <v>49</v>
      </c>
      <c r="C93" s="172" t="str">
        <f>VLOOKUP(B93,'Campaign x Landing Pages'!$A:$E,5,FALSE)</f>
        <v>Cat</v>
      </c>
      <c r="D93" s="172" t="s">
        <v>97</v>
      </c>
      <c r="E93" s="174" t="s">
        <v>98</v>
      </c>
      <c r="F93" s="175">
        <v>998</v>
      </c>
      <c r="G93" s="175">
        <v>23562.668000000001</v>
      </c>
      <c r="H93" s="176">
        <v>110.4</v>
      </c>
      <c r="I93" s="172">
        <v>44301</v>
      </c>
      <c r="J93" s="139">
        <v>135</v>
      </c>
      <c r="K93" s="143">
        <f t="shared" si="0"/>
        <v>9.0398550724637676</v>
      </c>
      <c r="L93" s="143">
        <f t="shared" si="1"/>
        <v>7.3925925925925924</v>
      </c>
      <c r="M93" s="144">
        <f t="shared" si="2"/>
        <v>2.4920430690052145E-3</v>
      </c>
      <c r="N93" s="150">
        <f t="shared" si="3"/>
        <v>1.2228260869565217</v>
      </c>
      <c r="O93" s="139"/>
    </row>
    <row r="94" spans="1:15" ht="12.5">
      <c r="A94" s="173" t="str">
        <f>VLOOKUP(B94,'Campaign x Landing Pages'!$A:$D,2,FALSE)</f>
        <v>Q1</v>
      </c>
      <c r="B94" s="172" t="s">
        <v>41</v>
      </c>
      <c r="C94" s="172" t="str">
        <f>VLOOKUP(B94,'Campaign x Landing Pages'!$A:$E,5,FALSE)</f>
        <v>Cat</v>
      </c>
      <c r="D94" s="172" t="s">
        <v>125</v>
      </c>
      <c r="E94" s="174" t="s">
        <v>126</v>
      </c>
      <c r="F94" s="175">
        <v>1260</v>
      </c>
      <c r="G94" s="175">
        <v>31622.168000000001</v>
      </c>
      <c r="H94" s="176">
        <v>163.60000000000002</v>
      </c>
      <c r="I94" s="172">
        <v>74882</v>
      </c>
      <c r="J94" s="139">
        <v>201</v>
      </c>
      <c r="K94" s="143">
        <f t="shared" si="0"/>
        <v>7.7017114914425413</v>
      </c>
      <c r="L94" s="143">
        <f t="shared" si="1"/>
        <v>6.2686567164179108</v>
      </c>
      <c r="M94" s="144">
        <f t="shared" si="2"/>
        <v>2.1847707059106328E-3</v>
      </c>
      <c r="N94" s="150">
        <f t="shared" si="3"/>
        <v>1.2286063569682151</v>
      </c>
      <c r="O94" s="139"/>
    </row>
    <row r="95" spans="1:15" ht="12.5">
      <c r="A95" s="173" t="str">
        <f>VLOOKUP(B95,'Campaign x Landing Pages'!$A:$D,2,FALSE)</f>
        <v>Q1</v>
      </c>
      <c r="B95" s="172" t="s">
        <v>41</v>
      </c>
      <c r="C95" s="172" t="str">
        <f>VLOOKUP(B95,'Campaign x Landing Pages'!$A:$E,5,FALSE)</f>
        <v>Cat</v>
      </c>
      <c r="D95" s="172" t="s">
        <v>121</v>
      </c>
      <c r="E95" s="174" t="s">
        <v>122</v>
      </c>
      <c r="F95" s="175">
        <v>1263.5</v>
      </c>
      <c r="G95" s="175">
        <v>34512.667999999998</v>
      </c>
      <c r="H95" s="176">
        <v>167.20000000000002</v>
      </c>
      <c r="I95" s="172">
        <v>72841</v>
      </c>
      <c r="J95" s="139">
        <v>208</v>
      </c>
      <c r="K95" s="143">
        <f t="shared" si="0"/>
        <v>7.5568181818181808</v>
      </c>
      <c r="L95" s="143">
        <f t="shared" si="1"/>
        <v>6.0745192307692308</v>
      </c>
      <c r="M95" s="144">
        <f t="shared" si="2"/>
        <v>2.2954105517497018E-3</v>
      </c>
      <c r="N95" s="150">
        <f t="shared" si="3"/>
        <v>1.2440191387559807</v>
      </c>
      <c r="O95" s="139"/>
    </row>
    <row r="96" spans="1:15" ht="12.5">
      <c r="A96" s="173" t="str">
        <f>VLOOKUP(B96,'Campaign x Landing Pages'!$A:$D,2,FALSE)</f>
        <v>Q1</v>
      </c>
      <c r="B96" s="172" t="s">
        <v>45</v>
      </c>
      <c r="C96" s="172" t="str">
        <f>VLOOKUP(B96,'Campaign x Landing Pages'!$A:$E,5,FALSE)</f>
        <v>Fish</v>
      </c>
      <c r="D96" s="172" t="s">
        <v>123</v>
      </c>
      <c r="E96" s="174" t="s">
        <v>124</v>
      </c>
      <c r="F96" s="175">
        <v>511.875</v>
      </c>
      <c r="G96" s="175">
        <v>3403.5220238095239</v>
      </c>
      <c r="H96" s="176">
        <v>70.8</v>
      </c>
      <c r="I96" s="172">
        <v>128477</v>
      </c>
      <c r="J96" s="139">
        <v>89</v>
      </c>
      <c r="K96" s="143">
        <f t="shared" si="0"/>
        <v>7.2298728813559325</v>
      </c>
      <c r="L96" s="143">
        <f t="shared" si="1"/>
        <v>5.7514044943820224</v>
      </c>
      <c r="M96" s="144">
        <f t="shared" si="2"/>
        <v>5.5107139799341512E-4</v>
      </c>
      <c r="N96" s="150">
        <f t="shared" si="3"/>
        <v>1.2570621468926555</v>
      </c>
      <c r="O96" s="139"/>
    </row>
    <row r="97" spans="1:15" ht="12.5">
      <c r="A97" s="173" t="str">
        <f>VLOOKUP(B97,'Campaign x Landing Pages'!$A:$D,2,FALSE)</f>
        <v>Q1</v>
      </c>
      <c r="B97" s="172" t="s">
        <v>45</v>
      </c>
      <c r="C97" s="172" t="str">
        <f>VLOOKUP(B97,'Campaign x Landing Pages'!$A:$E,5,FALSE)</f>
        <v>Fish</v>
      </c>
      <c r="D97" s="172" t="s">
        <v>137</v>
      </c>
      <c r="E97" s="174" t="s">
        <v>138</v>
      </c>
      <c r="F97" s="175">
        <v>326.61346153846154</v>
      </c>
      <c r="G97" s="175">
        <v>7313.1547619047624</v>
      </c>
      <c r="H97" s="176">
        <v>133.4</v>
      </c>
      <c r="I97" s="172">
        <v>64951</v>
      </c>
      <c r="J97" s="139">
        <v>172</v>
      </c>
      <c r="K97" s="143">
        <f t="shared" si="0"/>
        <v>2.4483767731518853</v>
      </c>
      <c r="L97" s="143">
        <f t="shared" si="1"/>
        <v>1.8989154740608229</v>
      </c>
      <c r="M97" s="144">
        <f t="shared" si="2"/>
        <v>2.0538559837415898E-3</v>
      </c>
      <c r="N97" s="150">
        <f t="shared" si="3"/>
        <v>1.2893553223388305</v>
      </c>
      <c r="O97" s="139"/>
    </row>
    <row r="98" spans="1:15" ht="12.5">
      <c r="A98" s="173" t="str">
        <f>VLOOKUP(B98,'Campaign x Landing Pages'!$A:$D,2,FALSE)</f>
        <v>Q2</v>
      </c>
      <c r="B98" s="172" t="s">
        <v>51</v>
      </c>
      <c r="C98" s="172" t="str">
        <f>VLOOKUP(B98,'Campaign x Landing Pages'!$A:$E,5,FALSE)</f>
        <v>Fish</v>
      </c>
      <c r="D98" s="172" t="s">
        <v>129</v>
      </c>
      <c r="E98" s="174" t="s">
        <v>130</v>
      </c>
      <c r="F98" s="175">
        <v>451.11166666666668</v>
      </c>
      <c r="G98" s="175">
        <v>2136.4089285714285</v>
      </c>
      <c r="H98" s="176">
        <v>51.400000000000006</v>
      </c>
      <c r="I98" s="172">
        <v>105833</v>
      </c>
      <c r="J98" s="139">
        <v>68</v>
      </c>
      <c r="K98" s="143">
        <f t="shared" si="0"/>
        <v>8.7764915693904015</v>
      </c>
      <c r="L98" s="143">
        <f t="shared" si="1"/>
        <v>6.6339950980392155</v>
      </c>
      <c r="M98" s="144">
        <f t="shared" si="2"/>
        <v>4.8567082101045992E-4</v>
      </c>
      <c r="N98" s="150">
        <f t="shared" si="3"/>
        <v>1.3229571984435797</v>
      </c>
      <c r="O98" s="139"/>
    </row>
    <row r="99" spans="1:15" ht="12.5">
      <c r="A99" s="173" t="str">
        <f>VLOOKUP(B99,'Campaign x Landing Pages'!$A:$D,2,FALSE)</f>
        <v>Q2</v>
      </c>
      <c r="B99" s="172" t="s">
        <v>49</v>
      </c>
      <c r="C99" s="172" t="str">
        <f>VLOOKUP(B99,'Campaign x Landing Pages'!$A:$E,5,FALSE)</f>
        <v>Cat</v>
      </c>
      <c r="D99" s="172" t="s">
        <v>117</v>
      </c>
      <c r="E99" s="174" t="s">
        <v>118</v>
      </c>
      <c r="F99" s="175">
        <v>802</v>
      </c>
      <c r="G99" s="175">
        <v>25947.834000000003</v>
      </c>
      <c r="H99" s="176">
        <v>112</v>
      </c>
      <c r="I99" s="172">
        <v>42314</v>
      </c>
      <c r="J99" s="139">
        <v>157</v>
      </c>
      <c r="K99" s="143">
        <f t="shared" si="0"/>
        <v>7.1607142857142856</v>
      </c>
      <c r="L99" s="143">
        <f t="shared" si="1"/>
        <v>5.1082802547770703</v>
      </c>
      <c r="M99" s="144">
        <f t="shared" si="2"/>
        <v>2.6468781018102756E-3</v>
      </c>
      <c r="N99" s="150">
        <f t="shared" si="3"/>
        <v>1.4017857142857142</v>
      </c>
      <c r="O99" s="139"/>
    </row>
    <row r="100" spans="1:15" ht="12.5">
      <c r="A100" s="173" t="str">
        <f>VLOOKUP(B100,'Campaign x Landing Pages'!$A:$D,2,FALSE)</f>
        <v>Q2</v>
      </c>
      <c r="B100" s="172" t="s">
        <v>49</v>
      </c>
      <c r="C100" s="172" t="str">
        <f>VLOOKUP(B100,'Campaign x Landing Pages'!$A:$E,5,FALSE)</f>
        <v>Cat</v>
      </c>
      <c r="D100" s="172" t="s">
        <v>113</v>
      </c>
      <c r="E100" s="174" t="s">
        <v>114</v>
      </c>
      <c r="F100" s="175">
        <v>866.16800000000012</v>
      </c>
      <c r="G100" s="175">
        <v>27015.168000000001</v>
      </c>
      <c r="H100" s="176">
        <v>122.60000000000001</v>
      </c>
      <c r="I100" s="172">
        <v>40814</v>
      </c>
      <c r="J100" s="139">
        <v>199</v>
      </c>
      <c r="K100" s="143">
        <f t="shared" si="0"/>
        <v>7.0649918433931491</v>
      </c>
      <c r="L100" s="143">
        <f t="shared" si="1"/>
        <v>4.3526030150753776</v>
      </c>
      <c r="M100" s="144">
        <f t="shared" si="2"/>
        <v>3.0038712206595778E-3</v>
      </c>
      <c r="N100" s="150">
        <f t="shared" si="3"/>
        <v>1.6231647634584012</v>
      </c>
      <c r="O100" s="139"/>
    </row>
    <row r="101" spans="1:15" ht="12.5">
      <c r="A101" s="173" t="str">
        <f>VLOOKUP(B101,'Campaign x Landing Pages'!$A:$D,2,FALSE)</f>
        <v>Q2</v>
      </c>
      <c r="B101" s="172" t="s">
        <v>49</v>
      </c>
      <c r="C101" s="172" t="str">
        <f>VLOOKUP(B101,'Campaign x Landing Pages'!$A:$E,5,FALSE)</f>
        <v>Cat</v>
      </c>
      <c r="D101" s="172" t="s">
        <v>115</v>
      </c>
      <c r="E101" s="174" t="s">
        <v>116</v>
      </c>
      <c r="F101" s="175">
        <v>747.16800000000012</v>
      </c>
      <c r="G101" s="175">
        <v>25129.834000000003</v>
      </c>
      <c r="H101" s="176">
        <v>94.800000000000011</v>
      </c>
      <c r="I101" s="172">
        <v>38672</v>
      </c>
      <c r="J101" s="139">
        <v>167</v>
      </c>
      <c r="K101" s="143">
        <f t="shared" si="0"/>
        <v>7.8815189873417726</v>
      </c>
      <c r="L101" s="143">
        <f t="shared" si="1"/>
        <v>4.4740598802395217</v>
      </c>
      <c r="M101" s="144">
        <f t="shared" si="2"/>
        <v>2.4513860157219696E-3</v>
      </c>
      <c r="N101" s="150">
        <f t="shared" si="3"/>
        <v>1.7616033755274259</v>
      </c>
      <c r="O101" s="139"/>
    </row>
    <row r="102" spans="1:15" ht="12.5">
      <c r="A102" s="172"/>
      <c r="B102" s="172"/>
      <c r="C102" s="172"/>
      <c r="D102" s="172"/>
      <c r="E102" s="174"/>
      <c r="F102" s="174"/>
      <c r="G102" s="175"/>
      <c r="H102" s="176"/>
      <c r="I102" s="176"/>
      <c r="K102" s="139"/>
      <c r="L102" s="139"/>
      <c r="M102" s="144"/>
      <c r="N102" s="150"/>
    </row>
    <row r="103" spans="1:15" ht="12.5">
      <c r="A103" s="172"/>
      <c r="B103" s="172"/>
      <c r="C103" s="172"/>
      <c r="D103" s="172"/>
      <c r="E103" s="174"/>
      <c r="F103" s="174"/>
      <c r="G103" s="175"/>
      <c r="H103" s="176"/>
      <c r="I103" s="176"/>
      <c r="K103" s="139"/>
      <c r="L103" s="139"/>
      <c r="M103" s="144"/>
      <c r="N103" s="150"/>
    </row>
    <row r="104" spans="1:15" ht="12.5">
      <c r="A104" s="172"/>
      <c r="B104" s="172"/>
      <c r="C104" s="172"/>
      <c r="D104" s="172"/>
      <c r="E104" s="174"/>
      <c r="F104" s="175"/>
      <c r="G104" s="175"/>
      <c r="H104" s="176"/>
      <c r="I104" s="176"/>
      <c r="J104" s="172"/>
      <c r="K104" s="139"/>
      <c r="L104" s="139"/>
      <c r="M104" s="144"/>
      <c r="N104" s="150"/>
    </row>
    <row r="105" spans="1:15" ht="12.5">
      <c r="A105" s="172"/>
      <c r="B105" s="172"/>
      <c r="C105" s="172"/>
      <c r="D105" s="172"/>
      <c r="E105" s="174"/>
      <c r="F105" s="175"/>
      <c r="G105" s="175"/>
      <c r="H105" s="176"/>
      <c r="I105" s="176"/>
      <c r="J105" s="172"/>
      <c r="K105" s="139"/>
      <c r="L105" s="139"/>
      <c r="M105" s="144"/>
      <c r="N105" s="150"/>
    </row>
    <row r="106" spans="1:15" ht="12.5">
      <c r="A106" s="139"/>
      <c r="G106" s="143"/>
      <c r="K106" s="139"/>
      <c r="L106" s="139"/>
      <c r="M106" s="144"/>
      <c r="N106" s="150"/>
    </row>
    <row r="107" spans="1:15" ht="12.5">
      <c r="A107" s="139"/>
      <c r="G107" s="143"/>
      <c r="K107" s="139"/>
      <c r="L107" s="139"/>
      <c r="M107" s="144"/>
      <c r="N107" s="150"/>
    </row>
    <row r="108" spans="1:15" ht="12.5">
      <c r="A108" s="139"/>
      <c r="G108" s="143"/>
      <c r="K108" s="139"/>
      <c r="L108" s="139"/>
      <c r="M108" s="144"/>
      <c r="N108" s="150"/>
    </row>
    <row r="109" spans="1:15" ht="12.5">
      <c r="A109" s="139"/>
      <c r="G109" s="143"/>
      <c r="K109" s="139"/>
      <c r="L109" s="139"/>
      <c r="M109" s="144"/>
      <c r="N109" s="150"/>
    </row>
    <row r="110" spans="1:15" ht="12.5">
      <c r="A110" s="139"/>
      <c r="G110" s="143"/>
      <c r="K110" s="139"/>
      <c r="L110" s="139"/>
      <c r="M110" s="144"/>
      <c r="N110" s="150"/>
    </row>
    <row r="111" spans="1:15" ht="12.5">
      <c r="A111" s="139"/>
      <c r="G111" s="143"/>
      <c r="K111" s="139"/>
      <c r="L111" s="139"/>
      <c r="M111" s="144"/>
      <c r="N111" s="150"/>
    </row>
    <row r="112" spans="1:15" ht="12.5">
      <c r="A112" s="139"/>
      <c r="G112" s="143"/>
      <c r="K112" s="139"/>
      <c r="L112" s="139"/>
      <c r="M112" s="144"/>
      <c r="N112" s="150"/>
    </row>
    <row r="113" spans="1:14" ht="12.5">
      <c r="A113" s="139"/>
      <c r="G113" s="143"/>
      <c r="K113" s="139"/>
      <c r="L113" s="139"/>
      <c r="M113" s="144"/>
      <c r="N113" s="150"/>
    </row>
    <row r="114" spans="1:14" ht="12.5">
      <c r="A114" s="139"/>
      <c r="G114" s="143"/>
      <c r="K114" s="139"/>
      <c r="L114" s="139"/>
      <c r="M114" s="144"/>
      <c r="N114" s="150"/>
    </row>
    <row r="115" spans="1:14" ht="12.5">
      <c r="A115" s="139"/>
      <c r="G115" s="143"/>
      <c r="K115" s="139"/>
      <c r="L115" s="139"/>
      <c r="M115" s="144"/>
      <c r="N115" s="150"/>
    </row>
    <row r="116" spans="1:14" ht="12.5">
      <c r="A116" s="139"/>
      <c r="G116" s="143"/>
      <c r="K116" s="139"/>
      <c r="L116" s="139"/>
      <c r="M116" s="144"/>
      <c r="N116" s="150"/>
    </row>
    <row r="117" spans="1:14" ht="12.5">
      <c r="A117" s="139"/>
      <c r="G117" s="143"/>
      <c r="K117" s="139"/>
      <c r="L117" s="139"/>
      <c r="M117" s="144"/>
      <c r="N117" s="150"/>
    </row>
    <row r="118" spans="1:14" ht="12.5">
      <c r="A118" s="139"/>
      <c r="G118" s="143"/>
      <c r="K118" s="139"/>
      <c r="L118" s="139"/>
      <c r="M118" s="144"/>
      <c r="N118" s="150"/>
    </row>
    <row r="119" spans="1:14" ht="12.5">
      <c r="A119" s="139"/>
      <c r="G119" s="143"/>
      <c r="K119" s="139"/>
      <c r="L119" s="139"/>
      <c r="M119" s="144"/>
      <c r="N119" s="150"/>
    </row>
    <row r="120" spans="1:14" ht="12.5">
      <c r="A120" s="139"/>
      <c r="G120" s="143"/>
      <c r="K120" s="139"/>
      <c r="L120" s="139"/>
      <c r="M120" s="144"/>
      <c r="N120" s="150"/>
    </row>
    <row r="121" spans="1:14" ht="12.5">
      <c r="A121" s="139"/>
      <c r="G121" s="143"/>
      <c r="K121" s="139"/>
      <c r="L121" s="139"/>
      <c r="M121" s="144"/>
      <c r="N121" s="150"/>
    </row>
    <row r="122" spans="1:14" ht="12.5">
      <c r="A122" s="139"/>
      <c r="G122" s="143"/>
      <c r="K122" s="139"/>
      <c r="L122" s="139"/>
      <c r="M122" s="144"/>
      <c r="N122" s="150"/>
    </row>
    <row r="123" spans="1:14" ht="12.5">
      <c r="A123" s="139"/>
      <c r="G123" s="143"/>
      <c r="K123" s="139"/>
      <c r="L123" s="139"/>
      <c r="M123" s="144"/>
      <c r="N123" s="150"/>
    </row>
    <row r="124" spans="1:14" ht="12.5">
      <c r="A124" s="139"/>
      <c r="G124" s="143"/>
      <c r="K124" s="139"/>
      <c r="L124" s="139"/>
      <c r="M124" s="144"/>
      <c r="N124" s="150"/>
    </row>
    <row r="125" spans="1:14" ht="12.5">
      <c r="A125" s="139"/>
      <c r="G125" s="143"/>
      <c r="K125" s="139"/>
      <c r="L125" s="139"/>
      <c r="M125" s="144"/>
      <c r="N125" s="150"/>
    </row>
    <row r="126" spans="1:14" ht="12.5">
      <c r="A126" s="139"/>
      <c r="G126" s="143"/>
      <c r="K126" s="139"/>
      <c r="L126" s="139"/>
      <c r="M126" s="144"/>
      <c r="N126" s="150"/>
    </row>
    <row r="127" spans="1:14" ht="12.5">
      <c r="A127" s="139"/>
      <c r="G127" s="143"/>
      <c r="K127" s="139"/>
      <c r="L127" s="139"/>
      <c r="M127" s="144"/>
      <c r="N127" s="150"/>
    </row>
    <row r="128" spans="1:14" ht="12.5">
      <c r="A128" s="139"/>
      <c r="G128" s="143"/>
      <c r="K128" s="139"/>
      <c r="L128" s="139"/>
      <c r="M128" s="144"/>
      <c r="N128" s="150"/>
    </row>
    <row r="129" spans="1:14" ht="12.5">
      <c r="A129" s="139"/>
      <c r="G129" s="143"/>
      <c r="K129" s="139"/>
      <c r="L129" s="139"/>
      <c r="M129" s="144"/>
      <c r="N129" s="150"/>
    </row>
    <row r="130" spans="1:14" ht="12.5">
      <c r="A130" s="139"/>
      <c r="G130" s="143"/>
      <c r="K130" s="139"/>
      <c r="L130" s="139"/>
      <c r="M130" s="144"/>
      <c r="N130" s="150"/>
    </row>
    <row r="131" spans="1:14" ht="12.5">
      <c r="A131" s="139"/>
      <c r="G131" s="143"/>
      <c r="K131" s="139"/>
      <c r="L131" s="139"/>
      <c r="M131" s="144"/>
      <c r="N131" s="150"/>
    </row>
    <row r="132" spans="1:14" ht="12.5">
      <c r="A132" s="139"/>
      <c r="G132" s="143"/>
      <c r="K132" s="139"/>
      <c r="L132" s="139"/>
      <c r="M132" s="144"/>
      <c r="N132" s="150"/>
    </row>
    <row r="133" spans="1:14" ht="12.5">
      <c r="A133" s="139"/>
      <c r="G133" s="143"/>
      <c r="K133" s="139"/>
      <c r="L133" s="139"/>
      <c r="M133" s="144"/>
      <c r="N133" s="150"/>
    </row>
    <row r="134" spans="1:14" ht="12.5">
      <c r="A134" s="139"/>
      <c r="G134" s="143"/>
      <c r="K134" s="139"/>
      <c r="L134" s="139"/>
      <c r="M134" s="144"/>
      <c r="N134" s="150"/>
    </row>
    <row r="135" spans="1:14" ht="12.5">
      <c r="A135" s="139"/>
      <c r="G135" s="143"/>
      <c r="K135" s="139"/>
      <c r="L135" s="139"/>
      <c r="M135" s="144"/>
      <c r="N135" s="150"/>
    </row>
    <row r="136" spans="1:14" ht="12.5">
      <c r="A136" s="139"/>
      <c r="G136" s="143"/>
      <c r="K136" s="139"/>
      <c r="L136" s="139"/>
      <c r="M136" s="144"/>
      <c r="N136" s="150"/>
    </row>
    <row r="137" spans="1:14" ht="12.5">
      <c r="A137" s="139"/>
      <c r="G137" s="143"/>
      <c r="K137" s="139"/>
      <c r="L137" s="139"/>
      <c r="M137" s="144"/>
      <c r="N137" s="150"/>
    </row>
    <row r="138" spans="1:14" ht="12.5">
      <c r="A138" s="139"/>
      <c r="G138" s="143"/>
      <c r="K138" s="139"/>
      <c r="L138" s="139"/>
      <c r="M138" s="144"/>
      <c r="N138" s="150"/>
    </row>
    <row r="139" spans="1:14" ht="12.5">
      <c r="A139" s="139"/>
      <c r="G139" s="143"/>
      <c r="K139" s="139"/>
      <c r="L139" s="139"/>
      <c r="M139" s="144"/>
      <c r="N139" s="150"/>
    </row>
    <row r="140" spans="1:14" ht="12.5">
      <c r="A140" s="139"/>
      <c r="G140" s="143"/>
      <c r="K140" s="139"/>
      <c r="L140" s="139"/>
      <c r="M140" s="144"/>
      <c r="N140" s="150"/>
    </row>
    <row r="141" spans="1:14" ht="12.5">
      <c r="A141" s="139"/>
      <c r="G141" s="143"/>
      <c r="K141" s="139"/>
      <c r="L141" s="139"/>
      <c r="M141" s="144"/>
      <c r="N141" s="150"/>
    </row>
    <row r="142" spans="1:14" ht="12.5">
      <c r="A142" s="139"/>
      <c r="G142" s="143"/>
      <c r="K142" s="139"/>
      <c r="L142" s="139"/>
      <c r="M142" s="144"/>
      <c r="N142" s="150"/>
    </row>
    <row r="143" spans="1:14" ht="12.5">
      <c r="A143" s="139"/>
      <c r="G143" s="143"/>
      <c r="K143" s="139"/>
      <c r="L143" s="139"/>
      <c r="M143" s="144"/>
      <c r="N143" s="150"/>
    </row>
    <row r="144" spans="1:14" ht="12.5">
      <c r="A144" s="139"/>
      <c r="G144" s="143"/>
      <c r="K144" s="139"/>
      <c r="L144" s="139"/>
      <c r="M144" s="144"/>
      <c r="N144" s="150"/>
    </row>
    <row r="145" spans="1:14" ht="12.5">
      <c r="A145" s="139"/>
      <c r="G145" s="143"/>
      <c r="K145" s="139"/>
      <c r="L145" s="139"/>
      <c r="M145" s="144"/>
      <c r="N145" s="150"/>
    </row>
    <row r="146" spans="1:14" ht="12.5">
      <c r="A146" s="139"/>
      <c r="G146" s="143"/>
      <c r="K146" s="139"/>
      <c r="L146" s="139"/>
      <c r="M146" s="144"/>
      <c r="N146" s="150"/>
    </row>
    <row r="147" spans="1:14" ht="12.5">
      <c r="A147" s="139"/>
      <c r="G147" s="143"/>
      <c r="K147" s="139"/>
      <c r="L147" s="139"/>
      <c r="M147" s="144"/>
      <c r="N147" s="150"/>
    </row>
    <row r="148" spans="1:14" ht="12.5">
      <c r="A148" s="139"/>
      <c r="G148" s="143"/>
      <c r="K148" s="139"/>
      <c r="L148" s="139"/>
      <c r="M148" s="144"/>
      <c r="N148" s="150"/>
    </row>
    <row r="149" spans="1:14" ht="12.5">
      <c r="A149" s="139"/>
      <c r="G149" s="143"/>
      <c r="K149" s="139"/>
      <c r="L149" s="139"/>
      <c r="M149" s="144"/>
      <c r="N149" s="150"/>
    </row>
    <row r="150" spans="1:14" ht="12.5">
      <c r="A150" s="139"/>
      <c r="G150" s="143"/>
      <c r="K150" s="139"/>
      <c r="L150" s="139"/>
      <c r="M150" s="144"/>
      <c r="N150" s="150"/>
    </row>
    <row r="151" spans="1:14" ht="12.5">
      <c r="A151" s="139"/>
      <c r="G151" s="143"/>
      <c r="K151" s="139"/>
      <c r="L151" s="139"/>
      <c r="M151" s="144"/>
      <c r="N151" s="150"/>
    </row>
    <row r="152" spans="1:14" ht="12.5">
      <c r="A152" s="139"/>
      <c r="G152" s="143"/>
      <c r="K152" s="139"/>
      <c r="L152" s="139"/>
      <c r="M152" s="144"/>
      <c r="N152" s="150"/>
    </row>
    <row r="153" spans="1:14" ht="12.5">
      <c r="A153" s="139"/>
      <c r="G153" s="143"/>
      <c r="K153" s="139"/>
      <c r="L153" s="139"/>
      <c r="M153" s="144"/>
      <c r="N153" s="150"/>
    </row>
    <row r="154" spans="1:14" ht="12.5">
      <c r="A154" s="139"/>
      <c r="G154" s="143"/>
      <c r="K154" s="139"/>
      <c r="L154" s="139"/>
      <c r="M154" s="144"/>
      <c r="N154" s="150"/>
    </row>
    <row r="155" spans="1:14" ht="12.5">
      <c r="A155" s="139"/>
      <c r="G155" s="143"/>
      <c r="K155" s="139"/>
      <c r="L155" s="139"/>
      <c r="M155" s="144"/>
      <c r="N155" s="150"/>
    </row>
    <row r="156" spans="1:14" ht="12.5">
      <c r="A156" s="139"/>
      <c r="G156" s="143"/>
      <c r="K156" s="139"/>
      <c r="L156" s="139"/>
      <c r="M156" s="144"/>
      <c r="N156" s="150"/>
    </row>
    <row r="157" spans="1:14" ht="12.5">
      <c r="A157" s="139"/>
      <c r="G157" s="143"/>
      <c r="K157" s="139"/>
      <c r="L157" s="139"/>
      <c r="M157" s="144"/>
      <c r="N157" s="150"/>
    </row>
    <row r="158" spans="1:14" ht="12.5">
      <c r="A158" s="139"/>
      <c r="G158" s="143"/>
      <c r="K158" s="139"/>
      <c r="L158" s="139"/>
      <c r="M158" s="144"/>
      <c r="N158" s="150"/>
    </row>
    <row r="159" spans="1:14" ht="12.5">
      <c r="A159" s="139"/>
      <c r="G159" s="143"/>
      <c r="K159" s="139"/>
      <c r="L159" s="139"/>
      <c r="M159" s="144"/>
      <c r="N159" s="150"/>
    </row>
    <row r="160" spans="1:14" ht="12.5">
      <c r="A160" s="139"/>
      <c r="G160" s="143"/>
      <c r="K160" s="139"/>
      <c r="L160" s="139"/>
      <c r="M160" s="144"/>
      <c r="N160" s="150"/>
    </row>
    <row r="161" spans="1:14" ht="12.5">
      <c r="A161" s="139"/>
      <c r="G161" s="143"/>
      <c r="K161" s="139"/>
      <c r="L161" s="139"/>
      <c r="M161" s="144"/>
      <c r="N161" s="150"/>
    </row>
    <row r="162" spans="1:14" ht="12.5">
      <c r="A162" s="139"/>
      <c r="G162" s="143"/>
      <c r="K162" s="139"/>
      <c r="L162" s="139"/>
      <c r="M162" s="144"/>
      <c r="N162" s="150"/>
    </row>
    <row r="163" spans="1:14" ht="12.5">
      <c r="A163" s="139"/>
      <c r="G163" s="143"/>
      <c r="K163" s="139"/>
      <c r="L163" s="139"/>
      <c r="M163" s="144"/>
      <c r="N163" s="150"/>
    </row>
    <row r="164" spans="1:14" ht="12.5">
      <c r="A164" s="139"/>
      <c r="G164" s="143"/>
      <c r="K164" s="139"/>
      <c r="L164" s="139"/>
      <c r="M164" s="144"/>
      <c r="N164" s="150"/>
    </row>
    <row r="165" spans="1:14" ht="12.5">
      <c r="A165" s="139"/>
      <c r="G165" s="143"/>
      <c r="K165" s="139"/>
      <c r="L165" s="139"/>
      <c r="M165" s="144"/>
      <c r="N165" s="150"/>
    </row>
    <row r="166" spans="1:14" ht="12.5">
      <c r="A166" s="139"/>
      <c r="G166" s="143"/>
      <c r="K166" s="139"/>
      <c r="L166" s="139"/>
      <c r="M166" s="144"/>
      <c r="N166" s="150"/>
    </row>
    <row r="167" spans="1:14" ht="12.5">
      <c r="A167" s="139"/>
      <c r="G167" s="143"/>
      <c r="K167" s="139"/>
      <c r="L167" s="139"/>
      <c r="M167" s="144"/>
      <c r="N167" s="150"/>
    </row>
    <row r="168" spans="1:14" ht="12.5">
      <c r="A168" s="139"/>
      <c r="G168" s="143"/>
      <c r="K168" s="139"/>
      <c r="L168" s="139"/>
      <c r="M168" s="144"/>
      <c r="N168" s="150"/>
    </row>
    <row r="169" spans="1:14" ht="12.5">
      <c r="A169" s="139"/>
      <c r="G169" s="143"/>
      <c r="K169" s="139"/>
      <c r="L169" s="139"/>
      <c r="M169" s="144"/>
      <c r="N169" s="150"/>
    </row>
    <row r="170" spans="1:14" ht="12.5">
      <c r="A170" s="139"/>
      <c r="G170" s="143"/>
      <c r="K170" s="139"/>
      <c r="L170" s="139"/>
      <c r="M170" s="144"/>
      <c r="N170" s="150"/>
    </row>
    <row r="171" spans="1:14" ht="12.5">
      <c r="A171" s="139"/>
      <c r="G171" s="143"/>
      <c r="K171" s="139"/>
      <c r="L171" s="139"/>
      <c r="M171" s="144"/>
      <c r="N171" s="150"/>
    </row>
    <row r="172" spans="1:14" ht="12.5">
      <c r="A172" s="139"/>
      <c r="G172" s="143"/>
      <c r="K172" s="139"/>
      <c r="L172" s="139"/>
      <c r="M172" s="144"/>
      <c r="N172" s="150"/>
    </row>
    <row r="173" spans="1:14" ht="12.5">
      <c r="A173" s="139"/>
      <c r="G173" s="143"/>
      <c r="K173" s="139"/>
      <c r="L173" s="139"/>
      <c r="M173" s="144"/>
      <c r="N173" s="150"/>
    </row>
    <row r="174" spans="1:14" ht="12.5">
      <c r="A174" s="139"/>
      <c r="G174" s="143"/>
      <c r="K174" s="139"/>
      <c r="L174" s="139"/>
      <c r="M174" s="144"/>
      <c r="N174" s="150"/>
    </row>
    <row r="175" spans="1:14" ht="12.5">
      <c r="A175" s="139"/>
      <c r="G175" s="143"/>
      <c r="K175" s="139"/>
      <c r="L175" s="139"/>
      <c r="M175" s="144"/>
      <c r="N175" s="150"/>
    </row>
    <row r="176" spans="1:14" ht="12.5">
      <c r="A176" s="139"/>
      <c r="G176" s="143"/>
      <c r="K176" s="139"/>
      <c r="L176" s="139"/>
      <c r="M176" s="144"/>
      <c r="N176" s="150"/>
    </row>
    <row r="177" spans="1:14" ht="12.5">
      <c r="A177" s="139"/>
      <c r="G177" s="143"/>
      <c r="K177" s="139"/>
      <c r="L177" s="139"/>
      <c r="M177" s="144"/>
      <c r="N177" s="150"/>
    </row>
    <row r="178" spans="1:14" ht="12.5">
      <c r="A178" s="139"/>
      <c r="G178" s="143"/>
      <c r="K178" s="139"/>
      <c r="L178" s="139"/>
      <c r="M178" s="144"/>
      <c r="N178" s="150"/>
    </row>
    <row r="179" spans="1:14" ht="12.5">
      <c r="A179" s="139"/>
      <c r="G179" s="143"/>
      <c r="K179" s="139"/>
      <c r="L179" s="139"/>
      <c r="M179" s="144"/>
      <c r="N179" s="150"/>
    </row>
    <row r="180" spans="1:14" ht="12.5">
      <c r="A180" s="139"/>
      <c r="G180" s="143"/>
      <c r="K180" s="139"/>
      <c r="L180" s="139"/>
      <c r="M180" s="144"/>
      <c r="N180" s="150"/>
    </row>
    <row r="181" spans="1:14" ht="12.5">
      <c r="A181" s="139"/>
      <c r="G181" s="143"/>
      <c r="K181" s="139"/>
      <c r="L181" s="139"/>
      <c r="M181" s="144"/>
      <c r="N181" s="150"/>
    </row>
    <row r="182" spans="1:14" ht="12.5">
      <c r="A182" s="139"/>
      <c r="G182" s="143"/>
      <c r="K182" s="139"/>
      <c r="L182" s="139"/>
      <c r="M182" s="144"/>
      <c r="N182" s="150"/>
    </row>
    <row r="183" spans="1:14" ht="12.5">
      <c r="A183" s="139"/>
      <c r="G183" s="143"/>
      <c r="K183" s="139"/>
      <c r="L183" s="139"/>
      <c r="M183" s="144"/>
      <c r="N183" s="150"/>
    </row>
    <row r="184" spans="1:14" ht="12.5">
      <c r="A184" s="139"/>
      <c r="G184" s="143"/>
      <c r="K184" s="139"/>
      <c r="L184" s="139"/>
      <c r="M184" s="144"/>
      <c r="N184" s="150"/>
    </row>
    <row r="185" spans="1:14" ht="12.5">
      <c r="A185" s="139"/>
      <c r="G185" s="143"/>
      <c r="K185" s="139"/>
      <c r="L185" s="139"/>
      <c r="M185" s="144"/>
      <c r="N185" s="150"/>
    </row>
    <row r="186" spans="1:14" ht="12.5">
      <c r="A186" s="139"/>
      <c r="G186" s="143"/>
      <c r="K186" s="139"/>
      <c r="L186" s="139"/>
      <c r="M186" s="144"/>
      <c r="N186" s="150"/>
    </row>
    <row r="187" spans="1:14" ht="12.5">
      <c r="A187" s="139"/>
      <c r="G187" s="143"/>
      <c r="K187" s="139"/>
      <c r="L187" s="139"/>
      <c r="M187" s="144"/>
      <c r="N187" s="150"/>
    </row>
    <row r="188" spans="1:14" ht="12.5">
      <c r="A188" s="139"/>
      <c r="G188" s="143"/>
      <c r="K188" s="139"/>
      <c r="L188" s="139"/>
      <c r="M188" s="144"/>
      <c r="N188" s="150"/>
    </row>
    <row r="189" spans="1:14" ht="12.5">
      <c r="A189" s="139"/>
      <c r="G189" s="143"/>
      <c r="K189" s="139"/>
      <c r="L189" s="139"/>
      <c r="M189" s="144"/>
      <c r="N189" s="150"/>
    </row>
    <row r="190" spans="1:14" ht="12.5">
      <c r="A190" s="139"/>
      <c r="G190" s="143"/>
      <c r="K190" s="139"/>
      <c r="L190" s="139"/>
      <c r="M190" s="144"/>
      <c r="N190" s="150"/>
    </row>
    <row r="191" spans="1:14" ht="12.5">
      <c r="A191" s="139"/>
      <c r="G191" s="143"/>
      <c r="K191" s="139"/>
      <c r="L191" s="139"/>
      <c r="M191" s="144"/>
      <c r="N191" s="150"/>
    </row>
    <row r="192" spans="1:14" ht="12.5">
      <c r="A192" s="139"/>
      <c r="G192" s="143"/>
      <c r="K192" s="139"/>
      <c r="L192" s="139"/>
      <c r="M192" s="144"/>
      <c r="N192" s="150"/>
    </row>
    <row r="193" spans="1:14" ht="12.5">
      <c r="A193" s="139"/>
      <c r="G193" s="143"/>
      <c r="K193" s="139"/>
      <c r="L193" s="139"/>
      <c r="M193" s="144"/>
      <c r="N193" s="150"/>
    </row>
    <row r="194" spans="1:14" ht="12.5">
      <c r="A194" s="139"/>
      <c r="G194" s="143"/>
      <c r="K194" s="139"/>
      <c r="L194" s="139"/>
      <c r="M194" s="144"/>
      <c r="N194" s="150"/>
    </row>
    <row r="195" spans="1:14" ht="12.5">
      <c r="A195" s="139"/>
      <c r="G195" s="143"/>
      <c r="K195" s="139"/>
      <c r="L195" s="139"/>
      <c r="M195" s="144"/>
      <c r="N195" s="150"/>
    </row>
    <row r="196" spans="1:14" ht="12.5">
      <c r="A196" s="139"/>
      <c r="G196" s="143"/>
      <c r="K196" s="139"/>
      <c r="L196" s="139"/>
      <c r="M196" s="144"/>
      <c r="N196" s="150"/>
    </row>
    <row r="197" spans="1:14" ht="12.5">
      <c r="A197" s="139"/>
      <c r="G197" s="143"/>
      <c r="K197" s="139"/>
      <c r="L197" s="139"/>
      <c r="M197" s="144"/>
      <c r="N197" s="150"/>
    </row>
    <row r="198" spans="1:14" ht="12.5">
      <c r="A198" s="139"/>
      <c r="G198" s="143"/>
      <c r="K198" s="139"/>
      <c r="L198" s="139"/>
      <c r="M198" s="144"/>
      <c r="N198" s="150"/>
    </row>
    <row r="199" spans="1:14" ht="12.5">
      <c r="A199" s="139"/>
      <c r="G199" s="143"/>
      <c r="K199" s="139"/>
      <c r="L199" s="139"/>
      <c r="M199" s="144"/>
      <c r="N199" s="150"/>
    </row>
    <row r="200" spans="1:14" ht="12.5">
      <c r="A200" s="139"/>
      <c r="G200" s="143"/>
      <c r="K200" s="139"/>
      <c r="L200" s="139"/>
      <c r="M200" s="144"/>
      <c r="N200" s="150"/>
    </row>
    <row r="201" spans="1:14" ht="12.5">
      <c r="A201" s="139"/>
      <c r="G201" s="143"/>
      <c r="K201" s="139"/>
      <c r="L201" s="139"/>
      <c r="M201" s="144"/>
      <c r="N201" s="150"/>
    </row>
    <row r="202" spans="1:14" ht="12.5">
      <c r="A202" s="139"/>
      <c r="G202" s="143"/>
      <c r="K202" s="139"/>
      <c r="L202" s="139"/>
      <c r="M202" s="144"/>
      <c r="N202" s="150"/>
    </row>
    <row r="203" spans="1:14" ht="12.5">
      <c r="A203" s="139"/>
      <c r="G203" s="143"/>
      <c r="K203" s="139"/>
      <c r="L203" s="139"/>
      <c r="M203" s="144"/>
      <c r="N203" s="150"/>
    </row>
    <row r="204" spans="1:14" ht="12.5">
      <c r="A204" s="139"/>
      <c r="G204" s="143"/>
      <c r="K204" s="139"/>
      <c r="L204" s="139"/>
      <c r="M204" s="144"/>
      <c r="N204" s="150"/>
    </row>
    <row r="205" spans="1:14" ht="12.5">
      <c r="A205" s="139"/>
      <c r="G205" s="143"/>
      <c r="K205" s="139"/>
      <c r="L205" s="139"/>
      <c r="M205" s="144"/>
      <c r="N205" s="150"/>
    </row>
    <row r="206" spans="1:14" ht="12.5">
      <c r="A206" s="139"/>
      <c r="G206" s="143"/>
      <c r="K206" s="139"/>
      <c r="L206" s="139"/>
      <c r="M206" s="144"/>
      <c r="N206" s="150"/>
    </row>
    <row r="207" spans="1:14" ht="12.5">
      <c r="A207" s="139"/>
      <c r="G207" s="143"/>
      <c r="K207" s="139"/>
      <c r="L207" s="139"/>
      <c r="M207" s="144"/>
      <c r="N207" s="150"/>
    </row>
    <row r="208" spans="1:14" ht="12.5">
      <c r="A208" s="139"/>
      <c r="G208" s="143"/>
      <c r="K208" s="139"/>
      <c r="L208" s="139"/>
      <c r="M208" s="144"/>
      <c r="N208" s="150"/>
    </row>
    <row r="209" spans="1:14" ht="12.5">
      <c r="A209" s="139"/>
      <c r="G209" s="143"/>
      <c r="K209" s="139"/>
      <c r="L209" s="139"/>
      <c r="M209" s="144"/>
      <c r="N209" s="150"/>
    </row>
    <row r="210" spans="1:14" ht="12.5">
      <c r="A210" s="139"/>
      <c r="G210" s="143"/>
      <c r="K210" s="139"/>
      <c r="L210" s="139"/>
      <c r="M210" s="144"/>
      <c r="N210" s="150"/>
    </row>
    <row r="211" spans="1:14" ht="12.5">
      <c r="A211" s="139"/>
      <c r="G211" s="143"/>
      <c r="K211" s="139"/>
      <c r="L211" s="139"/>
      <c r="M211" s="144"/>
      <c r="N211" s="150"/>
    </row>
    <row r="212" spans="1:14" ht="12.5">
      <c r="A212" s="139"/>
      <c r="G212" s="143"/>
      <c r="K212" s="139"/>
      <c r="L212" s="139"/>
      <c r="M212" s="144"/>
      <c r="N212" s="150"/>
    </row>
    <row r="213" spans="1:14" ht="12.5">
      <c r="A213" s="139"/>
      <c r="G213" s="143"/>
      <c r="K213" s="139"/>
      <c r="L213" s="139"/>
      <c r="M213" s="144"/>
      <c r="N213" s="150"/>
    </row>
    <row r="214" spans="1:14" ht="12.5">
      <c r="A214" s="139"/>
      <c r="G214" s="143"/>
      <c r="K214" s="139"/>
      <c r="L214" s="139"/>
      <c r="M214" s="144"/>
      <c r="N214" s="150"/>
    </row>
    <row r="215" spans="1:14" ht="12.5">
      <c r="A215" s="139"/>
      <c r="G215" s="143"/>
      <c r="K215" s="139"/>
      <c r="L215" s="139"/>
      <c r="M215" s="144"/>
      <c r="N215" s="150"/>
    </row>
    <row r="216" spans="1:14" ht="12.5">
      <c r="A216" s="139"/>
      <c r="G216" s="143"/>
      <c r="K216" s="139"/>
      <c r="L216" s="139"/>
      <c r="M216" s="144"/>
      <c r="N216" s="150"/>
    </row>
    <row r="217" spans="1:14" ht="12.5">
      <c r="A217" s="139"/>
      <c r="G217" s="143"/>
      <c r="K217" s="139"/>
      <c r="L217" s="139"/>
      <c r="M217" s="144"/>
      <c r="N217" s="150"/>
    </row>
    <row r="218" spans="1:14" ht="12.5">
      <c r="A218" s="139"/>
      <c r="G218" s="143"/>
      <c r="K218" s="139"/>
      <c r="L218" s="139"/>
      <c r="M218" s="144"/>
      <c r="N218" s="150"/>
    </row>
    <row r="219" spans="1:14" ht="12.5">
      <c r="A219" s="139"/>
      <c r="G219" s="143"/>
      <c r="K219" s="139"/>
      <c r="L219" s="139"/>
      <c r="M219" s="144"/>
      <c r="N219" s="150"/>
    </row>
    <row r="220" spans="1:14" ht="12.5">
      <c r="A220" s="139"/>
      <c r="G220" s="143"/>
      <c r="K220" s="139"/>
      <c r="L220" s="139"/>
      <c r="M220" s="144"/>
      <c r="N220" s="150"/>
    </row>
    <row r="221" spans="1:14" ht="12.5">
      <c r="A221" s="139"/>
      <c r="G221" s="143"/>
      <c r="K221" s="139"/>
      <c r="L221" s="139"/>
      <c r="M221" s="144"/>
      <c r="N221" s="150"/>
    </row>
    <row r="222" spans="1:14" ht="12.5">
      <c r="A222" s="139"/>
      <c r="G222" s="143"/>
      <c r="K222" s="139"/>
      <c r="L222" s="139"/>
      <c r="M222" s="144"/>
      <c r="N222" s="150"/>
    </row>
    <row r="223" spans="1:14" ht="12.5">
      <c r="A223" s="139"/>
      <c r="G223" s="143"/>
      <c r="K223" s="139"/>
      <c r="L223" s="139"/>
      <c r="M223" s="144"/>
      <c r="N223" s="150"/>
    </row>
    <row r="224" spans="1:14" ht="12.5">
      <c r="A224" s="139"/>
      <c r="G224" s="143"/>
      <c r="K224" s="139"/>
      <c r="L224" s="139"/>
      <c r="M224" s="144"/>
      <c r="N224" s="150"/>
    </row>
    <row r="225" spans="1:14" ht="12.5">
      <c r="A225" s="139"/>
      <c r="G225" s="143"/>
      <c r="K225" s="139"/>
      <c r="L225" s="139"/>
      <c r="M225" s="144"/>
      <c r="N225" s="150"/>
    </row>
    <row r="226" spans="1:14" ht="12.5">
      <c r="A226" s="139"/>
      <c r="G226" s="143"/>
      <c r="K226" s="139"/>
      <c r="L226" s="139"/>
      <c r="M226" s="144"/>
      <c r="N226" s="150"/>
    </row>
    <row r="227" spans="1:14" ht="12.5">
      <c r="A227" s="139"/>
      <c r="G227" s="143"/>
      <c r="K227" s="139"/>
      <c r="L227" s="139"/>
      <c r="M227" s="144"/>
      <c r="N227" s="150"/>
    </row>
    <row r="228" spans="1:14" ht="12.5">
      <c r="A228" s="139"/>
      <c r="G228" s="143"/>
      <c r="K228" s="139"/>
      <c r="L228" s="139"/>
      <c r="M228" s="144"/>
      <c r="N228" s="150"/>
    </row>
    <row r="229" spans="1:14" ht="12.5">
      <c r="A229" s="139"/>
      <c r="G229" s="143"/>
      <c r="K229" s="139"/>
      <c r="L229" s="139"/>
      <c r="M229" s="144"/>
      <c r="N229" s="150"/>
    </row>
    <row r="230" spans="1:14" ht="12.5">
      <c r="A230" s="139"/>
      <c r="G230" s="143"/>
      <c r="K230" s="139"/>
      <c r="L230" s="139"/>
      <c r="M230" s="144"/>
      <c r="N230" s="150"/>
    </row>
    <row r="231" spans="1:14" ht="12.5">
      <c r="A231" s="139"/>
      <c r="G231" s="143"/>
      <c r="K231" s="139"/>
      <c r="L231" s="139"/>
      <c r="M231" s="144"/>
      <c r="N231" s="150"/>
    </row>
    <row r="232" spans="1:14" ht="12.5">
      <c r="A232" s="139"/>
      <c r="G232" s="143"/>
      <c r="K232" s="139"/>
      <c r="L232" s="139"/>
      <c r="M232" s="144"/>
      <c r="N232" s="150"/>
    </row>
    <row r="233" spans="1:14" ht="12.5">
      <c r="A233" s="139"/>
      <c r="G233" s="143"/>
      <c r="K233" s="139"/>
      <c r="L233" s="139"/>
      <c r="M233" s="144"/>
      <c r="N233" s="150"/>
    </row>
    <row r="234" spans="1:14" ht="12.5">
      <c r="A234" s="139"/>
      <c r="G234" s="143"/>
      <c r="K234" s="139"/>
      <c r="L234" s="139"/>
      <c r="M234" s="144"/>
      <c r="N234" s="150"/>
    </row>
    <row r="235" spans="1:14" ht="12.5">
      <c r="A235" s="139"/>
      <c r="G235" s="143"/>
      <c r="K235" s="139"/>
      <c r="L235" s="139"/>
      <c r="M235" s="144"/>
      <c r="N235" s="150"/>
    </row>
    <row r="236" spans="1:14" ht="12.5">
      <c r="A236" s="139"/>
      <c r="G236" s="143"/>
      <c r="K236" s="139"/>
      <c r="L236" s="139"/>
      <c r="M236" s="144"/>
      <c r="N236" s="150"/>
    </row>
    <row r="237" spans="1:14" ht="12.5">
      <c r="A237" s="139"/>
      <c r="G237" s="143"/>
      <c r="K237" s="139"/>
      <c r="L237" s="139"/>
      <c r="M237" s="144"/>
      <c r="N237" s="150"/>
    </row>
    <row r="238" spans="1:14" ht="12.5">
      <c r="A238" s="139"/>
      <c r="G238" s="143"/>
      <c r="K238" s="139"/>
      <c r="L238" s="139"/>
      <c r="M238" s="144"/>
      <c r="N238" s="150"/>
    </row>
    <row r="239" spans="1:14" ht="12.5">
      <c r="A239" s="139"/>
      <c r="G239" s="143"/>
      <c r="K239" s="139"/>
      <c r="L239" s="139"/>
      <c r="M239" s="144"/>
      <c r="N239" s="150"/>
    </row>
    <row r="240" spans="1:14" ht="12.5">
      <c r="A240" s="139"/>
      <c r="G240" s="143"/>
      <c r="K240" s="139"/>
      <c r="L240" s="139"/>
      <c r="M240" s="144"/>
      <c r="N240" s="150"/>
    </row>
    <row r="241" spans="1:14" ht="12.5">
      <c r="A241" s="139"/>
      <c r="G241" s="143"/>
      <c r="K241" s="139"/>
      <c r="L241" s="139"/>
      <c r="M241" s="144"/>
      <c r="N241" s="150"/>
    </row>
    <row r="242" spans="1:14" ht="12.5">
      <c r="A242" s="139"/>
      <c r="G242" s="143"/>
      <c r="K242" s="139"/>
      <c r="L242" s="139"/>
      <c r="M242" s="144"/>
      <c r="N242" s="150"/>
    </row>
    <row r="243" spans="1:14" ht="12.5">
      <c r="A243" s="139"/>
      <c r="G243" s="143"/>
      <c r="K243" s="139"/>
      <c r="L243" s="139"/>
      <c r="M243" s="144"/>
      <c r="N243" s="150"/>
    </row>
    <row r="244" spans="1:14" ht="12.5">
      <c r="A244" s="139"/>
      <c r="G244" s="143"/>
      <c r="K244" s="139"/>
      <c r="L244" s="139"/>
      <c r="M244" s="144"/>
      <c r="N244" s="150"/>
    </row>
    <row r="245" spans="1:14" ht="12.5">
      <c r="A245" s="139"/>
      <c r="G245" s="143"/>
      <c r="K245" s="139"/>
      <c r="L245" s="139"/>
      <c r="M245" s="144"/>
      <c r="N245" s="150"/>
    </row>
    <row r="246" spans="1:14" ht="12.5">
      <c r="A246" s="139"/>
      <c r="G246" s="143"/>
      <c r="K246" s="139"/>
      <c r="L246" s="139"/>
      <c r="M246" s="144"/>
      <c r="N246" s="150"/>
    </row>
    <row r="247" spans="1:14" ht="12.5">
      <c r="A247" s="139"/>
      <c r="G247" s="143"/>
      <c r="K247" s="139"/>
      <c r="L247" s="139"/>
      <c r="M247" s="144"/>
      <c r="N247" s="150"/>
    </row>
    <row r="248" spans="1:14" ht="12.5">
      <c r="A248" s="139"/>
      <c r="G248" s="143"/>
      <c r="K248" s="139"/>
      <c r="L248" s="139"/>
      <c r="M248" s="144"/>
      <c r="N248" s="150"/>
    </row>
    <row r="249" spans="1:14" ht="12.5">
      <c r="A249" s="139"/>
      <c r="G249" s="143"/>
      <c r="K249" s="139"/>
      <c r="L249" s="139"/>
      <c r="M249" s="144"/>
      <c r="N249" s="150"/>
    </row>
    <row r="250" spans="1:14" ht="12.5">
      <c r="A250" s="139"/>
      <c r="G250" s="143"/>
      <c r="K250" s="139"/>
      <c r="L250" s="139"/>
      <c r="M250" s="144"/>
      <c r="N250" s="150"/>
    </row>
    <row r="251" spans="1:14" ht="12.5">
      <c r="A251" s="139"/>
      <c r="G251" s="143"/>
      <c r="K251" s="139"/>
      <c r="L251" s="139"/>
      <c r="M251" s="144"/>
      <c r="N251" s="150"/>
    </row>
    <row r="252" spans="1:14" ht="12.5">
      <c r="A252" s="139"/>
      <c r="G252" s="143"/>
      <c r="K252" s="139"/>
      <c r="L252" s="139"/>
      <c r="M252" s="144"/>
      <c r="N252" s="150"/>
    </row>
    <row r="253" spans="1:14" ht="12.5">
      <c r="A253" s="139"/>
      <c r="G253" s="143"/>
      <c r="K253" s="139"/>
      <c r="L253" s="139"/>
      <c r="M253" s="144"/>
      <c r="N253" s="150"/>
    </row>
    <row r="254" spans="1:14" ht="12.5">
      <c r="A254" s="139"/>
      <c r="G254" s="143"/>
      <c r="K254" s="139"/>
      <c r="L254" s="139"/>
      <c r="M254" s="144"/>
      <c r="N254" s="150"/>
    </row>
    <row r="255" spans="1:14" ht="12.5">
      <c r="A255" s="139"/>
      <c r="G255" s="143"/>
      <c r="K255" s="139"/>
      <c r="L255" s="139"/>
      <c r="M255" s="144"/>
      <c r="N255" s="150"/>
    </row>
    <row r="256" spans="1:14" ht="12.5">
      <c r="A256" s="139"/>
      <c r="G256" s="143"/>
      <c r="K256" s="139"/>
      <c r="L256" s="139"/>
      <c r="M256" s="144"/>
      <c r="N256" s="150"/>
    </row>
    <row r="257" spans="1:14" ht="12.5">
      <c r="A257" s="139"/>
      <c r="G257" s="143"/>
      <c r="K257" s="139"/>
      <c r="L257" s="139"/>
      <c r="M257" s="144"/>
      <c r="N257" s="150"/>
    </row>
    <row r="258" spans="1:14" ht="12.5">
      <c r="A258" s="139"/>
      <c r="G258" s="143"/>
      <c r="K258" s="139"/>
      <c r="L258" s="139"/>
      <c r="M258" s="144"/>
      <c r="N258" s="150"/>
    </row>
    <row r="259" spans="1:14" ht="12.5">
      <c r="A259" s="139"/>
      <c r="G259" s="143"/>
      <c r="K259" s="139"/>
      <c r="L259" s="139"/>
      <c r="M259" s="144"/>
      <c r="N259" s="150"/>
    </row>
    <row r="260" spans="1:14" ht="12.5">
      <c r="A260" s="139"/>
      <c r="G260" s="143"/>
      <c r="K260" s="139"/>
      <c r="L260" s="139"/>
      <c r="M260" s="144"/>
      <c r="N260" s="150"/>
    </row>
    <row r="261" spans="1:14" ht="12.5">
      <c r="A261" s="139"/>
      <c r="G261" s="143"/>
      <c r="K261" s="139"/>
      <c r="L261" s="139"/>
      <c r="M261" s="144"/>
      <c r="N261" s="150"/>
    </row>
    <row r="262" spans="1:14" ht="12.5">
      <c r="A262" s="139"/>
      <c r="G262" s="143"/>
      <c r="K262" s="139"/>
      <c r="L262" s="139"/>
      <c r="M262" s="144"/>
      <c r="N262" s="150"/>
    </row>
    <row r="263" spans="1:14" ht="12.5">
      <c r="A263" s="139"/>
      <c r="G263" s="143"/>
      <c r="K263" s="139"/>
      <c r="L263" s="139"/>
      <c r="M263" s="144"/>
      <c r="N263" s="150"/>
    </row>
    <row r="264" spans="1:14" ht="12.5">
      <c r="A264" s="139"/>
      <c r="G264" s="143"/>
      <c r="K264" s="139"/>
      <c r="L264" s="139"/>
      <c r="M264" s="144"/>
      <c r="N264" s="150"/>
    </row>
    <row r="265" spans="1:14" ht="12.5">
      <c r="A265" s="139"/>
      <c r="G265" s="143"/>
      <c r="K265" s="139"/>
      <c r="L265" s="139"/>
      <c r="M265" s="144"/>
      <c r="N265" s="150"/>
    </row>
    <row r="266" spans="1:14" ht="12.5">
      <c r="A266" s="139"/>
      <c r="G266" s="143"/>
      <c r="K266" s="139"/>
      <c r="L266" s="139"/>
      <c r="M266" s="144"/>
      <c r="N266" s="150"/>
    </row>
    <row r="267" spans="1:14" ht="12.5">
      <c r="A267" s="139"/>
      <c r="G267" s="143"/>
      <c r="K267" s="139"/>
      <c r="L267" s="139"/>
      <c r="M267" s="144"/>
      <c r="N267" s="150"/>
    </row>
    <row r="268" spans="1:14" ht="12.5">
      <c r="A268" s="139"/>
      <c r="G268" s="143"/>
      <c r="K268" s="139"/>
      <c r="L268" s="139"/>
      <c r="M268" s="144"/>
      <c r="N268" s="150"/>
    </row>
    <row r="269" spans="1:14" ht="12.5">
      <c r="A269" s="139"/>
      <c r="G269" s="143"/>
      <c r="K269" s="139"/>
      <c r="L269" s="139"/>
      <c r="M269" s="144"/>
      <c r="N269" s="150"/>
    </row>
    <row r="270" spans="1:14" ht="12.5">
      <c r="A270" s="139"/>
      <c r="G270" s="143"/>
      <c r="K270" s="139"/>
      <c r="L270" s="139"/>
      <c r="M270" s="144"/>
      <c r="N270" s="150"/>
    </row>
    <row r="271" spans="1:14" ht="12.5">
      <c r="A271" s="139"/>
      <c r="G271" s="143"/>
      <c r="K271" s="139"/>
      <c r="L271" s="139"/>
      <c r="M271" s="144"/>
      <c r="N271" s="150"/>
    </row>
    <row r="272" spans="1:14" ht="12.5">
      <c r="A272" s="139"/>
      <c r="G272" s="143"/>
      <c r="K272" s="139"/>
      <c r="L272" s="139"/>
      <c r="M272" s="144"/>
      <c r="N272" s="150"/>
    </row>
    <row r="273" spans="1:14" ht="12.5">
      <c r="A273" s="139"/>
      <c r="G273" s="143"/>
      <c r="K273" s="139"/>
      <c r="L273" s="139"/>
      <c r="M273" s="144"/>
      <c r="N273" s="150"/>
    </row>
    <row r="274" spans="1:14" ht="12.5">
      <c r="A274" s="139"/>
      <c r="G274" s="143"/>
      <c r="K274" s="139"/>
      <c r="L274" s="139"/>
      <c r="M274" s="144"/>
      <c r="N274" s="150"/>
    </row>
    <row r="275" spans="1:14" ht="12.5">
      <c r="A275" s="139"/>
      <c r="G275" s="143"/>
      <c r="K275" s="139"/>
      <c r="L275" s="139"/>
      <c r="M275" s="144"/>
      <c r="N275" s="150"/>
    </row>
    <row r="276" spans="1:14" ht="12.5">
      <c r="A276" s="139"/>
      <c r="G276" s="143"/>
      <c r="K276" s="139"/>
      <c r="L276" s="139"/>
      <c r="M276" s="144"/>
      <c r="N276" s="150"/>
    </row>
    <row r="277" spans="1:14" ht="12.5">
      <c r="A277" s="139"/>
      <c r="G277" s="143"/>
      <c r="K277" s="139"/>
      <c r="L277" s="139"/>
      <c r="M277" s="144"/>
      <c r="N277" s="150"/>
    </row>
    <row r="278" spans="1:14" ht="12.5">
      <c r="A278" s="139"/>
      <c r="G278" s="143"/>
      <c r="K278" s="139"/>
      <c r="L278" s="139"/>
      <c r="M278" s="144"/>
      <c r="N278" s="150"/>
    </row>
    <row r="279" spans="1:14" ht="12.5">
      <c r="A279" s="139"/>
      <c r="G279" s="143"/>
      <c r="K279" s="139"/>
      <c r="L279" s="139"/>
      <c r="M279" s="144"/>
      <c r="N279" s="150"/>
    </row>
    <row r="280" spans="1:14" ht="12.5">
      <c r="A280" s="139"/>
      <c r="G280" s="143"/>
      <c r="K280" s="139"/>
      <c r="L280" s="139"/>
      <c r="M280" s="144"/>
      <c r="N280" s="150"/>
    </row>
    <row r="281" spans="1:14" ht="12.5">
      <c r="A281" s="139"/>
      <c r="G281" s="143"/>
      <c r="K281" s="139"/>
      <c r="L281" s="139"/>
      <c r="M281" s="144"/>
      <c r="N281" s="150"/>
    </row>
    <row r="282" spans="1:14" ht="12.5">
      <c r="A282" s="139"/>
      <c r="G282" s="143"/>
      <c r="K282" s="139"/>
      <c r="L282" s="139"/>
      <c r="M282" s="144"/>
      <c r="N282" s="150"/>
    </row>
    <row r="283" spans="1:14" ht="12.5">
      <c r="A283" s="139"/>
      <c r="G283" s="143"/>
      <c r="K283" s="139"/>
      <c r="L283" s="139"/>
      <c r="M283" s="144"/>
      <c r="N283" s="150"/>
    </row>
    <row r="284" spans="1:14" ht="12.5">
      <c r="A284" s="139"/>
      <c r="G284" s="143"/>
      <c r="K284" s="139"/>
      <c r="L284" s="139"/>
      <c r="M284" s="144"/>
      <c r="N284" s="150"/>
    </row>
    <row r="285" spans="1:14" ht="12.5">
      <c r="A285" s="139"/>
      <c r="G285" s="143"/>
      <c r="K285" s="139"/>
      <c r="L285" s="139"/>
      <c r="M285" s="144"/>
      <c r="N285" s="150"/>
    </row>
    <row r="286" spans="1:14" ht="12.5">
      <c r="A286" s="139"/>
      <c r="G286" s="143"/>
      <c r="K286" s="139"/>
      <c r="L286" s="139"/>
      <c r="M286" s="144"/>
      <c r="N286" s="150"/>
    </row>
    <row r="287" spans="1:14" ht="12.5">
      <c r="A287" s="139"/>
      <c r="G287" s="143"/>
      <c r="K287" s="139"/>
      <c r="L287" s="139"/>
      <c r="M287" s="144"/>
      <c r="N287" s="150"/>
    </row>
    <row r="288" spans="1:14" ht="12.5">
      <c r="A288" s="139"/>
      <c r="G288" s="143"/>
      <c r="K288" s="139"/>
      <c r="L288" s="139"/>
      <c r="M288" s="144"/>
      <c r="N288" s="150"/>
    </row>
    <row r="289" spans="1:14" ht="12.5">
      <c r="A289" s="139"/>
      <c r="G289" s="143"/>
      <c r="K289" s="139"/>
      <c r="L289" s="139"/>
      <c r="M289" s="144"/>
      <c r="N289" s="150"/>
    </row>
    <row r="290" spans="1:14" ht="12.5">
      <c r="A290" s="139"/>
      <c r="G290" s="143"/>
      <c r="K290" s="139"/>
      <c r="L290" s="139"/>
      <c r="M290" s="144"/>
      <c r="N290" s="150"/>
    </row>
    <row r="291" spans="1:14" ht="12.5">
      <c r="A291" s="139"/>
      <c r="G291" s="143"/>
      <c r="K291" s="139"/>
      <c r="L291" s="139"/>
      <c r="M291" s="144"/>
      <c r="N291" s="150"/>
    </row>
    <row r="292" spans="1:14" ht="12.5">
      <c r="A292" s="139"/>
      <c r="G292" s="143"/>
      <c r="K292" s="139"/>
      <c r="L292" s="139"/>
      <c r="M292" s="144"/>
      <c r="N292" s="150"/>
    </row>
    <row r="293" spans="1:14" ht="12.5">
      <c r="A293" s="139"/>
      <c r="G293" s="143"/>
      <c r="K293" s="139"/>
      <c r="L293" s="139"/>
      <c r="M293" s="144"/>
      <c r="N293" s="150"/>
    </row>
    <row r="294" spans="1:14" ht="12.5">
      <c r="A294" s="139"/>
      <c r="G294" s="143"/>
      <c r="K294" s="139"/>
      <c r="L294" s="139"/>
      <c r="M294" s="144"/>
      <c r="N294" s="150"/>
    </row>
    <row r="295" spans="1:14" ht="12.5">
      <c r="A295" s="139"/>
      <c r="G295" s="143"/>
      <c r="K295" s="139"/>
      <c r="L295" s="139"/>
      <c r="M295" s="144"/>
      <c r="N295" s="150"/>
    </row>
    <row r="296" spans="1:14" ht="12.5">
      <c r="A296" s="139"/>
      <c r="G296" s="143"/>
      <c r="K296" s="139"/>
      <c r="L296" s="139"/>
      <c r="M296" s="144"/>
      <c r="N296" s="150"/>
    </row>
    <row r="297" spans="1:14" ht="12.5">
      <c r="A297" s="139"/>
      <c r="G297" s="143"/>
      <c r="K297" s="139"/>
      <c r="L297" s="139"/>
      <c r="M297" s="144"/>
      <c r="N297" s="150"/>
    </row>
    <row r="298" spans="1:14" ht="12.5">
      <c r="A298" s="139"/>
      <c r="G298" s="143"/>
      <c r="K298" s="139"/>
      <c r="L298" s="139"/>
      <c r="M298" s="144"/>
      <c r="N298" s="150"/>
    </row>
    <row r="299" spans="1:14" ht="12.5">
      <c r="A299" s="139"/>
      <c r="G299" s="143"/>
      <c r="K299" s="139"/>
      <c r="L299" s="139"/>
      <c r="M299" s="144"/>
      <c r="N299" s="150"/>
    </row>
    <row r="300" spans="1:14" ht="12.5">
      <c r="A300" s="139"/>
      <c r="G300" s="143"/>
      <c r="K300" s="139"/>
      <c r="L300" s="139"/>
      <c r="M300" s="144"/>
      <c r="N300" s="150"/>
    </row>
    <row r="301" spans="1:14" ht="12.5">
      <c r="A301" s="139"/>
      <c r="G301" s="143"/>
      <c r="K301" s="139"/>
      <c r="L301" s="139"/>
      <c r="M301" s="144"/>
      <c r="N301" s="150"/>
    </row>
    <row r="302" spans="1:14" ht="12.5">
      <c r="A302" s="139"/>
      <c r="G302" s="143"/>
      <c r="K302" s="139"/>
      <c r="L302" s="139"/>
      <c r="M302" s="144"/>
      <c r="N302" s="150"/>
    </row>
    <row r="303" spans="1:14" ht="12.5">
      <c r="A303" s="139"/>
      <c r="G303" s="143"/>
      <c r="K303" s="139"/>
      <c r="L303" s="139"/>
      <c r="M303" s="144"/>
      <c r="N303" s="150"/>
    </row>
    <row r="304" spans="1:14" ht="12.5">
      <c r="A304" s="139"/>
      <c r="G304" s="143"/>
      <c r="K304" s="139"/>
      <c r="L304" s="139"/>
      <c r="M304" s="144"/>
      <c r="N304" s="150"/>
    </row>
    <row r="305" spans="1:14" ht="12.5">
      <c r="A305" s="139"/>
      <c r="G305" s="143"/>
      <c r="K305" s="139"/>
      <c r="L305" s="139"/>
      <c r="M305" s="144"/>
      <c r="N305" s="150"/>
    </row>
    <row r="306" spans="1:14" ht="12.5">
      <c r="A306" s="139"/>
      <c r="G306" s="143"/>
      <c r="K306" s="139"/>
      <c r="L306" s="139"/>
      <c r="M306" s="144"/>
      <c r="N306" s="150"/>
    </row>
    <row r="307" spans="1:14" ht="12.5">
      <c r="A307" s="139"/>
      <c r="G307" s="143"/>
      <c r="K307" s="139"/>
      <c r="L307" s="139"/>
      <c r="M307" s="144"/>
      <c r="N307" s="150"/>
    </row>
    <row r="308" spans="1:14" ht="12.5">
      <c r="A308" s="139"/>
      <c r="G308" s="143"/>
      <c r="K308" s="139"/>
      <c r="L308" s="139"/>
      <c r="M308" s="144"/>
      <c r="N308" s="150"/>
    </row>
    <row r="309" spans="1:14" ht="12.5">
      <c r="A309" s="139"/>
      <c r="G309" s="143"/>
      <c r="K309" s="139"/>
      <c r="L309" s="139"/>
      <c r="M309" s="144"/>
      <c r="N309" s="150"/>
    </row>
    <row r="310" spans="1:14" ht="12.5">
      <c r="A310" s="139"/>
      <c r="G310" s="143"/>
      <c r="K310" s="139"/>
      <c r="L310" s="139"/>
      <c r="M310" s="144"/>
      <c r="N310" s="150"/>
    </row>
    <row r="311" spans="1:14" ht="12.5">
      <c r="A311" s="139"/>
      <c r="G311" s="143"/>
      <c r="K311" s="139"/>
      <c r="L311" s="139"/>
      <c r="M311" s="144"/>
      <c r="N311" s="150"/>
    </row>
    <row r="312" spans="1:14" ht="12.5">
      <c r="A312" s="139"/>
      <c r="G312" s="143"/>
      <c r="K312" s="139"/>
      <c r="L312" s="139"/>
      <c r="M312" s="144"/>
      <c r="N312" s="150"/>
    </row>
    <row r="313" spans="1:14" ht="12.5">
      <c r="A313" s="139"/>
      <c r="G313" s="143"/>
      <c r="K313" s="139"/>
      <c r="L313" s="139"/>
      <c r="M313" s="144"/>
      <c r="N313" s="150"/>
    </row>
    <row r="314" spans="1:14" ht="12.5">
      <c r="A314" s="139"/>
      <c r="G314" s="143"/>
      <c r="K314" s="139"/>
      <c r="L314" s="139"/>
      <c r="M314" s="144"/>
      <c r="N314" s="150"/>
    </row>
    <row r="315" spans="1:14" ht="12.5">
      <c r="A315" s="139"/>
      <c r="G315" s="143"/>
      <c r="K315" s="139"/>
      <c r="L315" s="139"/>
      <c r="M315" s="144"/>
      <c r="N315" s="150"/>
    </row>
    <row r="316" spans="1:14" ht="12.5">
      <c r="A316" s="139"/>
      <c r="G316" s="143"/>
      <c r="K316" s="139"/>
      <c r="L316" s="139"/>
      <c r="M316" s="144"/>
      <c r="N316" s="150"/>
    </row>
    <row r="317" spans="1:14" ht="12.5">
      <c r="A317" s="139"/>
      <c r="G317" s="143"/>
      <c r="K317" s="139"/>
      <c r="L317" s="139"/>
      <c r="M317" s="144"/>
      <c r="N317" s="150"/>
    </row>
    <row r="318" spans="1:14" ht="12.5">
      <c r="A318" s="139"/>
      <c r="G318" s="143"/>
      <c r="K318" s="139"/>
      <c r="L318" s="139"/>
      <c r="M318" s="144"/>
      <c r="N318" s="150"/>
    </row>
    <row r="319" spans="1:14" ht="12.5">
      <c r="A319" s="139"/>
      <c r="G319" s="143"/>
      <c r="K319" s="139"/>
      <c r="L319" s="139"/>
      <c r="M319" s="144"/>
      <c r="N319" s="150"/>
    </row>
    <row r="320" spans="1:14" ht="12.5">
      <c r="A320" s="139"/>
      <c r="G320" s="143"/>
      <c r="K320" s="139"/>
      <c r="L320" s="139"/>
      <c r="M320" s="144"/>
      <c r="N320" s="150"/>
    </row>
    <row r="321" spans="1:14" ht="12.5">
      <c r="A321" s="139"/>
      <c r="G321" s="143"/>
      <c r="K321" s="139"/>
      <c r="L321" s="139"/>
      <c r="M321" s="144"/>
      <c r="N321" s="150"/>
    </row>
    <row r="322" spans="1:14" ht="12.5">
      <c r="A322" s="139"/>
      <c r="G322" s="143"/>
      <c r="K322" s="139"/>
      <c r="L322" s="139"/>
      <c r="M322" s="144"/>
      <c r="N322" s="150"/>
    </row>
    <row r="323" spans="1:14" ht="12.5">
      <c r="A323" s="139"/>
      <c r="G323" s="143"/>
      <c r="K323" s="139"/>
      <c r="L323" s="139"/>
      <c r="M323" s="144"/>
      <c r="N323" s="150"/>
    </row>
    <row r="324" spans="1:14" ht="12.5">
      <c r="A324" s="139"/>
      <c r="G324" s="143"/>
      <c r="K324" s="139"/>
      <c r="L324" s="139"/>
      <c r="M324" s="144"/>
      <c r="N324" s="150"/>
    </row>
    <row r="325" spans="1:14" ht="12.5">
      <c r="A325" s="139"/>
      <c r="G325" s="143"/>
      <c r="K325" s="139"/>
      <c r="L325" s="139"/>
      <c r="M325" s="144"/>
      <c r="N325" s="150"/>
    </row>
    <row r="326" spans="1:14" ht="12.5">
      <c r="A326" s="139"/>
      <c r="G326" s="143"/>
      <c r="K326" s="139"/>
      <c r="L326" s="139"/>
      <c r="M326" s="144"/>
      <c r="N326" s="150"/>
    </row>
    <row r="327" spans="1:14" ht="12.5">
      <c r="A327" s="139"/>
      <c r="G327" s="143"/>
      <c r="K327" s="139"/>
      <c r="L327" s="139"/>
      <c r="M327" s="144"/>
      <c r="N327" s="150"/>
    </row>
    <row r="328" spans="1:14" ht="12.5">
      <c r="A328" s="139"/>
      <c r="G328" s="143"/>
      <c r="K328" s="139"/>
      <c r="L328" s="139"/>
      <c r="M328" s="144"/>
      <c r="N328" s="150"/>
    </row>
    <row r="329" spans="1:14" ht="12.5">
      <c r="A329" s="139"/>
      <c r="G329" s="143"/>
      <c r="K329" s="139"/>
      <c r="L329" s="139"/>
      <c r="M329" s="144"/>
      <c r="N329" s="150"/>
    </row>
    <row r="330" spans="1:14" ht="12.5">
      <c r="A330" s="139"/>
      <c r="G330" s="143"/>
      <c r="K330" s="139"/>
      <c r="L330" s="139"/>
      <c r="M330" s="144"/>
      <c r="N330" s="150"/>
    </row>
    <row r="331" spans="1:14" ht="12.5">
      <c r="A331" s="139"/>
      <c r="G331" s="143"/>
      <c r="K331" s="139"/>
      <c r="L331" s="139"/>
      <c r="M331" s="144"/>
      <c r="N331" s="150"/>
    </row>
    <row r="332" spans="1:14" ht="12.5">
      <c r="A332" s="139"/>
      <c r="G332" s="143"/>
      <c r="K332" s="139"/>
      <c r="L332" s="139"/>
      <c r="M332" s="144"/>
      <c r="N332" s="150"/>
    </row>
    <row r="333" spans="1:14" ht="12.5">
      <c r="A333" s="139"/>
      <c r="G333" s="143"/>
      <c r="K333" s="139"/>
      <c r="L333" s="139"/>
      <c r="M333" s="144"/>
      <c r="N333" s="150"/>
    </row>
    <row r="334" spans="1:14" ht="12.5">
      <c r="A334" s="139"/>
      <c r="G334" s="143"/>
      <c r="K334" s="139"/>
      <c r="L334" s="139"/>
      <c r="M334" s="144"/>
      <c r="N334" s="150"/>
    </row>
    <row r="335" spans="1:14" ht="12.5">
      <c r="A335" s="139"/>
      <c r="G335" s="143"/>
      <c r="K335" s="139"/>
      <c r="L335" s="139"/>
      <c r="M335" s="144"/>
      <c r="N335" s="150"/>
    </row>
    <row r="336" spans="1:14" ht="12.5">
      <c r="A336" s="139"/>
      <c r="G336" s="143"/>
      <c r="K336" s="139"/>
      <c r="L336" s="139"/>
      <c r="M336" s="144"/>
      <c r="N336" s="150"/>
    </row>
    <row r="337" spans="1:14" ht="12.5">
      <c r="A337" s="139"/>
      <c r="G337" s="143"/>
      <c r="K337" s="139"/>
      <c r="L337" s="139"/>
      <c r="M337" s="144"/>
      <c r="N337" s="150"/>
    </row>
    <row r="338" spans="1:14" ht="12.5">
      <c r="A338" s="139"/>
      <c r="G338" s="143"/>
      <c r="K338" s="139"/>
      <c r="L338" s="139"/>
      <c r="M338" s="144"/>
      <c r="N338" s="150"/>
    </row>
    <row r="339" spans="1:14" ht="12.5">
      <c r="A339" s="139"/>
      <c r="G339" s="143"/>
      <c r="K339" s="139"/>
      <c r="L339" s="139"/>
      <c r="M339" s="144"/>
      <c r="N339" s="150"/>
    </row>
    <row r="340" spans="1:14" ht="12.5">
      <c r="A340" s="139"/>
      <c r="G340" s="143"/>
      <c r="K340" s="139"/>
      <c r="L340" s="139"/>
      <c r="M340" s="144"/>
      <c r="N340" s="150"/>
    </row>
    <row r="341" spans="1:14" ht="12.5">
      <c r="A341" s="139"/>
      <c r="G341" s="143"/>
      <c r="K341" s="139"/>
      <c r="L341" s="139"/>
      <c r="M341" s="144"/>
      <c r="N341" s="150"/>
    </row>
    <row r="342" spans="1:14" ht="12.5">
      <c r="A342" s="139"/>
      <c r="G342" s="143"/>
      <c r="K342" s="139"/>
      <c r="L342" s="139"/>
      <c r="M342" s="144"/>
      <c r="N342" s="150"/>
    </row>
    <row r="343" spans="1:14" ht="12.5">
      <c r="A343" s="139"/>
      <c r="G343" s="143"/>
      <c r="K343" s="139"/>
      <c r="L343" s="139"/>
      <c r="M343" s="144"/>
      <c r="N343" s="150"/>
    </row>
    <row r="344" spans="1:14" ht="12.5">
      <c r="A344" s="139"/>
      <c r="G344" s="143"/>
      <c r="K344" s="139"/>
      <c r="L344" s="139"/>
      <c r="M344" s="144"/>
      <c r="N344" s="150"/>
    </row>
    <row r="345" spans="1:14" ht="12.5">
      <c r="A345" s="139"/>
      <c r="G345" s="143"/>
      <c r="K345" s="139"/>
      <c r="L345" s="139"/>
      <c r="M345" s="144"/>
      <c r="N345" s="150"/>
    </row>
    <row r="346" spans="1:14" ht="12.5">
      <c r="A346" s="139"/>
      <c r="G346" s="143"/>
      <c r="K346" s="139"/>
      <c r="L346" s="139"/>
      <c r="M346" s="144"/>
      <c r="N346" s="150"/>
    </row>
    <row r="347" spans="1:14" ht="12.5">
      <c r="A347" s="139"/>
      <c r="G347" s="143"/>
      <c r="K347" s="139"/>
      <c r="L347" s="139"/>
      <c r="M347" s="144"/>
      <c r="N347" s="150"/>
    </row>
    <row r="348" spans="1:14" ht="12.5">
      <c r="A348" s="139"/>
      <c r="G348" s="143"/>
      <c r="K348" s="139"/>
      <c r="L348" s="139"/>
      <c r="M348" s="144"/>
      <c r="N348" s="150"/>
    </row>
    <row r="349" spans="1:14" ht="12.5">
      <c r="A349" s="139"/>
      <c r="G349" s="143"/>
      <c r="K349" s="139"/>
      <c r="L349" s="139"/>
      <c r="M349" s="144"/>
      <c r="N349" s="150"/>
    </row>
    <row r="350" spans="1:14" ht="12.5">
      <c r="A350" s="139"/>
      <c r="G350" s="143"/>
      <c r="K350" s="139"/>
      <c r="L350" s="139"/>
      <c r="M350" s="144"/>
      <c r="N350" s="150"/>
    </row>
    <row r="351" spans="1:14" ht="12.5">
      <c r="A351" s="139"/>
      <c r="G351" s="143"/>
      <c r="K351" s="139"/>
      <c r="L351" s="139"/>
      <c r="M351" s="144"/>
      <c r="N351" s="150"/>
    </row>
    <row r="352" spans="1:14" ht="12.5">
      <c r="A352" s="139"/>
      <c r="G352" s="143"/>
      <c r="K352" s="139"/>
      <c r="L352" s="139"/>
      <c r="M352" s="144"/>
      <c r="N352" s="150"/>
    </row>
    <row r="353" spans="1:14" ht="12.5">
      <c r="A353" s="139"/>
      <c r="G353" s="143"/>
      <c r="K353" s="139"/>
      <c r="L353" s="139"/>
      <c r="M353" s="144"/>
      <c r="N353" s="150"/>
    </row>
    <row r="354" spans="1:14" ht="12.5">
      <c r="A354" s="139"/>
      <c r="G354" s="143"/>
      <c r="K354" s="139"/>
      <c r="L354" s="139"/>
      <c r="M354" s="144"/>
      <c r="N354" s="150"/>
    </row>
    <row r="355" spans="1:14" ht="12.5">
      <c r="A355" s="139"/>
      <c r="G355" s="143"/>
      <c r="K355" s="139"/>
      <c r="L355" s="139"/>
      <c r="M355" s="144"/>
      <c r="N355" s="150"/>
    </row>
    <row r="356" spans="1:14" ht="12.5">
      <c r="A356" s="139"/>
      <c r="G356" s="143"/>
      <c r="K356" s="139"/>
      <c r="L356" s="139"/>
      <c r="M356" s="144"/>
      <c r="N356" s="150"/>
    </row>
    <row r="357" spans="1:14" ht="12.5">
      <c r="A357" s="139"/>
      <c r="G357" s="143"/>
      <c r="K357" s="139"/>
      <c r="L357" s="139"/>
      <c r="M357" s="144"/>
      <c r="N357" s="150"/>
    </row>
    <row r="358" spans="1:14" ht="12.5">
      <c r="A358" s="139"/>
      <c r="G358" s="143"/>
      <c r="K358" s="139"/>
      <c r="L358" s="139"/>
      <c r="M358" s="144"/>
      <c r="N358" s="150"/>
    </row>
    <row r="359" spans="1:14" ht="12.5">
      <c r="A359" s="139"/>
      <c r="G359" s="143"/>
      <c r="K359" s="139"/>
      <c r="L359" s="139"/>
      <c r="M359" s="144"/>
      <c r="N359" s="150"/>
    </row>
    <row r="360" spans="1:14" ht="12.5">
      <c r="A360" s="139"/>
      <c r="G360" s="143"/>
      <c r="K360" s="139"/>
      <c r="L360" s="139"/>
      <c r="M360" s="144"/>
      <c r="N360" s="150"/>
    </row>
    <row r="361" spans="1:14" ht="12.5">
      <c r="A361" s="139"/>
      <c r="G361" s="143"/>
      <c r="K361" s="139"/>
      <c r="L361" s="139"/>
      <c r="M361" s="144"/>
      <c r="N361" s="150"/>
    </row>
    <row r="362" spans="1:14" ht="12.5">
      <c r="A362" s="139"/>
      <c r="G362" s="143"/>
      <c r="K362" s="139"/>
      <c r="L362" s="139"/>
      <c r="M362" s="144"/>
      <c r="N362" s="150"/>
    </row>
    <row r="363" spans="1:14" ht="12.5">
      <c r="A363" s="139"/>
      <c r="G363" s="143"/>
      <c r="K363" s="139"/>
      <c r="L363" s="139"/>
      <c r="M363" s="144"/>
      <c r="N363" s="150"/>
    </row>
    <row r="364" spans="1:14" ht="12.5">
      <c r="A364" s="139"/>
      <c r="G364" s="143"/>
      <c r="K364" s="139"/>
      <c r="L364" s="139"/>
      <c r="M364" s="144"/>
      <c r="N364" s="150"/>
    </row>
    <row r="365" spans="1:14" ht="12.5">
      <c r="A365" s="139"/>
      <c r="G365" s="143"/>
      <c r="K365" s="139"/>
      <c r="L365" s="139"/>
      <c r="M365" s="144"/>
      <c r="N365" s="150"/>
    </row>
    <row r="366" spans="1:14" ht="12.5">
      <c r="A366" s="139"/>
      <c r="G366" s="143"/>
      <c r="K366" s="139"/>
      <c r="L366" s="139"/>
      <c r="M366" s="144"/>
      <c r="N366" s="150"/>
    </row>
    <row r="367" spans="1:14" ht="12.5">
      <c r="A367" s="139"/>
      <c r="G367" s="143"/>
      <c r="K367" s="139"/>
      <c r="L367" s="139"/>
      <c r="M367" s="144"/>
      <c r="N367" s="150"/>
    </row>
    <row r="368" spans="1:14" ht="12.5">
      <c r="A368" s="139"/>
      <c r="G368" s="143"/>
      <c r="K368" s="139"/>
      <c r="L368" s="139"/>
      <c r="M368" s="144"/>
      <c r="N368" s="150"/>
    </row>
    <row r="369" spans="1:14" ht="12.5">
      <c r="A369" s="139"/>
      <c r="G369" s="143"/>
      <c r="K369" s="139"/>
      <c r="L369" s="139"/>
      <c r="M369" s="144"/>
      <c r="N369" s="150"/>
    </row>
    <row r="370" spans="1:14" ht="12.5">
      <c r="A370" s="139"/>
      <c r="G370" s="143"/>
      <c r="K370" s="139"/>
      <c r="L370" s="139"/>
      <c r="M370" s="144"/>
      <c r="N370" s="150"/>
    </row>
    <row r="371" spans="1:14" ht="12.5">
      <c r="A371" s="139"/>
      <c r="G371" s="143"/>
      <c r="K371" s="139"/>
      <c r="L371" s="139"/>
      <c r="M371" s="144"/>
      <c r="N371" s="150"/>
    </row>
    <row r="372" spans="1:14" ht="12.5">
      <c r="A372" s="139"/>
      <c r="G372" s="143"/>
      <c r="K372" s="139"/>
      <c r="L372" s="139"/>
      <c r="M372" s="144"/>
      <c r="N372" s="150"/>
    </row>
    <row r="373" spans="1:14" ht="12.5">
      <c r="A373" s="139"/>
      <c r="G373" s="143"/>
      <c r="K373" s="139"/>
      <c r="L373" s="139"/>
      <c r="M373" s="144"/>
      <c r="N373" s="150"/>
    </row>
    <row r="374" spans="1:14" ht="12.5">
      <c r="A374" s="139"/>
      <c r="G374" s="143"/>
      <c r="K374" s="139"/>
      <c r="L374" s="139"/>
      <c r="M374" s="144"/>
      <c r="N374" s="150"/>
    </row>
    <row r="375" spans="1:14" ht="12.5">
      <c r="A375" s="139"/>
      <c r="G375" s="143"/>
      <c r="K375" s="139"/>
      <c r="L375" s="139"/>
      <c r="M375" s="144"/>
      <c r="N375" s="150"/>
    </row>
    <row r="376" spans="1:14" ht="12.5">
      <c r="A376" s="139"/>
      <c r="G376" s="143"/>
      <c r="K376" s="139"/>
      <c r="L376" s="139"/>
      <c r="M376" s="144"/>
      <c r="N376" s="150"/>
    </row>
    <row r="377" spans="1:14" ht="12.5">
      <c r="A377" s="139"/>
      <c r="G377" s="143"/>
      <c r="K377" s="139"/>
      <c r="L377" s="139"/>
      <c r="M377" s="144"/>
      <c r="N377" s="150"/>
    </row>
    <row r="378" spans="1:14" ht="12.5">
      <c r="A378" s="139"/>
      <c r="G378" s="143"/>
      <c r="K378" s="139"/>
      <c r="L378" s="139"/>
      <c r="M378" s="144"/>
      <c r="N378" s="150"/>
    </row>
    <row r="379" spans="1:14" ht="12.5">
      <c r="A379" s="139"/>
      <c r="G379" s="143"/>
      <c r="K379" s="139"/>
      <c r="L379" s="139"/>
      <c r="M379" s="144"/>
      <c r="N379" s="150"/>
    </row>
    <row r="380" spans="1:14" ht="12.5">
      <c r="A380" s="139"/>
      <c r="G380" s="143"/>
      <c r="K380" s="139"/>
      <c r="L380" s="139"/>
      <c r="M380" s="144"/>
      <c r="N380" s="150"/>
    </row>
    <row r="381" spans="1:14" ht="12.5">
      <c r="A381" s="139"/>
      <c r="G381" s="143"/>
      <c r="K381" s="139"/>
      <c r="L381" s="139"/>
      <c r="M381" s="144"/>
      <c r="N381" s="150"/>
    </row>
    <row r="382" spans="1:14" ht="12.5">
      <c r="A382" s="139"/>
      <c r="G382" s="143"/>
      <c r="K382" s="139"/>
      <c r="L382" s="139"/>
      <c r="M382" s="144"/>
      <c r="N382" s="150"/>
    </row>
    <row r="383" spans="1:14" ht="12.5">
      <c r="A383" s="139"/>
      <c r="G383" s="143"/>
      <c r="K383" s="139"/>
      <c r="L383" s="139"/>
      <c r="M383" s="144"/>
      <c r="N383" s="150"/>
    </row>
    <row r="384" spans="1:14" ht="12.5">
      <c r="A384" s="139"/>
      <c r="G384" s="143"/>
      <c r="K384" s="139"/>
      <c r="L384" s="139"/>
      <c r="M384" s="144"/>
      <c r="N384" s="150"/>
    </row>
    <row r="385" spans="1:14" ht="12.5">
      <c r="A385" s="139"/>
      <c r="G385" s="143"/>
      <c r="K385" s="139"/>
      <c r="L385" s="139"/>
      <c r="M385" s="144"/>
      <c r="N385" s="150"/>
    </row>
    <row r="386" spans="1:14" ht="12.5">
      <c r="A386" s="139"/>
      <c r="G386" s="143"/>
      <c r="K386" s="139"/>
      <c r="L386" s="139"/>
      <c r="M386" s="144"/>
      <c r="N386" s="150"/>
    </row>
    <row r="387" spans="1:14" ht="12.5">
      <c r="A387" s="139"/>
      <c r="G387" s="143"/>
      <c r="K387" s="139"/>
      <c r="L387" s="139"/>
      <c r="M387" s="144"/>
      <c r="N387" s="150"/>
    </row>
    <row r="388" spans="1:14" ht="12.5">
      <c r="A388" s="139"/>
      <c r="G388" s="143"/>
      <c r="K388" s="139"/>
      <c r="L388" s="139"/>
      <c r="M388" s="144"/>
      <c r="N388" s="150"/>
    </row>
    <row r="389" spans="1:14" ht="12.5">
      <c r="A389" s="139"/>
      <c r="G389" s="143"/>
      <c r="K389" s="139"/>
      <c r="L389" s="139"/>
      <c r="M389" s="144"/>
      <c r="N389" s="150"/>
    </row>
    <row r="390" spans="1:14" ht="12.5">
      <c r="A390" s="139"/>
      <c r="G390" s="143"/>
      <c r="K390" s="139"/>
      <c r="L390" s="139"/>
      <c r="M390" s="144"/>
      <c r="N390" s="150"/>
    </row>
    <row r="391" spans="1:14" ht="12.5">
      <c r="A391" s="139"/>
      <c r="G391" s="143"/>
      <c r="K391" s="139"/>
      <c r="L391" s="139"/>
      <c r="M391" s="144"/>
      <c r="N391" s="150"/>
    </row>
    <row r="392" spans="1:14" ht="12.5">
      <c r="A392" s="139"/>
      <c r="G392" s="143"/>
      <c r="K392" s="139"/>
      <c r="L392" s="139"/>
      <c r="M392" s="144"/>
      <c r="N392" s="150"/>
    </row>
    <row r="393" spans="1:14" ht="12.5">
      <c r="A393" s="139"/>
      <c r="G393" s="143"/>
      <c r="K393" s="139"/>
      <c r="L393" s="139"/>
      <c r="M393" s="144"/>
      <c r="N393" s="150"/>
    </row>
    <row r="394" spans="1:14" ht="12.5">
      <c r="A394" s="139"/>
      <c r="G394" s="143"/>
      <c r="K394" s="139"/>
      <c r="L394" s="139"/>
      <c r="M394" s="144"/>
      <c r="N394" s="150"/>
    </row>
    <row r="395" spans="1:14" ht="12.5">
      <c r="A395" s="139"/>
      <c r="G395" s="143"/>
      <c r="K395" s="139"/>
      <c r="L395" s="139"/>
      <c r="M395" s="144"/>
      <c r="N395" s="150"/>
    </row>
    <row r="396" spans="1:14" ht="12.5">
      <c r="A396" s="139"/>
      <c r="G396" s="143"/>
      <c r="K396" s="139"/>
      <c r="L396" s="139"/>
      <c r="M396" s="144"/>
      <c r="N396" s="150"/>
    </row>
    <row r="397" spans="1:14" ht="12.5">
      <c r="A397" s="139"/>
      <c r="G397" s="143"/>
      <c r="K397" s="139"/>
      <c r="L397" s="139"/>
      <c r="M397" s="144"/>
      <c r="N397" s="150"/>
    </row>
    <row r="398" spans="1:14" ht="12.5">
      <c r="A398" s="139"/>
      <c r="G398" s="143"/>
      <c r="K398" s="139"/>
      <c r="L398" s="139"/>
      <c r="M398" s="144"/>
      <c r="N398" s="150"/>
    </row>
    <row r="399" spans="1:14" ht="12.5">
      <c r="A399" s="139"/>
      <c r="G399" s="143"/>
      <c r="K399" s="139"/>
      <c r="L399" s="139"/>
      <c r="M399" s="144"/>
      <c r="N399" s="150"/>
    </row>
    <row r="400" spans="1:14" ht="12.5">
      <c r="A400" s="139"/>
      <c r="G400" s="143"/>
      <c r="K400" s="139"/>
      <c r="L400" s="139"/>
      <c r="M400" s="144"/>
      <c r="N400" s="150"/>
    </row>
    <row r="401" spans="1:14" ht="12.5">
      <c r="A401" s="139"/>
      <c r="G401" s="143"/>
      <c r="K401" s="139"/>
      <c r="L401" s="139"/>
      <c r="M401" s="144"/>
      <c r="N401" s="150"/>
    </row>
    <row r="402" spans="1:14" ht="12.5">
      <c r="A402" s="139"/>
      <c r="G402" s="143"/>
      <c r="K402" s="139"/>
      <c r="L402" s="139"/>
      <c r="M402" s="144"/>
      <c r="N402" s="150"/>
    </row>
    <row r="403" spans="1:14" ht="12.5">
      <c r="A403" s="139"/>
      <c r="G403" s="143"/>
      <c r="K403" s="139"/>
      <c r="L403" s="139"/>
      <c r="M403" s="144"/>
      <c r="N403" s="150"/>
    </row>
    <row r="404" spans="1:14" ht="12.5">
      <c r="A404" s="139"/>
      <c r="G404" s="143"/>
      <c r="K404" s="139"/>
      <c r="L404" s="139"/>
      <c r="M404" s="144"/>
      <c r="N404" s="150"/>
    </row>
    <row r="405" spans="1:14" ht="12.5">
      <c r="A405" s="139"/>
      <c r="G405" s="143"/>
      <c r="K405" s="139"/>
      <c r="L405" s="139"/>
      <c r="M405" s="144"/>
      <c r="N405" s="150"/>
    </row>
    <row r="406" spans="1:14" ht="12.5">
      <c r="A406" s="139"/>
      <c r="G406" s="143"/>
      <c r="K406" s="139"/>
      <c r="L406" s="139"/>
      <c r="M406" s="144"/>
      <c r="N406" s="150"/>
    </row>
    <row r="407" spans="1:14" ht="12.5">
      <c r="A407" s="139"/>
      <c r="G407" s="143"/>
      <c r="K407" s="139"/>
      <c r="L407" s="139"/>
      <c r="M407" s="144"/>
      <c r="N407" s="150"/>
    </row>
    <row r="408" spans="1:14" ht="12.5">
      <c r="A408" s="139"/>
      <c r="G408" s="143"/>
      <c r="K408" s="139"/>
      <c r="L408" s="139"/>
      <c r="M408" s="144"/>
      <c r="N408" s="150"/>
    </row>
    <row r="409" spans="1:14" ht="12.5">
      <c r="A409" s="139"/>
      <c r="G409" s="143"/>
      <c r="K409" s="139"/>
      <c r="L409" s="139"/>
      <c r="M409" s="144"/>
      <c r="N409" s="150"/>
    </row>
    <row r="410" spans="1:14" ht="12.5">
      <c r="A410" s="139"/>
      <c r="G410" s="143"/>
      <c r="K410" s="139"/>
      <c r="L410" s="139"/>
      <c r="M410" s="144"/>
      <c r="N410" s="150"/>
    </row>
    <row r="411" spans="1:14" ht="12.5">
      <c r="A411" s="139"/>
      <c r="G411" s="143"/>
      <c r="K411" s="139"/>
      <c r="L411" s="139"/>
      <c r="M411" s="144"/>
      <c r="N411" s="150"/>
    </row>
    <row r="412" spans="1:14" ht="12.5">
      <c r="A412" s="139"/>
      <c r="G412" s="143"/>
      <c r="K412" s="139"/>
      <c r="L412" s="139"/>
      <c r="M412" s="144"/>
      <c r="N412" s="150"/>
    </row>
    <row r="413" spans="1:14" ht="12.5">
      <c r="A413" s="139"/>
      <c r="G413" s="143"/>
      <c r="K413" s="139"/>
      <c r="L413" s="139"/>
      <c r="M413" s="144"/>
      <c r="N413" s="150"/>
    </row>
    <row r="414" spans="1:14" ht="12.5">
      <c r="A414" s="139"/>
      <c r="G414" s="143"/>
      <c r="K414" s="139"/>
      <c r="L414" s="139"/>
      <c r="M414" s="144"/>
      <c r="N414" s="150"/>
    </row>
    <row r="415" spans="1:14" ht="12.5">
      <c r="A415" s="139"/>
      <c r="G415" s="143"/>
      <c r="K415" s="139"/>
      <c r="L415" s="139"/>
      <c r="M415" s="144"/>
      <c r="N415" s="150"/>
    </row>
    <row r="416" spans="1:14" ht="12.5">
      <c r="A416" s="139"/>
      <c r="G416" s="143"/>
      <c r="K416" s="139"/>
      <c r="L416" s="139"/>
      <c r="M416" s="144"/>
      <c r="N416" s="150"/>
    </row>
    <row r="417" spans="1:14" ht="12.5">
      <c r="A417" s="139"/>
      <c r="G417" s="143"/>
      <c r="K417" s="139"/>
      <c r="L417" s="139"/>
      <c r="M417" s="144"/>
      <c r="N417" s="150"/>
    </row>
    <row r="418" spans="1:14" ht="12.5">
      <c r="A418" s="139"/>
      <c r="G418" s="143"/>
      <c r="K418" s="139"/>
      <c r="L418" s="139"/>
      <c r="M418" s="144"/>
      <c r="N418" s="150"/>
    </row>
    <row r="419" spans="1:14" ht="12.5">
      <c r="A419" s="139"/>
      <c r="G419" s="143"/>
      <c r="K419" s="139"/>
      <c r="L419" s="139"/>
      <c r="M419" s="144"/>
      <c r="N419" s="150"/>
    </row>
    <row r="420" spans="1:14" ht="12.5">
      <c r="A420" s="139"/>
      <c r="G420" s="143"/>
      <c r="K420" s="139"/>
      <c r="L420" s="139"/>
      <c r="M420" s="144"/>
      <c r="N420" s="150"/>
    </row>
    <row r="421" spans="1:14" ht="12.5">
      <c r="A421" s="139"/>
      <c r="G421" s="143"/>
      <c r="K421" s="139"/>
      <c r="L421" s="139"/>
      <c r="M421" s="144"/>
      <c r="N421" s="150"/>
    </row>
    <row r="422" spans="1:14" ht="12.5">
      <c r="A422" s="139"/>
      <c r="G422" s="143"/>
      <c r="K422" s="139"/>
      <c r="L422" s="139"/>
      <c r="M422" s="144"/>
      <c r="N422" s="150"/>
    </row>
    <row r="423" spans="1:14" ht="12.5">
      <c r="A423" s="139"/>
      <c r="G423" s="143"/>
      <c r="K423" s="139"/>
      <c r="L423" s="139"/>
      <c r="M423" s="144"/>
      <c r="N423" s="150"/>
    </row>
    <row r="424" spans="1:14" ht="12.5">
      <c r="A424" s="139"/>
      <c r="G424" s="143"/>
      <c r="K424" s="139"/>
      <c r="L424" s="139"/>
      <c r="M424" s="144"/>
      <c r="N424" s="150"/>
    </row>
    <row r="425" spans="1:14" ht="12.5">
      <c r="A425" s="139"/>
      <c r="G425" s="143"/>
      <c r="K425" s="139"/>
      <c r="L425" s="139"/>
      <c r="M425" s="144"/>
      <c r="N425" s="150"/>
    </row>
    <row r="426" spans="1:14" ht="12.5">
      <c r="A426" s="139"/>
      <c r="G426" s="143"/>
      <c r="K426" s="139"/>
      <c r="L426" s="139"/>
      <c r="M426" s="144"/>
      <c r="N426" s="150"/>
    </row>
    <row r="427" spans="1:14" ht="12.5">
      <c r="A427" s="139"/>
      <c r="G427" s="143"/>
      <c r="K427" s="139"/>
      <c r="L427" s="139"/>
      <c r="M427" s="144"/>
      <c r="N427" s="150"/>
    </row>
    <row r="428" spans="1:14" ht="12.5">
      <c r="A428" s="139"/>
      <c r="G428" s="143"/>
      <c r="K428" s="139"/>
      <c r="L428" s="139"/>
      <c r="M428" s="144"/>
      <c r="N428" s="150"/>
    </row>
    <row r="429" spans="1:14" ht="12.5">
      <c r="A429" s="139"/>
      <c r="G429" s="143"/>
      <c r="K429" s="139"/>
      <c r="L429" s="139"/>
      <c r="M429" s="144"/>
      <c r="N429" s="150"/>
    </row>
    <row r="430" spans="1:14" ht="12.5">
      <c r="A430" s="139"/>
      <c r="G430" s="143"/>
      <c r="K430" s="139"/>
      <c r="L430" s="139"/>
      <c r="M430" s="144"/>
      <c r="N430" s="150"/>
    </row>
    <row r="431" spans="1:14" ht="12.5">
      <c r="A431" s="139"/>
      <c r="G431" s="143"/>
      <c r="K431" s="139"/>
      <c r="L431" s="139"/>
      <c r="M431" s="144"/>
      <c r="N431" s="150"/>
    </row>
    <row r="432" spans="1:14" ht="12.5">
      <c r="A432" s="139"/>
      <c r="G432" s="143"/>
      <c r="K432" s="139"/>
      <c r="L432" s="139"/>
      <c r="M432" s="144"/>
      <c r="N432" s="150"/>
    </row>
    <row r="433" spans="1:14" ht="12.5">
      <c r="A433" s="139"/>
      <c r="G433" s="143"/>
      <c r="K433" s="139"/>
      <c r="L433" s="139"/>
      <c r="M433" s="144"/>
      <c r="N433" s="150"/>
    </row>
    <row r="434" spans="1:14" ht="12.5">
      <c r="A434" s="139"/>
      <c r="G434" s="143"/>
      <c r="K434" s="139"/>
      <c r="L434" s="139"/>
      <c r="M434" s="144"/>
      <c r="N434" s="150"/>
    </row>
    <row r="435" spans="1:14" ht="12.5">
      <c r="A435" s="139"/>
      <c r="G435" s="143"/>
      <c r="K435" s="139"/>
      <c r="L435" s="139"/>
      <c r="M435" s="144"/>
      <c r="N435" s="150"/>
    </row>
    <row r="436" spans="1:14" ht="12.5">
      <c r="A436" s="139"/>
      <c r="G436" s="143"/>
      <c r="K436" s="139"/>
      <c r="L436" s="139"/>
      <c r="M436" s="144"/>
      <c r="N436" s="150"/>
    </row>
    <row r="437" spans="1:14" ht="12.5">
      <c r="A437" s="139"/>
      <c r="G437" s="143"/>
      <c r="K437" s="139"/>
      <c r="L437" s="139"/>
      <c r="M437" s="144"/>
      <c r="N437" s="150"/>
    </row>
    <row r="438" spans="1:14" ht="12.5">
      <c r="A438" s="139"/>
      <c r="G438" s="143"/>
      <c r="K438" s="139"/>
      <c r="L438" s="139"/>
      <c r="M438" s="144"/>
      <c r="N438" s="150"/>
    </row>
    <row r="439" spans="1:14" ht="12.5">
      <c r="A439" s="139"/>
      <c r="G439" s="143"/>
      <c r="K439" s="139"/>
      <c r="L439" s="139"/>
      <c r="M439" s="144"/>
      <c r="N439" s="150"/>
    </row>
    <row r="440" spans="1:14" ht="12.5">
      <c r="A440" s="139"/>
      <c r="G440" s="143"/>
      <c r="K440" s="139"/>
      <c r="L440" s="139"/>
      <c r="M440" s="144"/>
      <c r="N440" s="150"/>
    </row>
    <row r="441" spans="1:14" ht="12.5">
      <c r="A441" s="139"/>
      <c r="G441" s="143"/>
      <c r="K441" s="139"/>
      <c r="L441" s="139"/>
      <c r="M441" s="144"/>
      <c r="N441" s="150"/>
    </row>
    <row r="442" spans="1:14" ht="12.5">
      <c r="A442" s="139"/>
      <c r="G442" s="143"/>
      <c r="K442" s="139"/>
      <c r="L442" s="139"/>
      <c r="M442" s="144"/>
      <c r="N442" s="150"/>
    </row>
    <row r="443" spans="1:14" ht="12.5">
      <c r="A443" s="139"/>
      <c r="G443" s="143"/>
      <c r="K443" s="139"/>
      <c r="L443" s="139"/>
      <c r="M443" s="144"/>
      <c r="N443" s="150"/>
    </row>
    <row r="444" spans="1:14" ht="12.5">
      <c r="A444" s="139"/>
      <c r="G444" s="143"/>
      <c r="K444" s="139"/>
      <c r="L444" s="139"/>
      <c r="M444" s="144"/>
      <c r="N444" s="150"/>
    </row>
    <row r="445" spans="1:14" ht="12.5">
      <c r="A445" s="139"/>
      <c r="G445" s="143"/>
      <c r="K445" s="139"/>
      <c r="L445" s="139"/>
      <c r="M445" s="144"/>
      <c r="N445" s="150"/>
    </row>
    <row r="446" spans="1:14" ht="12.5">
      <c r="A446" s="139"/>
      <c r="G446" s="143"/>
      <c r="K446" s="139"/>
      <c r="L446" s="139"/>
      <c r="M446" s="144"/>
      <c r="N446" s="150"/>
    </row>
    <row r="447" spans="1:14" ht="12.5">
      <c r="A447" s="139"/>
      <c r="G447" s="143"/>
      <c r="K447" s="139"/>
      <c r="L447" s="139"/>
      <c r="M447" s="144"/>
      <c r="N447" s="150"/>
    </row>
    <row r="448" spans="1:14" ht="12.5">
      <c r="A448" s="139"/>
      <c r="G448" s="143"/>
      <c r="K448" s="139"/>
      <c r="L448" s="139"/>
      <c r="M448" s="144"/>
      <c r="N448" s="150"/>
    </row>
    <row r="449" spans="1:14" ht="12.5">
      <c r="A449" s="139"/>
      <c r="G449" s="143"/>
      <c r="K449" s="139"/>
      <c r="L449" s="139"/>
      <c r="M449" s="144"/>
      <c r="N449" s="150"/>
    </row>
    <row r="450" spans="1:14" ht="12.5">
      <c r="A450" s="139"/>
      <c r="G450" s="143"/>
      <c r="K450" s="139"/>
      <c r="L450" s="139"/>
      <c r="M450" s="144"/>
      <c r="N450" s="150"/>
    </row>
    <row r="451" spans="1:14" ht="12.5">
      <c r="A451" s="139"/>
      <c r="G451" s="143"/>
      <c r="K451" s="139"/>
      <c r="L451" s="139"/>
      <c r="M451" s="144"/>
      <c r="N451" s="150"/>
    </row>
    <row r="452" spans="1:14" ht="12.5">
      <c r="A452" s="139"/>
      <c r="G452" s="143"/>
      <c r="K452" s="139"/>
      <c r="L452" s="139"/>
      <c r="M452" s="144"/>
      <c r="N452" s="150"/>
    </row>
    <row r="453" spans="1:14" ht="12.5">
      <c r="A453" s="139"/>
      <c r="G453" s="143"/>
      <c r="K453" s="139"/>
      <c r="L453" s="139"/>
      <c r="M453" s="144"/>
      <c r="N453" s="150"/>
    </row>
    <row r="454" spans="1:14" ht="12.5">
      <c r="A454" s="139"/>
      <c r="G454" s="143"/>
      <c r="K454" s="139"/>
      <c r="L454" s="139"/>
      <c r="M454" s="144"/>
      <c r="N454" s="150"/>
    </row>
    <row r="455" spans="1:14" ht="12.5">
      <c r="A455" s="139"/>
      <c r="G455" s="143"/>
      <c r="K455" s="139"/>
      <c r="L455" s="139"/>
      <c r="M455" s="144"/>
      <c r="N455" s="150"/>
    </row>
    <row r="456" spans="1:14" ht="12.5">
      <c r="A456" s="139"/>
      <c r="G456" s="143"/>
      <c r="K456" s="139"/>
      <c r="L456" s="139"/>
      <c r="M456" s="144"/>
      <c r="N456" s="150"/>
    </row>
    <row r="457" spans="1:14" ht="12.5">
      <c r="A457" s="139"/>
      <c r="G457" s="143"/>
      <c r="K457" s="139"/>
      <c r="L457" s="139"/>
      <c r="M457" s="144"/>
      <c r="N457" s="150"/>
    </row>
    <row r="458" spans="1:14" ht="12.5">
      <c r="A458" s="139"/>
      <c r="G458" s="143"/>
      <c r="K458" s="139"/>
      <c r="L458" s="139"/>
      <c r="M458" s="144"/>
      <c r="N458" s="150"/>
    </row>
    <row r="459" spans="1:14" ht="12.5">
      <c r="A459" s="139"/>
      <c r="G459" s="143"/>
      <c r="K459" s="139"/>
      <c r="L459" s="139"/>
      <c r="M459" s="144"/>
      <c r="N459" s="150"/>
    </row>
    <row r="460" spans="1:14" ht="12.5">
      <c r="A460" s="139"/>
      <c r="G460" s="143"/>
      <c r="K460" s="139"/>
      <c r="L460" s="139"/>
      <c r="M460" s="144"/>
      <c r="N460" s="150"/>
    </row>
    <row r="461" spans="1:14" ht="12.5">
      <c r="A461" s="139"/>
      <c r="G461" s="143"/>
      <c r="K461" s="139"/>
      <c r="L461" s="139"/>
      <c r="M461" s="144"/>
      <c r="N461" s="150"/>
    </row>
    <row r="462" spans="1:14" ht="12.5">
      <c r="A462" s="139"/>
      <c r="G462" s="143"/>
      <c r="K462" s="139"/>
      <c r="L462" s="139"/>
      <c r="M462" s="144"/>
      <c r="N462" s="150"/>
    </row>
    <row r="463" spans="1:14" ht="12.5">
      <c r="A463" s="139"/>
      <c r="G463" s="143"/>
      <c r="K463" s="139"/>
      <c r="L463" s="139"/>
      <c r="M463" s="144"/>
      <c r="N463" s="150"/>
    </row>
    <row r="464" spans="1:14" ht="12.5">
      <c r="A464" s="139"/>
      <c r="G464" s="143"/>
      <c r="K464" s="139"/>
      <c r="L464" s="139"/>
      <c r="M464" s="144"/>
      <c r="N464" s="150"/>
    </row>
    <row r="465" spans="1:14" ht="12.5">
      <c r="A465" s="139"/>
      <c r="G465" s="143"/>
      <c r="K465" s="139"/>
      <c r="L465" s="139"/>
      <c r="M465" s="144"/>
      <c r="N465" s="150"/>
    </row>
    <row r="466" spans="1:14" ht="12.5">
      <c r="A466" s="139"/>
      <c r="G466" s="143"/>
      <c r="K466" s="139"/>
      <c r="L466" s="139"/>
      <c r="M466" s="144"/>
      <c r="N466" s="150"/>
    </row>
    <row r="467" spans="1:14" ht="12.5">
      <c r="A467" s="139"/>
      <c r="G467" s="143"/>
      <c r="K467" s="139"/>
      <c r="L467" s="139"/>
      <c r="M467" s="144"/>
      <c r="N467" s="150"/>
    </row>
    <row r="468" spans="1:14" ht="12.5">
      <c r="A468" s="139"/>
      <c r="G468" s="143"/>
      <c r="K468" s="139"/>
      <c r="L468" s="139"/>
      <c r="M468" s="144"/>
      <c r="N468" s="150"/>
    </row>
    <row r="469" spans="1:14" ht="12.5">
      <c r="A469" s="139"/>
      <c r="G469" s="143"/>
      <c r="K469" s="139"/>
      <c r="L469" s="139"/>
      <c r="M469" s="144"/>
      <c r="N469" s="150"/>
    </row>
    <row r="470" spans="1:14" ht="12.5">
      <c r="A470" s="139"/>
      <c r="G470" s="143"/>
      <c r="K470" s="139"/>
      <c r="L470" s="139"/>
      <c r="M470" s="144"/>
      <c r="N470" s="150"/>
    </row>
    <row r="471" spans="1:14" ht="12.5">
      <c r="A471" s="139"/>
      <c r="G471" s="143"/>
      <c r="K471" s="139"/>
      <c r="L471" s="139"/>
      <c r="M471" s="144"/>
      <c r="N471" s="150"/>
    </row>
    <row r="472" spans="1:14" ht="12.5">
      <c r="A472" s="139"/>
      <c r="G472" s="143"/>
      <c r="K472" s="139"/>
      <c r="L472" s="139"/>
      <c r="M472" s="144"/>
      <c r="N472" s="150"/>
    </row>
    <row r="473" spans="1:14" ht="12.5">
      <c r="A473" s="139"/>
      <c r="G473" s="143"/>
      <c r="K473" s="139"/>
      <c r="L473" s="139"/>
      <c r="M473" s="144"/>
      <c r="N473" s="150"/>
    </row>
    <row r="474" spans="1:14" ht="12.5">
      <c r="A474" s="139"/>
      <c r="G474" s="143"/>
      <c r="K474" s="139"/>
      <c r="L474" s="139"/>
      <c r="M474" s="144"/>
      <c r="N474" s="150"/>
    </row>
    <row r="475" spans="1:14" ht="12.5">
      <c r="A475" s="139"/>
      <c r="G475" s="143"/>
      <c r="K475" s="139"/>
      <c r="L475" s="139"/>
      <c r="M475" s="144"/>
      <c r="N475" s="150"/>
    </row>
    <row r="476" spans="1:14" ht="12.5">
      <c r="A476" s="139"/>
      <c r="G476" s="143"/>
      <c r="K476" s="139"/>
      <c r="L476" s="139"/>
      <c r="M476" s="144"/>
      <c r="N476" s="150"/>
    </row>
    <row r="477" spans="1:14" ht="12.5">
      <c r="A477" s="139"/>
      <c r="G477" s="143"/>
      <c r="K477" s="139"/>
      <c r="L477" s="139"/>
      <c r="M477" s="144"/>
      <c r="N477" s="150"/>
    </row>
    <row r="478" spans="1:14" ht="12.5">
      <c r="A478" s="139"/>
      <c r="G478" s="143"/>
      <c r="K478" s="139"/>
      <c r="L478" s="139"/>
      <c r="M478" s="144"/>
      <c r="N478" s="150"/>
    </row>
    <row r="479" spans="1:14" ht="12.5">
      <c r="A479" s="139"/>
      <c r="G479" s="143"/>
      <c r="K479" s="139"/>
      <c r="L479" s="139"/>
      <c r="M479" s="144"/>
      <c r="N479" s="150"/>
    </row>
    <row r="480" spans="1:14" ht="12.5">
      <c r="A480" s="139"/>
      <c r="G480" s="143"/>
      <c r="K480" s="139"/>
      <c r="L480" s="139"/>
      <c r="M480" s="144"/>
      <c r="N480" s="150"/>
    </row>
    <row r="481" spans="1:14" ht="12.5">
      <c r="A481" s="139"/>
      <c r="G481" s="143"/>
      <c r="K481" s="139"/>
      <c r="L481" s="139"/>
      <c r="M481" s="144"/>
      <c r="N481" s="150"/>
    </row>
    <row r="482" spans="1:14" ht="12.5">
      <c r="A482" s="139"/>
      <c r="G482" s="143"/>
      <c r="K482" s="139"/>
      <c r="L482" s="139"/>
      <c r="M482" s="144"/>
      <c r="N482" s="150"/>
    </row>
    <row r="483" spans="1:14" ht="12.5">
      <c r="A483" s="139"/>
      <c r="G483" s="143"/>
      <c r="K483" s="139"/>
      <c r="L483" s="139"/>
      <c r="M483" s="144"/>
      <c r="N483" s="150"/>
    </row>
    <row r="484" spans="1:14" ht="12.5">
      <c r="A484" s="139"/>
      <c r="G484" s="143"/>
      <c r="K484" s="139"/>
      <c r="L484" s="139"/>
      <c r="M484" s="144"/>
      <c r="N484" s="150"/>
    </row>
    <row r="485" spans="1:14" ht="12.5">
      <c r="A485" s="139"/>
      <c r="G485" s="143"/>
      <c r="K485" s="139"/>
      <c r="L485" s="139"/>
      <c r="M485" s="144"/>
      <c r="N485" s="150"/>
    </row>
    <row r="486" spans="1:14" ht="12.5">
      <c r="A486" s="139"/>
      <c r="G486" s="143"/>
      <c r="K486" s="139"/>
      <c r="L486" s="139"/>
      <c r="M486" s="144"/>
      <c r="N486" s="150"/>
    </row>
    <row r="487" spans="1:14" ht="12.5">
      <c r="A487" s="139"/>
      <c r="G487" s="143"/>
      <c r="K487" s="139"/>
      <c r="L487" s="139"/>
      <c r="M487" s="144"/>
      <c r="N487" s="150"/>
    </row>
    <row r="488" spans="1:14" ht="12.5">
      <c r="A488" s="139"/>
      <c r="G488" s="143"/>
      <c r="K488" s="139"/>
      <c r="L488" s="139"/>
      <c r="M488" s="144"/>
      <c r="N488" s="150"/>
    </row>
    <row r="489" spans="1:14" ht="12.5">
      <c r="A489" s="139"/>
      <c r="G489" s="143"/>
      <c r="K489" s="139"/>
      <c r="L489" s="139"/>
      <c r="M489" s="144"/>
      <c r="N489" s="150"/>
    </row>
    <row r="490" spans="1:14" ht="12.5">
      <c r="A490" s="139"/>
      <c r="G490" s="143"/>
      <c r="K490" s="139"/>
      <c r="L490" s="139"/>
      <c r="M490" s="144"/>
      <c r="N490" s="150"/>
    </row>
    <row r="491" spans="1:14" ht="12.5">
      <c r="A491" s="139"/>
      <c r="G491" s="143"/>
      <c r="K491" s="139"/>
      <c r="L491" s="139"/>
      <c r="M491" s="144"/>
      <c r="N491" s="150"/>
    </row>
    <row r="492" spans="1:14" ht="12.5">
      <c r="A492" s="139"/>
      <c r="G492" s="143"/>
      <c r="K492" s="139"/>
      <c r="L492" s="139"/>
      <c r="M492" s="144"/>
      <c r="N492" s="150"/>
    </row>
    <row r="493" spans="1:14" ht="12.5">
      <c r="A493" s="139"/>
      <c r="G493" s="143"/>
      <c r="K493" s="139"/>
      <c r="L493" s="139"/>
      <c r="M493" s="144"/>
      <c r="N493" s="150"/>
    </row>
    <row r="494" spans="1:14" ht="12.5">
      <c r="A494" s="139"/>
      <c r="G494" s="143"/>
      <c r="K494" s="139"/>
      <c r="L494" s="139"/>
      <c r="M494" s="144"/>
      <c r="N494" s="150"/>
    </row>
    <row r="495" spans="1:14" ht="12.5">
      <c r="A495" s="139"/>
      <c r="G495" s="143"/>
      <c r="K495" s="139"/>
      <c r="L495" s="139"/>
      <c r="M495" s="144"/>
      <c r="N495" s="150"/>
    </row>
    <row r="496" spans="1:14" ht="12.5">
      <c r="A496" s="139"/>
      <c r="G496" s="143"/>
      <c r="K496" s="139"/>
      <c r="L496" s="139"/>
      <c r="M496" s="144"/>
      <c r="N496" s="150"/>
    </row>
    <row r="497" spans="1:14" ht="12.5">
      <c r="A497" s="139"/>
      <c r="G497" s="143"/>
      <c r="K497" s="139"/>
      <c r="L497" s="139"/>
      <c r="M497" s="144"/>
      <c r="N497" s="150"/>
    </row>
    <row r="498" spans="1:14" ht="12.5">
      <c r="A498" s="139"/>
      <c r="G498" s="143"/>
      <c r="K498" s="139"/>
      <c r="L498" s="139"/>
      <c r="M498" s="144"/>
      <c r="N498" s="150"/>
    </row>
    <row r="499" spans="1:14" ht="12.5">
      <c r="A499" s="139"/>
      <c r="G499" s="143"/>
      <c r="K499" s="139"/>
      <c r="L499" s="139"/>
      <c r="M499" s="144"/>
      <c r="N499" s="150"/>
    </row>
    <row r="500" spans="1:14" ht="12.5">
      <c r="A500" s="139"/>
      <c r="G500" s="143"/>
      <c r="K500" s="139"/>
      <c r="L500" s="139"/>
      <c r="M500" s="144"/>
      <c r="N500" s="150"/>
    </row>
    <row r="501" spans="1:14" ht="12.5">
      <c r="A501" s="139"/>
      <c r="G501" s="143"/>
      <c r="K501" s="139"/>
      <c r="L501" s="139"/>
      <c r="M501" s="144"/>
      <c r="N501" s="150"/>
    </row>
    <row r="502" spans="1:14" ht="12.5">
      <c r="A502" s="139"/>
      <c r="G502" s="143"/>
      <c r="K502" s="139"/>
      <c r="L502" s="139"/>
      <c r="M502" s="144"/>
      <c r="N502" s="150"/>
    </row>
    <row r="503" spans="1:14" ht="12.5">
      <c r="A503" s="139"/>
      <c r="G503" s="143"/>
      <c r="K503" s="139"/>
      <c r="L503" s="139"/>
      <c r="M503" s="144"/>
      <c r="N503" s="150"/>
    </row>
    <row r="504" spans="1:14" ht="12.5">
      <c r="A504" s="139"/>
      <c r="G504" s="143"/>
      <c r="K504" s="139"/>
      <c r="L504" s="139"/>
      <c r="M504" s="144"/>
      <c r="N504" s="150"/>
    </row>
    <row r="505" spans="1:14" ht="12.5">
      <c r="A505" s="139"/>
      <c r="G505" s="143"/>
      <c r="K505" s="139"/>
      <c r="L505" s="139"/>
      <c r="M505" s="144"/>
      <c r="N505" s="150"/>
    </row>
    <row r="506" spans="1:14" ht="12.5">
      <c r="A506" s="139"/>
      <c r="G506" s="143"/>
      <c r="K506" s="139"/>
      <c r="L506" s="139"/>
      <c r="M506" s="144"/>
      <c r="N506" s="150"/>
    </row>
    <row r="507" spans="1:14" ht="12.5">
      <c r="A507" s="139"/>
      <c r="G507" s="143"/>
      <c r="K507" s="139"/>
      <c r="L507" s="139"/>
      <c r="M507" s="144"/>
      <c r="N507" s="150"/>
    </row>
    <row r="508" spans="1:14" ht="12.5">
      <c r="A508" s="139"/>
      <c r="G508" s="143"/>
      <c r="K508" s="139"/>
      <c r="L508" s="139"/>
      <c r="M508" s="144"/>
      <c r="N508" s="150"/>
    </row>
    <row r="509" spans="1:14" ht="12.5">
      <c r="A509" s="139"/>
      <c r="G509" s="143"/>
      <c r="K509" s="139"/>
      <c r="L509" s="139"/>
      <c r="M509" s="144"/>
      <c r="N509" s="150"/>
    </row>
    <row r="510" spans="1:14" ht="12.5">
      <c r="A510" s="139"/>
      <c r="G510" s="143"/>
      <c r="K510" s="139"/>
      <c r="L510" s="139"/>
      <c r="M510" s="144"/>
      <c r="N510" s="150"/>
    </row>
    <row r="511" spans="1:14" ht="12.5">
      <c r="A511" s="139"/>
      <c r="G511" s="143"/>
      <c r="K511" s="139"/>
      <c r="L511" s="139"/>
      <c r="M511" s="144"/>
      <c r="N511" s="150"/>
    </row>
    <row r="512" spans="1:14" ht="12.5">
      <c r="A512" s="139"/>
      <c r="G512" s="143"/>
      <c r="K512" s="139"/>
      <c r="L512" s="139"/>
      <c r="M512" s="144"/>
      <c r="N512" s="150"/>
    </row>
    <row r="513" spans="1:14" ht="12.5">
      <c r="A513" s="139"/>
      <c r="G513" s="143"/>
      <c r="K513" s="139"/>
      <c r="L513" s="139"/>
      <c r="M513" s="144"/>
      <c r="N513" s="150"/>
    </row>
    <row r="514" spans="1:14" ht="12.5">
      <c r="A514" s="139"/>
      <c r="G514" s="143"/>
      <c r="K514" s="139"/>
      <c r="L514" s="139"/>
      <c r="M514" s="144"/>
      <c r="N514" s="150"/>
    </row>
    <row r="515" spans="1:14" ht="12.5">
      <c r="A515" s="139"/>
      <c r="G515" s="143"/>
      <c r="K515" s="139"/>
      <c r="L515" s="139"/>
      <c r="M515" s="144"/>
      <c r="N515" s="150"/>
    </row>
    <row r="516" spans="1:14" ht="12.5">
      <c r="A516" s="139"/>
      <c r="G516" s="143"/>
      <c r="K516" s="139"/>
      <c r="L516" s="139"/>
      <c r="M516" s="144"/>
      <c r="N516" s="150"/>
    </row>
    <row r="517" spans="1:14" ht="12.5">
      <c r="A517" s="139"/>
      <c r="G517" s="143"/>
      <c r="K517" s="139"/>
      <c r="L517" s="139"/>
      <c r="M517" s="144"/>
      <c r="N517" s="150"/>
    </row>
    <row r="518" spans="1:14" ht="12.5">
      <c r="A518" s="139"/>
      <c r="G518" s="143"/>
      <c r="K518" s="139"/>
      <c r="L518" s="139"/>
      <c r="M518" s="144"/>
      <c r="N518" s="150"/>
    </row>
    <row r="519" spans="1:14" ht="12.5">
      <c r="A519" s="139"/>
      <c r="G519" s="143"/>
      <c r="K519" s="139"/>
      <c r="L519" s="139"/>
      <c r="M519" s="144"/>
      <c r="N519" s="150"/>
    </row>
    <row r="520" spans="1:14" ht="12.5">
      <c r="A520" s="139"/>
      <c r="G520" s="143"/>
      <c r="K520" s="139"/>
      <c r="L520" s="139"/>
      <c r="M520" s="144"/>
      <c r="N520" s="150"/>
    </row>
    <row r="521" spans="1:14" ht="12.5">
      <c r="A521" s="139"/>
      <c r="G521" s="143"/>
      <c r="K521" s="139"/>
      <c r="L521" s="139"/>
      <c r="M521" s="144"/>
      <c r="N521" s="150"/>
    </row>
    <row r="522" spans="1:14" ht="12.5">
      <c r="A522" s="139"/>
      <c r="G522" s="143"/>
      <c r="K522" s="139"/>
      <c r="L522" s="139"/>
      <c r="M522" s="144"/>
      <c r="N522" s="150"/>
    </row>
    <row r="523" spans="1:14" ht="12.5">
      <c r="A523" s="139"/>
      <c r="G523" s="143"/>
      <c r="K523" s="139"/>
      <c r="L523" s="139"/>
      <c r="M523" s="144"/>
      <c r="N523" s="150"/>
    </row>
    <row r="524" spans="1:14" ht="12.5">
      <c r="A524" s="139"/>
      <c r="G524" s="143"/>
      <c r="K524" s="139"/>
      <c r="L524" s="139"/>
      <c r="M524" s="144"/>
      <c r="N524" s="150"/>
    </row>
    <row r="525" spans="1:14" ht="12.5">
      <c r="A525" s="139"/>
      <c r="G525" s="143"/>
      <c r="K525" s="139"/>
      <c r="L525" s="139"/>
      <c r="M525" s="144"/>
      <c r="N525" s="150"/>
    </row>
    <row r="526" spans="1:14" ht="12.5">
      <c r="A526" s="139"/>
      <c r="G526" s="143"/>
      <c r="K526" s="139"/>
      <c r="L526" s="139"/>
      <c r="M526" s="144"/>
      <c r="N526" s="150"/>
    </row>
    <row r="527" spans="1:14" ht="12.5">
      <c r="A527" s="139"/>
      <c r="G527" s="143"/>
      <c r="K527" s="139"/>
      <c r="L527" s="139"/>
      <c r="M527" s="144"/>
      <c r="N527" s="150"/>
    </row>
    <row r="528" spans="1:14" ht="12.5">
      <c r="A528" s="139"/>
      <c r="G528" s="143"/>
      <c r="K528" s="139"/>
      <c r="L528" s="139"/>
      <c r="M528" s="144"/>
      <c r="N528" s="150"/>
    </row>
    <row r="529" spans="1:14" ht="12.5">
      <c r="A529" s="139"/>
      <c r="G529" s="143"/>
      <c r="K529" s="139"/>
      <c r="L529" s="139"/>
      <c r="M529" s="144"/>
      <c r="N529" s="150"/>
    </row>
    <row r="530" spans="1:14" ht="12.5">
      <c r="A530" s="139"/>
      <c r="G530" s="143"/>
      <c r="K530" s="139"/>
      <c r="L530" s="139"/>
      <c r="M530" s="144"/>
      <c r="N530" s="150"/>
    </row>
    <row r="531" spans="1:14" ht="12.5">
      <c r="A531" s="139"/>
      <c r="G531" s="143"/>
      <c r="K531" s="139"/>
      <c r="L531" s="139"/>
      <c r="M531" s="144"/>
      <c r="N531" s="150"/>
    </row>
    <row r="532" spans="1:14" ht="12.5">
      <c r="A532" s="139"/>
      <c r="G532" s="143"/>
      <c r="K532" s="139"/>
      <c r="L532" s="139"/>
      <c r="M532" s="144"/>
      <c r="N532" s="150"/>
    </row>
    <row r="533" spans="1:14" ht="12.5">
      <c r="A533" s="139"/>
      <c r="G533" s="143"/>
      <c r="K533" s="139"/>
      <c r="L533" s="139"/>
      <c r="M533" s="144"/>
      <c r="N533" s="150"/>
    </row>
    <row r="534" spans="1:14" ht="12.5">
      <c r="A534" s="139"/>
      <c r="G534" s="143"/>
      <c r="K534" s="139"/>
      <c r="L534" s="139"/>
      <c r="M534" s="144"/>
      <c r="N534" s="150"/>
    </row>
    <row r="535" spans="1:14" ht="12.5">
      <c r="A535" s="139"/>
      <c r="G535" s="143"/>
      <c r="K535" s="139"/>
      <c r="L535" s="139"/>
      <c r="M535" s="144"/>
      <c r="N535" s="150"/>
    </row>
    <row r="536" spans="1:14" ht="12.5">
      <c r="A536" s="139"/>
      <c r="G536" s="143"/>
      <c r="K536" s="139"/>
      <c r="L536" s="139"/>
      <c r="M536" s="144"/>
      <c r="N536" s="150"/>
    </row>
    <row r="537" spans="1:14" ht="12.5">
      <c r="A537" s="139"/>
      <c r="G537" s="143"/>
      <c r="K537" s="139"/>
      <c r="L537" s="139"/>
      <c r="M537" s="144"/>
      <c r="N537" s="150"/>
    </row>
    <row r="538" spans="1:14" ht="12.5">
      <c r="A538" s="139"/>
      <c r="G538" s="143"/>
      <c r="K538" s="139"/>
      <c r="L538" s="139"/>
      <c r="M538" s="144"/>
      <c r="N538" s="150"/>
    </row>
    <row r="539" spans="1:14" ht="12.5">
      <c r="A539" s="139"/>
      <c r="G539" s="143"/>
      <c r="K539" s="139"/>
      <c r="L539" s="139"/>
      <c r="M539" s="144"/>
      <c r="N539" s="150"/>
    </row>
    <row r="540" spans="1:14" ht="12.5">
      <c r="A540" s="139"/>
      <c r="G540" s="143"/>
      <c r="K540" s="139"/>
      <c r="L540" s="139"/>
      <c r="M540" s="144"/>
      <c r="N540" s="150"/>
    </row>
    <row r="541" spans="1:14" ht="12.5">
      <c r="A541" s="139"/>
      <c r="G541" s="143"/>
      <c r="K541" s="139"/>
      <c r="L541" s="139"/>
      <c r="M541" s="144"/>
      <c r="N541" s="150"/>
    </row>
    <row r="542" spans="1:14" ht="12.5">
      <c r="A542" s="139"/>
      <c r="G542" s="143"/>
      <c r="K542" s="139"/>
      <c r="L542" s="139"/>
      <c r="M542" s="144"/>
      <c r="N542" s="150"/>
    </row>
    <row r="543" spans="1:14" ht="12.5">
      <c r="A543" s="139"/>
      <c r="G543" s="143"/>
      <c r="K543" s="139"/>
      <c r="L543" s="139"/>
      <c r="M543" s="144"/>
      <c r="N543" s="150"/>
    </row>
    <row r="544" spans="1:14" ht="12.5">
      <c r="A544" s="139"/>
      <c r="G544" s="143"/>
      <c r="K544" s="139"/>
      <c r="L544" s="139"/>
      <c r="M544" s="144"/>
      <c r="N544" s="150"/>
    </row>
    <row r="545" spans="1:14" ht="12.5">
      <c r="A545" s="139"/>
      <c r="G545" s="143"/>
      <c r="K545" s="139"/>
      <c r="L545" s="139"/>
      <c r="M545" s="144"/>
      <c r="N545" s="150"/>
    </row>
    <row r="546" spans="1:14" ht="12.5">
      <c r="A546" s="139"/>
      <c r="G546" s="143"/>
      <c r="K546" s="139"/>
      <c r="L546" s="139"/>
      <c r="M546" s="144"/>
      <c r="N546" s="150"/>
    </row>
    <row r="547" spans="1:14" ht="12.5">
      <c r="A547" s="139"/>
      <c r="G547" s="143"/>
      <c r="K547" s="139"/>
      <c r="L547" s="139"/>
      <c r="M547" s="144"/>
      <c r="N547" s="150"/>
    </row>
    <row r="548" spans="1:14" ht="12.5">
      <c r="A548" s="139"/>
      <c r="G548" s="143"/>
      <c r="K548" s="139"/>
      <c r="L548" s="139"/>
      <c r="M548" s="144"/>
      <c r="N548" s="150"/>
    </row>
    <row r="549" spans="1:14" ht="12.5">
      <c r="A549" s="139"/>
      <c r="G549" s="143"/>
      <c r="K549" s="139"/>
      <c r="L549" s="139"/>
      <c r="M549" s="144"/>
      <c r="N549" s="150"/>
    </row>
    <row r="550" spans="1:14" ht="12.5">
      <c r="A550" s="139"/>
      <c r="G550" s="143"/>
      <c r="K550" s="139"/>
      <c r="L550" s="139"/>
      <c r="M550" s="144"/>
      <c r="N550" s="150"/>
    </row>
    <row r="551" spans="1:14" ht="12.5">
      <c r="A551" s="139"/>
      <c r="G551" s="143"/>
      <c r="K551" s="139"/>
      <c r="L551" s="139"/>
      <c r="M551" s="144"/>
      <c r="N551" s="150"/>
    </row>
    <row r="552" spans="1:14" ht="12.5">
      <c r="A552" s="139"/>
      <c r="G552" s="143"/>
      <c r="K552" s="139"/>
      <c r="L552" s="139"/>
      <c r="M552" s="144"/>
      <c r="N552" s="150"/>
    </row>
    <row r="553" spans="1:14" ht="12.5">
      <c r="A553" s="139"/>
      <c r="G553" s="143"/>
      <c r="K553" s="139"/>
      <c r="L553" s="139"/>
      <c r="M553" s="144"/>
      <c r="N553" s="150"/>
    </row>
    <row r="554" spans="1:14" ht="12.5">
      <c r="A554" s="139"/>
      <c r="G554" s="143"/>
      <c r="K554" s="139"/>
      <c r="L554" s="139"/>
      <c r="M554" s="144"/>
      <c r="N554" s="150"/>
    </row>
    <row r="555" spans="1:14" ht="12.5">
      <c r="A555" s="139"/>
      <c r="G555" s="143"/>
      <c r="K555" s="139"/>
      <c r="L555" s="139"/>
      <c r="M555" s="144"/>
      <c r="N555" s="150"/>
    </row>
    <row r="556" spans="1:14" ht="12.5">
      <c r="A556" s="139"/>
      <c r="G556" s="143"/>
      <c r="K556" s="139"/>
      <c r="L556" s="139"/>
      <c r="M556" s="144"/>
      <c r="N556" s="150"/>
    </row>
    <row r="557" spans="1:14" ht="12.5">
      <c r="A557" s="139"/>
      <c r="G557" s="143"/>
      <c r="K557" s="139"/>
      <c r="L557" s="139"/>
      <c r="M557" s="144"/>
      <c r="N557" s="150"/>
    </row>
    <row r="558" spans="1:14" ht="12.5">
      <c r="A558" s="139"/>
      <c r="G558" s="143"/>
      <c r="K558" s="139"/>
      <c r="L558" s="139"/>
      <c r="M558" s="144"/>
      <c r="N558" s="150"/>
    </row>
    <row r="559" spans="1:14" ht="12.5">
      <c r="A559" s="139"/>
      <c r="G559" s="143"/>
      <c r="K559" s="139"/>
      <c r="L559" s="139"/>
      <c r="M559" s="144"/>
      <c r="N559" s="150"/>
    </row>
    <row r="560" spans="1:14" ht="12.5">
      <c r="A560" s="139"/>
      <c r="G560" s="143"/>
      <c r="K560" s="139"/>
      <c r="L560" s="139"/>
      <c r="M560" s="144"/>
      <c r="N560" s="150"/>
    </row>
    <row r="561" spans="1:14" ht="12.5">
      <c r="A561" s="139"/>
      <c r="G561" s="143"/>
      <c r="K561" s="139"/>
      <c r="L561" s="139"/>
      <c r="M561" s="144"/>
      <c r="N561" s="150"/>
    </row>
    <row r="562" spans="1:14" ht="12.5">
      <c r="A562" s="139"/>
      <c r="G562" s="143"/>
      <c r="K562" s="139"/>
      <c r="L562" s="139"/>
      <c r="M562" s="144"/>
      <c r="N562" s="150"/>
    </row>
    <row r="563" spans="1:14" ht="12.5">
      <c r="A563" s="139"/>
      <c r="G563" s="143"/>
      <c r="K563" s="139"/>
      <c r="L563" s="139"/>
      <c r="M563" s="144"/>
      <c r="N563" s="150"/>
    </row>
    <row r="564" spans="1:14" ht="12.5">
      <c r="A564" s="139"/>
      <c r="G564" s="143"/>
      <c r="K564" s="139"/>
      <c r="L564" s="139"/>
      <c r="M564" s="144"/>
      <c r="N564" s="150"/>
    </row>
    <row r="565" spans="1:14" ht="12.5">
      <c r="A565" s="139"/>
      <c r="G565" s="143"/>
      <c r="K565" s="139"/>
      <c r="L565" s="139"/>
      <c r="M565" s="144"/>
      <c r="N565" s="150"/>
    </row>
    <row r="566" spans="1:14" ht="12.5">
      <c r="A566" s="139"/>
      <c r="G566" s="143"/>
      <c r="K566" s="139"/>
      <c r="L566" s="139"/>
      <c r="M566" s="144"/>
      <c r="N566" s="150"/>
    </row>
    <row r="567" spans="1:14" ht="12.5">
      <c r="A567" s="139"/>
      <c r="G567" s="143"/>
      <c r="K567" s="139"/>
      <c r="L567" s="139"/>
      <c r="M567" s="144"/>
      <c r="N567" s="150"/>
    </row>
    <row r="568" spans="1:14" ht="12.5">
      <c r="A568" s="139"/>
      <c r="G568" s="143"/>
      <c r="K568" s="139"/>
      <c r="L568" s="139"/>
      <c r="M568" s="144"/>
      <c r="N568" s="150"/>
    </row>
    <row r="569" spans="1:14" ht="12.5">
      <c r="A569" s="139"/>
      <c r="G569" s="143"/>
      <c r="K569" s="139"/>
      <c r="L569" s="139"/>
      <c r="M569" s="144"/>
      <c r="N569" s="150"/>
    </row>
    <row r="570" spans="1:14" ht="12.5">
      <c r="A570" s="139"/>
      <c r="G570" s="143"/>
      <c r="K570" s="139"/>
      <c r="L570" s="139"/>
      <c r="M570" s="144"/>
      <c r="N570" s="150"/>
    </row>
    <row r="571" spans="1:14" ht="12.5">
      <c r="A571" s="139"/>
      <c r="G571" s="143"/>
      <c r="K571" s="139"/>
      <c r="L571" s="139"/>
      <c r="M571" s="144"/>
      <c r="N571" s="150"/>
    </row>
    <row r="572" spans="1:14" ht="12.5">
      <c r="A572" s="139"/>
      <c r="G572" s="143"/>
      <c r="K572" s="139"/>
      <c r="L572" s="139"/>
      <c r="M572" s="144"/>
      <c r="N572" s="150"/>
    </row>
    <row r="573" spans="1:14" ht="12.5">
      <c r="A573" s="139"/>
      <c r="G573" s="143"/>
      <c r="K573" s="139"/>
      <c r="L573" s="139"/>
      <c r="M573" s="144"/>
      <c r="N573" s="150"/>
    </row>
    <row r="574" spans="1:14" ht="12.5">
      <c r="A574" s="139"/>
      <c r="G574" s="143"/>
      <c r="K574" s="139"/>
      <c r="L574" s="139"/>
      <c r="M574" s="144"/>
      <c r="N574" s="150"/>
    </row>
    <row r="575" spans="1:14" ht="12.5">
      <c r="A575" s="139"/>
      <c r="G575" s="143"/>
      <c r="K575" s="139"/>
      <c r="L575" s="139"/>
      <c r="M575" s="144"/>
      <c r="N575" s="150"/>
    </row>
    <row r="576" spans="1:14" ht="12.5">
      <c r="A576" s="139"/>
      <c r="G576" s="143"/>
      <c r="K576" s="139"/>
      <c r="L576" s="139"/>
      <c r="M576" s="144"/>
      <c r="N576" s="150"/>
    </row>
    <row r="577" spans="1:14" ht="12.5">
      <c r="A577" s="139"/>
      <c r="G577" s="143"/>
      <c r="K577" s="139"/>
      <c r="L577" s="139"/>
      <c r="M577" s="144"/>
      <c r="N577" s="150"/>
    </row>
    <row r="578" spans="1:14" ht="12.5">
      <c r="A578" s="139"/>
      <c r="G578" s="143"/>
      <c r="K578" s="139"/>
      <c r="L578" s="139"/>
      <c r="M578" s="144"/>
      <c r="N578" s="150"/>
    </row>
    <row r="579" spans="1:14" ht="12.5">
      <c r="A579" s="139"/>
      <c r="G579" s="143"/>
      <c r="K579" s="139"/>
      <c r="L579" s="139"/>
      <c r="M579" s="144"/>
      <c r="N579" s="150"/>
    </row>
    <row r="580" spans="1:14" ht="12.5">
      <c r="A580" s="139"/>
      <c r="G580" s="143"/>
      <c r="K580" s="139"/>
      <c r="L580" s="139"/>
      <c r="M580" s="144"/>
      <c r="N580" s="150"/>
    </row>
    <row r="581" spans="1:14" ht="12.5">
      <c r="A581" s="139"/>
      <c r="G581" s="143"/>
      <c r="K581" s="139"/>
      <c r="L581" s="139"/>
      <c r="M581" s="144"/>
      <c r="N581" s="150"/>
    </row>
    <row r="582" spans="1:14" ht="12.5">
      <c r="A582" s="139"/>
      <c r="G582" s="143"/>
      <c r="K582" s="139"/>
      <c r="L582" s="139"/>
      <c r="M582" s="144"/>
      <c r="N582" s="150"/>
    </row>
    <row r="583" spans="1:14" ht="12.5">
      <c r="A583" s="139"/>
      <c r="G583" s="143"/>
      <c r="K583" s="139"/>
      <c r="L583" s="139"/>
      <c r="M583" s="144"/>
      <c r="N583" s="150"/>
    </row>
    <row r="584" spans="1:14" ht="12.5">
      <c r="A584" s="139"/>
      <c r="G584" s="143"/>
      <c r="K584" s="139"/>
      <c r="L584" s="139"/>
      <c r="M584" s="144"/>
      <c r="N584" s="150"/>
    </row>
    <row r="585" spans="1:14" ht="12.5">
      <c r="A585" s="139"/>
      <c r="G585" s="143"/>
      <c r="K585" s="139"/>
      <c r="L585" s="139"/>
      <c r="M585" s="144"/>
      <c r="N585" s="150"/>
    </row>
    <row r="586" spans="1:14" ht="12.5">
      <c r="A586" s="139"/>
      <c r="G586" s="143"/>
      <c r="K586" s="139"/>
      <c r="L586" s="139"/>
      <c r="M586" s="144"/>
      <c r="N586" s="150"/>
    </row>
    <row r="587" spans="1:14" ht="12.5">
      <c r="A587" s="139"/>
      <c r="G587" s="143"/>
      <c r="K587" s="139"/>
      <c r="L587" s="139"/>
      <c r="M587" s="144"/>
      <c r="N587" s="150"/>
    </row>
    <row r="588" spans="1:14" ht="12.5">
      <c r="A588" s="139"/>
      <c r="G588" s="143"/>
      <c r="K588" s="139"/>
      <c r="L588" s="139"/>
      <c r="M588" s="144"/>
      <c r="N588" s="150"/>
    </row>
    <row r="589" spans="1:14" ht="12.5">
      <c r="A589" s="139"/>
      <c r="G589" s="143"/>
      <c r="K589" s="139"/>
      <c r="L589" s="139"/>
      <c r="M589" s="144"/>
      <c r="N589" s="150"/>
    </row>
    <row r="590" spans="1:14" ht="12.5">
      <c r="A590" s="139"/>
      <c r="G590" s="143"/>
      <c r="K590" s="139"/>
      <c r="L590" s="139"/>
      <c r="M590" s="144"/>
      <c r="N590" s="150"/>
    </row>
    <row r="591" spans="1:14" ht="12.5">
      <c r="A591" s="139"/>
      <c r="G591" s="143"/>
      <c r="K591" s="139"/>
      <c r="L591" s="139"/>
      <c r="M591" s="144"/>
      <c r="N591" s="150"/>
    </row>
    <row r="592" spans="1:14" ht="12.5">
      <c r="A592" s="139"/>
      <c r="G592" s="143"/>
      <c r="K592" s="139"/>
      <c r="L592" s="139"/>
      <c r="M592" s="144"/>
      <c r="N592" s="150"/>
    </row>
    <row r="593" spans="1:14" ht="12.5">
      <c r="A593" s="139"/>
      <c r="G593" s="143"/>
      <c r="K593" s="139"/>
      <c r="L593" s="139"/>
      <c r="M593" s="144"/>
      <c r="N593" s="150"/>
    </row>
    <row r="594" spans="1:14" ht="12.5">
      <c r="A594" s="139"/>
      <c r="G594" s="143"/>
      <c r="K594" s="139"/>
      <c r="L594" s="139"/>
      <c r="M594" s="144"/>
      <c r="N594" s="150"/>
    </row>
    <row r="595" spans="1:14" ht="12.5">
      <c r="A595" s="139"/>
      <c r="G595" s="143"/>
      <c r="K595" s="139"/>
      <c r="L595" s="139"/>
      <c r="M595" s="144"/>
      <c r="N595" s="150"/>
    </row>
    <row r="596" spans="1:14" ht="12.5">
      <c r="A596" s="139"/>
      <c r="G596" s="143"/>
      <c r="K596" s="139"/>
      <c r="L596" s="139"/>
      <c r="M596" s="144"/>
      <c r="N596" s="150"/>
    </row>
    <row r="597" spans="1:14" ht="12.5">
      <c r="A597" s="139"/>
      <c r="G597" s="143"/>
      <c r="K597" s="139"/>
      <c r="L597" s="139"/>
      <c r="M597" s="144"/>
      <c r="N597" s="150"/>
    </row>
    <row r="598" spans="1:14" ht="12.5">
      <c r="A598" s="139"/>
      <c r="G598" s="143"/>
      <c r="K598" s="139"/>
      <c r="L598" s="139"/>
      <c r="M598" s="144"/>
      <c r="N598" s="150"/>
    </row>
    <row r="599" spans="1:14" ht="12.5">
      <c r="A599" s="139"/>
      <c r="G599" s="143"/>
      <c r="K599" s="139"/>
      <c r="L599" s="139"/>
      <c r="M599" s="144"/>
      <c r="N599" s="150"/>
    </row>
    <row r="600" spans="1:14" ht="12.5">
      <c r="A600" s="139"/>
      <c r="G600" s="143"/>
      <c r="K600" s="139"/>
      <c r="L600" s="139"/>
      <c r="M600" s="144"/>
      <c r="N600" s="150"/>
    </row>
    <row r="601" spans="1:14" ht="12.5">
      <c r="A601" s="139"/>
      <c r="G601" s="143"/>
      <c r="K601" s="139"/>
      <c r="L601" s="139"/>
      <c r="M601" s="144"/>
      <c r="N601" s="150"/>
    </row>
    <row r="602" spans="1:14" ht="12.5">
      <c r="A602" s="139"/>
      <c r="G602" s="143"/>
      <c r="K602" s="139"/>
      <c r="L602" s="139"/>
      <c r="M602" s="144"/>
      <c r="N602" s="150"/>
    </row>
    <row r="603" spans="1:14" ht="12.5">
      <c r="A603" s="139"/>
      <c r="G603" s="143"/>
      <c r="K603" s="139"/>
      <c r="L603" s="139"/>
      <c r="M603" s="144"/>
      <c r="N603" s="150"/>
    </row>
    <row r="604" spans="1:14" ht="12.5">
      <c r="A604" s="139"/>
      <c r="G604" s="143"/>
      <c r="K604" s="139"/>
      <c r="L604" s="139"/>
      <c r="M604" s="144"/>
      <c r="N604" s="150"/>
    </row>
    <row r="605" spans="1:14" ht="12.5">
      <c r="A605" s="139"/>
      <c r="G605" s="143"/>
      <c r="K605" s="139"/>
      <c r="L605" s="139"/>
      <c r="M605" s="144"/>
      <c r="N605" s="150"/>
    </row>
    <row r="606" spans="1:14" ht="12.5">
      <c r="A606" s="139"/>
      <c r="G606" s="143"/>
      <c r="K606" s="139"/>
      <c r="L606" s="139"/>
      <c r="M606" s="144"/>
      <c r="N606" s="150"/>
    </row>
    <row r="607" spans="1:14" ht="12.5">
      <c r="A607" s="139"/>
      <c r="G607" s="143"/>
      <c r="K607" s="139"/>
      <c r="L607" s="139"/>
      <c r="M607" s="144"/>
      <c r="N607" s="150"/>
    </row>
    <row r="608" spans="1:14" ht="12.5">
      <c r="A608" s="139"/>
      <c r="G608" s="143"/>
      <c r="K608" s="139"/>
      <c r="L608" s="139"/>
      <c r="M608" s="144"/>
      <c r="N608" s="150"/>
    </row>
    <row r="609" spans="1:14" ht="12.5">
      <c r="A609" s="139"/>
      <c r="G609" s="143"/>
      <c r="K609" s="139"/>
      <c r="L609" s="139"/>
      <c r="M609" s="144"/>
      <c r="N609" s="150"/>
    </row>
    <row r="610" spans="1:14" ht="12.5">
      <c r="A610" s="139"/>
      <c r="G610" s="143"/>
      <c r="K610" s="139"/>
      <c r="L610" s="139"/>
      <c r="M610" s="144"/>
      <c r="N610" s="150"/>
    </row>
    <row r="611" spans="1:14" ht="12.5">
      <c r="A611" s="139"/>
      <c r="G611" s="143"/>
      <c r="K611" s="139"/>
      <c r="L611" s="139"/>
      <c r="M611" s="144"/>
      <c r="N611" s="150"/>
    </row>
    <row r="612" spans="1:14" ht="12.5">
      <c r="A612" s="139"/>
      <c r="G612" s="143"/>
      <c r="K612" s="139"/>
      <c r="L612" s="139"/>
      <c r="M612" s="144"/>
      <c r="N612" s="150"/>
    </row>
    <row r="613" spans="1:14" ht="12.5">
      <c r="A613" s="139"/>
      <c r="G613" s="143"/>
      <c r="K613" s="139"/>
      <c r="L613" s="139"/>
      <c r="M613" s="144"/>
      <c r="N613" s="150"/>
    </row>
    <row r="614" spans="1:14" ht="12.5">
      <c r="A614" s="139"/>
      <c r="G614" s="143"/>
      <c r="K614" s="139"/>
      <c r="L614" s="139"/>
      <c r="M614" s="144"/>
      <c r="N614" s="150"/>
    </row>
    <row r="615" spans="1:14" ht="12.5">
      <c r="A615" s="139"/>
      <c r="G615" s="143"/>
      <c r="K615" s="139"/>
      <c r="L615" s="139"/>
      <c r="M615" s="144"/>
      <c r="N615" s="150"/>
    </row>
    <row r="616" spans="1:14" ht="12.5">
      <c r="A616" s="139"/>
      <c r="G616" s="143"/>
      <c r="K616" s="139"/>
      <c r="L616" s="139"/>
      <c r="M616" s="144"/>
      <c r="N616" s="150"/>
    </row>
    <row r="617" spans="1:14" ht="12.5">
      <c r="A617" s="139"/>
      <c r="G617" s="143"/>
      <c r="K617" s="139"/>
      <c r="L617" s="139"/>
      <c r="M617" s="144"/>
      <c r="N617" s="150"/>
    </row>
    <row r="618" spans="1:14" ht="12.5">
      <c r="A618" s="139"/>
      <c r="G618" s="143"/>
      <c r="K618" s="139"/>
      <c r="L618" s="139"/>
      <c r="M618" s="144"/>
      <c r="N618" s="150"/>
    </row>
    <row r="619" spans="1:14" ht="12.5">
      <c r="A619" s="139"/>
      <c r="G619" s="143"/>
      <c r="K619" s="139"/>
      <c r="L619" s="139"/>
      <c r="M619" s="144"/>
      <c r="N619" s="150"/>
    </row>
    <row r="620" spans="1:14" ht="12.5">
      <c r="A620" s="139"/>
      <c r="G620" s="143"/>
      <c r="K620" s="139"/>
      <c r="L620" s="139"/>
      <c r="M620" s="144"/>
      <c r="N620" s="150"/>
    </row>
    <row r="621" spans="1:14" ht="12.5">
      <c r="A621" s="139"/>
      <c r="G621" s="143"/>
      <c r="K621" s="139"/>
      <c r="L621" s="139"/>
      <c r="M621" s="144"/>
      <c r="N621" s="150"/>
    </row>
    <row r="622" spans="1:14" ht="12.5">
      <c r="A622" s="139"/>
      <c r="G622" s="143"/>
      <c r="K622" s="139"/>
      <c r="L622" s="139"/>
      <c r="M622" s="144"/>
      <c r="N622" s="150"/>
    </row>
    <row r="623" spans="1:14" ht="12.5">
      <c r="A623" s="139"/>
      <c r="G623" s="143"/>
      <c r="K623" s="139"/>
      <c r="L623" s="139"/>
      <c r="M623" s="144"/>
      <c r="N623" s="150"/>
    </row>
    <row r="624" spans="1:14" ht="12.5">
      <c r="A624" s="139"/>
      <c r="G624" s="143"/>
      <c r="K624" s="139"/>
      <c r="L624" s="139"/>
      <c r="M624" s="144"/>
      <c r="N624" s="150"/>
    </row>
    <row r="625" spans="1:14" ht="12.5">
      <c r="A625" s="139"/>
      <c r="G625" s="143"/>
      <c r="K625" s="139"/>
      <c r="L625" s="139"/>
      <c r="M625" s="144"/>
      <c r="N625" s="150"/>
    </row>
    <row r="626" spans="1:14" ht="12.5">
      <c r="A626" s="139"/>
      <c r="G626" s="143"/>
      <c r="K626" s="139"/>
      <c r="L626" s="139"/>
      <c r="M626" s="144"/>
      <c r="N626" s="150"/>
    </row>
    <row r="627" spans="1:14" ht="12.5">
      <c r="A627" s="139"/>
      <c r="G627" s="143"/>
      <c r="K627" s="139"/>
      <c r="L627" s="139"/>
      <c r="M627" s="144"/>
      <c r="N627" s="150"/>
    </row>
    <row r="628" spans="1:14" ht="12.5">
      <c r="A628" s="139"/>
      <c r="G628" s="143"/>
      <c r="K628" s="139"/>
      <c r="L628" s="139"/>
      <c r="M628" s="144"/>
      <c r="N628" s="150"/>
    </row>
    <row r="629" spans="1:14" ht="12.5">
      <c r="A629" s="139"/>
      <c r="G629" s="143"/>
      <c r="K629" s="139"/>
      <c r="L629" s="139"/>
      <c r="M629" s="144"/>
      <c r="N629" s="150"/>
    </row>
    <row r="630" spans="1:14" ht="12.5">
      <c r="A630" s="139"/>
      <c r="G630" s="143"/>
      <c r="K630" s="139"/>
      <c r="L630" s="139"/>
      <c r="M630" s="144"/>
      <c r="N630" s="150"/>
    </row>
    <row r="631" spans="1:14" ht="12.5">
      <c r="A631" s="139"/>
      <c r="G631" s="143"/>
      <c r="K631" s="139"/>
      <c r="L631" s="139"/>
      <c r="M631" s="144"/>
      <c r="N631" s="150"/>
    </row>
    <row r="632" spans="1:14" ht="12.5">
      <c r="A632" s="139"/>
      <c r="G632" s="143"/>
      <c r="K632" s="139"/>
      <c r="L632" s="139"/>
      <c r="M632" s="144"/>
      <c r="N632" s="150"/>
    </row>
    <row r="633" spans="1:14" ht="12.5">
      <c r="A633" s="139"/>
      <c r="G633" s="143"/>
      <c r="K633" s="139"/>
      <c r="L633" s="139"/>
      <c r="M633" s="144"/>
      <c r="N633" s="150"/>
    </row>
    <row r="634" spans="1:14" ht="12.5">
      <c r="A634" s="139"/>
      <c r="G634" s="143"/>
      <c r="K634" s="139"/>
      <c r="L634" s="139"/>
      <c r="M634" s="144"/>
      <c r="N634" s="150"/>
    </row>
    <row r="635" spans="1:14" ht="12.5">
      <c r="A635" s="139"/>
      <c r="G635" s="143"/>
      <c r="K635" s="139"/>
      <c r="L635" s="139"/>
      <c r="M635" s="144"/>
      <c r="N635" s="150"/>
    </row>
    <row r="636" spans="1:14" ht="12.5">
      <c r="A636" s="139"/>
      <c r="G636" s="143"/>
      <c r="K636" s="139"/>
      <c r="L636" s="139"/>
      <c r="M636" s="144"/>
      <c r="N636" s="150"/>
    </row>
    <row r="637" spans="1:14" ht="12.5">
      <c r="A637" s="139"/>
      <c r="G637" s="143"/>
      <c r="K637" s="139"/>
      <c r="L637" s="139"/>
      <c r="M637" s="144"/>
      <c r="N637" s="150"/>
    </row>
    <row r="638" spans="1:14" ht="12.5">
      <c r="A638" s="139"/>
      <c r="G638" s="143"/>
      <c r="K638" s="139"/>
      <c r="L638" s="139"/>
      <c r="M638" s="144"/>
      <c r="N638" s="150"/>
    </row>
    <row r="639" spans="1:14" ht="12.5">
      <c r="A639" s="139"/>
      <c r="G639" s="143"/>
      <c r="K639" s="139"/>
      <c r="L639" s="139"/>
      <c r="M639" s="144"/>
      <c r="N639" s="150"/>
    </row>
    <row r="640" spans="1:14" ht="12.5">
      <c r="A640" s="139"/>
      <c r="G640" s="143"/>
      <c r="K640" s="139"/>
      <c r="L640" s="139"/>
      <c r="M640" s="144"/>
      <c r="N640" s="150"/>
    </row>
    <row r="641" spans="1:14" ht="12.5">
      <c r="A641" s="139"/>
      <c r="G641" s="143"/>
      <c r="K641" s="139"/>
      <c r="L641" s="139"/>
      <c r="M641" s="144"/>
      <c r="N641" s="150"/>
    </row>
    <row r="642" spans="1:14" ht="12.5">
      <c r="A642" s="139"/>
      <c r="G642" s="143"/>
      <c r="K642" s="139"/>
      <c r="L642" s="139"/>
      <c r="M642" s="144"/>
      <c r="N642" s="150"/>
    </row>
    <row r="643" spans="1:14" ht="12.5">
      <c r="A643" s="139"/>
      <c r="G643" s="143"/>
      <c r="K643" s="139"/>
      <c r="L643" s="139"/>
      <c r="M643" s="144"/>
      <c r="N643" s="150"/>
    </row>
    <row r="644" spans="1:14" ht="12.5">
      <c r="A644" s="139"/>
      <c r="G644" s="143"/>
      <c r="K644" s="139"/>
      <c r="L644" s="139"/>
      <c r="M644" s="144"/>
      <c r="N644" s="150"/>
    </row>
    <row r="645" spans="1:14" ht="12.5">
      <c r="A645" s="139"/>
      <c r="G645" s="143"/>
      <c r="K645" s="139"/>
      <c r="L645" s="139"/>
      <c r="M645" s="144"/>
      <c r="N645" s="150"/>
    </row>
    <row r="646" spans="1:14" ht="12.5">
      <c r="A646" s="139"/>
      <c r="G646" s="143"/>
      <c r="K646" s="139"/>
      <c r="L646" s="139"/>
      <c r="M646" s="144"/>
      <c r="N646" s="150"/>
    </row>
    <row r="647" spans="1:14" ht="12.5">
      <c r="A647" s="139"/>
      <c r="G647" s="143"/>
      <c r="K647" s="139"/>
      <c r="L647" s="139"/>
      <c r="M647" s="144"/>
      <c r="N647" s="150"/>
    </row>
    <row r="648" spans="1:14" ht="12.5">
      <c r="A648" s="139"/>
      <c r="G648" s="143"/>
      <c r="K648" s="139"/>
      <c r="L648" s="139"/>
      <c r="M648" s="144"/>
      <c r="N648" s="150"/>
    </row>
    <row r="649" spans="1:14" ht="12.5">
      <c r="A649" s="139"/>
      <c r="G649" s="143"/>
      <c r="K649" s="139"/>
      <c r="L649" s="139"/>
      <c r="M649" s="144"/>
      <c r="N649" s="150"/>
    </row>
    <row r="650" spans="1:14" ht="12.5">
      <c r="A650" s="139"/>
      <c r="G650" s="143"/>
      <c r="K650" s="139"/>
      <c r="L650" s="139"/>
      <c r="M650" s="144"/>
      <c r="N650" s="150"/>
    </row>
    <row r="651" spans="1:14" ht="12.5">
      <c r="A651" s="139"/>
      <c r="G651" s="143"/>
      <c r="K651" s="139"/>
      <c r="L651" s="139"/>
      <c r="M651" s="144"/>
      <c r="N651" s="150"/>
    </row>
    <row r="652" spans="1:14" ht="12.5">
      <c r="A652" s="139"/>
      <c r="G652" s="143"/>
      <c r="K652" s="139"/>
      <c r="L652" s="139"/>
      <c r="M652" s="144"/>
      <c r="N652" s="150"/>
    </row>
    <row r="653" spans="1:14" ht="12.5">
      <c r="A653" s="139"/>
      <c r="G653" s="143"/>
      <c r="K653" s="139"/>
      <c r="L653" s="139"/>
      <c r="M653" s="144"/>
      <c r="N653" s="150"/>
    </row>
    <row r="654" spans="1:14" ht="12.5">
      <c r="A654" s="139"/>
      <c r="G654" s="143"/>
      <c r="K654" s="139"/>
      <c r="L654" s="139"/>
      <c r="M654" s="144"/>
      <c r="N654" s="150"/>
    </row>
    <row r="655" spans="1:14" ht="12.5">
      <c r="A655" s="139"/>
      <c r="G655" s="143"/>
      <c r="K655" s="139"/>
      <c r="L655" s="139"/>
      <c r="M655" s="144"/>
      <c r="N655" s="150"/>
    </row>
    <row r="656" spans="1:14" ht="12.5">
      <c r="A656" s="139"/>
      <c r="G656" s="143"/>
      <c r="K656" s="139"/>
      <c r="L656" s="139"/>
      <c r="M656" s="144"/>
      <c r="N656" s="150"/>
    </row>
    <row r="657" spans="1:14" ht="12.5">
      <c r="A657" s="139"/>
      <c r="G657" s="143"/>
      <c r="K657" s="139"/>
      <c r="L657" s="139"/>
      <c r="M657" s="144"/>
      <c r="N657" s="150"/>
    </row>
    <row r="658" spans="1:14" ht="12.5">
      <c r="A658" s="139"/>
      <c r="G658" s="143"/>
      <c r="K658" s="139"/>
      <c r="L658" s="139"/>
      <c r="M658" s="144"/>
      <c r="N658" s="150"/>
    </row>
    <row r="659" spans="1:14" ht="12.5">
      <c r="A659" s="139"/>
      <c r="G659" s="143"/>
      <c r="K659" s="139"/>
      <c r="L659" s="139"/>
      <c r="M659" s="144"/>
      <c r="N659" s="150"/>
    </row>
    <row r="660" spans="1:14" ht="12.5">
      <c r="A660" s="139"/>
      <c r="G660" s="143"/>
      <c r="K660" s="139"/>
      <c r="L660" s="139"/>
      <c r="M660" s="144"/>
      <c r="N660" s="150"/>
    </row>
    <row r="661" spans="1:14" ht="12.5">
      <c r="A661" s="139"/>
      <c r="G661" s="143"/>
      <c r="K661" s="139"/>
      <c r="L661" s="139"/>
      <c r="M661" s="144"/>
      <c r="N661" s="150"/>
    </row>
    <row r="662" spans="1:14" ht="12.5">
      <c r="A662" s="139"/>
      <c r="G662" s="143"/>
      <c r="K662" s="139"/>
      <c r="L662" s="139"/>
      <c r="M662" s="144"/>
      <c r="N662" s="150"/>
    </row>
    <row r="663" spans="1:14" ht="12.5">
      <c r="A663" s="139"/>
      <c r="G663" s="143"/>
      <c r="K663" s="139"/>
      <c r="L663" s="139"/>
      <c r="M663" s="144"/>
      <c r="N663" s="150"/>
    </row>
    <row r="664" spans="1:14" ht="12.5">
      <c r="A664" s="139"/>
      <c r="G664" s="143"/>
      <c r="K664" s="139"/>
      <c r="L664" s="139"/>
      <c r="M664" s="144"/>
      <c r="N664" s="150"/>
    </row>
    <row r="665" spans="1:14" ht="12.5">
      <c r="A665" s="139"/>
      <c r="G665" s="143"/>
      <c r="K665" s="139"/>
      <c r="L665" s="139"/>
      <c r="M665" s="144"/>
      <c r="N665" s="150"/>
    </row>
    <row r="666" spans="1:14" ht="12.5">
      <c r="A666" s="139"/>
      <c r="G666" s="143"/>
      <c r="K666" s="139"/>
      <c r="L666" s="139"/>
      <c r="M666" s="144"/>
      <c r="N666" s="150"/>
    </row>
    <row r="667" spans="1:14" ht="12.5">
      <c r="A667" s="139"/>
      <c r="G667" s="143"/>
      <c r="K667" s="139"/>
      <c r="L667" s="139"/>
      <c r="M667" s="144"/>
      <c r="N667" s="150"/>
    </row>
    <row r="668" spans="1:14" ht="12.5">
      <c r="A668" s="139"/>
      <c r="G668" s="143"/>
      <c r="K668" s="139"/>
      <c r="L668" s="139"/>
      <c r="M668" s="144"/>
      <c r="N668" s="150"/>
    </row>
    <row r="669" spans="1:14" ht="12.5">
      <c r="A669" s="139"/>
      <c r="G669" s="143"/>
      <c r="K669" s="139"/>
      <c r="L669" s="139"/>
      <c r="M669" s="144"/>
      <c r="N669" s="150"/>
    </row>
    <row r="670" spans="1:14" ht="12.5">
      <c r="A670" s="139"/>
      <c r="G670" s="143"/>
      <c r="K670" s="139"/>
      <c r="L670" s="139"/>
      <c r="M670" s="144"/>
      <c r="N670" s="150"/>
    </row>
    <row r="671" spans="1:14" ht="12.5">
      <c r="A671" s="139"/>
      <c r="G671" s="143"/>
      <c r="K671" s="139"/>
      <c r="L671" s="139"/>
      <c r="M671" s="144"/>
      <c r="N671" s="150"/>
    </row>
    <row r="672" spans="1:14" ht="12.5">
      <c r="A672" s="139"/>
      <c r="G672" s="143"/>
      <c r="K672" s="139"/>
      <c r="L672" s="139"/>
      <c r="M672" s="144"/>
      <c r="N672" s="150"/>
    </row>
    <row r="673" spans="1:14" ht="12.5">
      <c r="A673" s="139"/>
      <c r="G673" s="143"/>
      <c r="K673" s="139"/>
      <c r="L673" s="139"/>
      <c r="M673" s="144"/>
      <c r="N673" s="150"/>
    </row>
    <row r="674" spans="1:14" ht="12.5">
      <c r="A674" s="139"/>
      <c r="G674" s="143"/>
      <c r="K674" s="139"/>
      <c r="L674" s="139"/>
      <c r="M674" s="144"/>
      <c r="N674" s="150"/>
    </row>
    <row r="675" spans="1:14" ht="12.5">
      <c r="A675" s="139"/>
      <c r="G675" s="143"/>
      <c r="K675" s="139"/>
      <c r="L675" s="139"/>
      <c r="M675" s="144"/>
      <c r="N675" s="150"/>
    </row>
    <row r="676" spans="1:14" ht="12.5">
      <c r="A676" s="139"/>
      <c r="G676" s="143"/>
      <c r="K676" s="139"/>
      <c r="L676" s="139"/>
      <c r="M676" s="144"/>
      <c r="N676" s="150"/>
    </row>
    <row r="677" spans="1:14" ht="12.5">
      <c r="A677" s="139"/>
      <c r="G677" s="143"/>
      <c r="K677" s="139"/>
      <c r="L677" s="139"/>
      <c r="M677" s="144"/>
      <c r="N677" s="150"/>
    </row>
    <row r="678" spans="1:14" ht="12.5">
      <c r="A678" s="139"/>
      <c r="G678" s="143"/>
      <c r="K678" s="139"/>
      <c r="L678" s="139"/>
      <c r="M678" s="144"/>
      <c r="N678" s="150"/>
    </row>
    <row r="679" spans="1:14" ht="12.5">
      <c r="A679" s="139"/>
      <c r="G679" s="143"/>
      <c r="K679" s="139"/>
      <c r="L679" s="139"/>
      <c r="M679" s="144"/>
      <c r="N679" s="150"/>
    </row>
    <row r="680" spans="1:14" ht="12.5">
      <c r="A680" s="139"/>
      <c r="G680" s="143"/>
      <c r="K680" s="139"/>
      <c r="L680" s="139"/>
      <c r="M680" s="144"/>
      <c r="N680" s="150"/>
    </row>
    <row r="681" spans="1:14" ht="12.5">
      <c r="A681" s="139"/>
      <c r="G681" s="143"/>
      <c r="K681" s="139"/>
      <c r="L681" s="139"/>
      <c r="M681" s="144"/>
      <c r="N681" s="150"/>
    </row>
    <row r="682" spans="1:14" ht="12.5">
      <c r="A682" s="139"/>
      <c r="G682" s="143"/>
      <c r="K682" s="139"/>
      <c r="L682" s="139"/>
      <c r="M682" s="144"/>
      <c r="N682" s="150"/>
    </row>
    <row r="683" spans="1:14" ht="12.5">
      <c r="A683" s="139"/>
      <c r="G683" s="143"/>
      <c r="K683" s="139"/>
      <c r="L683" s="139"/>
      <c r="M683" s="144"/>
      <c r="N683" s="150"/>
    </row>
    <row r="684" spans="1:14" ht="12.5">
      <c r="A684" s="139"/>
      <c r="G684" s="143"/>
      <c r="K684" s="139"/>
      <c r="L684" s="139"/>
      <c r="M684" s="144"/>
      <c r="N684" s="150"/>
    </row>
    <row r="685" spans="1:14" ht="12.5">
      <c r="A685" s="139"/>
      <c r="G685" s="143"/>
      <c r="K685" s="139"/>
      <c r="L685" s="139"/>
      <c r="M685" s="144"/>
      <c r="N685" s="150"/>
    </row>
    <row r="686" spans="1:14" ht="12.5">
      <c r="A686" s="139"/>
      <c r="G686" s="143"/>
      <c r="K686" s="139"/>
      <c r="L686" s="139"/>
      <c r="M686" s="144"/>
      <c r="N686" s="150"/>
    </row>
    <row r="687" spans="1:14" ht="12.5">
      <c r="A687" s="139"/>
      <c r="G687" s="143"/>
      <c r="K687" s="139"/>
      <c r="L687" s="139"/>
      <c r="M687" s="144"/>
      <c r="N687" s="150"/>
    </row>
    <row r="688" spans="1:14" ht="12.5">
      <c r="A688" s="139"/>
      <c r="G688" s="143"/>
      <c r="K688" s="139"/>
      <c r="L688" s="139"/>
      <c r="M688" s="144"/>
      <c r="N688" s="150"/>
    </row>
    <row r="689" spans="1:14" ht="12.5">
      <c r="A689" s="139"/>
      <c r="G689" s="143"/>
      <c r="K689" s="139"/>
      <c r="L689" s="139"/>
      <c r="M689" s="144"/>
      <c r="N689" s="150"/>
    </row>
    <row r="690" spans="1:14" ht="12.5">
      <c r="A690" s="139"/>
      <c r="G690" s="143"/>
      <c r="K690" s="139"/>
      <c r="L690" s="139"/>
      <c r="M690" s="144"/>
      <c r="N690" s="150"/>
    </row>
    <row r="691" spans="1:14" ht="12.5">
      <c r="A691" s="139"/>
      <c r="G691" s="143"/>
      <c r="K691" s="139"/>
      <c r="L691" s="139"/>
      <c r="M691" s="144"/>
      <c r="N691" s="150"/>
    </row>
    <row r="692" spans="1:14" ht="12.5">
      <c r="A692" s="139"/>
      <c r="G692" s="143"/>
      <c r="K692" s="139"/>
      <c r="L692" s="139"/>
      <c r="M692" s="144"/>
      <c r="N692" s="150"/>
    </row>
    <row r="693" spans="1:14" ht="12.5">
      <c r="A693" s="139"/>
      <c r="G693" s="143"/>
      <c r="K693" s="139"/>
      <c r="L693" s="139"/>
      <c r="M693" s="144"/>
      <c r="N693" s="150"/>
    </row>
    <row r="694" spans="1:14" ht="12.5">
      <c r="A694" s="139"/>
      <c r="G694" s="143"/>
      <c r="K694" s="139"/>
      <c r="L694" s="139"/>
      <c r="M694" s="144"/>
      <c r="N694" s="150"/>
    </row>
    <row r="695" spans="1:14" ht="12.5">
      <c r="A695" s="139"/>
      <c r="G695" s="143"/>
      <c r="K695" s="139"/>
      <c r="L695" s="139"/>
      <c r="M695" s="144"/>
      <c r="N695" s="150"/>
    </row>
    <row r="696" spans="1:14" ht="12.5">
      <c r="A696" s="139"/>
      <c r="G696" s="143"/>
      <c r="K696" s="139"/>
      <c r="L696" s="139"/>
      <c r="M696" s="144"/>
      <c r="N696" s="150"/>
    </row>
    <row r="697" spans="1:14" ht="12.5">
      <c r="A697" s="139"/>
      <c r="G697" s="143"/>
      <c r="K697" s="139"/>
      <c r="L697" s="139"/>
      <c r="M697" s="144"/>
      <c r="N697" s="150"/>
    </row>
    <row r="698" spans="1:14" ht="12.5">
      <c r="A698" s="139"/>
      <c r="G698" s="143"/>
      <c r="K698" s="139"/>
      <c r="L698" s="139"/>
      <c r="M698" s="144"/>
      <c r="N698" s="150"/>
    </row>
    <row r="699" spans="1:14" ht="12.5">
      <c r="A699" s="139"/>
      <c r="G699" s="143"/>
      <c r="K699" s="139"/>
      <c r="L699" s="139"/>
      <c r="M699" s="144"/>
      <c r="N699" s="150"/>
    </row>
    <row r="700" spans="1:14" ht="12.5">
      <c r="A700" s="139"/>
      <c r="G700" s="143"/>
      <c r="K700" s="139"/>
      <c r="L700" s="139"/>
      <c r="M700" s="144"/>
      <c r="N700" s="150"/>
    </row>
    <row r="701" spans="1:14" ht="12.5">
      <c r="A701" s="139"/>
      <c r="G701" s="143"/>
      <c r="K701" s="139"/>
      <c r="L701" s="139"/>
      <c r="M701" s="144"/>
      <c r="N701" s="150"/>
    </row>
    <row r="702" spans="1:14" ht="12.5">
      <c r="A702" s="139"/>
      <c r="G702" s="143"/>
      <c r="K702" s="139"/>
      <c r="L702" s="139"/>
      <c r="M702" s="144"/>
      <c r="N702" s="150"/>
    </row>
    <row r="703" spans="1:14" ht="12.5">
      <c r="A703" s="139"/>
      <c r="G703" s="143"/>
      <c r="K703" s="139"/>
      <c r="L703" s="139"/>
      <c r="M703" s="144"/>
      <c r="N703" s="150"/>
    </row>
    <row r="704" spans="1:14" ht="12.5">
      <c r="A704" s="139"/>
      <c r="G704" s="143"/>
      <c r="K704" s="139"/>
      <c r="L704" s="139"/>
      <c r="M704" s="144"/>
      <c r="N704" s="150"/>
    </row>
    <row r="705" spans="1:14" ht="12.5">
      <c r="A705" s="139"/>
      <c r="G705" s="143"/>
      <c r="K705" s="139"/>
      <c r="L705" s="139"/>
      <c r="M705" s="144"/>
      <c r="N705" s="150"/>
    </row>
    <row r="706" spans="1:14" ht="12.5">
      <c r="A706" s="139"/>
      <c r="G706" s="143"/>
      <c r="K706" s="139"/>
      <c r="L706" s="139"/>
      <c r="M706" s="144"/>
      <c r="N706" s="150"/>
    </row>
    <row r="707" spans="1:14" ht="12.5">
      <c r="A707" s="139"/>
      <c r="G707" s="143"/>
      <c r="K707" s="139"/>
      <c r="L707" s="139"/>
      <c r="M707" s="144"/>
      <c r="N707" s="150"/>
    </row>
    <row r="708" spans="1:14" ht="12.5">
      <c r="A708" s="139"/>
      <c r="G708" s="143"/>
      <c r="K708" s="139"/>
      <c r="L708" s="139"/>
      <c r="M708" s="144"/>
      <c r="N708" s="150"/>
    </row>
    <row r="709" spans="1:14" ht="12.5">
      <c r="A709" s="139"/>
      <c r="G709" s="143"/>
      <c r="K709" s="139"/>
      <c r="L709" s="139"/>
      <c r="M709" s="144"/>
      <c r="N709" s="150"/>
    </row>
    <row r="710" spans="1:14" ht="12.5">
      <c r="A710" s="139"/>
      <c r="G710" s="143"/>
      <c r="K710" s="139"/>
      <c r="L710" s="139"/>
      <c r="M710" s="144"/>
      <c r="N710" s="150"/>
    </row>
    <row r="711" spans="1:14" ht="12.5">
      <c r="A711" s="139"/>
      <c r="G711" s="143"/>
      <c r="K711" s="139"/>
      <c r="L711" s="139"/>
      <c r="M711" s="144"/>
      <c r="N711" s="150"/>
    </row>
    <row r="712" spans="1:14" ht="12.5">
      <c r="A712" s="139"/>
      <c r="G712" s="143"/>
      <c r="K712" s="139"/>
      <c r="L712" s="139"/>
      <c r="M712" s="144"/>
      <c r="N712" s="150"/>
    </row>
    <row r="713" spans="1:14" ht="12.5">
      <c r="A713" s="139"/>
      <c r="G713" s="143"/>
      <c r="K713" s="139"/>
      <c r="L713" s="139"/>
      <c r="M713" s="144"/>
      <c r="N713" s="150"/>
    </row>
    <row r="714" spans="1:14" ht="12.5">
      <c r="A714" s="139"/>
      <c r="G714" s="143"/>
      <c r="K714" s="139"/>
      <c r="L714" s="139"/>
      <c r="M714" s="144"/>
      <c r="N714" s="150"/>
    </row>
    <row r="715" spans="1:14" ht="12.5">
      <c r="A715" s="139"/>
      <c r="G715" s="143"/>
      <c r="K715" s="139"/>
      <c r="L715" s="139"/>
      <c r="M715" s="144"/>
      <c r="N715" s="150"/>
    </row>
    <row r="716" spans="1:14" ht="12.5">
      <c r="A716" s="139"/>
      <c r="G716" s="143"/>
      <c r="K716" s="139"/>
      <c r="L716" s="139"/>
      <c r="M716" s="144"/>
      <c r="N716" s="150"/>
    </row>
    <row r="717" spans="1:14" ht="12.5">
      <c r="A717" s="139"/>
      <c r="G717" s="143"/>
      <c r="K717" s="139"/>
      <c r="L717" s="139"/>
      <c r="M717" s="144"/>
      <c r="N717" s="150"/>
    </row>
    <row r="718" spans="1:14" ht="12.5">
      <c r="A718" s="139"/>
      <c r="G718" s="143"/>
      <c r="K718" s="139"/>
      <c r="L718" s="139"/>
      <c r="M718" s="144"/>
      <c r="N718" s="150"/>
    </row>
    <row r="719" spans="1:14" ht="12.5">
      <c r="A719" s="139"/>
      <c r="G719" s="143"/>
      <c r="K719" s="139"/>
      <c r="L719" s="139"/>
      <c r="M719" s="144"/>
      <c r="N719" s="150"/>
    </row>
    <row r="720" spans="1:14" ht="12.5">
      <c r="A720" s="139"/>
      <c r="G720" s="143"/>
      <c r="K720" s="139"/>
      <c r="L720" s="139"/>
      <c r="M720" s="144"/>
      <c r="N720" s="150"/>
    </row>
    <row r="721" spans="1:14" ht="12.5">
      <c r="A721" s="139"/>
      <c r="G721" s="143"/>
      <c r="K721" s="139"/>
      <c r="L721" s="139"/>
      <c r="M721" s="144"/>
      <c r="N721" s="150"/>
    </row>
    <row r="722" spans="1:14" ht="12.5">
      <c r="A722" s="139"/>
      <c r="G722" s="143"/>
      <c r="K722" s="139"/>
      <c r="L722" s="139"/>
      <c r="M722" s="144"/>
      <c r="N722" s="150"/>
    </row>
    <row r="723" spans="1:14" ht="12.5">
      <c r="A723" s="139"/>
      <c r="G723" s="143"/>
      <c r="K723" s="139"/>
      <c r="L723" s="139"/>
      <c r="M723" s="144"/>
      <c r="N723" s="150"/>
    </row>
    <row r="724" spans="1:14" ht="12.5">
      <c r="A724" s="139"/>
      <c r="G724" s="143"/>
      <c r="K724" s="139"/>
      <c r="L724" s="139"/>
      <c r="M724" s="144"/>
      <c r="N724" s="150"/>
    </row>
    <row r="725" spans="1:14" ht="12.5">
      <c r="A725" s="139"/>
      <c r="G725" s="143"/>
      <c r="K725" s="139"/>
      <c r="L725" s="139"/>
      <c r="M725" s="144"/>
      <c r="N725" s="150"/>
    </row>
    <row r="726" spans="1:14" ht="12.5">
      <c r="A726" s="139"/>
      <c r="G726" s="143"/>
      <c r="K726" s="139"/>
      <c r="L726" s="139"/>
      <c r="M726" s="144"/>
      <c r="N726" s="150"/>
    </row>
    <row r="727" spans="1:14" ht="12.5">
      <c r="A727" s="139"/>
      <c r="G727" s="143"/>
      <c r="K727" s="139"/>
      <c r="L727" s="139"/>
      <c r="M727" s="144"/>
      <c r="N727" s="150"/>
    </row>
    <row r="728" spans="1:14" ht="12.5">
      <c r="A728" s="139"/>
      <c r="G728" s="143"/>
      <c r="K728" s="139"/>
      <c r="L728" s="139"/>
      <c r="M728" s="144"/>
      <c r="N728" s="150"/>
    </row>
    <row r="729" spans="1:14" ht="12.5">
      <c r="A729" s="139"/>
      <c r="G729" s="143"/>
      <c r="K729" s="139"/>
      <c r="L729" s="139"/>
      <c r="M729" s="144"/>
      <c r="N729" s="150"/>
    </row>
    <row r="730" spans="1:14" ht="12.5">
      <c r="A730" s="139"/>
      <c r="G730" s="143"/>
      <c r="K730" s="139"/>
      <c r="L730" s="139"/>
      <c r="M730" s="144"/>
      <c r="N730" s="150"/>
    </row>
    <row r="731" spans="1:14" ht="12.5">
      <c r="A731" s="139"/>
      <c r="G731" s="143"/>
      <c r="K731" s="139"/>
      <c r="L731" s="139"/>
      <c r="M731" s="144"/>
      <c r="N731" s="150"/>
    </row>
    <row r="732" spans="1:14" ht="12.5">
      <c r="A732" s="139"/>
      <c r="G732" s="143"/>
      <c r="K732" s="139"/>
      <c r="L732" s="139"/>
      <c r="M732" s="144"/>
      <c r="N732" s="150"/>
    </row>
    <row r="733" spans="1:14" ht="12.5">
      <c r="A733" s="139"/>
      <c r="G733" s="143"/>
      <c r="K733" s="139"/>
      <c r="L733" s="139"/>
      <c r="M733" s="144"/>
      <c r="N733" s="150"/>
    </row>
    <row r="734" spans="1:14" ht="12.5">
      <c r="A734" s="139"/>
      <c r="G734" s="143"/>
      <c r="K734" s="139"/>
      <c r="L734" s="139"/>
      <c r="M734" s="144"/>
      <c r="N734" s="150"/>
    </row>
    <row r="735" spans="1:14" ht="12.5">
      <c r="A735" s="139"/>
      <c r="G735" s="143"/>
      <c r="K735" s="139"/>
      <c r="L735" s="139"/>
      <c r="M735" s="144"/>
      <c r="N735" s="150"/>
    </row>
    <row r="736" spans="1:14" ht="12.5">
      <c r="A736" s="139"/>
      <c r="G736" s="143"/>
      <c r="K736" s="139"/>
      <c r="L736" s="139"/>
      <c r="M736" s="144"/>
      <c r="N736" s="150"/>
    </row>
    <row r="737" spans="1:14" ht="12.5">
      <c r="A737" s="139"/>
      <c r="G737" s="143"/>
      <c r="K737" s="139"/>
      <c r="L737" s="139"/>
      <c r="M737" s="144"/>
      <c r="N737" s="150"/>
    </row>
    <row r="738" spans="1:14" ht="12.5">
      <c r="A738" s="139"/>
      <c r="G738" s="143"/>
      <c r="K738" s="139"/>
      <c r="L738" s="139"/>
      <c r="M738" s="144"/>
      <c r="N738" s="150"/>
    </row>
    <row r="739" spans="1:14" ht="12.5">
      <c r="A739" s="139"/>
      <c r="G739" s="143"/>
      <c r="K739" s="139"/>
      <c r="L739" s="139"/>
      <c r="M739" s="144"/>
      <c r="N739" s="150"/>
    </row>
    <row r="740" spans="1:14" ht="12.5">
      <c r="A740" s="139"/>
      <c r="G740" s="143"/>
      <c r="K740" s="139"/>
      <c r="L740" s="139"/>
      <c r="M740" s="144"/>
      <c r="N740" s="150"/>
    </row>
    <row r="741" spans="1:14" ht="12.5">
      <c r="A741" s="139"/>
      <c r="G741" s="143"/>
      <c r="K741" s="139"/>
      <c r="L741" s="139"/>
      <c r="M741" s="144"/>
      <c r="N741" s="150"/>
    </row>
    <row r="742" spans="1:14" ht="12.5">
      <c r="A742" s="139"/>
      <c r="G742" s="143"/>
      <c r="K742" s="139"/>
      <c r="L742" s="139"/>
      <c r="M742" s="144"/>
      <c r="N742" s="150"/>
    </row>
    <row r="743" spans="1:14" ht="12.5">
      <c r="A743" s="139"/>
      <c r="G743" s="143"/>
      <c r="K743" s="139"/>
      <c r="L743" s="139"/>
      <c r="M743" s="144"/>
      <c r="N743" s="150"/>
    </row>
    <row r="744" spans="1:14" ht="12.5">
      <c r="A744" s="139"/>
      <c r="G744" s="143"/>
      <c r="K744" s="139"/>
      <c r="L744" s="139"/>
      <c r="M744" s="144"/>
      <c r="N744" s="150"/>
    </row>
    <row r="745" spans="1:14" ht="12.5">
      <c r="A745" s="139"/>
      <c r="G745" s="143"/>
      <c r="K745" s="139"/>
      <c r="L745" s="139"/>
      <c r="M745" s="144"/>
      <c r="N745" s="150"/>
    </row>
    <row r="746" spans="1:14" ht="12.5">
      <c r="A746" s="139"/>
      <c r="G746" s="143"/>
      <c r="K746" s="139"/>
      <c r="L746" s="139"/>
      <c r="M746" s="144"/>
      <c r="N746" s="150"/>
    </row>
    <row r="747" spans="1:14" ht="12.5">
      <c r="A747" s="139"/>
      <c r="G747" s="143"/>
      <c r="K747" s="139"/>
      <c r="L747" s="139"/>
      <c r="M747" s="144"/>
      <c r="N747" s="150"/>
    </row>
    <row r="748" spans="1:14" ht="12.5">
      <c r="A748" s="139"/>
      <c r="G748" s="143"/>
      <c r="K748" s="139"/>
      <c r="L748" s="139"/>
      <c r="M748" s="144"/>
      <c r="N748" s="150"/>
    </row>
    <row r="749" spans="1:14" ht="12.5">
      <c r="A749" s="139"/>
      <c r="G749" s="143"/>
      <c r="K749" s="139"/>
      <c r="L749" s="139"/>
      <c r="M749" s="144"/>
      <c r="N749" s="150"/>
    </row>
    <row r="750" spans="1:14" ht="12.5">
      <c r="A750" s="139"/>
      <c r="G750" s="143"/>
      <c r="K750" s="139"/>
      <c r="L750" s="139"/>
      <c r="M750" s="144"/>
      <c r="N750" s="150"/>
    </row>
    <row r="751" spans="1:14" ht="12.5">
      <c r="A751" s="139"/>
      <c r="G751" s="143"/>
      <c r="K751" s="139"/>
      <c r="L751" s="139"/>
      <c r="M751" s="144"/>
      <c r="N751" s="150"/>
    </row>
    <row r="752" spans="1:14" ht="12.5">
      <c r="A752" s="139"/>
      <c r="G752" s="143"/>
      <c r="K752" s="139"/>
      <c r="L752" s="139"/>
      <c r="M752" s="144"/>
      <c r="N752" s="150"/>
    </row>
    <row r="753" spans="1:14" ht="12.5">
      <c r="A753" s="139"/>
      <c r="G753" s="143"/>
      <c r="K753" s="139"/>
      <c r="L753" s="139"/>
      <c r="M753" s="144"/>
      <c r="N753" s="150"/>
    </row>
    <row r="754" spans="1:14" ht="12.5">
      <c r="A754" s="139"/>
      <c r="G754" s="143"/>
      <c r="K754" s="139"/>
      <c r="L754" s="139"/>
      <c r="M754" s="144"/>
      <c r="N754" s="150"/>
    </row>
    <row r="755" spans="1:14" ht="12.5">
      <c r="A755" s="139"/>
      <c r="G755" s="143"/>
      <c r="K755" s="139"/>
      <c r="L755" s="139"/>
      <c r="M755" s="144"/>
      <c r="N755" s="150"/>
    </row>
    <row r="756" spans="1:14" ht="12.5">
      <c r="A756" s="139"/>
      <c r="G756" s="143"/>
      <c r="K756" s="139"/>
      <c r="L756" s="139"/>
      <c r="M756" s="144"/>
      <c r="N756" s="150"/>
    </row>
    <row r="757" spans="1:14" ht="12.5">
      <c r="A757" s="139"/>
      <c r="G757" s="143"/>
      <c r="K757" s="139"/>
      <c r="L757" s="139"/>
      <c r="M757" s="144"/>
      <c r="N757" s="150"/>
    </row>
    <row r="758" spans="1:14" ht="12.5">
      <c r="A758" s="139"/>
      <c r="G758" s="143"/>
      <c r="K758" s="139"/>
      <c r="L758" s="139"/>
      <c r="M758" s="144"/>
      <c r="N758" s="150"/>
    </row>
    <row r="759" spans="1:14" ht="12.5">
      <c r="A759" s="139"/>
      <c r="G759" s="143"/>
      <c r="K759" s="139"/>
      <c r="L759" s="139"/>
      <c r="M759" s="144"/>
      <c r="N759" s="150"/>
    </row>
    <row r="760" spans="1:14" ht="12.5">
      <c r="A760" s="139"/>
      <c r="G760" s="143"/>
      <c r="K760" s="139"/>
      <c r="L760" s="139"/>
      <c r="M760" s="144"/>
      <c r="N760" s="150"/>
    </row>
    <row r="761" spans="1:14" ht="12.5">
      <c r="A761" s="139"/>
      <c r="G761" s="143"/>
      <c r="K761" s="139"/>
      <c r="L761" s="139"/>
      <c r="M761" s="144"/>
      <c r="N761" s="150"/>
    </row>
    <row r="762" spans="1:14" ht="12.5">
      <c r="A762" s="139"/>
      <c r="G762" s="143"/>
      <c r="K762" s="139"/>
      <c r="L762" s="139"/>
      <c r="M762" s="144"/>
      <c r="N762" s="150"/>
    </row>
    <row r="763" spans="1:14" ht="12.5">
      <c r="A763" s="139"/>
      <c r="G763" s="143"/>
      <c r="K763" s="139"/>
      <c r="L763" s="139"/>
      <c r="M763" s="144"/>
      <c r="N763" s="150"/>
    </row>
    <row r="764" spans="1:14" ht="12.5">
      <c r="A764" s="139"/>
      <c r="G764" s="143"/>
      <c r="K764" s="139"/>
      <c r="L764" s="139"/>
      <c r="M764" s="144"/>
      <c r="N764" s="150"/>
    </row>
    <row r="765" spans="1:14" ht="12.5">
      <c r="A765" s="139"/>
      <c r="G765" s="143"/>
      <c r="K765" s="139"/>
      <c r="L765" s="139"/>
      <c r="M765" s="144"/>
      <c r="N765" s="150"/>
    </row>
    <row r="766" spans="1:14" ht="12.5">
      <c r="A766" s="139"/>
      <c r="G766" s="143"/>
      <c r="K766" s="139"/>
      <c r="L766" s="139"/>
      <c r="M766" s="144"/>
      <c r="N766" s="150"/>
    </row>
    <row r="767" spans="1:14" ht="12.5">
      <c r="A767" s="139"/>
      <c r="G767" s="143"/>
      <c r="K767" s="139"/>
      <c r="L767" s="139"/>
      <c r="M767" s="144"/>
      <c r="N767" s="150"/>
    </row>
    <row r="768" spans="1:14" ht="12.5">
      <c r="A768" s="139"/>
      <c r="G768" s="143"/>
      <c r="K768" s="139"/>
      <c r="L768" s="139"/>
      <c r="M768" s="144"/>
      <c r="N768" s="150"/>
    </row>
    <row r="769" spans="1:14" ht="12.5">
      <c r="A769" s="139"/>
      <c r="G769" s="143"/>
      <c r="K769" s="139"/>
      <c r="L769" s="139"/>
      <c r="M769" s="144"/>
      <c r="N769" s="150"/>
    </row>
    <row r="770" spans="1:14" ht="12.5">
      <c r="A770" s="139"/>
      <c r="G770" s="143"/>
      <c r="K770" s="139"/>
      <c r="L770" s="139"/>
      <c r="M770" s="144"/>
      <c r="N770" s="150"/>
    </row>
    <row r="771" spans="1:14" ht="12.5">
      <c r="A771" s="139"/>
      <c r="G771" s="143"/>
      <c r="K771" s="139"/>
      <c r="L771" s="139"/>
      <c r="M771" s="144"/>
      <c r="N771" s="150"/>
    </row>
    <row r="772" spans="1:14" ht="12.5">
      <c r="A772" s="139"/>
      <c r="G772" s="143"/>
      <c r="K772" s="139"/>
      <c r="L772" s="139"/>
      <c r="M772" s="144"/>
      <c r="N772" s="150"/>
    </row>
    <row r="773" spans="1:14" ht="12.5">
      <c r="A773" s="139"/>
      <c r="G773" s="143"/>
      <c r="K773" s="139"/>
      <c r="L773" s="139"/>
      <c r="M773" s="144"/>
      <c r="N773" s="150"/>
    </row>
    <row r="774" spans="1:14" ht="12.5">
      <c r="A774" s="139"/>
      <c r="G774" s="143"/>
      <c r="K774" s="139"/>
      <c r="L774" s="139"/>
      <c r="M774" s="144"/>
      <c r="N774" s="150"/>
    </row>
    <row r="775" spans="1:14" ht="12.5">
      <c r="A775" s="139"/>
      <c r="G775" s="143"/>
      <c r="K775" s="139"/>
      <c r="L775" s="139"/>
      <c r="M775" s="144"/>
      <c r="N775" s="150"/>
    </row>
    <row r="776" spans="1:14" ht="12.5">
      <c r="A776" s="139"/>
      <c r="G776" s="143"/>
      <c r="K776" s="139"/>
      <c r="L776" s="139"/>
      <c r="M776" s="144"/>
      <c r="N776" s="150"/>
    </row>
    <row r="777" spans="1:14" ht="12.5">
      <c r="A777" s="139"/>
      <c r="G777" s="143"/>
      <c r="K777" s="139"/>
      <c r="L777" s="139"/>
      <c r="M777" s="144"/>
      <c r="N777" s="150"/>
    </row>
    <row r="778" spans="1:14" ht="12.5">
      <c r="A778" s="139"/>
      <c r="G778" s="143"/>
      <c r="K778" s="139"/>
      <c r="L778" s="139"/>
      <c r="M778" s="144"/>
      <c r="N778" s="150"/>
    </row>
    <row r="779" spans="1:14" ht="12.5">
      <c r="A779" s="139"/>
      <c r="G779" s="143"/>
      <c r="K779" s="139"/>
      <c r="L779" s="139"/>
      <c r="M779" s="144"/>
      <c r="N779" s="150"/>
    </row>
    <row r="780" spans="1:14" ht="12.5">
      <c r="A780" s="139"/>
      <c r="G780" s="143"/>
      <c r="K780" s="139"/>
      <c r="L780" s="139"/>
      <c r="M780" s="144"/>
      <c r="N780" s="150"/>
    </row>
    <row r="781" spans="1:14" ht="12.5">
      <c r="A781" s="139"/>
      <c r="G781" s="143"/>
      <c r="K781" s="139"/>
      <c r="L781" s="139"/>
      <c r="M781" s="144"/>
      <c r="N781" s="150"/>
    </row>
    <row r="782" spans="1:14" ht="12.5">
      <c r="A782" s="139"/>
      <c r="G782" s="143"/>
      <c r="K782" s="139"/>
      <c r="L782" s="139"/>
      <c r="M782" s="144"/>
      <c r="N782" s="150"/>
    </row>
    <row r="783" spans="1:14" ht="12.5">
      <c r="A783" s="139"/>
      <c r="G783" s="143"/>
      <c r="K783" s="139"/>
      <c r="L783" s="139"/>
      <c r="M783" s="144"/>
      <c r="N783" s="150"/>
    </row>
    <row r="784" spans="1:14" ht="12.5">
      <c r="A784" s="139"/>
      <c r="G784" s="143"/>
      <c r="K784" s="139"/>
      <c r="L784" s="139"/>
      <c r="M784" s="144"/>
      <c r="N784" s="150"/>
    </row>
    <row r="785" spans="1:14" ht="12.5">
      <c r="A785" s="139"/>
      <c r="G785" s="143"/>
      <c r="K785" s="139"/>
      <c r="L785" s="139"/>
      <c r="M785" s="144"/>
      <c r="N785" s="150"/>
    </row>
    <row r="786" spans="1:14" ht="12.5">
      <c r="A786" s="139"/>
      <c r="G786" s="143"/>
      <c r="K786" s="139"/>
      <c r="L786" s="139"/>
      <c r="M786" s="144"/>
      <c r="N786" s="150"/>
    </row>
    <row r="787" spans="1:14" ht="12.5">
      <c r="A787" s="139"/>
      <c r="G787" s="143"/>
      <c r="K787" s="139"/>
      <c r="L787" s="139"/>
      <c r="M787" s="144"/>
      <c r="N787" s="150"/>
    </row>
    <row r="788" spans="1:14" ht="12.5">
      <c r="A788" s="139"/>
      <c r="G788" s="143"/>
      <c r="K788" s="139"/>
      <c r="L788" s="139"/>
      <c r="M788" s="144"/>
      <c r="N788" s="150"/>
    </row>
    <row r="789" spans="1:14" ht="12.5">
      <c r="A789" s="139"/>
      <c r="G789" s="143"/>
      <c r="K789" s="139"/>
      <c r="L789" s="139"/>
      <c r="M789" s="144"/>
      <c r="N789" s="150"/>
    </row>
    <row r="790" spans="1:14" ht="12.5">
      <c r="A790" s="139"/>
      <c r="G790" s="143"/>
      <c r="K790" s="139"/>
      <c r="L790" s="139"/>
      <c r="M790" s="144"/>
      <c r="N790" s="150"/>
    </row>
    <row r="791" spans="1:14" ht="12.5">
      <c r="A791" s="139"/>
      <c r="G791" s="143"/>
      <c r="K791" s="139"/>
      <c r="L791" s="139"/>
      <c r="M791" s="144"/>
      <c r="N791" s="150"/>
    </row>
    <row r="792" spans="1:14" ht="12.5">
      <c r="A792" s="139"/>
      <c r="G792" s="143"/>
      <c r="K792" s="139"/>
      <c r="L792" s="139"/>
      <c r="M792" s="144"/>
      <c r="N792" s="150"/>
    </row>
    <row r="793" spans="1:14" ht="12.5">
      <c r="A793" s="139"/>
      <c r="G793" s="143"/>
      <c r="K793" s="139"/>
      <c r="L793" s="139"/>
      <c r="M793" s="144"/>
      <c r="N793" s="150"/>
    </row>
    <row r="794" spans="1:14" ht="12.5">
      <c r="A794" s="139"/>
      <c r="G794" s="143"/>
      <c r="K794" s="139"/>
      <c r="L794" s="139"/>
      <c r="M794" s="144"/>
      <c r="N794" s="150"/>
    </row>
    <row r="795" spans="1:14" ht="12.5">
      <c r="A795" s="139"/>
      <c r="G795" s="143"/>
      <c r="K795" s="139"/>
      <c r="L795" s="139"/>
      <c r="M795" s="144"/>
      <c r="N795" s="150"/>
    </row>
    <row r="796" spans="1:14" ht="12.5">
      <c r="A796" s="139"/>
      <c r="G796" s="143"/>
      <c r="K796" s="139"/>
      <c r="L796" s="139"/>
      <c r="M796" s="144"/>
      <c r="N796" s="150"/>
    </row>
    <row r="797" spans="1:14" ht="12.5">
      <c r="A797" s="139"/>
      <c r="G797" s="143"/>
      <c r="K797" s="139"/>
      <c r="L797" s="139"/>
      <c r="M797" s="144"/>
      <c r="N797" s="150"/>
    </row>
    <row r="798" spans="1:14" ht="12.5">
      <c r="A798" s="139"/>
      <c r="G798" s="143"/>
      <c r="K798" s="139"/>
      <c r="L798" s="139"/>
      <c r="M798" s="144"/>
      <c r="N798" s="150"/>
    </row>
    <row r="799" spans="1:14" ht="12.5">
      <c r="A799" s="139"/>
      <c r="G799" s="143"/>
      <c r="K799" s="139"/>
      <c r="L799" s="139"/>
      <c r="M799" s="144"/>
      <c r="N799" s="150"/>
    </row>
    <row r="800" spans="1:14" ht="12.5">
      <c r="A800" s="139"/>
      <c r="G800" s="143"/>
      <c r="K800" s="139"/>
      <c r="L800" s="139"/>
      <c r="M800" s="144"/>
      <c r="N800" s="150"/>
    </row>
    <row r="801" spans="1:14" ht="12.5">
      <c r="A801" s="139"/>
      <c r="G801" s="143"/>
      <c r="K801" s="139"/>
      <c r="L801" s="139"/>
      <c r="M801" s="144"/>
      <c r="N801" s="150"/>
    </row>
    <row r="802" spans="1:14" ht="12.5">
      <c r="A802" s="139"/>
      <c r="G802" s="143"/>
      <c r="K802" s="139"/>
      <c r="L802" s="139"/>
      <c r="M802" s="144"/>
      <c r="N802" s="150"/>
    </row>
    <row r="803" spans="1:14" ht="12.5">
      <c r="A803" s="139"/>
      <c r="G803" s="143"/>
      <c r="K803" s="139"/>
      <c r="L803" s="139"/>
      <c r="M803" s="144"/>
      <c r="N803" s="150"/>
    </row>
    <row r="804" spans="1:14" ht="12.5">
      <c r="A804" s="139"/>
      <c r="G804" s="143"/>
      <c r="K804" s="139"/>
      <c r="L804" s="139"/>
      <c r="M804" s="144"/>
      <c r="N804" s="150"/>
    </row>
    <row r="805" spans="1:14" ht="12.5">
      <c r="A805" s="139"/>
      <c r="G805" s="143"/>
      <c r="K805" s="139"/>
      <c r="L805" s="139"/>
      <c r="M805" s="144"/>
      <c r="N805" s="150"/>
    </row>
    <row r="806" spans="1:14" ht="12.5">
      <c r="A806" s="139"/>
      <c r="G806" s="143"/>
      <c r="K806" s="139"/>
      <c r="L806" s="139"/>
      <c r="M806" s="144"/>
      <c r="N806" s="150"/>
    </row>
    <row r="807" spans="1:14" ht="12.5">
      <c r="A807" s="139"/>
      <c r="G807" s="143"/>
      <c r="K807" s="139"/>
      <c r="L807" s="139"/>
      <c r="M807" s="144"/>
      <c r="N807" s="150"/>
    </row>
    <row r="808" spans="1:14" ht="12.5">
      <c r="A808" s="139"/>
      <c r="G808" s="143"/>
      <c r="K808" s="139"/>
      <c r="L808" s="139"/>
      <c r="M808" s="144"/>
      <c r="N808" s="150"/>
    </row>
    <row r="809" spans="1:14" ht="12.5">
      <c r="A809" s="139"/>
      <c r="G809" s="143"/>
      <c r="K809" s="139"/>
      <c r="L809" s="139"/>
      <c r="M809" s="144"/>
      <c r="N809" s="150"/>
    </row>
    <row r="810" spans="1:14" ht="12.5">
      <c r="A810" s="139"/>
      <c r="G810" s="143"/>
      <c r="K810" s="139"/>
      <c r="L810" s="139"/>
      <c r="M810" s="144"/>
      <c r="N810" s="150"/>
    </row>
    <row r="811" spans="1:14" ht="12.5">
      <c r="A811" s="139"/>
      <c r="G811" s="143"/>
      <c r="K811" s="139"/>
      <c r="L811" s="139"/>
      <c r="M811" s="144"/>
      <c r="N811" s="150"/>
    </row>
    <row r="812" spans="1:14" ht="12.5">
      <c r="A812" s="139"/>
      <c r="G812" s="143"/>
      <c r="K812" s="139"/>
      <c r="L812" s="139"/>
      <c r="M812" s="144"/>
      <c r="N812" s="150"/>
    </row>
    <row r="813" spans="1:14" ht="12.5">
      <c r="A813" s="139"/>
      <c r="G813" s="143"/>
      <c r="K813" s="139"/>
      <c r="L813" s="139"/>
      <c r="M813" s="144"/>
      <c r="N813" s="150"/>
    </row>
    <row r="814" spans="1:14" ht="12.5">
      <c r="A814" s="139"/>
      <c r="G814" s="143"/>
      <c r="K814" s="139"/>
      <c r="L814" s="139"/>
      <c r="M814" s="144"/>
      <c r="N814" s="150"/>
    </row>
    <row r="815" spans="1:14" ht="12.5">
      <c r="A815" s="139"/>
      <c r="G815" s="143"/>
      <c r="K815" s="139"/>
      <c r="L815" s="139"/>
      <c r="M815" s="144"/>
      <c r="N815" s="150"/>
    </row>
    <row r="816" spans="1:14" ht="12.5">
      <c r="A816" s="139"/>
      <c r="G816" s="143"/>
      <c r="K816" s="139"/>
      <c r="L816" s="139"/>
      <c r="M816" s="144"/>
      <c r="N816" s="150"/>
    </row>
    <row r="817" spans="1:14" ht="12.5">
      <c r="A817" s="139"/>
      <c r="G817" s="143"/>
      <c r="K817" s="139"/>
      <c r="L817" s="139"/>
      <c r="M817" s="144"/>
      <c r="N817" s="150"/>
    </row>
    <row r="818" spans="1:14" ht="12.5">
      <c r="A818" s="139"/>
      <c r="G818" s="143"/>
      <c r="K818" s="139"/>
      <c r="L818" s="139"/>
      <c r="M818" s="144"/>
      <c r="N818" s="150"/>
    </row>
    <row r="819" spans="1:14" ht="12.5">
      <c r="A819" s="139"/>
      <c r="G819" s="143"/>
      <c r="K819" s="139"/>
      <c r="L819" s="139"/>
      <c r="M819" s="144"/>
      <c r="N819" s="150"/>
    </row>
    <row r="820" spans="1:14" ht="12.5">
      <c r="A820" s="139"/>
      <c r="G820" s="143"/>
      <c r="K820" s="139"/>
      <c r="L820" s="139"/>
      <c r="M820" s="144"/>
      <c r="N820" s="150"/>
    </row>
    <row r="821" spans="1:14" ht="12.5">
      <c r="A821" s="139"/>
      <c r="G821" s="143"/>
      <c r="K821" s="139"/>
      <c r="L821" s="139"/>
      <c r="M821" s="144"/>
      <c r="N821" s="150"/>
    </row>
    <row r="822" spans="1:14" ht="12.5">
      <c r="A822" s="139"/>
      <c r="G822" s="143"/>
      <c r="K822" s="139"/>
      <c r="L822" s="139"/>
      <c r="M822" s="144"/>
      <c r="N822" s="150"/>
    </row>
    <row r="823" spans="1:14" ht="12.5">
      <c r="A823" s="139"/>
      <c r="G823" s="143"/>
      <c r="K823" s="139"/>
      <c r="L823" s="139"/>
      <c r="M823" s="144"/>
      <c r="N823" s="150"/>
    </row>
    <row r="824" spans="1:14" ht="12.5">
      <c r="A824" s="139"/>
      <c r="G824" s="143"/>
      <c r="K824" s="139"/>
      <c r="L824" s="139"/>
      <c r="M824" s="144"/>
      <c r="N824" s="150"/>
    </row>
    <row r="825" spans="1:14" ht="12.5">
      <c r="A825" s="139"/>
      <c r="G825" s="143"/>
      <c r="K825" s="139"/>
      <c r="L825" s="139"/>
      <c r="M825" s="144"/>
      <c r="N825" s="150"/>
    </row>
    <row r="826" spans="1:14" ht="12.5">
      <c r="A826" s="139"/>
      <c r="G826" s="143"/>
      <c r="K826" s="139"/>
      <c r="L826" s="139"/>
      <c r="M826" s="144"/>
      <c r="N826" s="150"/>
    </row>
    <row r="827" spans="1:14" ht="12.5">
      <c r="A827" s="139"/>
      <c r="G827" s="143"/>
      <c r="K827" s="139"/>
      <c r="L827" s="139"/>
      <c r="M827" s="144"/>
      <c r="N827" s="150"/>
    </row>
    <row r="828" spans="1:14" ht="12.5">
      <c r="A828" s="139"/>
      <c r="G828" s="143"/>
      <c r="K828" s="139"/>
      <c r="L828" s="139"/>
      <c r="M828" s="144"/>
      <c r="N828" s="150"/>
    </row>
    <row r="829" spans="1:14" ht="12.5">
      <c r="A829" s="139"/>
      <c r="G829" s="143"/>
      <c r="K829" s="139"/>
      <c r="L829" s="139"/>
      <c r="M829" s="144"/>
      <c r="N829" s="150"/>
    </row>
    <row r="830" spans="1:14" ht="12.5">
      <c r="A830" s="139"/>
      <c r="G830" s="143"/>
      <c r="K830" s="139"/>
      <c r="L830" s="139"/>
      <c r="M830" s="144"/>
      <c r="N830" s="150"/>
    </row>
    <row r="831" spans="1:14" ht="12.5">
      <c r="A831" s="139"/>
      <c r="G831" s="143"/>
      <c r="K831" s="139"/>
      <c r="L831" s="139"/>
      <c r="M831" s="144"/>
      <c r="N831" s="150"/>
    </row>
    <row r="832" spans="1:14" ht="12.5">
      <c r="A832" s="139"/>
      <c r="G832" s="143"/>
      <c r="K832" s="139"/>
      <c r="L832" s="139"/>
      <c r="M832" s="144"/>
      <c r="N832" s="150"/>
    </row>
    <row r="833" spans="1:14" ht="12.5">
      <c r="A833" s="139"/>
      <c r="G833" s="143"/>
      <c r="K833" s="139"/>
      <c r="L833" s="139"/>
      <c r="M833" s="144"/>
      <c r="N833" s="150"/>
    </row>
    <row r="834" spans="1:14" ht="12.5">
      <c r="A834" s="139"/>
      <c r="G834" s="143"/>
      <c r="K834" s="139"/>
      <c r="L834" s="139"/>
      <c r="M834" s="144"/>
      <c r="N834" s="150"/>
    </row>
    <row r="835" spans="1:14" ht="12.5">
      <c r="A835" s="139"/>
      <c r="G835" s="143"/>
      <c r="K835" s="139"/>
      <c r="L835" s="139"/>
      <c r="M835" s="144"/>
      <c r="N835" s="150"/>
    </row>
    <row r="836" spans="1:14" ht="12.5">
      <c r="A836" s="139"/>
      <c r="G836" s="143"/>
      <c r="K836" s="139"/>
      <c r="L836" s="139"/>
      <c r="M836" s="144"/>
      <c r="N836" s="150"/>
    </row>
    <row r="837" spans="1:14" ht="12.5">
      <c r="A837" s="139"/>
      <c r="G837" s="143"/>
      <c r="K837" s="139"/>
      <c r="L837" s="139"/>
      <c r="M837" s="144"/>
      <c r="N837" s="150"/>
    </row>
    <row r="838" spans="1:14" ht="12.5">
      <c r="A838" s="139"/>
      <c r="G838" s="143"/>
      <c r="K838" s="139"/>
      <c r="L838" s="139"/>
      <c r="M838" s="144"/>
      <c r="N838" s="150"/>
    </row>
    <row r="839" spans="1:14" ht="12.5">
      <c r="A839" s="139"/>
      <c r="G839" s="143"/>
      <c r="K839" s="139"/>
      <c r="L839" s="139"/>
      <c r="M839" s="144"/>
      <c r="N839" s="150"/>
    </row>
    <row r="840" spans="1:14" ht="12.5">
      <c r="A840" s="139"/>
      <c r="G840" s="143"/>
      <c r="K840" s="139"/>
      <c r="L840" s="139"/>
      <c r="M840" s="144"/>
      <c r="N840" s="150"/>
    </row>
    <row r="841" spans="1:14" ht="12.5">
      <c r="A841" s="139"/>
      <c r="G841" s="143"/>
      <c r="K841" s="139"/>
      <c r="L841" s="139"/>
      <c r="M841" s="144"/>
      <c r="N841" s="150"/>
    </row>
    <row r="842" spans="1:14" ht="12.5">
      <c r="A842" s="139"/>
      <c r="G842" s="143"/>
      <c r="K842" s="139"/>
      <c r="L842" s="139"/>
      <c r="M842" s="144"/>
      <c r="N842" s="150"/>
    </row>
    <row r="843" spans="1:14" ht="12.5">
      <c r="A843" s="139"/>
      <c r="G843" s="143"/>
      <c r="K843" s="139"/>
      <c r="L843" s="139"/>
      <c r="M843" s="144"/>
      <c r="N843" s="150"/>
    </row>
    <row r="844" spans="1:14" ht="12.5">
      <c r="A844" s="139"/>
      <c r="G844" s="143"/>
      <c r="K844" s="139"/>
      <c r="L844" s="139"/>
      <c r="M844" s="144"/>
      <c r="N844" s="150"/>
    </row>
    <row r="845" spans="1:14" ht="12.5">
      <c r="A845" s="139"/>
      <c r="G845" s="143"/>
      <c r="K845" s="139"/>
      <c r="L845" s="139"/>
      <c r="M845" s="144"/>
      <c r="N845" s="150"/>
    </row>
    <row r="846" spans="1:14" ht="12.5">
      <c r="A846" s="139"/>
      <c r="G846" s="143"/>
      <c r="K846" s="139"/>
      <c r="L846" s="139"/>
      <c r="M846" s="144"/>
      <c r="N846" s="150"/>
    </row>
    <row r="847" spans="1:14" ht="12.5">
      <c r="A847" s="139"/>
      <c r="G847" s="143"/>
      <c r="K847" s="139"/>
      <c r="L847" s="139"/>
      <c r="M847" s="144"/>
      <c r="N847" s="150"/>
    </row>
    <row r="848" spans="1:14" ht="12.5">
      <c r="A848" s="139"/>
      <c r="G848" s="143"/>
      <c r="K848" s="139"/>
      <c r="L848" s="139"/>
      <c r="M848" s="144"/>
      <c r="N848" s="150"/>
    </row>
    <row r="849" spans="1:14" ht="12.5">
      <c r="A849" s="139"/>
      <c r="G849" s="143"/>
      <c r="K849" s="139"/>
      <c r="L849" s="139"/>
      <c r="M849" s="144"/>
      <c r="N849" s="150"/>
    </row>
    <row r="850" spans="1:14" ht="12.5">
      <c r="A850" s="139"/>
      <c r="G850" s="143"/>
      <c r="K850" s="139"/>
      <c r="L850" s="139"/>
      <c r="M850" s="144"/>
      <c r="N850" s="150"/>
    </row>
    <row r="851" spans="1:14" ht="12.5">
      <c r="A851" s="139"/>
      <c r="G851" s="143"/>
      <c r="K851" s="139"/>
      <c r="L851" s="139"/>
      <c r="M851" s="144"/>
      <c r="N851" s="150"/>
    </row>
    <row r="852" spans="1:14" ht="12.5">
      <c r="A852" s="139"/>
      <c r="G852" s="143"/>
      <c r="K852" s="139"/>
      <c r="L852" s="139"/>
      <c r="M852" s="144"/>
      <c r="N852" s="150"/>
    </row>
    <row r="853" spans="1:14" ht="12.5">
      <c r="A853" s="139"/>
      <c r="G853" s="143"/>
      <c r="K853" s="139"/>
      <c r="L853" s="139"/>
      <c r="M853" s="144"/>
      <c r="N853" s="150"/>
    </row>
    <row r="854" spans="1:14" ht="12.5">
      <c r="A854" s="139"/>
      <c r="G854" s="143"/>
      <c r="K854" s="139"/>
      <c r="L854" s="139"/>
      <c r="M854" s="144"/>
      <c r="N854" s="150"/>
    </row>
    <row r="855" spans="1:14" ht="12.5">
      <c r="A855" s="139"/>
      <c r="G855" s="143"/>
      <c r="K855" s="139"/>
      <c r="L855" s="139"/>
      <c r="M855" s="144"/>
      <c r="N855" s="150"/>
    </row>
    <row r="856" spans="1:14" ht="12.5">
      <c r="A856" s="139"/>
      <c r="G856" s="143"/>
      <c r="K856" s="139"/>
      <c r="L856" s="139"/>
      <c r="M856" s="144"/>
      <c r="N856" s="150"/>
    </row>
    <row r="857" spans="1:14" ht="12.5">
      <c r="A857" s="139"/>
      <c r="G857" s="143"/>
      <c r="K857" s="139"/>
      <c r="L857" s="139"/>
      <c r="M857" s="144"/>
      <c r="N857" s="150"/>
    </row>
    <row r="858" spans="1:14" ht="12.5">
      <c r="A858" s="139"/>
      <c r="G858" s="143"/>
      <c r="K858" s="139"/>
      <c r="L858" s="139"/>
      <c r="M858" s="144"/>
      <c r="N858" s="150"/>
    </row>
    <row r="859" spans="1:14" ht="12.5">
      <c r="A859" s="139"/>
      <c r="G859" s="143"/>
      <c r="K859" s="139"/>
      <c r="L859" s="139"/>
      <c r="M859" s="144"/>
      <c r="N859" s="150"/>
    </row>
    <row r="860" spans="1:14" ht="12.5">
      <c r="A860" s="139"/>
      <c r="G860" s="143"/>
      <c r="K860" s="139"/>
      <c r="L860" s="139"/>
      <c r="M860" s="144"/>
      <c r="N860" s="150"/>
    </row>
    <row r="861" spans="1:14" ht="12.5">
      <c r="A861" s="139"/>
      <c r="G861" s="143"/>
      <c r="K861" s="139"/>
      <c r="L861" s="139"/>
      <c r="M861" s="144"/>
      <c r="N861" s="150"/>
    </row>
    <row r="862" spans="1:14" ht="12.5">
      <c r="A862" s="139"/>
      <c r="G862" s="143"/>
      <c r="K862" s="139"/>
      <c r="L862" s="139"/>
      <c r="M862" s="144"/>
      <c r="N862" s="150"/>
    </row>
    <row r="863" spans="1:14" ht="12.5">
      <c r="A863" s="139"/>
      <c r="G863" s="143"/>
      <c r="K863" s="139"/>
      <c r="L863" s="139"/>
      <c r="M863" s="144"/>
      <c r="N863" s="150"/>
    </row>
    <row r="864" spans="1:14" ht="12.5">
      <c r="A864" s="139"/>
      <c r="G864" s="143"/>
      <c r="K864" s="139"/>
      <c r="L864" s="139"/>
      <c r="M864" s="144"/>
      <c r="N864" s="150"/>
    </row>
    <row r="865" spans="1:14" ht="12.5">
      <c r="A865" s="139"/>
      <c r="G865" s="143"/>
      <c r="K865" s="139"/>
      <c r="L865" s="139"/>
      <c r="M865" s="144"/>
      <c r="N865" s="150"/>
    </row>
    <row r="866" spans="1:14" ht="12.5">
      <c r="A866" s="139"/>
      <c r="G866" s="143"/>
      <c r="K866" s="139"/>
      <c r="L866" s="139"/>
      <c r="M866" s="144"/>
      <c r="N866" s="150"/>
    </row>
    <row r="867" spans="1:14" ht="12.5">
      <c r="A867" s="139"/>
      <c r="G867" s="143"/>
      <c r="K867" s="139"/>
      <c r="L867" s="139"/>
      <c r="M867" s="144"/>
      <c r="N867" s="150"/>
    </row>
    <row r="868" spans="1:14" ht="12.5">
      <c r="A868" s="139"/>
      <c r="G868" s="143"/>
      <c r="K868" s="139"/>
      <c r="L868" s="139"/>
      <c r="M868" s="144"/>
      <c r="N868" s="150"/>
    </row>
    <row r="869" spans="1:14" ht="12.5">
      <c r="A869" s="139"/>
      <c r="G869" s="143"/>
      <c r="K869" s="139"/>
      <c r="L869" s="139"/>
      <c r="M869" s="144"/>
      <c r="N869" s="150"/>
    </row>
    <row r="870" spans="1:14" ht="12.5">
      <c r="A870" s="139"/>
      <c r="G870" s="143"/>
      <c r="K870" s="139"/>
      <c r="L870" s="139"/>
      <c r="M870" s="144"/>
      <c r="N870" s="150"/>
    </row>
    <row r="871" spans="1:14" ht="12.5">
      <c r="A871" s="139"/>
      <c r="G871" s="143"/>
      <c r="K871" s="139"/>
      <c r="L871" s="139"/>
      <c r="M871" s="144"/>
      <c r="N871" s="150"/>
    </row>
    <row r="872" spans="1:14" ht="12.5">
      <c r="A872" s="139"/>
      <c r="G872" s="143"/>
      <c r="K872" s="139"/>
      <c r="L872" s="139"/>
      <c r="M872" s="144"/>
      <c r="N872" s="150"/>
    </row>
    <row r="873" spans="1:14" ht="12.5">
      <c r="A873" s="139"/>
      <c r="G873" s="143"/>
      <c r="K873" s="139"/>
      <c r="L873" s="139"/>
      <c r="M873" s="144"/>
      <c r="N873" s="150"/>
    </row>
    <row r="874" spans="1:14" ht="12.5">
      <c r="A874" s="139"/>
      <c r="G874" s="143"/>
      <c r="K874" s="139"/>
      <c r="L874" s="139"/>
      <c r="M874" s="144"/>
      <c r="N874" s="150"/>
    </row>
    <row r="875" spans="1:14" ht="12.5">
      <c r="A875" s="139"/>
      <c r="G875" s="143"/>
      <c r="K875" s="139"/>
      <c r="L875" s="139"/>
      <c r="M875" s="144"/>
      <c r="N875" s="150"/>
    </row>
    <row r="876" spans="1:14" ht="12.5">
      <c r="A876" s="139"/>
      <c r="G876" s="143"/>
      <c r="K876" s="139"/>
      <c r="L876" s="139"/>
      <c r="M876" s="144"/>
      <c r="N876" s="150"/>
    </row>
    <row r="877" spans="1:14" ht="12.5">
      <c r="A877" s="139"/>
      <c r="G877" s="143"/>
      <c r="K877" s="139"/>
      <c r="L877" s="139"/>
      <c r="M877" s="144"/>
      <c r="N877" s="150"/>
    </row>
    <row r="878" spans="1:14" ht="12.5">
      <c r="A878" s="139"/>
      <c r="G878" s="143"/>
      <c r="K878" s="139"/>
      <c r="L878" s="139"/>
      <c r="M878" s="144"/>
      <c r="N878" s="150"/>
    </row>
    <row r="879" spans="1:14" ht="12.5">
      <c r="A879" s="139"/>
      <c r="G879" s="143"/>
      <c r="K879" s="139"/>
      <c r="L879" s="139"/>
      <c r="M879" s="144"/>
      <c r="N879" s="150"/>
    </row>
    <row r="880" spans="1:14" ht="12.5">
      <c r="A880" s="139"/>
      <c r="G880" s="143"/>
      <c r="K880" s="139"/>
      <c r="L880" s="139"/>
      <c r="M880" s="144"/>
      <c r="N880" s="150"/>
    </row>
    <row r="881" spans="1:14" ht="12.5">
      <c r="A881" s="139"/>
      <c r="G881" s="143"/>
      <c r="K881" s="139"/>
      <c r="L881" s="139"/>
      <c r="M881" s="144"/>
      <c r="N881" s="150"/>
    </row>
    <row r="882" spans="1:14" ht="12.5">
      <c r="A882" s="139"/>
      <c r="G882" s="143"/>
      <c r="K882" s="139"/>
      <c r="L882" s="139"/>
      <c r="M882" s="144"/>
      <c r="N882" s="150"/>
    </row>
    <row r="883" spans="1:14" ht="12.5">
      <c r="A883" s="139"/>
      <c r="G883" s="143"/>
      <c r="K883" s="139"/>
      <c r="L883" s="139"/>
      <c r="M883" s="144"/>
      <c r="N883" s="150"/>
    </row>
    <row r="884" spans="1:14" ht="12.5">
      <c r="A884" s="139"/>
      <c r="G884" s="143"/>
      <c r="K884" s="139"/>
      <c r="L884" s="139"/>
      <c r="M884" s="144"/>
      <c r="N884" s="150"/>
    </row>
    <row r="885" spans="1:14" ht="12.5">
      <c r="A885" s="139"/>
      <c r="G885" s="143"/>
      <c r="K885" s="139"/>
      <c r="L885" s="139"/>
      <c r="M885" s="144"/>
      <c r="N885" s="150"/>
    </row>
    <row r="886" spans="1:14" ht="12.5">
      <c r="A886" s="139"/>
      <c r="G886" s="143"/>
      <c r="K886" s="139"/>
      <c r="L886" s="139"/>
      <c r="M886" s="144"/>
      <c r="N886" s="150"/>
    </row>
    <row r="887" spans="1:14" ht="12.5">
      <c r="A887" s="139"/>
      <c r="G887" s="143"/>
      <c r="K887" s="139"/>
      <c r="L887" s="139"/>
      <c r="M887" s="144"/>
      <c r="N887" s="150"/>
    </row>
    <row r="888" spans="1:14" ht="12.5">
      <c r="A888" s="139"/>
      <c r="G888" s="143"/>
      <c r="K888" s="139"/>
      <c r="L888" s="139"/>
      <c r="M888" s="144"/>
      <c r="N888" s="150"/>
    </row>
    <row r="889" spans="1:14" ht="12.5">
      <c r="A889" s="139"/>
      <c r="G889" s="143"/>
      <c r="K889" s="139"/>
      <c r="L889" s="139"/>
      <c r="M889" s="144"/>
      <c r="N889" s="150"/>
    </row>
    <row r="890" spans="1:14" ht="12.5">
      <c r="A890" s="139"/>
      <c r="G890" s="143"/>
      <c r="K890" s="139"/>
      <c r="L890" s="139"/>
      <c r="M890" s="144"/>
      <c r="N890" s="150"/>
    </row>
    <row r="891" spans="1:14" ht="12.5">
      <c r="A891" s="139"/>
      <c r="G891" s="143"/>
      <c r="K891" s="139"/>
      <c r="L891" s="139"/>
      <c r="M891" s="144"/>
      <c r="N891" s="150"/>
    </row>
    <row r="892" spans="1:14" ht="12.5">
      <c r="A892" s="139"/>
      <c r="G892" s="143"/>
      <c r="K892" s="139"/>
      <c r="L892" s="139"/>
      <c r="M892" s="144"/>
      <c r="N892" s="150"/>
    </row>
    <row r="893" spans="1:14" ht="12.5">
      <c r="A893" s="139"/>
      <c r="G893" s="143"/>
      <c r="K893" s="139"/>
      <c r="L893" s="139"/>
      <c r="M893" s="144"/>
      <c r="N893" s="150"/>
    </row>
    <row r="894" spans="1:14" ht="12.5">
      <c r="A894" s="139"/>
      <c r="G894" s="143"/>
      <c r="K894" s="139"/>
      <c r="L894" s="139"/>
      <c r="M894" s="144"/>
      <c r="N894" s="150"/>
    </row>
    <row r="895" spans="1:14" ht="12.5">
      <c r="A895" s="139"/>
      <c r="G895" s="143"/>
      <c r="K895" s="139"/>
      <c r="L895" s="139"/>
      <c r="M895" s="144"/>
      <c r="N895" s="150"/>
    </row>
    <row r="896" spans="1:14" ht="12.5">
      <c r="A896" s="139"/>
      <c r="G896" s="143"/>
      <c r="K896" s="139"/>
      <c r="L896" s="139"/>
      <c r="M896" s="144"/>
      <c r="N896" s="150"/>
    </row>
    <row r="897" spans="1:14" ht="12.5">
      <c r="A897" s="139"/>
      <c r="G897" s="143"/>
      <c r="K897" s="139"/>
      <c r="L897" s="139"/>
      <c r="M897" s="144"/>
      <c r="N897" s="150"/>
    </row>
    <row r="898" spans="1:14" ht="12.5">
      <c r="A898" s="139"/>
      <c r="G898" s="143"/>
      <c r="K898" s="139"/>
      <c r="L898" s="139"/>
      <c r="M898" s="144"/>
      <c r="N898" s="150"/>
    </row>
    <row r="899" spans="1:14" ht="12.5">
      <c r="A899" s="139"/>
      <c r="G899" s="143"/>
      <c r="K899" s="139"/>
      <c r="L899" s="139"/>
      <c r="M899" s="144"/>
      <c r="N899" s="150"/>
    </row>
    <row r="900" spans="1:14" ht="12.5">
      <c r="A900" s="139"/>
      <c r="G900" s="143"/>
      <c r="K900" s="139"/>
      <c r="L900" s="139"/>
      <c r="M900" s="144"/>
      <c r="N900" s="150"/>
    </row>
    <row r="901" spans="1:14" ht="12.5">
      <c r="A901" s="139"/>
      <c r="G901" s="143"/>
      <c r="K901" s="139"/>
      <c r="L901" s="139"/>
      <c r="M901" s="144"/>
      <c r="N901" s="150"/>
    </row>
    <row r="902" spans="1:14" ht="12.5">
      <c r="A902" s="139"/>
      <c r="G902" s="143"/>
      <c r="K902" s="139"/>
      <c r="L902" s="139"/>
      <c r="M902" s="144"/>
      <c r="N902" s="150"/>
    </row>
    <row r="903" spans="1:14" ht="12.5">
      <c r="A903" s="139"/>
      <c r="G903" s="143"/>
      <c r="K903" s="139"/>
      <c r="L903" s="139"/>
      <c r="M903" s="144"/>
      <c r="N903" s="150"/>
    </row>
    <row r="904" spans="1:14" ht="12.5">
      <c r="A904" s="139"/>
      <c r="G904" s="143"/>
      <c r="K904" s="139"/>
      <c r="L904" s="139"/>
      <c r="M904" s="144"/>
      <c r="N904" s="150"/>
    </row>
    <row r="905" spans="1:14" ht="12.5">
      <c r="A905" s="139"/>
      <c r="G905" s="143"/>
      <c r="K905" s="139"/>
      <c r="L905" s="139"/>
      <c r="M905" s="144"/>
      <c r="N905" s="150"/>
    </row>
    <row r="906" spans="1:14" ht="12.5">
      <c r="A906" s="139"/>
      <c r="G906" s="143"/>
      <c r="K906" s="139"/>
      <c r="L906" s="139"/>
      <c r="M906" s="144"/>
      <c r="N906" s="150"/>
    </row>
    <row r="907" spans="1:14" ht="12.5">
      <c r="A907" s="139"/>
      <c r="G907" s="143"/>
      <c r="K907" s="139"/>
      <c r="L907" s="139"/>
      <c r="M907" s="144"/>
      <c r="N907" s="150"/>
    </row>
    <row r="908" spans="1:14" ht="12.5">
      <c r="A908" s="139"/>
      <c r="G908" s="143"/>
      <c r="K908" s="139"/>
      <c r="L908" s="139"/>
      <c r="M908" s="144"/>
      <c r="N908" s="150"/>
    </row>
    <row r="909" spans="1:14" ht="12.5">
      <c r="A909" s="139"/>
      <c r="G909" s="143"/>
      <c r="K909" s="139"/>
      <c r="L909" s="139"/>
      <c r="M909" s="144"/>
      <c r="N909" s="150"/>
    </row>
    <row r="910" spans="1:14" ht="12.5">
      <c r="A910" s="139"/>
      <c r="G910" s="143"/>
      <c r="K910" s="139"/>
      <c r="L910" s="139"/>
      <c r="M910" s="144"/>
      <c r="N910" s="150"/>
    </row>
    <row r="911" spans="1:14" ht="12.5">
      <c r="A911" s="139"/>
      <c r="G911" s="143"/>
      <c r="K911" s="139"/>
      <c r="L911" s="139"/>
      <c r="M911" s="144"/>
      <c r="N911" s="150"/>
    </row>
    <row r="912" spans="1:14" ht="12.5">
      <c r="A912" s="139"/>
      <c r="G912" s="143"/>
      <c r="K912" s="139"/>
      <c r="L912" s="139"/>
      <c r="M912" s="144"/>
      <c r="N912" s="150"/>
    </row>
    <row r="913" spans="1:14" ht="12.5">
      <c r="A913" s="139"/>
      <c r="G913" s="143"/>
      <c r="K913" s="139"/>
      <c r="L913" s="139"/>
      <c r="M913" s="144"/>
      <c r="N913" s="150"/>
    </row>
    <row r="914" spans="1:14" ht="12.5">
      <c r="A914" s="139"/>
      <c r="G914" s="143"/>
      <c r="K914" s="139"/>
      <c r="L914" s="139"/>
      <c r="M914" s="144"/>
      <c r="N914" s="150"/>
    </row>
    <row r="915" spans="1:14" ht="12.5">
      <c r="A915" s="139"/>
      <c r="G915" s="143"/>
      <c r="K915" s="139"/>
      <c r="L915" s="139"/>
      <c r="M915" s="144"/>
      <c r="N915" s="150"/>
    </row>
    <row r="916" spans="1:14" ht="12.5">
      <c r="A916" s="139"/>
      <c r="G916" s="143"/>
      <c r="K916" s="139"/>
      <c r="L916" s="139"/>
      <c r="M916" s="144"/>
      <c r="N916" s="150"/>
    </row>
    <row r="917" spans="1:14" ht="12.5">
      <c r="A917" s="139"/>
      <c r="G917" s="143"/>
      <c r="K917" s="139"/>
      <c r="L917" s="139"/>
      <c r="M917" s="144"/>
      <c r="N917" s="150"/>
    </row>
    <row r="918" spans="1:14" ht="12.5">
      <c r="A918" s="139"/>
      <c r="G918" s="143"/>
      <c r="K918" s="139"/>
      <c r="L918" s="139"/>
      <c r="M918" s="144"/>
      <c r="N918" s="150"/>
    </row>
    <row r="919" spans="1:14" ht="12.5">
      <c r="A919" s="139"/>
      <c r="G919" s="143"/>
      <c r="K919" s="139"/>
      <c r="L919" s="139"/>
      <c r="M919" s="144"/>
      <c r="N919" s="150"/>
    </row>
    <row r="920" spans="1:14" ht="12.5">
      <c r="A920" s="139"/>
      <c r="G920" s="143"/>
      <c r="K920" s="139"/>
      <c r="L920" s="139"/>
      <c r="M920" s="144"/>
      <c r="N920" s="150"/>
    </row>
    <row r="921" spans="1:14" ht="12.5">
      <c r="A921" s="139"/>
      <c r="G921" s="143"/>
      <c r="K921" s="139"/>
      <c r="L921" s="139"/>
      <c r="M921" s="144"/>
      <c r="N921" s="150"/>
    </row>
    <row r="922" spans="1:14" ht="12.5">
      <c r="A922" s="139"/>
      <c r="G922" s="143"/>
      <c r="K922" s="139"/>
      <c r="L922" s="139"/>
      <c r="M922" s="144"/>
      <c r="N922" s="150"/>
    </row>
    <row r="923" spans="1:14" ht="12.5">
      <c r="A923" s="139"/>
      <c r="G923" s="143"/>
      <c r="K923" s="139"/>
      <c r="L923" s="139"/>
      <c r="M923" s="144"/>
      <c r="N923" s="150"/>
    </row>
    <row r="924" spans="1:14" ht="12.5">
      <c r="A924" s="139"/>
      <c r="G924" s="143"/>
      <c r="K924" s="139"/>
      <c r="L924" s="139"/>
      <c r="M924" s="144"/>
      <c r="N924" s="150"/>
    </row>
    <row r="925" spans="1:14" ht="12.5">
      <c r="A925" s="139"/>
      <c r="G925" s="143"/>
      <c r="K925" s="139"/>
      <c r="L925" s="139"/>
      <c r="M925" s="144"/>
      <c r="N925" s="150"/>
    </row>
    <row r="926" spans="1:14" ht="12.5">
      <c r="A926" s="139"/>
      <c r="G926" s="143"/>
      <c r="K926" s="139"/>
      <c r="L926" s="139"/>
      <c r="M926" s="144"/>
      <c r="N926" s="150"/>
    </row>
    <row r="927" spans="1:14" ht="12.5">
      <c r="A927" s="139"/>
      <c r="G927" s="143"/>
      <c r="K927" s="139"/>
      <c r="L927" s="139"/>
      <c r="M927" s="144"/>
      <c r="N927" s="150"/>
    </row>
    <row r="928" spans="1:14" ht="12.5">
      <c r="A928" s="139"/>
      <c r="G928" s="143"/>
      <c r="K928" s="139"/>
      <c r="L928" s="139"/>
      <c r="M928" s="144"/>
      <c r="N928" s="150"/>
    </row>
    <row r="929" spans="1:14" ht="12.5">
      <c r="A929" s="139"/>
      <c r="G929" s="143"/>
      <c r="K929" s="139"/>
      <c r="L929" s="139"/>
      <c r="M929" s="144"/>
      <c r="N929" s="150"/>
    </row>
    <row r="930" spans="1:14" ht="12.5">
      <c r="A930" s="139"/>
      <c r="G930" s="143"/>
      <c r="K930" s="139"/>
      <c r="L930" s="139"/>
      <c r="M930" s="144"/>
      <c r="N930" s="150"/>
    </row>
    <row r="931" spans="1:14" ht="12.5">
      <c r="A931" s="139"/>
      <c r="G931" s="143"/>
      <c r="K931" s="139"/>
      <c r="L931" s="139"/>
      <c r="M931" s="144"/>
      <c r="N931" s="150"/>
    </row>
    <row r="932" spans="1:14" ht="12.5">
      <c r="A932" s="139"/>
      <c r="G932" s="143"/>
      <c r="K932" s="139"/>
      <c r="L932" s="139"/>
      <c r="M932" s="144"/>
      <c r="N932" s="150"/>
    </row>
    <row r="933" spans="1:14" ht="12.5">
      <c r="A933" s="139"/>
      <c r="G933" s="143"/>
      <c r="K933" s="139"/>
      <c r="L933" s="139"/>
      <c r="M933" s="144"/>
      <c r="N933" s="150"/>
    </row>
    <row r="934" spans="1:14" ht="12.5">
      <c r="A934" s="139"/>
      <c r="G934" s="143"/>
      <c r="K934" s="139"/>
      <c r="L934" s="139"/>
      <c r="M934" s="144"/>
      <c r="N934" s="150"/>
    </row>
    <row r="935" spans="1:14" ht="12.5">
      <c r="A935" s="139"/>
      <c r="G935" s="143"/>
      <c r="K935" s="139"/>
      <c r="L935" s="139"/>
      <c r="M935" s="144"/>
      <c r="N935" s="150"/>
    </row>
    <row r="936" spans="1:14" ht="12.5">
      <c r="A936" s="139"/>
      <c r="G936" s="143"/>
      <c r="K936" s="139"/>
      <c r="L936" s="139"/>
      <c r="M936" s="144"/>
      <c r="N936" s="150"/>
    </row>
    <row r="937" spans="1:14" ht="12.5">
      <c r="A937" s="139"/>
      <c r="G937" s="143"/>
      <c r="K937" s="139"/>
      <c r="L937" s="139"/>
      <c r="M937" s="144"/>
      <c r="N937" s="150"/>
    </row>
    <row r="938" spans="1:14" ht="12.5">
      <c r="A938" s="139"/>
      <c r="G938" s="143"/>
      <c r="K938" s="139"/>
      <c r="L938" s="139"/>
      <c r="M938" s="144"/>
      <c r="N938" s="150"/>
    </row>
    <row r="939" spans="1:14" ht="12.5">
      <c r="A939" s="139"/>
      <c r="G939" s="143"/>
      <c r="K939" s="139"/>
      <c r="L939" s="139"/>
      <c r="M939" s="144"/>
      <c r="N939" s="150"/>
    </row>
    <row r="940" spans="1:14" ht="12.5">
      <c r="A940" s="139"/>
      <c r="G940" s="143"/>
      <c r="K940" s="139"/>
      <c r="L940" s="139"/>
      <c r="M940" s="144"/>
      <c r="N940" s="150"/>
    </row>
    <row r="941" spans="1:14" ht="12.5">
      <c r="A941" s="139"/>
      <c r="G941" s="143"/>
      <c r="K941" s="139"/>
      <c r="L941" s="139"/>
      <c r="M941" s="144"/>
      <c r="N941" s="150"/>
    </row>
    <row r="942" spans="1:14" ht="12.5">
      <c r="A942" s="139"/>
      <c r="G942" s="143"/>
      <c r="K942" s="139"/>
      <c r="L942" s="139"/>
      <c r="M942" s="144"/>
      <c r="N942" s="150"/>
    </row>
    <row r="943" spans="1:14" ht="12.5">
      <c r="A943" s="139"/>
      <c r="G943" s="143"/>
      <c r="K943" s="139"/>
      <c r="L943" s="139"/>
      <c r="M943" s="144"/>
      <c r="N943" s="150"/>
    </row>
    <row r="944" spans="1:14" ht="12.5">
      <c r="A944" s="139"/>
      <c r="G944" s="143"/>
      <c r="K944" s="139"/>
      <c r="L944" s="139"/>
      <c r="M944" s="144"/>
      <c r="N944" s="150"/>
    </row>
    <row r="945" spans="1:14" ht="12.5">
      <c r="A945" s="139"/>
      <c r="G945" s="143"/>
      <c r="K945" s="139"/>
      <c r="L945" s="139"/>
      <c r="M945" s="144"/>
      <c r="N945" s="150"/>
    </row>
    <row r="946" spans="1:14" ht="12.5">
      <c r="A946" s="139"/>
      <c r="G946" s="143"/>
      <c r="K946" s="139"/>
      <c r="L946" s="139"/>
      <c r="M946" s="144"/>
      <c r="N946" s="150"/>
    </row>
    <row r="947" spans="1:14" ht="12.5">
      <c r="A947" s="139"/>
      <c r="G947" s="143"/>
      <c r="K947" s="139"/>
      <c r="L947" s="139"/>
      <c r="M947" s="144"/>
      <c r="N947" s="150"/>
    </row>
    <row r="948" spans="1:14" ht="12.5">
      <c r="A948" s="139"/>
      <c r="G948" s="143"/>
      <c r="K948" s="139"/>
      <c r="L948" s="139"/>
      <c r="M948" s="144"/>
      <c r="N948" s="150"/>
    </row>
    <row r="949" spans="1:14" ht="12.5">
      <c r="A949" s="139"/>
      <c r="G949" s="143"/>
      <c r="K949" s="139"/>
      <c r="L949" s="139"/>
      <c r="M949" s="144"/>
      <c r="N949" s="150"/>
    </row>
    <row r="950" spans="1:14" ht="12.5">
      <c r="A950" s="139"/>
      <c r="G950" s="143"/>
      <c r="K950" s="139"/>
      <c r="L950" s="139"/>
      <c r="M950" s="144"/>
      <c r="N950" s="150"/>
    </row>
    <row r="951" spans="1:14" ht="12.5">
      <c r="A951" s="139"/>
      <c r="G951" s="143"/>
      <c r="K951" s="139"/>
      <c r="L951" s="139"/>
      <c r="M951" s="144"/>
      <c r="N951" s="150"/>
    </row>
    <row r="952" spans="1:14" ht="12.5">
      <c r="A952" s="139"/>
      <c r="G952" s="143"/>
      <c r="K952" s="139"/>
      <c r="L952" s="139"/>
      <c r="M952" s="144"/>
      <c r="N952" s="150"/>
    </row>
    <row r="953" spans="1:14" ht="12.5">
      <c r="A953" s="139"/>
      <c r="G953" s="143"/>
      <c r="K953" s="139"/>
      <c r="L953" s="139"/>
      <c r="M953" s="144"/>
      <c r="N953" s="150"/>
    </row>
    <row r="954" spans="1:14" ht="12.5">
      <c r="A954" s="139"/>
      <c r="G954" s="143"/>
      <c r="K954" s="139"/>
      <c r="L954" s="139"/>
      <c r="M954" s="144"/>
      <c r="N954" s="150"/>
    </row>
    <row r="955" spans="1:14" ht="12.5">
      <c r="A955" s="139"/>
      <c r="G955" s="143"/>
      <c r="K955" s="139"/>
      <c r="L955" s="139"/>
      <c r="M955" s="144"/>
      <c r="N955" s="150"/>
    </row>
    <row r="956" spans="1:14" ht="12.5">
      <c r="A956" s="139"/>
      <c r="G956" s="143"/>
      <c r="K956" s="139"/>
      <c r="L956" s="139"/>
      <c r="M956" s="144"/>
      <c r="N956" s="150"/>
    </row>
    <row r="957" spans="1:14" ht="12.5">
      <c r="A957" s="139"/>
      <c r="G957" s="143"/>
      <c r="K957" s="139"/>
      <c r="L957" s="139"/>
      <c r="M957" s="144"/>
      <c r="N957" s="150"/>
    </row>
    <row r="958" spans="1:14" ht="12.5">
      <c r="A958" s="139"/>
      <c r="G958" s="143"/>
      <c r="K958" s="139"/>
      <c r="L958" s="139"/>
      <c r="M958" s="144"/>
      <c r="N958" s="150"/>
    </row>
    <row r="959" spans="1:14" ht="12.5">
      <c r="A959" s="139"/>
      <c r="G959" s="143"/>
      <c r="K959" s="139"/>
      <c r="L959" s="139"/>
      <c r="M959" s="144"/>
      <c r="N959" s="150"/>
    </row>
    <row r="960" spans="1:14" ht="12.5">
      <c r="A960" s="139"/>
      <c r="G960" s="143"/>
      <c r="K960" s="139"/>
      <c r="L960" s="139"/>
      <c r="M960" s="144"/>
      <c r="N960" s="150"/>
    </row>
    <row r="961" spans="1:14" ht="12.5">
      <c r="A961" s="139"/>
      <c r="G961" s="143"/>
      <c r="K961" s="139"/>
      <c r="L961" s="139"/>
      <c r="M961" s="144"/>
      <c r="N961" s="150"/>
    </row>
    <row r="962" spans="1:14" ht="12.5">
      <c r="A962" s="139"/>
      <c r="G962" s="143"/>
      <c r="K962" s="139"/>
      <c r="L962" s="139"/>
      <c r="M962" s="144"/>
      <c r="N962" s="150"/>
    </row>
    <row r="963" spans="1:14" ht="12.5">
      <c r="A963" s="139"/>
      <c r="G963" s="143"/>
      <c r="K963" s="139"/>
      <c r="L963" s="139"/>
      <c r="M963" s="144"/>
      <c r="N963" s="150"/>
    </row>
    <row r="964" spans="1:14" ht="12.5">
      <c r="A964" s="139"/>
      <c r="G964" s="143"/>
      <c r="K964" s="139"/>
      <c r="L964" s="139"/>
      <c r="M964" s="144"/>
      <c r="N964" s="150"/>
    </row>
    <row r="965" spans="1:14" ht="12.5">
      <c r="A965" s="139"/>
      <c r="G965" s="143"/>
      <c r="K965" s="139"/>
      <c r="L965" s="139"/>
      <c r="M965" s="144"/>
      <c r="N965" s="150"/>
    </row>
    <row r="966" spans="1:14" ht="12.5">
      <c r="A966" s="139"/>
      <c r="G966" s="143"/>
      <c r="K966" s="139"/>
      <c r="L966" s="139"/>
      <c r="M966" s="144"/>
      <c r="N966" s="150"/>
    </row>
    <row r="967" spans="1:14" ht="12.5">
      <c r="A967" s="139"/>
      <c r="G967" s="143"/>
      <c r="K967" s="139"/>
      <c r="L967" s="139"/>
      <c r="M967" s="144"/>
      <c r="N967" s="150"/>
    </row>
    <row r="968" spans="1:14" ht="12.5">
      <c r="A968" s="139"/>
      <c r="G968" s="143"/>
      <c r="K968" s="139"/>
      <c r="L968" s="139"/>
      <c r="M968" s="144"/>
      <c r="N968" s="150"/>
    </row>
    <row r="969" spans="1:14" ht="12.5">
      <c r="A969" s="139"/>
      <c r="G969" s="143"/>
      <c r="K969" s="139"/>
      <c r="L969" s="139"/>
      <c r="M969" s="144"/>
      <c r="N969" s="150"/>
    </row>
    <row r="970" spans="1:14" ht="12.5">
      <c r="A970" s="139"/>
      <c r="G970" s="143"/>
      <c r="K970" s="139"/>
      <c r="L970" s="139"/>
      <c r="M970" s="144"/>
      <c r="N970" s="150"/>
    </row>
    <row r="971" spans="1:14" ht="12.5">
      <c r="A971" s="139"/>
      <c r="G971" s="143"/>
      <c r="K971" s="139"/>
      <c r="L971" s="139"/>
      <c r="M971" s="144"/>
      <c r="N971" s="150"/>
    </row>
    <row r="972" spans="1:14" ht="12.5">
      <c r="A972" s="139"/>
      <c r="G972" s="143"/>
      <c r="K972" s="139"/>
      <c r="L972" s="139"/>
      <c r="M972" s="144"/>
      <c r="N972" s="150"/>
    </row>
    <row r="973" spans="1:14" ht="12.5">
      <c r="A973" s="139"/>
      <c r="G973" s="143"/>
      <c r="K973" s="139"/>
      <c r="L973" s="139"/>
      <c r="M973" s="144"/>
      <c r="N973" s="150"/>
    </row>
    <row r="974" spans="1:14" ht="12.5">
      <c r="A974" s="139"/>
      <c r="G974" s="143"/>
      <c r="K974" s="139"/>
      <c r="L974" s="139"/>
      <c r="M974" s="144"/>
      <c r="N974" s="150"/>
    </row>
    <row r="975" spans="1:14" ht="12.5">
      <c r="A975" s="139"/>
      <c r="G975" s="143"/>
      <c r="K975" s="139"/>
      <c r="L975" s="139"/>
      <c r="M975" s="144"/>
      <c r="N975" s="150"/>
    </row>
    <row r="976" spans="1:14" ht="12.5">
      <c r="A976" s="139"/>
      <c r="G976" s="143"/>
      <c r="K976" s="139"/>
      <c r="L976" s="139"/>
      <c r="M976" s="144"/>
      <c r="N976" s="150"/>
    </row>
    <row r="977" spans="1:14" ht="12.5">
      <c r="A977" s="139"/>
      <c r="G977" s="143"/>
      <c r="K977" s="139"/>
      <c r="L977" s="139"/>
      <c r="M977" s="144"/>
      <c r="N977" s="150"/>
    </row>
    <row r="978" spans="1:14" ht="12.5">
      <c r="A978" s="139"/>
      <c r="G978" s="143"/>
      <c r="K978" s="139"/>
      <c r="L978" s="139"/>
      <c r="M978" s="144"/>
      <c r="N978" s="150"/>
    </row>
    <row r="979" spans="1:14" ht="12.5">
      <c r="A979" s="139"/>
      <c r="G979" s="143"/>
      <c r="K979" s="139"/>
      <c r="L979" s="139"/>
      <c r="M979" s="144"/>
      <c r="N979" s="150"/>
    </row>
    <row r="980" spans="1:14" ht="12.5">
      <c r="A980" s="139"/>
      <c r="G980" s="143"/>
      <c r="K980" s="139"/>
      <c r="L980" s="139"/>
      <c r="M980" s="144"/>
      <c r="N980" s="150"/>
    </row>
    <row r="981" spans="1:14" ht="12.5">
      <c r="A981" s="139"/>
      <c r="G981" s="143"/>
      <c r="K981" s="139"/>
      <c r="L981" s="139"/>
      <c r="M981" s="144"/>
      <c r="N981" s="150"/>
    </row>
    <row r="982" spans="1:14" ht="12.5">
      <c r="A982" s="139"/>
      <c r="G982" s="143"/>
      <c r="K982" s="139"/>
      <c r="L982" s="139"/>
      <c r="M982" s="144"/>
      <c r="N982" s="150"/>
    </row>
    <row r="983" spans="1:14" ht="12.5">
      <c r="A983" s="139"/>
      <c r="G983" s="143"/>
      <c r="K983" s="139"/>
      <c r="L983" s="139"/>
      <c r="M983" s="144"/>
      <c r="N983" s="150"/>
    </row>
    <row r="984" spans="1:14" ht="12.5">
      <c r="A984" s="139"/>
      <c r="G984" s="143"/>
      <c r="K984" s="139"/>
      <c r="L984" s="139"/>
      <c r="M984" s="144"/>
      <c r="N984" s="150"/>
    </row>
    <row r="985" spans="1:14" ht="12.5">
      <c r="A985" s="139"/>
      <c r="G985" s="143"/>
      <c r="K985" s="139"/>
      <c r="L985" s="139"/>
      <c r="M985" s="144"/>
      <c r="N985" s="150"/>
    </row>
    <row r="986" spans="1:14" ht="12.5">
      <c r="A986" s="139"/>
      <c r="G986" s="143"/>
      <c r="K986" s="139"/>
      <c r="L986" s="139"/>
      <c r="M986" s="144"/>
      <c r="N986" s="150"/>
    </row>
    <row r="987" spans="1:14" ht="12.5">
      <c r="A987" s="139"/>
      <c r="G987" s="143"/>
      <c r="K987" s="139"/>
      <c r="L987" s="139"/>
      <c r="M987" s="144"/>
      <c r="N987" s="150"/>
    </row>
    <row r="988" spans="1:14" ht="12.5">
      <c r="A988" s="139"/>
      <c r="G988" s="143"/>
      <c r="K988" s="139"/>
      <c r="L988" s="139"/>
      <c r="M988" s="144"/>
      <c r="N988" s="150"/>
    </row>
    <row r="989" spans="1:14" ht="12.5">
      <c r="A989" s="139"/>
      <c r="G989" s="143"/>
      <c r="K989" s="139"/>
      <c r="L989" s="139"/>
      <c r="M989" s="144"/>
      <c r="N989" s="150"/>
    </row>
    <row r="990" spans="1:14" ht="12.5">
      <c r="A990" s="139"/>
      <c r="G990" s="143"/>
      <c r="K990" s="139"/>
      <c r="L990" s="139"/>
      <c r="M990" s="144"/>
      <c r="N990" s="150"/>
    </row>
    <row r="991" spans="1:14" ht="12.5">
      <c r="A991" s="139"/>
      <c r="G991" s="143"/>
      <c r="K991" s="139"/>
      <c r="L991" s="139"/>
      <c r="M991" s="144"/>
      <c r="N991" s="150"/>
    </row>
    <row r="992" spans="1:14" ht="12.5">
      <c r="A992" s="139"/>
      <c r="G992" s="143"/>
      <c r="K992" s="139"/>
      <c r="L992" s="139"/>
      <c r="M992" s="144"/>
      <c r="N992" s="150"/>
    </row>
    <row r="993" spans="1:14" ht="12.5">
      <c r="A993" s="139"/>
      <c r="G993" s="143"/>
      <c r="K993" s="139"/>
      <c r="L993" s="139"/>
      <c r="M993" s="144"/>
      <c r="N993" s="150"/>
    </row>
    <row r="994" spans="1:14" ht="12.5">
      <c r="A994" s="139"/>
      <c r="G994" s="143"/>
      <c r="K994" s="139"/>
      <c r="L994" s="139"/>
      <c r="M994" s="144"/>
      <c r="N994" s="150"/>
    </row>
    <row r="995" spans="1:14" ht="12.5">
      <c r="A995" s="139"/>
      <c r="G995" s="143"/>
      <c r="K995" s="139"/>
      <c r="L995" s="139"/>
      <c r="M995" s="144"/>
      <c r="N995" s="150"/>
    </row>
    <row r="996" spans="1:14" ht="12.5">
      <c r="A996" s="139"/>
      <c r="G996" s="143"/>
      <c r="K996" s="139"/>
      <c r="L996" s="139"/>
      <c r="M996" s="144"/>
      <c r="N996" s="150"/>
    </row>
    <row r="997" spans="1:14" ht="12.5">
      <c r="A997" s="139"/>
      <c r="G997" s="143"/>
      <c r="K997" s="139"/>
      <c r="L997" s="139"/>
      <c r="M997" s="144"/>
      <c r="N997" s="150"/>
    </row>
    <row r="998" spans="1:14" ht="12.5">
      <c r="A998" s="139"/>
      <c r="G998" s="143"/>
      <c r="K998" s="139"/>
      <c r="L998" s="139"/>
      <c r="M998" s="144"/>
      <c r="N998" s="150"/>
    </row>
    <row r="999" spans="1:14" ht="12.5">
      <c r="A999" s="139"/>
      <c r="G999" s="143"/>
      <c r="K999" s="139"/>
      <c r="L999" s="139"/>
      <c r="M999" s="144"/>
      <c r="N999" s="150"/>
    </row>
  </sheetData>
  <autoFilter ref="A1:N999" xr:uid="{00000000-0009-0000-0000-000005000000}"/>
  <conditionalFormatting sqref="K1:K999">
    <cfRule type="colorScale" priority="1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L1:L999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conditionalFormatting sqref="M1:M999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N1:N999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73C8D0"/>
    <outlinePr summaryBelow="0" summaryRight="0"/>
  </sheetPr>
  <dimension ref="A1:L49"/>
  <sheetViews>
    <sheetView showGridLines="0" topLeftCell="E78" workbookViewId="0">
      <selection activeCell="G56" sqref="G56"/>
    </sheetView>
  </sheetViews>
  <sheetFormatPr defaultColWidth="12.6328125" defaultRowHeight="15.75" customHeight="1"/>
  <cols>
    <col min="1" max="1" width="11.08984375" customWidth="1"/>
    <col min="2" max="3" width="11.90625" customWidth="1"/>
    <col min="4" max="5" width="16" customWidth="1"/>
    <col min="6" max="6" width="13.7265625" customWidth="1"/>
    <col min="7" max="7" width="12.08984375" customWidth="1"/>
    <col min="8" max="11" width="10.453125" customWidth="1"/>
  </cols>
  <sheetData>
    <row r="1" spans="1:12" ht="13">
      <c r="A1" s="146" t="s">
        <v>157</v>
      </c>
      <c r="B1" s="147"/>
      <c r="C1" s="147"/>
      <c r="D1" s="147"/>
      <c r="E1" s="147"/>
      <c r="F1" s="147"/>
      <c r="G1" s="147"/>
      <c r="H1" s="147"/>
      <c r="I1" s="147"/>
      <c r="J1" s="147"/>
      <c r="K1" s="139"/>
      <c r="L1" s="139"/>
    </row>
    <row r="2" spans="1:12" ht="15.75" customHeight="1">
      <c r="A2" s="139" t="s">
        <v>15</v>
      </c>
      <c r="B2" s="139" t="s">
        <v>84</v>
      </c>
      <c r="C2" s="139" t="s">
        <v>86</v>
      </c>
      <c r="D2" s="139" t="s">
        <v>87</v>
      </c>
      <c r="E2" s="139" t="s">
        <v>85</v>
      </c>
      <c r="F2" s="139" t="s">
        <v>88</v>
      </c>
      <c r="G2" s="138" t="s">
        <v>89</v>
      </c>
      <c r="H2" s="138" t="s">
        <v>90</v>
      </c>
      <c r="I2" s="138" t="s">
        <v>91</v>
      </c>
      <c r="J2" s="148" t="s">
        <v>92</v>
      </c>
      <c r="K2" s="139"/>
      <c r="L2" s="139"/>
    </row>
    <row r="3" spans="1:12" ht="15.75" customHeight="1">
      <c r="A3" s="139" t="s">
        <v>9</v>
      </c>
      <c r="B3" s="149">
        <v>18103.079461538462</v>
      </c>
      <c r="C3" s="142">
        <v>7512.0000000000009</v>
      </c>
      <c r="D3" s="142">
        <v>2179200</v>
      </c>
      <c r="E3" s="149">
        <v>304837.74000000005</v>
      </c>
      <c r="F3" s="142">
        <v>1896</v>
      </c>
      <c r="G3" s="143">
        <f t="shared" ref="G3:G7" si="0">B3/C3</f>
        <v>2.4098881072335545</v>
      </c>
      <c r="H3" s="143">
        <f t="shared" ref="H3:H7" si="1">B3/F3</f>
        <v>9.5480376906848434</v>
      </c>
      <c r="I3" s="144">
        <f t="shared" ref="I3:I7" si="2">C3/D3</f>
        <v>3.4471365638766524E-3</v>
      </c>
      <c r="J3" s="150">
        <f t="shared" ref="J3:J7" si="3">F3/C3</f>
        <v>0.25239616613418525</v>
      </c>
      <c r="K3" s="139"/>
      <c r="L3" s="139"/>
    </row>
    <row r="4" spans="1:12" ht="15.75" customHeight="1">
      <c r="A4" s="139" t="s">
        <v>10</v>
      </c>
      <c r="B4" s="149">
        <v>25538.002769230774</v>
      </c>
      <c r="C4" s="142">
        <v>5151.8000000000011</v>
      </c>
      <c r="D4" s="142">
        <v>1620236</v>
      </c>
      <c r="E4" s="149">
        <v>642852.05200000003</v>
      </c>
      <c r="F4" s="142">
        <v>4052</v>
      </c>
      <c r="G4" s="143">
        <f t="shared" si="0"/>
        <v>4.9571029095133294</v>
      </c>
      <c r="H4" s="143">
        <f t="shared" si="1"/>
        <v>6.3025673171842973</v>
      </c>
      <c r="I4" s="144">
        <f t="shared" si="2"/>
        <v>3.1796602470257427E-3</v>
      </c>
      <c r="J4" s="150">
        <f t="shared" si="3"/>
        <v>0.78652121588570967</v>
      </c>
      <c r="K4" s="139"/>
      <c r="L4" s="139"/>
    </row>
    <row r="5" spans="1:12" ht="15.75" customHeight="1">
      <c r="A5" s="139" t="s">
        <v>11</v>
      </c>
      <c r="B5" s="149">
        <v>25900.608461538468</v>
      </c>
      <c r="C5" s="142">
        <v>15816.4</v>
      </c>
      <c r="D5" s="142">
        <v>1837510</v>
      </c>
      <c r="E5" s="149">
        <v>867743.27800000005</v>
      </c>
      <c r="F5" s="142">
        <v>5324</v>
      </c>
      <c r="G5" s="143">
        <f t="shared" si="0"/>
        <v>1.6375792507484932</v>
      </c>
      <c r="H5" s="143">
        <f t="shared" si="1"/>
        <v>4.864877622377624</v>
      </c>
      <c r="I5" s="144">
        <f t="shared" si="2"/>
        <v>8.6075177822161515E-3</v>
      </c>
      <c r="J5" s="150">
        <f t="shared" si="3"/>
        <v>0.33661262992842872</v>
      </c>
      <c r="K5" s="139"/>
      <c r="L5" s="139"/>
    </row>
    <row r="6" spans="1:12" ht="15.75" customHeight="1">
      <c r="A6" s="139" t="s">
        <v>12</v>
      </c>
      <c r="B6" s="149">
        <v>11172.746794871797</v>
      </c>
      <c r="C6" s="142">
        <v>2890.4000000000015</v>
      </c>
      <c r="D6" s="142">
        <v>2750792</v>
      </c>
      <c r="E6" s="149">
        <v>89052.175595238106</v>
      </c>
      <c r="F6" s="142">
        <v>2298</v>
      </c>
      <c r="G6" s="143">
        <f t="shared" si="0"/>
        <v>3.8654673383863103</v>
      </c>
      <c r="H6" s="143">
        <f t="shared" si="1"/>
        <v>4.8619437749659689</v>
      </c>
      <c r="I6" s="144">
        <f t="shared" si="2"/>
        <v>1.050751928899023E-3</v>
      </c>
      <c r="J6" s="150">
        <f t="shared" si="3"/>
        <v>0.79504566841959545</v>
      </c>
      <c r="K6" s="139"/>
      <c r="L6" s="139"/>
    </row>
    <row r="7" spans="1:12" ht="15.75" customHeight="1">
      <c r="A7" s="139" t="s">
        <v>152</v>
      </c>
      <c r="B7" s="149">
        <v>80714.437487179486</v>
      </c>
      <c r="C7" s="142">
        <v>31370.600000000006</v>
      </c>
      <c r="D7" s="142">
        <v>8387738</v>
      </c>
      <c r="E7" s="149">
        <v>1904485.2455952386</v>
      </c>
      <c r="F7" s="142">
        <v>13570</v>
      </c>
      <c r="G7" s="143">
        <f t="shared" si="0"/>
        <v>2.5729325383377897</v>
      </c>
      <c r="H7" s="143">
        <f t="shared" si="1"/>
        <v>5.9480057101827182</v>
      </c>
      <c r="I7" s="144">
        <f t="shared" si="2"/>
        <v>3.7400548276543696E-3</v>
      </c>
      <c r="J7" s="150">
        <f t="shared" si="3"/>
        <v>0.43257062344998176</v>
      </c>
      <c r="K7" s="139"/>
      <c r="L7" s="139"/>
    </row>
    <row r="8" spans="1:12" ht="15.75" customHeight="1">
      <c r="A8" s="139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39"/>
    </row>
    <row r="9" spans="1:12" ht="13">
      <c r="A9" s="146" t="s">
        <v>158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39"/>
    </row>
    <row r="10" spans="1:12" ht="15.75" customHeight="1">
      <c r="A10" s="139" t="s">
        <v>34</v>
      </c>
      <c r="B10" s="139" t="s">
        <v>15</v>
      </c>
      <c r="C10" s="139" t="s">
        <v>84</v>
      </c>
      <c r="D10" s="139" t="s">
        <v>86</v>
      </c>
      <c r="E10" s="139" t="s">
        <v>87</v>
      </c>
      <c r="F10" s="139" t="s">
        <v>85</v>
      </c>
      <c r="G10" s="139" t="s">
        <v>88</v>
      </c>
      <c r="H10" s="138" t="s">
        <v>89</v>
      </c>
      <c r="I10" s="138" t="s">
        <v>90</v>
      </c>
      <c r="J10" s="138" t="s">
        <v>91</v>
      </c>
      <c r="K10" s="138" t="s">
        <v>92</v>
      </c>
      <c r="L10" s="139"/>
    </row>
    <row r="11" spans="1:12" ht="15.75" customHeight="1">
      <c r="A11" s="139" t="s">
        <v>39</v>
      </c>
      <c r="B11" s="139" t="s">
        <v>9</v>
      </c>
      <c r="C11" s="149">
        <v>9036.9914615384641</v>
      </c>
      <c r="D11" s="142">
        <v>3856.4000000000005</v>
      </c>
      <c r="E11" s="142">
        <v>1234298</v>
      </c>
      <c r="F11" s="149">
        <v>156276.90300000002</v>
      </c>
      <c r="G11" s="142">
        <v>976</v>
      </c>
      <c r="H11" s="143">
        <f t="shared" ref="H11:H15" si="4">C11/D11</f>
        <v>2.3433750289229498</v>
      </c>
      <c r="I11" s="143">
        <f t="shared" ref="I11:I15" si="5">C11/G11</f>
        <v>9.2592125630517046</v>
      </c>
      <c r="J11" s="144">
        <f t="shared" ref="J11:J15" si="6">D11/E11</f>
        <v>3.12436704912428E-3</v>
      </c>
      <c r="K11" s="144">
        <f t="shared" ref="K11:K15" si="7">G11/D11</f>
        <v>0.25308577948345606</v>
      </c>
      <c r="L11" s="139"/>
    </row>
    <row r="12" spans="1:12" ht="15.75" customHeight="1">
      <c r="A12" s="139"/>
      <c r="B12" s="139" t="s">
        <v>10</v>
      </c>
      <c r="C12" s="149">
        <v>13636.16076923077</v>
      </c>
      <c r="D12" s="142">
        <v>3153.6</v>
      </c>
      <c r="E12" s="142">
        <v>1011059</v>
      </c>
      <c r="F12" s="149">
        <v>324878.20800000004</v>
      </c>
      <c r="G12" s="142">
        <v>2084</v>
      </c>
      <c r="H12" s="143">
        <f t="shared" si="4"/>
        <v>4.3239982144947904</v>
      </c>
      <c r="I12" s="143">
        <f t="shared" si="5"/>
        <v>6.5432633249667802</v>
      </c>
      <c r="J12" s="144">
        <f t="shared" si="6"/>
        <v>3.119105808859819E-3</v>
      </c>
      <c r="K12" s="144">
        <f t="shared" si="7"/>
        <v>0.66083206494165403</v>
      </c>
      <c r="L12" s="139"/>
    </row>
    <row r="13" spans="1:12" ht="15.75" customHeight="1">
      <c r="A13" s="139"/>
      <c r="B13" s="139" t="s">
        <v>11</v>
      </c>
      <c r="C13" s="149">
        <v>12036.596461538462</v>
      </c>
      <c r="D13" s="142">
        <v>6611.7999999999993</v>
      </c>
      <c r="E13" s="142">
        <v>933558</v>
      </c>
      <c r="F13" s="149">
        <v>377938.10400000005</v>
      </c>
      <c r="G13" s="142">
        <v>2469</v>
      </c>
      <c r="H13" s="143">
        <f t="shared" si="4"/>
        <v>1.8204719534073117</v>
      </c>
      <c r="I13" s="143">
        <f t="shared" si="5"/>
        <v>4.8750896968564046</v>
      </c>
      <c r="J13" s="144">
        <f t="shared" si="6"/>
        <v>7.0823666017537203E-3</v>
      </c>
      <c r="K13" s="144">
        <f t="shared" si="7"/>
        <v>0.37342327354124449</v>
      </c>
      <c r="L13" s="139"/>
    </row>
    <row r="14" spans="1:12" ht="15.75" customHeight="1">
      <c r="A14" s="139"/>
      <c r="B14" s="139" t="s">
        <v>12</v>
      </c>
      <c r="C14" s="149">
        <v>5167.6726282051286</v>
      </c>
      <c r="D14" s="142">
        <v>1787.0000000000002</v>
      </c>
      <c r="E14" s="142">
        <v>1299629</v>
      </c>
      <c r="F14" s="149">
        <v>51181.985714285714</v>
      </c>
      <c r="G14" s="142">
        <v>1337</v>
      </c>
      <c r="H14" s="143">
        <f t="shared" si="4"/>
        <v>2.89181456530785</v>
      </c>
      <c r="I14" s="143">
        <f t="shared" si="5"/>
        <v>3.865125376368832</v>
      </c>
      <c r="J14" s="144">
        <f t="shared" si="6"/>
        <v>1.3750077906848803E-3</v>
      </c>
      <c r="K14" s="144">
        <f t="shared" si="7"/>
        <v>0.74818130945719075</v>
      </c>
      <c r="L14" s="139"/>
    </row>
    <row r="15" spans="1:12" ht="13">
      <c r="A15" s="145" t="s">
        <v>151</v>
      </c>
      <c r="B15" s="145"/>
      <c r="C15" s="151">
        <v>39877.421320512825</v>
      </c>
      <c r="D15" s="152">
        <v>15408.8</v>
      </c>
      <c r="E15" s="152">
        <v>4478544</v>
      </c>
      <c r="F15" s="151">
        <v>910275.20071428549</v>
      </c>
      <c r="G15" s="152">
        <v>6866</v>
      </c>
      <c r="H15" s="143">
        <f t="shared" si="4"/>
        <v>2.5879641062582959</v>
      </c>
      <c r="I15" s="143">
        <f t="shared" si="5"/>
        <v>5.8079553336022176</v>
      </c>
      <c r="J15" s="144">
        <f t="shared" si="6"/>
        <v>3.4405824750186665E-3</v>
      </c>
      <c r="K15" s="144">
        <f t="shared" si="7"/>
        <v>0.44558953325372519</v>
      </c>
      <c r="L15" s="139"/>
    </row>
    <row r="16" spans="1:12" ht="15.75" customHeight="1">
      <c r="A16" s="139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</row>
    <row r="17" spans="1:12" ht="13">
      <c r="A17" s="146" t="s">
        <v>159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39"/>
    </row>
    <row r="18" spans="1:12" ht="15.75" customHeight="1">
      <c r="A18" s="139" t="s">
        <v>34</v>
      </c>
      <c r="B18" s="139" t="s">
        <v>15</v>
      </c>
      <c r="C18" s="139" t="s">
        <v>84</v>
      </c>
      <c r="D18" s="139" t="s">
        <v>86</v>
      </c>
      <c r="E18" s="139" t="s">
        <v>87</v>
      </c>
      <c r="F18" s="139" t="s">
        <v>85</v>
      </c>
      <c r="G18" s="139" t="s">
        <v>88</v>
      </c>
      <c r="H18" s="138" t="s">
        <v>89</v>
      </c>
      <c r="I18" s="138" t="s">
        <v>90</v>
      </c>
      <c r="J18" s="138" t="s">
        <v>91</v>
      </c>
      <c r="K18" s="138" t="s">
        <v>92</v>
      </c>
      <c r="L18" s="139"/>
    </row>
    <row r="19" spans="1:12" ht="15.75" customHeight="1">
      <c r="A19" s="139" t="s">
        <v>48</v>
      </c>
      <c r="B19" s="139" t="s">
        <v>9</v>
      </c>
      <c r="C19" s="149">
        <v>9066.0880000000016</v>
      </c>
      <c r="D19" s="142">
        <v>3655.6</v>
      </c>
      <c r="E19" s="142">
        <v>944902</v>
      </c>
      <c r="F19" s="149">
        <v>148560.837</v>
      </c>
      <c r="G19" s="142">
        <v>920</v>
      </c>
      <c r="H19" s="143">
        <f t="shared" ref="H19:H23" si="8">C19/D19</f>
        <v>2.4800547105810269</v>
      </c>
      <c r="I19" s="143">
        <f t="shared" ref="I19:I23" si="9">C19/G19</f>
        <v>9.8544434782608707</v>
      </c>
      <c r="J19" s="144">
        <f t="shared" ref="J19:J23" si="10">D19/E19</f>
        <v>3.8687609932035278E-3</v>
      </c>
      <c r="K19" s="144">
        <f t="shared" ref="K19:K23" si="11">G19/D19</f>
        <v>0.25166867272130433</v>
      </c>
      <c r="L19" s="139"/>
    </row>
    <row r="20" spans="1:12" ht="15.75" customHeight="1">
      <c r="A20" s="139"/>
      <c r="B20" s="139" t="s">
        <v>10</v>
      </c>
      <c r="C20" s="149">
        <v>11901.841999999999</v>
      </c>
      <c r="D20" s="142">
        <v>1998.1999999999998</v>
      </c>
      <c r="E20" s="142">
        <v>609177</v>
      </c>
      <c r="F20" s="149">
        <v>317973.84400000004</v>
      </c>
      <c r="G20" s="142">
        <v>1968</v>
      </c>
      <c r="H20" s="143">
        <f t="shared" si="8"/>
        <v>5.9562816534881389</v>
      </c>
      <c r="I20" s="143">
        <f t="shared" si="9"/>
        <v>6.0476839430894307</v>
      </c>
      <c r="J20" s="144">
        <f t="shared" si="10"/>
        <v>3.2801632366290909E-3</v>
      </c>
      <c r="K20" s="144">
        <f t="shared" si="11"/>
        <v>0.98488639775798226</v>
      </c>
      <c r="L20" s="139"/>
    </row>
    <row r="21" spans="1:12" ht="12.5">
      <c r="A21" s="139"/>
      <c r="B21" s="139" t="s">
        <v>11</v>
      </c>
      <c r="C21" s="149">
        <v>13864.012000000001</v>
      </c>
      <c r="D21" s="142">
        <v>9204.6</v>
      </c>
      <c r="E21" s="142">
        <v>903952</v>
      </c>
      <c r="F21" s="149">
        <v>489805.174</v>
      </c>
      <c r="G21" s="142">
        <v>2855</v>
      </c>
      <c r="H21" s="143">
        <f t="shared" si="8"/>
        <v>1.506204723725094</v>
      </c>
      <c r="I21" s="143">
        <f t="shared" si="9"/>
        <v>4.8560462346760076</v>
      </c>
      <c r="J21" s="144">
        <f t="shared" si="10"/>
        <v>1.018262031612298E-2</v>
      </c>
      <c r="K21" s="144">
        <f t="shared" si="11"/>
        <v>0.31017100145579385</v>
      </c>
      <c r="L21" s="139"/>
    </row>
    <row r="22" spans="1:12" ht="12.5">
      <c r="A22" s="139"/>
      <c r="B22" s="139" t="s">
        <v>12</v>
      </c>
      <c r="C22" s="149">
        <v>6005.0741666666672</v>
      </c>
      <c r="D22" s="142">
        <v>1103.4000000000001</v>
      </c>
      <c r="E22" s="142">
        <v>1451163</v>
      </c>
      <c r="F22" s="149">
        <v>37870.189880952392</v>
      </c>
      <c r="G22" s="142">
        <v>961</v>
      </c>
      <c r="H22" s="143">
        <f t="shared" si="8"/>
        <v>5.4423365657664187</v>
      </c>
      <c r="I22" s="143">
        <f t="shared" si="9"/>
        <v>6.2487764481442944</v>
      </c>
      <c r="J22" s="144">
        <f t="shared" si="10"/>
        <v>7.6035565956408758E-4</v>
      </c>
      <c r="K22" s="144">
        <f t="shared" si="11"/>
        <v>0.87094435381547941</v>
      </c>
      <c r="L22" s="139"/>
    </row>
    <row r="23" spans="1:12" ht="13">
      <c r="A23" s="153" t="s">
        <v>152</v>
      </c>
      <c r="B23" s="154"/>
      <c r="C23" s="151">
        <f>SUM(C19:C22)</f>
        <v>40837.016166666668</v>
      </c>
      <c r="D23" s="152">
        <f t="shared" ref="D23:E23" si="12">SUM(D17:D22)</f>
        <v>15961.8</v>
      </c>
      <c r="E23" s="152">
        <f t="shared" si="12"/>
        <v>3909194</v>
      </c>
      <c r="F23" s="151">
        <f>SUM(F19:F22)</f>
        <v>994210.04488095234</v>
      </c>
      <c r="G23" s="152">
        <f>SUM(G17:G22)</f>
        <v>6704</v>
      </c>
      <c r="H23" s="143">
        <f t="shared" si="8"/>
        <v>2.5584217423264715</v>
      </c>
      <c r="I23" s="143">
        <f t="shared" si="9"/>
        <v>6.091440358989658</v>
      </c>
      <c r="J23" s="144">
        <f t="shared" si="10"/>
        <v>4.0831434817509699E-3</v>
      </c>
      <c r="K23" s="144">
        <f t="shared" si="11"/>
        <v>0.42000275658133795</v>
      </c>
      <c r="L23" s="139"/>
    </row>
    <row r="44" spans="1:8" ht="12.5">
      <c r="A44" s="127"/>
      <c r="B44" s="126" t="s">
        <v>239</v>
      </c>
      <c r="C44" s="130"/>
      <c r="D44" s="130"/>
      <c r="E44" s="130"/>
      <c r="F44" s="130"/>
      <c r="G44" s="130"/>
      <c r="H44" s="131"/>
    </row>
    <row r="45" spans="1:8" ht="12.5">
      <c r="A45" s="126" t="s">
        <v>15</v>
      </c>
      <c r="B45" s="127" t="s">
        <v>84</v>
      </c>
      <c r="C45" s="132" t="s">
        <v>88</v>
      </c>
      <c r="D45" s="132" t="s">
        <v>85</v>
      </c>
      <c r="E45" s="132" t="s">
        <v>240</v>
      </c>
      <c r="F45" s="132" t="s">
        <v>241</v>
      </c>
      <c r="G45" s="132" t="s">
        <v>242</v>
      </c>
      <c r="H45" s="133" t="s">
        <v>243</v>
      </c>
    </row>
    <row r="46" spans="1:8" ht="12.5">
      <c r="A46" s="127" t="s">
        <v>9</v>
      </c>
      <c r="B46" s="158">
        <v>18103.079461538462</v>
      </c>
      <c r="C46" s="134">
        <v>1896</v>
      </c>
      <c r="D46" s="155">
        <v>304837.74000000005</v>
      </c>
      <c r="E46" s="155">
        <v>2.4098881072335545</v>
      </c>
      <c r="F46" s="155">
        <v>9.5480376906848434</v>
      </c>
      <c r="G46" s="161">
        <v>3.4471365638766524E-3</v>
      </c>
      <c r="H46" s="164">
        <v>0.25239616613418525</v>
      </c>
    </row>
    <row r="47" spans="1:8" ht="12.5">
      <c r="A47" s="128" t="s">
        <v>10</v>
      </c>
      <c r="B47" s="159">
        <v>25538.002769230774</v>
      </c>
      <c r="C47" s="135">
        <v>4052</v>
      </c>
      <c r="D47" s="156">
        <v>642852.05200000003</v>
      </c>
      <c r="E47" s="156">
        <v>4.9571029095133294</v>
      </c>
      <c r="F47" s="156">
        <v>6.3025673171842973</v>
      </c>
      <c r="G47" s="162">
        <v>3.1796602470257427E-3</v>
      </c>
      <c r="H47" s="165">
        <v>0.78652121588570967</v>
      </c>
    </row>
    <row r="48" spans="1:8" ht="12.5">
      <c r="A48" s="128" t="s">
        <v>11</v>
      </c>
      <c r="B48" s="159">
        <v>25900.608461538468</v>
      </c>
      <c r="C48" s="135">
        <v>5324</v>
      </c>
      <c r="D48" s="156">
        <v>867743.27800000005</v>
      </c>
      <c r="E48" s="156">
        <v>1.6375792507484932</v>
      </c>
      <c r="F48" s="156">
        <v>4.864877622377624</v>
      </c>
      <c r="G48" s="162">
        <v>8.6075177822161515E-3</v>
      </c>
      <c r="H48" s="165">
        <v>0.33661262992842872</v>
      </c>
    </row>
    <row r="49" spans="1:8" ht="15.75" customHeight="1">
      <c r="A49" s="129" t="s">
        <v>12</v>
      </c>
      <c r="B49" s="160">
        <v>11172.746794871797</v>
      </c>
      <c r="C49" s="136">
        <v>2298</v>
      </c>
      <c r="D49" s="157">
        <v>89052.175595238106</v>
      </c>
      <c r="E49" s="157">
        <v>3.8654673383863103</v>
      </c>
      <c r="F49" s="157">
        <v>4.8619437749659689</v>
      </c>
      <c r="G49" s="163">
        <v>1.050751928899023E-3</v>
      </c>
      <c r="H49" s="166">
        <v>0.79504566841959545</v>
      </c>
    </row>
  </sheetData>
  <mergeCells count="3">
    <mergeCell ref="A1:J1"/>
    <mergeCell ref="A9:K9"/>
    <mergeCell ref="A17:K17"/>
  </mergeCells>
  <conditionalFormatting sqref="G3:G6">
    <cfRule type="colorScale" priority="1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H3:H6">
    <cfRule type="colorScale" priority="2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I3:I6">
    <cfRule type="colorScale" priority="3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J3:J6">
    <cfRule type="colorScale" priority="4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H11:H14">
    <cfRule type="colorScale" priority="5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I11:I14">
    <cfRule type="colorScale" priority="6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J11:J14">
    <cfRule type="colorScale" priority="7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K11:K14">
    <cfRule type="colorScale" priority="8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H19:H22">
    <cfRule type="colorScale" priority="9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I19:I22">
    <cfRule type="colorScale" priority="10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J19:J22">
    <cfRule type="colorScale" priority="1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K19:K22">
    <cfRule type="colorScale" priority="12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B0A4A"/>
    <outlinePr summaryBelow="0" summaryRight="0"/>
  </sheetPr>
  <dimension ref="A1:V974"/>
  <sheetViews>
    <sheetView topLeftCell="C1" workbookViewId="0">
      <selection activeCell="G6" sqref="G6"/>
    </sheetView>
  </sheetViews>
  <sheetFormatPr defaultColWidth="12.6328125" defaultRowHeight="15.75" customHeight="1"/>
  <cols>
    <col min="1" max="1" width="7" customWidth="1"/>
    <col min="2" max="3" width="25.26953125" customWidth="1"/>
    <col min="4" max="4" width="10.7265625" customWidth="1"/>
    <col min="5" max="5" width="13.6328125" customWidth="1"/>
    <col min="6" max="6" width="13.08984375" customWidth="1"/>
    <col min="7" max="7" width="9.90625" customWidth="1"/>
    <col min="8" max="8" width="8.81640625" customWidth="1"/>
    <col min="9" max="9" width="10.90625" customWidth="1"/>
    <col min="10" max="10" width="6.453125" customWidth="1"/>
  </cols>
  <sheetData>
    <row r="1" spans="1:22" ht="13">
      <c r="A1" s="168" t="s">
        <v>34</v>
      </c>
      <c r="B1" s="168" t="s">
        <v>33</v>
      </c>
      <c r="C1" s="168" t="s">
        <v>15</v>
      </c>
      <c r="D1" s="168" t="s">
        <v>82</v>
      </c>
      <c r="E1" s="169" t="s">
        <v>83</v>
      </c>
      <c r="F1" s="169" t="s">
        <v>84</v>
      </c>
      <c r="G1" s="169" t="s">
        <v>85</v>
      </c>
      <c r="H1" s="170" t="s">
        <v>86</v>
      </c>
      <c r="I1" s="171" t="s">
        <v>87</v>
      </c>
      <c r="J1" s="168" t="s">
        <v>88</v>
      </c>
      <c r="K1" s="167" t="s">
        <v>89</v>
      </c>
      <c r="L1" s="167" t="s">
        <v>90</v>
      </c>
      <c r="M1" s="167" t="s">
        <v>91</v>
      </c>
      <c r="N1" s="167" t="s">
        <v>92</v>
      </c>
      <c r="O1" s="172"/>
      <c r="P1" s="26"/>
      <c r="Q1" s="26"/>
      <c r="R1" s="26"/>
      <c r="S1" s="26"/>
      <c r="T1" s="26"/>
      <c r="U1" s="26"/>
      <c r="V1" s="26"/>
    </row>
    <row r="2" spans="1:22" ht="15.75" customHeight="1">
      <c r="A2" s="173" t="str">
        <f>VLOOKUP(B2,'Campaign x Landing Pages'!$A$1:$E$37,2,FALSE)</f>
        <v>Q2</v>
      </c>
      <c r="B2" s="172" t="s">
        <v>67</v>
      </c>
      <c r="C2" s="172" t="str">
        <f>VLOOKUP(B2,'Campaign x Landing Pages'!$A$1:$E$37,5,FALSE)</f>
        <v>Bird</v>
      </c>
      <c r="D2" s="172" t="s">
        <v>93</v>
      </c>
      <c r="E2" s="174" t="s">
        <v>94</v>
      </c>
      <c r="F2" s="175">
        <v>13640.297777777778</v>
      </c>
      <c r="G2" s="176">
        <v>193759.70370370371</v>
      </c>
      <c r="H2" s="176">
        <v>32959.333333333336</v>
      </c>
      <c r="I2" s="176">
        <v>1701485.3333333333</v>
      </c>
      <c r="J2" s="172">
        <v>664</v>
      </c>
      <c r="K2" s="177">
        <f t="shared" ref="K2:K126" si="0">F2/H2</f>
        <v>0.41385235677636412</v>
      </c>
      <c r="L2" s="177">
        <f t="shared" ref="L2:L126" si="1">F2/J2</f>
        <v>20.542617135207497</v>
      </c>
      <c r="M2" s="178">
        <f t="shared" ref="M2:M126" si="2">H2/I2</f>
        <v>1.9370918272191985E-2</v>
      </c>
      <c r="N2" s="178">
        <f t="shared" ref="N2:N126" si="3">J2/H2</f>
        <v>2.0146038552559718E-2</v>
      </c>
      <c r="O2" s="172"/>
      <c r="P2" s="26"/>
      <c r="Q2" s="26"/>
      <c r="R2" s="26"/>
      <c r="S2" s="26"/>
      <c r="T2" s="26"/>
      <c r="U2" s="26"/>
      <c r="V2" s="26"/>
    </row>
    <row r="3" spans="1:22" ht="15.75" customHeight="1">
      <c r="A3" s="173" t="str">
        <f>VLOOKUP(B3,'Campaign x Landing Pages'!$A$1:$E$37,2,FALSE)</f>
        <v>Q2</v>
      </c>
      <c r="B3" s="172" t="s">
        <v>67</v>
      </c>
      <c r="C3" s="172" t="str">
        <f>VLOOKUP(B3,'Campaign x Landing Pages'!$A$1:$E$37,5,FALSE)</f>
        <v>Bird</v>
      </c>
      <c r="D3" s="172" t="s">
        <v>95</v>
      </c>
      <c r="E3" s="174" t="s">
        <v>96</v>
      </c>
      <c r="F3" s="175">
        <v>13383.408888888887</v>
      </c>
      <c r="G3" s="176">
        <v>223338.07407407407</v>
      </c>
      <c r="H3" s="176">
        <v>33440</v>
      </c>
      <c r="I3" s="176">
        <v>1721688.6666666667</v>
      </c>
      <c r="J3" s="172">
        <v>702</v>
      </c>
      <c r="K3" s="177">
        <f t="shared" si="0"/>
        <v>0.40022155768208395</v>
      </c>
      <c r="L3" s="177">
        <f t="shared" si="1"/>
        <v>19.064685026907245</v>
      </c>
      <c r="M3" s="178">
        <f t="shared" si="2"/>
        <v>1.9422791499663312E-2</v>
      </c>
      <c r="N3" s="178">
        <f t="shared" si="3"/>
        <v>2.0992822966507178E-2</v>
      </c>
      <c r="O3" s="172"/>
      <c r="P3" s="26"/>
      <c r="Q3" s="26"/>
      <c r="R3" s="26"/>
      <c r="S3" s="26"/>
      <c r="T3" s="26"/>
      <c r="U3" s="26"/>
      <c r="V3" s="26"/>
    </row>
    <row r="4" spans="1:22" ht="15.75" customHeight="1">
      <c r="A4" s="173" t="str">
        <f>VLOOKUP(B4,'Campaign x Landing Pages'!$A$1:$E$37,2,FALSE)</f>
        <v>Q2</v>
      </c>
      <c r="B4" s="172" t="s">
        <v>67</v>
      </c>
      <c r="C4" s="172" t="str">
        <f>VLOOKUP(B4,'Campaign x Landing Pages'!$A$1:$E$37,5,FALSE)</f>
        <v>Bird</v>
      </c>
      <c r="D4" s="172" t="s">
        <v>97</v>
      </c>
      <c r="E4" s="174" t="s">
        <v>98</v>
      </c>
      <c r="F4" s="175">
        <v>13679.408888888887</v>
      </c>
      <c r="G4" s="176">
        <v>303839.40740740736</v>
      </c>
      <c r="H4" s="176">
        <v>29221.333333333332</v>
      </c>
      <c r="I4" s="176">
        <v>1653651.3333333333</v>
      </c>
      <c r="J4" s="172">
        <v>772</v>
      </c>
      <c r="K4" s="177">
        <f t="shared" si="0"/>
        <v>0.46813089371539818</v>
      </c>
      <c r="L4" s="177">
        <f t="shared" si="1"/>
        <v>17.719441565918249</v>
      </c>
      <c r="M4" s="178">
        <f t="shared" si="2"/>
        <v>1.7670794770521959E-2</v>
      </c>
      <c r="N4" s="178">
        <f t="shared" si="3"/>
        <v>2.6419054572002193E-2</v>
      </c>
      <c r="O4" s="172"/>
      <c r="P4" s="26"/>
      <c r="Q4" s="26"/>
      <c r="R4" s="26"/>
      <c r="S4" s="26"/>
      <c r="T4" s="26"/>
      <c r="U4" s="26"/>
      <c r="V4" s="26"/>
    </row>
    <row r="5" spans="1:22" ht="15.75" customHeight="1">
      <c r="A5" s="173" t="str">
        <f>VLOOKUP(B5,'Campaign x Landing Pages'!$A$1:$E$37,2,FALSE)</f>
        <v>Q2</v>
      </c>
      <c r="B5" s="172" t="s">
        <v>67</v>
      </c>
      <c r="C5" s="172" t="str">
        <f>VLOOKUP(B5,'Campaign x Landing Pages'!$A$1:$E$37,5,FALSE)</f>
        <v>Bird</v>
      </c>
      <c r="D5" s="172" t="s">
        <v>99</v>
      </c>
      <c r="E5" s="174" t="s">
        <v>100</v>
      </c>
      <c r="F5" s="175">
        <v>14105.186666666666</v>
      </c>
      <c r="G5" s="176">
        <v>256232.88888888888</v>
      </c>
      <c r="H5" s="176">
        <v>30986</v>
      </c>
      <c r="I5" s="176">
        <v>1515955.3333333333</v>
      </c>
      <c r="J5" s="172">
        <v>778</v>
      </c>
      <c r="K5" s="177">
        <f t="shared" si="0"/>
        <v>0.45521160093805807</v>
      </c>
      <c r="L5" s="177">
        <f t="shared" si="1"/>
        <v>18.13005998286204</v>
      </c>
      <c r="M5" s="178">
        <f t="shared" si="2"/>
        <v>2.0439916215649275E-2</v>
      </c>
      <c r="N5" s="178">
        <f t="shared" si="3"/>
        <v>2.5108113341509069E-2</v>
      </c>
      <c r="O5" s="172"/>
      <c r="P5" s="26"/>
      <c r="Q5" s="26"/>
      <c r="R5" s="26"/>
      <c r="S5" s="26"/>
      <c r="T5" s="26"/>
      <c r="U5" s="26"/>
      <c r="V5" s="26"/>
    </row>
    <row r="6" spans="1:22" ht="15.75" customHeight="1">
      <c r="A6" s="173" t="str">
        <f>VLOOKUP(B6,'Campaign x Landing Pages'!$A$1:$E$37,2,FALSE)</f>
        <v>Q2</v>
      </c>
      <c r="B6" s="172" t="s">
        <v>67</v>
      </c>
      <c r="C6" s="172" t="str">
        <f>VLOOKUP(B6,'Campaign x Landing Pages'!$A$1:$E$37,5,FALSE)</f>
        <v>Bird</v>
      </c>
      <c r="D6" s="172" t="s">
        <v>111</v>
      </c>
      <c r="E6" s="174" t="s">
        <v>112</v>
      </c>
      <c r="F6" s="175">
        <v>15221.333333333334</v>
      </c>
      <c r="G6" s="176">
        <v>237830.81481481483</v>
      </c>
      <c r="H6" s="176">
        <v>33412</v>
      </c>
      <c r="I6" s="176">
        <v>1623468</v>
      </c>
      <c r="J6" s="172">
        <v>807</v>
      </c>
      <c r="K6" s="177">
        <f t="shared" si="0"/>
        <v>0.45556486691408277</v>
      </c>
      <c r="L6" s="177">
        <f t="shared" si="1"/>
        <v>18.861627426683189</v>
      </c>
      <c r="M6" s="178">
        <f t="shared" si="2"/>
        <v>2.0580633557298326E-2</v>
      </c>
      <c r="N6" s="178">
        <f t="shared" si="3"/>
        <v>2.4152998922542798E-2</v>
      </c>
      <c r="O6" s="172"/>
      <c r="P6" s="26"/>
      <c r="Q6" s="26"/>
      <c r="R6" s="26"/>
      <c r="S6" s="26"/>
      <c r="T6" s="26"/>
      <c r="U6" s="26"/>
      <c r="V6" s="26"/>
    </row>
    <row r="7" spans="1:22" ht="15.75" customHeight="1">
      <c r="A7" s="173" t="str">
        <f>VLOOKUP(B7,'Campaign x Landing Pages'!$A$1:$E$37,2,FALSE)</f>
        <v>Q2</v>
      </c>
      <c r="B7" s="172" t="s">
        <v>67</v>
      </c>
      <c r="C7" s="172" t="str">
        <f>VLOOKUP(B7,'Campaign x Landing Pages'!$A$1:$E$37,5,FALSE)</f>
        <v>Bird</v>
      </c>
      <c r="D7" s="172" t="s">
        <v>113</v>
      </c>
      <c r="E7" s="174" t="s">
        <v>114</v>
      </c>
      <c r="F7" s="175">
        <v>13086.519999999999</v>
      </c>
      <c r="G7" s="176">
        <v>238320</v>
      </c>
      <c r="H7" s="176">
        <v>27763.333333333332</v>
      </c>
      <c r="I7" s="176">
        <v>1376818</v>
      </c>
      <c r="J7" s="172">
        <v>765</v>
      </c>
      <c r="K7" s="177">
        <f t="shared" si="0"/>
        <v>0.47135982711009722</v>
      </c>
      <c r="L7" s="177">
        <f t="shared" si="1"/>
        <v>17.106562091503267</v>
      </c>
      <c r="M7" s="178">
        <f t="shared" si="2"/>
        <v>2.0164853548786645E-2</v>
      </c>
      <c r="N7" s="178">
        <f t="shared" si="3"/>
        <v>2.755432825069036E-2</v>
      </c>
      <c r="O7" s="172"/>
      <c r="P7" s="26"/>
      <c r="Q7" s="26"/>
      <c r="R7" s="26"/>
      <c r="S7" s="26"/>
      <c r="T7" s="26"/>
      <c r="U7" s="26"/>
      <c r="V7" s="26"/>
    </row>
    <row r="8" spans="1:22" ht="15.75" customHeight="1">
      <c r="A8" s="173" t="str">
        <f>VLOOKUP(B8,'Campaign x Landing Pages'!$A$1:$E$37,2,FALSE)</f>
        <v>Q2</v>
      </c>
      <c r="B8" s="172" t="s">
        <v>67</v>
      </c>
      <c r="C8" s="172" t="str">
        <f>VLOOKUP(B8,'Campaign x Landing Pages'!$A$1:$E$37,5,FALSE)</f>
        <v>Bird</v>
      </c>
      <c r="D8" s="172" t="s">
        <v>115</v>
      </c>
      <c r="E8" s="174" t="s">
        <v>116</v>
      </c>
      <c r="F8" s="175">
        <v>10906.964444444444</v>
      </c>
      <c r="G8" s="176">
        <v>197475.55555555553</v>
      </c>
      <c r="H8" s="176">
        <v>27686</v>
      </c>
      <c r="I8" s="176">
        <v>1200021.3333333333</v>
      </c>
      <c r="J8" s="172">
        <v>646</v>
      </c>
      <c r="K8" s="177">
        <f t="shared" si="0"/>
        <v>0.39395233852649153</v>
      </c>
      <c r="L8" s="177">
        <f t="shared" si="1"/>
        <v>16.883845889232884</v>
      </c>
      <c r="M8" s="178">
        <f t="shared" si="2"/>
        <v>2.3071256510995362E-2</v>
      </c>
      <c r="N8" s="178">
        <f t="shared" si="3"/>
        <v>2.333309253774471E-2</v>
      </c>
      <c r="O8" s="172"/>
      <c r="P8" s="26"/>
      <c r="Q8" s="26"/>
      <c r="R8" s="26"/>
      <c r="S8" s="26"/>
      <c r="T8" s="26"/>
      <c r="U8" s="26"/>
      <c r="V8" s="26"/>
    </row>
    <row r="9" spans="1:22" ht="15.75" customHeight="1">
      <c r="A9" s="173" t="str">
        <f>VLOOKUP(B9,'Campaign x Landing Pages'!$A$1:$E$37,2,FALSE)</f>
        <v>Q2</v>
      </c>
      <c r="B9" s="172" t="s">
        <v>67</v>
      </c>
      <c r="C9" s="172" t="str">
        <f>VLOOKUP(B9,'Campaign x Landing Pages'!$A$1:$E$37,5,FALSE)</f>
        <v>Bird</v>
      </c>
      <c r="D9" s="172" t="s">
        <v>117</v>
      </c>
      <c r="E9" s="174" t="s">
        <v>118</v>
      </c>
      <c r="F9" s="175">
        <v>11609.484444444444</v>
      </c>
      <c r="G9" s="176">
        <v>201670.8148148148</v>
      </c>
      <c r="H9" s="176">
        <v>34842.666666666664</v>
      </c>
      <c r="I9" s="176">
        <v>1473319.3333333333</v>
      </c>
      <c r="J9" s="172">
        <v>775</v>
      </c>
      <c r="K9" s="177">
        <f t="shared" si="0"/>
        <v>0.33319735700801062</v>
      </c>
      <c r="L9" s="177">
        <f t="shared" si="1"/>
        <v>14.979979928315412</v>
      </c>
      <c r="M9" s="178">
        <f t="shared" si="2"/>
        <v>2.3649093498173512E-2</v>
      </c>
      <c r="N9" s="178">
        <f t="shared" si="3"/>
        <v>2.224284402265422E-2</v>
      </c>
      <c r="O9" s="172"/>
      <c r="P9" s="26"/>
      <c r="Q9" s="26"/>
      <c r="R9" s="26"/>
      <c r="S9" s="26"/>
      <c r="T9" s="26"/>
      <c r="U9" s="26"/>
      <c r="V9" s="26"/>
    </row>
    <row r="10" spans="1:22" ht="15.75" customHeight="1">
      <c r="A10" s="173" t="str">
        <f>VLOOKUP(B10,'Campaign x Landing Pages'!$A$1:$E$37,2,FALSE)</f>
        <v>Q2</v>
      </c>
      <c r="B10" s="172" t="s">
        <v>67</v>
      </c>
      <c r="C10" s="172" t="str">
        <f>VLOOKUP(B10,'Campaign x Landing Pages'!$A$1:$E$37,5,FALSE)</f>
        <v>Bird</v>
      </c>
      <c r="D10" s="172" t="s">
        <v>127</v>
      </c>
      <c r="E10" s="174" t="s">
        <v>128</v>
      </c>
      <c r="F10" s="175">
        <v>16005.333333333334</v>
      </c>
      <c r="G10" s="176">
        <v>260841.77777777778</v>
      </c>
      <c r="H10" s="176">
        <v>32636</v>
      </c>
      <c r="I10" s="176">
        <v>1660065.3333333333</v>
      </c>
      <c r="J10" s="172">
        <v>778</v>
      </c>
      <c r="K10" s="177">
        <f t="shared" si="0"/>
        <v>0.49041957756260984</v>
      </c>
      <c r="L10" s="177">
        <f t="shared" si="1"/>
        <v>20.572407883461867</v>
      </c>
      <c r="M10" s="178">
        <f t="shared" si="2"/>
        <v>1.9659467217756091E-2</v>
      </c>
      <c r="N10" s="178">
        <f t="shared" si="3"/>
        <v>2.3838705723740656E-2</v>
      </c>
      <c r="O10" s="172"/>
      <c r="P10" s="26"/>
      <c r="Q10" s="26"/>
      <c r="R10" s="26"/>
      <c r="S10" s="26"/>
      <c r="T10" s="26"/>
      <c r="U10" s="26"/>
      <c r="V10" s="26"/>
    </row>
    <row r="11" spans="1:22" ht="15.75" customHeight="1">
      <c r="A11" s="173" t="str">
        <f>VLOOKUP(B11,'Campaign x Landing Pages'!$A$1:$E$37,2,FALSE)</f>
        <v>Q2</v>
      </c>
      <c r="B11" s="172" t="s">
        <v>67</v>
      </c>
      <c r="C11" s="172" t="str">
        <f>VLOOKUP(B11,'Campaign x Landing Pages'!$A$1:$E$37,5,FALSE)</f>
        <v>Bird</v>
      </c>
      <c r="D11" s="172" t="s">
        <v>129</v>
      </c>
      <c r="E11" s="174" t="s">
        <v>130</v>
      </c>
      <c r="F11" s="175">
        <v>15587.555555555555</v>
      </c>
      <c r="G11" s="176">
        <v>228695.40740740742</v>
      </c>
      <c r="H11" s="176">
        <v>29697.333333333332</v>
      </c>
      <c r="I11" s="176">
        <v>1662534</v>
      </c>
      <c r="J11" s="172">
        <v>688</v>
      </c>
      <c r="K11" s="177">
        <f t="shared" si="0"/>
        <v>0.5248806477199599</v>
      </c>
      <c r="L11" s="177">
        <f t="shared" si="1"/>
        <v>22.656330749354005</v>
      </c>
      <c r="M11" s="178">
        <f t="shared" si="2"/>
        <v>1.7862692331906193E-2</v>
      </c>
      <c r="N11" s="178">
        <f t="shared" si="3"/>
        <v>2.3167063260449872E-2</v>
      </c>
      <c r="O11" s="172"/>
      <c r="P11" s="26"/>
      <c r="Q11" s="26"/>
      <c r="R11" s="26"/>
      <c r="S11" s="26"/>
      <c r="T11" s="26"/>
      <c r="U11" s="26"/>
      <c r="V11" s="26"/>
    </row>
    <row r="12" spans="1:22" ht="15.75" customHeight="1">
      <c r="A12" s="173" t="str">
        <f>VLOOKUP(B12,'Campaign x Landing Pages'!$A$1:$E$37,2,FALSE)</f>
        <v>Q2</v>
      </c>
      <c r="B12" s="172" t="s">
        <v>67</v>
      </c>
      <c r="C12" s="172" t="str">
        <f>VLOOKUP(B12,'Campaign x Landing Pages'!$A$1:$E$37,5,FALSE)</f>
        <v>Bird</v>
      </c>
      <c r="D12" s="172" t="s">
        <v>131</v>
      </c>
      <c r="E12" s="174" t="s">
        <v>132</v>
      </c>
      <c r="F12" s="175">
        <v>11796.444444444445</v>
      </c>
      <c r="G12" s="176">
        <v>215357.92592592593</v>
      </c>
      <c r="H12" s="176">
        <v>21198.666666666668</v>
      </c>
      <c r="I12" s="176">
        <v>1273956.6666666667</v>
      </c>
      <c r="J12" s="172">
        <v>641</v>
      </c>
      <c r="K12" s="177">
        <f t="shared" si="0"/>
        <v>0.55647105687988763</v>
      </c>
      <c r="L12" s="177">
        <f t="shared" si="1"/>
        <v>18.403189460911772</v>
      </c>
      <c r="M12" s="178">
        <f t="shared" si="2"/>
        <v>1.6640021769447941E-2</v>
      </c>
      <c r="N12" s="178">
        <f t="shared" si="3"/>
        <v>3.0237750801937226E-2</v>
      </c>
      <c r="O12" s="172"/>
      <c r="P12" s="26"/>
      <c r="Q12" s="26"/>
      <c r="R12" s="26"/>
      <c r="S12" s="26"/>
      <c r="T12" s="26"/>
      <c r="U12" s="26"/>
      <c r="V12" s="26"/>
    </row>
    <row r="13" spans="1:22" ht="15.75" customHeight="1">
      <c r="A13" s="173" t="str">
        <f>VLOOKUP(B13,'Campaign x Landing Pages'!$A$1:$E$37,2,FALSE)</f>
        <v>Q2</v>
      </c>
      <c r="B13" s="172" t="s">
        <v>67</v>
      </c>
      <c r="C13" s="172" t="str">
        <f>VLOOKUP(B13,'Campaign x Landing Pages'!$A$1:$E$37,5,FALSE)</f>
        <v>Bird</v>
      </c>
      <c r="D13" s="172" t="s">
        <v>133</v>
      </c>
      <c r="E13" s="174" t="s">
        <v>134</v>
      </c>
      <c r="F13" s="175">
        <v>15142.817777777776</v>
      </c>
      <c r="G13" s="176">
        <v>234088.29629629629</v>
      </c>
      <c r="H13" s="176">
        <v>26892</v>
      </c>
      <c r="I13" s="176">
        <v>1417574</v>
      </c>
      <c r="J13" s="172">
        <v>768</v>
      </c>
      <c r="K13" s="177">
        <f t="shared" si="0"/>
        <v>0.56309749285206667</v>
      </c>
      <c r="L13" s="177">
        <f t="shared" si="1"/>
        <v>19.717210648148146</v>
      </c>
      <c r="M13" s="178">
        <f t="shared" si="2"/>
        <v>1.8970438227563429E-2</v>
      </c>
      <c r="N13" s="178">
        <f t="shared" si="3"/>
        <v>2.8558679161088799E-2</v>
      </c>
      <c r="O13" s="172"/>
      <c r="P13" s="26"/>
      <c r="Q13" s="26"/>
      <c r="R13" s="26"/>
      <c r="S13" s="26"/>
      <c r="T13" s="26"/>
      <c r="U13" s="26"/>
      <c r="V13" s="26"/>
    </row>
    <row r="14" spans="1:22" ht="15.75" customHeight="1">
      <c r="A14" s="173" t="str">
        <f>VLOOKUP(B14,'Campaign x Landing Pages'!$A$1:$E$37,2,FALSE)</f>
        <v>Q2</v>
      </c>
      <c r="B14" s="172" t="s">
        <v>68</v>
      </c>
      <c r="C14" s="172" t="str">
        <f>VLOOKUP(B14,'Campaign x Landing Pages'!$A$1:$E$37,5,FALSE)</f>
        <v>Cat</v>
      </c>
      <c r="D14" s="172" t="s">
        <v>93</v>
      </c>
      <c r="E14" s="174" t="s">
        <v>94</v>
      </c>
      <c r="F14" s="175">
        <v>28236.444444444442</v>
      </c>
      <c r="G14" s="176">
        <v>266925.62962962961</v>
      </c>
      <c r="H14" s="176">
        <v>50880.666666666664</v>
      </c>
      <c r="I14" s="176">
        <v>3892319.3333333335</v>
      </c>
      <c r="J14" s="172">
        <v>1338</v>
      </c>
      <c r="K14" s="177">
        <f t="shared" si="0"/>
        <v>0.55495429392521933</v>
      </c>
      <c r="L14" s="177">
        <f t="shared" si="1"/>
        <v>21.10347118418867</v>
      </c>
      <c r="M14" s="178">
        <f t="shared" si="2"/>
        <v>1.3072068941243086E-2</v>
      </c>
      <c r="N14" s="178">
        <f t="shared" si="3"/>
        <v>2.6296825251241468E-2</v>
      </c>
      <c r="O14" s="172"/>
      <c r="P14" s="26"/>
      <c r="Q14" s="26"/>
      <c r="R14" s="26"/>
      <c r="S14" s="26"/>
      <c r="T14" s="26"/>
      <c r="U14" s="26"/>
      <c r="V14" s="26"/>
    </row>
    <row r="15" spans="1:22" ht="15.75" customHeight="1">
      <c r="A15" s="173" t="str">
        <f>VLOOKUP(B15,'Campaign x Landing Pages'!$A$1:$E$37,2,FALSE)</f>
        <v>Q2</v>
      </c>
      <c r="B15" s="172" t="s">
        <v>68</v>
      </c>
      <c r="C15" s="172" t="str">
        <f>VLOOKUP(B15,'Campaign x Landing Pages'!$A$1:$E$37,5,FALSE)</f>
        <v>Cat</v>
      </c>
      <c r="D15" s="172" t="s">
        <v>95</v>
      </c>
      <c r="E15" s="174" t="s">
        <v>96</v>
      </c>
      <c r="F15" s="175">
        <v>27986.373333333333</v>
      </c>
      <c r="G15" s="176">
        <v>302407.40740740736</v>
      </c>
      <c r="H15" s="176">
        <v>53466.666666666664</v>
      </c>
      <c r="I15" s="176">
        <v>4373646</v>
      </c>
      <c r="J15" s="172">
        <v>1437</v>
      </c>
      <c r="K15" s="177">
        <f t="shared" si="0"/>
        <v>0.52343591022443892</v>
      </c>
      <c r="L15" s="177">
        <f t="shared" si="1"/>
        <v>19.475555555555555</v>
      </c>
      <c r="M15" s="178">
        <f t="shared" si="2"/>
        <v>1.2224735762031647E-2</v>
      </c>
      <c r="N15" s="178">
        <f t="shared" si="3"/>
        <v>2.6876558603491273E-2</v>
      </c>
      <c r="O15" s="172"/>
      <c r="P15" s="26"/>
      <c r="Q15" s="26"/>
      <c r="R15" s="26"/>
      <c r="S15" s="26"/>
      <c r="T15" s="26"/>
      <c r="U15" s="26"/>
      <c r="V15" s="26"/>
    </row>
    <row r="16" spans="1:22" ht="15.75" customHeight="1">
      <c r="A16" s="173" t="str">
        <f>VLOOKUP(B16,'Campaign x Landing Pages'!$A$1:$E$37,2,FALSE)</f>
        <v>Q2</v>
      </c>
      <c r="B16" s="172" t="s">
        <v>68</v>
      </c>
      <c r="C16" s="172" t="str">
        <f>VLOOKUP(B16,'Campaign x Landing Pages'!$A$1:$E$37,5,FALSE)</f>
        <v>Cat</v>
      </c>
      <c r="D16" s="172" t="s">
        <v>97</v>
      </c>
      <c r="E16" s="174" t="s">
        <v>98</v>
      </c>
      <c r="F16" s="175">
        <v>28419.853333333333</v>
      </c>
      <c r="G16" s="176">
        <v>281309.03703703702</v>
      </c>
      <c r="H16" s="176">
        <v>47398</v>
      </c>
      <c r="I16" s="176">
        <v>4096344</v>
      </c>
      <c r="J16" s="172">
        <v>1343</v>
      </c>
      <c r="K16" s="177">
        <f t="shared" si="0"/>
        <v>0.59960026442747227</v>
      </c>
      <c r="L16" s="177">
        <f t="shared" si="1"/>
        <v>21.161469347232565</v>
      </c>
      <c r="M16" s="178">
        <f t="shared" si="2"/>
        <v>1.1570805576875379E-2</v>
      </c>
      <c r="N16" s="178">
        <f t="shared" si="3"/>
        <v>2.8334528883075236E-2</v>
      </c>
      <c r="O16" s="172"/>
      <c r="P16" s="26"/>
      <c r="Q16" s="26"/>
      <c r="R16" s="26"/>
      <c r="S16" s="26"/>
      <c r="T16" s="26"/>
      <c r="U16" s="26"/>
      <c r="V16" s="26"/>
    </row>
    <row r="17" spans="1:22" ht="15.75" customHeight="1">
      <c r="A17" s="173" t="str">
        <f>VLOOKUP(B17,'Campaign x Landing Pages'!$A$1:$E$37,2,FALSE)</f>
        <v>Q2</v>
      </c>
      <c r="B17" s="172" t="s">
        <v>68</v>
      </c>
      <c r="C17" s="172" t="str">
        <f>VLOOKUP(B17,'Campaign x Landing Pages'!$A$1:$E$37,5,FALSE)</f>
        <v>Cat</v>
      </c>
      <c r="D17" s="172" t="s">
        <v>99</v>
      </c>
      <c r="E17" s="174" t="s">
        <v>100</v>
      </c>
      <c r="F17" s="175">
        <v>29001.186666666665</v>
      </c>
      <c r="G17" s="176">
        <v>376517.33333333331</v>
      </c>
      <c r="H17" s="176">
        <v>64876</v>
      </c>
      <c r="I17" s="176">
        <v>5726100.666666667</v>
      </c>
      <c r="J17" s="172">
        <v>1756</v>
      </c>
      <c r="K17" s="177">
        <f t="shared" si="0"/>
        <v>0.44702488850525102</v>
      </c>
      <c r="L17" s="177">
        <f t="shared" si="1"/>
        <v>16.515482156416095</v>
      </c>
      <c r="M17" s="178">
        <f t="shared" si="2"/>
        <v>1.1329874163348623E-2</v>
      </c>
      <c r="N17" s="178">
        <f t="shared" si="3"/>
        <v>2.7067020161538936E-2</v>
      </c>
      <c r="O17" s="172"/>
      <c r="P17" s="26"/>
      <c r="Q17" s="26"/>
      <c r="R17" s="26"/>
      <c r="S17" s="26"/>
      <c r="T17" s="26"/>
      <c r="U17" s="26"/>
      <c r="V17" s="26"/>
    </row>
    <row r="18" spans="1:22" ht="15.75" customHeight="1">
      <c r="A18" s="173" t="str">
        <f>VLOOKUP(B18,'Campaign x Landing Pages'!$A$1:$E$37,2,FALSE)</f>
        <v>Q2</v>
      </c>
      <c r="B18" s="172" t="s">
        <v>68</v>
      </c>
      <c r="C18" s="172" t="str">
        <f>VLOOKUP(B18,'Campaign x Landing Pages'!$A$1:$E$37,5,FALSE)</f>
        <v>Cat</v>
      </c>
      <c r="D18" s="172" t="s">
        <v>111</v>
      </c>
      <c r="E18" s="174" t="s">
        <v>112</v>
      </c>
      <c r="F18" s="175">
        <v>27062.222222222223</v>
      </c>
      <c r="G18" s="176">
        <v>431181.9259259259</v>
      </c>
      <c r="H18" s="176">
        <v>65373.333333333336</v>
      </c>
      <c r="I18" s="176">
        <v>5395844</v>
      </c>
      <c r="J18" s="172">
        <v>2122</v>
      </c>
      <c r="K18" s="177">
        <f t="shared" si="0"/>
        <v>0.41396423958120876</v>
      </c>
      <c r="L18" s="177">
        <f t="shared" si="1"/>
        <v>12.753167870981255</v>
      </c>
      <c r="M18" s="178">
        <f t="shared" si="2"/>
        <v>1.2115497285194557E-2</v>
      </c>
      <c r="N18" s="178">
        <f t="shared" si="3"/>
        <v>3.2459718539669592E-2</v>
      </c>
      <c r="O18" s="172"/>
      <c r="P18" s="26"/>
      <c r="Q18" s="26"/>
      <c r="R18" s="26"/>
      <c r="S18" s="26"/>
      <c r="T18" s="26"/>
      <c r="U18" s="26"/>
      <c r="V18" s="26"/>
    </row>
    <row r="19" spans="1:22" ht="15.75" customHeight="1">
      <c r="A19" s="173" t="str">
        <f>VLOOKUP(B19,'Campaign x Landing Pages'!$A$1:$E$37,2,FALSE)</f>
        <v>Q2</v>
      </c>
      <c r="B19" s="172" t="s">
        <v>68</v>
      </c>
      <c r="C19" s="172" t="str">
        <f>VLOOKUP(B19,'Campaign x Landing Pages'!$A$1:$E$37,5,FALSE)</f>
        <v>Cat</v>
      </c>
      <c r="D19" s="172" t="s">
        <v>113</v>
      </c>
      <c r="E19" s="174" t="s">
        <v>114</v>
      </c>
      <c r="F19" s="175">
        <v>22099.555555555558</v>
      </c>
      <c r="G19" s="176">
        <v>287730.37037037039</v>
      </c>
      <c r="H19" s="176">
        <v>50557.333333333336</v>
      </c>
      <c r="I19" s="176">
        <v>4730912</v>
      </c>
      <c r="J19" s="172">
        <v>1592</v>
      </c>
      <c r="K19" s="177">
        <f t="shared" si="0"/>
        <v>0.43711869472721843</v>
      </c>
      <c r="L19" s="177">
        <f t="shared" si="1"/>
        <v>13.881630374092687</v>
      </c>
      <c r="M19" s="178">
        <f t="shared" si="2"/>
        <v>1.068659347993227E-2</v>
      </c>
      <c r="N19" s="178">
        <f t="shared" si="3"/>
        <v>3.14890025845245E-2</v>
      </c>
      <c r="O19" s="172"/>
      <c r="P19" s="26"/>
      <c r="Q19" s="26"/>
      <c r="R19" s="26"/>
      <c r="S19" s="26"/>
      <c r="T19" s="26"/>
      <c r="U19" s="26"/>
      <c r="V19" s="26"/>
    </row>
    <row r="20" spans="1:22" ht="15.75" customHeight="1">
      <c r="A20" s="173" t="str">
        <f>VLOOKUP(B20,'Campaign x Landing Pages'!$A$1:$E$37,2,FALSE)</f>
        <v>Q2</v>
      </c>
      <c r="B20" s="172" t="s">
        <v>68</v>
      </c>
      <c r="C20" s="172" t="str">
        <f>VLOOKUP(B20,'Campaign x Landing Pages'!$A$1:$E$37,5,FALSE)</f>
        <v>Cat</v>
      </c>
      <c r="D20" s="172" t="s">
        <v>115</v>
      </c>
      <c r="E20" s="174" t="s">
        <v>116</v>
      </c>
      <c r="F20" s="175">
        <v>20730.075555555555</v>
      </c>
      <c r="G20" s="176">
        <v>268227.85185185185</v>
      </c>
      <c r="H20" s="176">
        <v>51520</v>
      </c>
      <c r="I20" s="176">
        <v>4297952</v>
      </c>
      <c r="J20" s="172">
        <v>1441</v>
      </c>
      <c r="K20" s="177">
        <f t="shared" si="0"/>
        <v>0.40236947895100067</v>
      </c>
      <c r="L20" s="177">
        <f t="shared" si="1"/>
        <v>14.385895597193306</v>
      </c>
      <c r="M20" s="178">
        <f t="shared" si="2"/>
        <v>1.1987104555844272E-2</v>
      </c>
      <c r="N20" s="178">
        <f t="shared" si="3"/>
        <v>2.7969720496894411E-2</v>
      </c>
      <c r="O20" s="172"/>
      <c r="P20" s="26"/>
      <c r="Q20" s="26"/>
      <c r="R20" s="26"/>
      <c r="S20" s="26"/>
      <c r="T20" s="26"/>
      <c r="U20" s="26"/>
      <c r="V20" s="26"/>
    </row>
    <row r="21" spans="1:22" ht="12.5">
      <c r="A21" s="173" t="str">
        <f>VLOOKUP(B21,'Campaign x Landing Pages'!$A$1:$E$37,2,FALSE)</f>
        <v>Q2</v>
      </c>
      <c r="B21" s="172" t="s">
        <v>68</v>
      </c>
      <c r="C21" s="172" t="str">
        <f>VLOOKUP(B21,'Campaign x Landing Pages'!$A$1:$E$37,5,FALSE)</f>
        <v>Cat</v>
      </c>
      <c r="D21" s="172" t="s">
        <v>117</v>
      </c>
      <c r="E21" s="174" t="s">
        <v>118</v>
      </c>
      <c r="F21" s="175">
        <v>20658.373333333333</v>
      </c>
      <c r="G21" s="176">
        <v>281090.66666666669</v>
      </c>
      <c r="H21" s="176">
        <v>50081.333333333336</v>
      </c>
      <c r="I21" s="176">
        <v>4404437.333333333</v>
      </c>
      <c r="J21" s="172">
        <v>1560</v>
      </c>
      <c r="K21" s="177">
        <f t="shared" si="0"/>
        <v>0.41249647240488801</v>
      </c>
      <c r="L21" s="177">
        <f t="shared" si="1"/>
        <v>13.242547008547009</v>
      </c>
      <c r="M21" s="178">
        <f t="shared" si="2"/>
        <v>1.1370654079764409E-2</v>
      </c>
      <c r="N21" s="178">
        <f t="shared" si="3"/>
        <v>3.1149330422512712E-2</v>
      </c>
      <c r="O21" s="172"/>
      <c r="P21" s="26"/>
      <c r="Q21" s="26"/>
      <c r="R21" s="26"/>
      <c r="S21" s="26"/>
      <c r="T21" s="26"/>
      <c r="U21" s="26"/>
      <c r="V21" s="26"/>
    </row>
    <row r="22" spans="1:22" ht="12.5">
      <c r="A22" s="173" t="str">
        <f>VLOOKUP(B22,'Campaign x Landing Pages'!$A$1:$E$37,2,FALSE)</f>
        <v>Q2</v>
      </c>
      <c r="B22" s="172" t="s">
        <v>67</v>
      </c>
      <c r="C22" s="172" t="str">
        <f>VLOOKUP(B22,'Campaign x Landing Pages'!$A$1:$E$37,5,FALSE)</f>
        <v>Bird</v>
      </c>
      <c r="D22" s="172" t="s">
        <v>101</v>
      </c>
      <c r="E22" s="174" t="s">
        <v>102</v>
      </c>
      <c r="F22" s="175">
        <v>14389.92888888889</v>
      </c>
      <c r="G22" s="176">
        <v>259481.48148148149</v>
      </c>
      <c r="H22" s="176">
        <v>29893.333333333332</v>
      </c>
      <c r="I22" s="176">
        <v>1536403.3333333333</v>
      </c>
      <c r="J22" s="172">
        <v>780</v>
      </c>
      <c r="K22" s="177">
        <f t="shared" si="0"/>
        <v>0.481375854891466</v>
      </c>
      <c r="L22" s="177">
        <f t="shared" si="1"/>
        <v>18.448626780626782</v>
      </c>
      <c r="M22" s="178">
        <f t="shared" si="2"/>
        <v>1.9456696483779217E-2</v>
      </c>
      <c r="N22" s="178">
        <f t="shared" si="3"/>
        <v>2.6092774308652991E-2</v>
      </c>
      <c r="O22" s="172"/>
      <c r="P22" s="26"/>
      <c r="Q22" s="26"/>
      <c r="R22" s="26"/>
      <c r="S22" s="26"/>
      <c r="T22" s="26"/>
      <c r="U22" s="26"/>
      <c r="V22" s="26"/>
    </row>
    <row r="23" spans="1:22" ht="12.5">
      <c r="A23" s="173" t="str">
        <f>VLOOKUP(B23,'Campaign x Landing Pages'!$A$1:$E$37,2,FALSE)</f>
        <v>Q2</v>
      </c>
      <c r="B23" s="172" t="s">
        <v>68</v>
      </c>
      <c r="C23" s="172" t="str">
        <f>VLOOKUP(B23,'Campaign x Landing Pages'!$A$1:$E$37,5,FALSE)</f>
        <v>Cat</v>
      </c>
      <c r="D23" s="172" t="s">
        <v>101</v>
      </c>
      <c r="E23" s="174" t="s">
        <v>102</v>
      </c>
      <c r="F23" s="175">
        <v>29804.742222222223</v>
      </c>
      <c r="G23" s="176">
        <v>385735.11111111107</v>
      </c>
      <c r="H23" s="176">
        <v>60222.666666666664</v>
      </c>
      <c r="I23" s="176">
        <v>5613367.333333333</v>
      </c>
      <c r="J23" s="172">
        <v>1756</v>
      </c>
      <c r="K23" s="177">
        <f t="shared" si="0"/>
        <v>0.49490904126168817</v>
      </c>
      <c r="L23" s="177">
        <f t="shared" si="1"/>
        <v>16.97308782586687</v>
      </c>
      <c r="M23" s="178">
        <f t="shared" si="2"/>
        <v>1.0728438580716435E-2</v>
      </c>
      <c r="N23" s="178">
        <f t="shared" si="3"/>
        <v>2.9158456395155758E-2</v>
      </c>
      <c r="O23" s="172"/>
      <c r="P23" s="26"/>
      <c r="Q23" s="26"/>
      <c r="R23" s="26"/>
      <c r="S23" s="26"/>
      <c r="T23" s="26"/>
      <c r="U23" s="26"/>
      <c r="V23" s="26"/>
    </row>
    <row r="24" spans="1:22" ht="12.5">
      <c r="A24" s="173" t="str">
        <f>VLOOKUP(B24,'Campaign x Landing Pages'!$A$1:$E$37,2,FALSE)</f>
        <v>Q2</v>
      </c>
      <c r="B24" s="172" t="s">
        <v>69</v>
      </c>
      <c r="C24" s="172" t="str">
        <f>VLOOKUP(B24,'Campaign x Landing Pages'!$A$1:$E$37,5,FALSE)</f>
        <v>Dog</v>
      </c>
      <c r="D24" s="172" t="s">
        <v>101</v>
      </c>
      <c r="E24" s="174" t="s">
        <v>102</v>
      </c>
      <c r="F24" s="175">
        <v>29747.555555555558</v>
      </c>
      <c r="G24" s="176">
        <v>1067783.1111111112</v>
      </c>
      <c r="H24" s="176">
        <v>56700</v>
      </c>
      <c r="I24" s="176">
        <v>4568256</v>
      </c>
      <c r="J24" s="172">
        <v>2510</v>
      </c>
      <c r="K24" s="177">
        <f t="shared" si="0"/>
        <v>0.52464824612972771</v>
      </c>
      <c r="L24" s="177">
        <f t="shared" si="1"/>
        <v>11.851615759185481</v>
      </c>
      <c r="M24" s="178">
        <f t="shared" si="2"/>
        <v>1.2411738746690203E-2</v>
      </c>
      <c r="N24" s="178">
        <f t="shared" si="3"/>
        <v>4.4268077601410938E-2</v>
      </c>
      <c r="O24" s="172"/>
      <c r="P24" s="26"/>
      <c r="Q24" s="26"/>
      <c r="R24" s="26"/>
      <c r="S24" s="26"/>
      <c r="T24" s="26"/>
      <c r="U24" s="26"/>
      <c r="V24" s="26"/>
    </row>
    <row r="25" spans="1:22" ht="12.5">
      <c r="A25" s="173" t="str">
        <f>VLOOKUP(B25,'Campaign x Landing Pages'!$A$1:$E$37,2,FALSE)</f>
        <v>Q2</v>
      </c>
      <c r="B25" s="172" t="s">
        <v>70</v>
      </c>
      <c r="C25" s="172" t="str">
        <f>VLOOKUP(B25,'Campaign x Landing Pages'!$A$1:$E$37,5,FALSE)</f>
        <v>Fish</v>
      </c>
      <c r="D25" s="172" t="s">
        <v>101</v>
      </c>
      <c r="E25" s="174" t="s">
        <v>102</v>
      </c>
      <c r="F25" s="175">
        <v>8988.4444444444434</v>
      </c>
      <c r="G25" s="176">
        <v>87398.814814814818</v>
      </c>
      <c r="H25" s="176">
        <v>5418</v>
      </c>
      <c r="I25" s="176">
        <v>2366984</v>
      </c>
      <c r="J25" s="172">
        <v>306</v>
      </c>
      <c r="K25" s="177">
        <f t="shared" si="0"/>
        <v>1.6589967597719535</v>
      </c>
      <c r="L25" s="177">
        <f t="shared" si="1"/>
        <v>29.374001452432822</v>
      </c>
      <c r="M25" s="178">
        <f t="shared" si="2"/>
        <v>2.2889888567054107E-3</v>
      </c>
      <c r="N25" s="178">
        <f t="shared" si="3"/>
        <v>5.647840531561462E-2</v>
      </c>
      <c r="O25" s="172"/>
      <c r="P25" s="26"/>
      <c r="Q25" s="26"/>
      <c r="R25" s="26"/>
      <c r="S25" s="26"/>
      <c r="T25" s="26"/>
      <c r="U25" s="26"/>
      <c r="V25" s="26"/>
    </row>
    <row r="26" spans="1:22" ht="12.5">
      <c r="A26" s="173" t="str">
        <f>VLOOKUP(B26,'Campaign x Landing Pages'!$A$1:$E$37,2,FALSE)</f>
        <v>Q2</v>
      </c>
      <c r="B26" s="172" t="s">
        <v>71</v>
      </c>
      <c r="C26" s="172" t="str">
        <f>VLOOKUP(B26,'Campaign x Landing Pages'!$A$1:$E$37,5,FALSE)</f>
        <v>Reptile</v>
      </c>
      <c r="D26" s="172" t="s">
        <v>101</v>
      </c>
      <c r="E26" s="174" t="s">
        <v>102</v>
      </c>
      <c r="F26" s="175">
        <v>6062.2222222222226</v>
      </c>
      <c r="G26" s="176">
        <v>34054.222222222226</v>
      </c>
      <c r="H26" s="176">
        <v>2480</v>
      </c>
      <c r="I26" s="176">
        <v>1140116.6666666667</v>
      </c>
      <c r="J26" s="172">
        <v>89</v>
      </c>
      <c r="K26" s="177">
        <f t="shared" si="0"/>
        <v>2.4444444444444446</v>
      </c>
      <c r="L26" s="177">
        <f t="shared" si="1"/>
        <v>68.114856429463174</v>
      </c>
      <c r="M26" s="178">
        <f t="shared" si="2"/>
        <v>2.175215986668031E-3</v>
      </c>
      <c r="N26" s="178">
        <f t="shared" si="3"/>
        <v>3.588709677419355E-2</v>
      </c>
      <c r="O26" s="172"/>
      <c r="P26" s="26"/>
      <c r="Q26" s="26"/>
      <c r="R26" s="26"/>
      <c r="S26" s="26"/>
      <c r="T26" s="26"/>
      <c r="U26" s="26"/>
      <c r="V26" s="26"/>
    </row>
    <row r="27" spans="1:22" ht="12.5">
      <c r="A27" s="173" t="str">
        <f>VLOOKUP(B27,'Campaign x Landing Pages'!$A$1:$E$37,2,FALSE)</f>
        <v>Q1</v>
      </c>
      <c r="B27" s="172" t="s">
        <v>60</v>
      </c>
      <c r="C27" s="172" t="str">
        <f>VLOOKUP(B27,'Campaign x Landing Pages'!$A$1:$E$37,5,FALSE)</f>
        <v>Bird</v>
      </c>
      <c r="D27" s="172" t="s">
        <v>103</v>
      </c>
      <c r="E27" s="174" t="s">
        <v>104</v>
      </c>
      <c r="F27" s="175">
        <v>11845.631111111112</v>
      </c>
      <c r="G27" s="176">
        <v>189159.40740740742</v>
      </c>
      <c r="H27" s="176">
        <v>35266.666666666664</v>
      </c>
      <c r="I27" s="176">
        <v>1530118</v>
      </c>
      <c r="J27" s="172">
        <v>758</v>
      </c>
      <c r="K27" s="177">
        <f t="shared" si="0"/>
        <v>0.3358874606175174</v>
      </c>
      <c r="L27" s="177">
        <f t="shared" si="1"/>
        <v>15.627481676927587</v>
      </c>
      <c r="M27" s="178">
        <f t="shared" si="2"/>
        <v>2.3048331348736937E-2</v>
      </c>
      <c r="N27" s="178">
        <f t="shared" si="3"/>
        <v>2.1493383742911154E-2</v>
      </c>
      <c r="O27" s="172"/>
      <c r="P27" s="26"/>
      <c r="Q27" s="26"/>
      <c r="R27" s="26"/>
      <c r="S27" s="26"/>
      <c r="T27" s="26"/>
      <c r="U27" s="26"/>
      <c r="V27" s="26"/>
    </row>
    <row r="28" spans="1:22" ht="12.5">
      <c r="A28" s="173" t="str">
        <f>VLOOKUP(B28,'Campaign x Landing Pages'!$A$1:$E$37,2,FALSE)</f>
        <v>Q1</v>
      </c>
      <c r="B28" s="172" t="s">
        <v>60</v>
      </c>
      <c r="C28" s="172" t="str">
        <f>VLOOKUP(B28,'Campaign x Landing Pages'!$A$1:$E$37,5,FALSE)</f>
        <v>Bird</v>
      </c>
      <c r="D28" s="172" t="s">
        <v>105</v>
      </c>
      <c r="E28" s="174" t="s">
        <v>106</v>
      </c>
      <c r="F28" s="175">
        <v>11125.04</v>
      </c>
      <c r="G28" s="176">
        <v>222750.22222222222</v>
      </c>
      <c r="H28" s="176">
        <v>30002.666666666668</v>
      </c>
      <c r="I28" s="176">
        <v>1396512</v>
      </c>
      <c r="J28" s="172">
        <v>727</v>
      </c>
      <c r="K28" s="177">
        <f t="shared" si="0"/>
        <v>0.37080170651497646</v>
      </c>
      <c r="L28" s="177">
        <f t="shared" si="1"/>
        <v>15.302668500687759</v>
      </c>
      <c r="M28" s="178">
        <f t="shared" si="2"/>
        <v>2.1484002047004729E-2</v>
      </c>
      <c r="N28" s="178">
        <f t="shared" si="3"/>
        <v>2.4231179450715491E-2</v>
      </c>
      <c r="O28" s="172"/>
      <c r="P28" s="26"/>
      <c r="Q28" s="26"/>
      <c r="R28" s="26"/>
      <c r="S28" s="26"/>
      <c r="T28" s="26"/>
      <c r="U28" s="26"/>
      <c r="V28" s="26"/>
    </row>
    <row r="29" spans="1:22" ht="12.5">
      <c r="A29" s="173" t="str">
        <f>VLOOKUP(B29,'Campaign x Landing Pages'!$A$1:$E$37,2,FALSE)</f>
        <v>Q1</v>
      </c>
      <c r="B29" s="172" t="s">
        <v>60</v>
      </c>
      <c r="C29" s="172" t="str">
        <f>VLOOKUP(B29,'Campaign x Landing Pages'!$A$1:$E$37,5,FALSE)</f>
        <v>Bird</v>
      </c>
      <c r="D29" s="172" t="s">
        <v>107</v>
      </c>
      <c r="E29" s="174" t="s">
        <v>108</v>
      </c>
      <c r="F29" s="175">
        <v>11886.817777777776</v>
      </c>
      <c r="G29" s="176">
        <v>254008.29629629629</v>
      </c>
      <c r="H29" s="176">
        <v>34882.666666666664</v>
      </c>
      <c r="I29" s="176">
        <v>1496350</v>
      </c>
      <c r="J29" s="172">
        <v>859</v>
      </c>
      <c r="K29" s="177">
        <f t="shared" si="0"/>
        <v>0.34076574166093315</v>
      </c>
      <c r="L29" s="177">
        <f t="shared" si="1"/>
        <v>13.83797180183676</v>
      </c>
      <c r="M29" s="178">
        <f t="shared" si="2"/>
        <v>2.331183658012274E-2</v>
      </c>
      <c r="N29" s="178">
        <f t="shared" si="3"/>
        <v>2.4625410901307241E-2</v>
      </c>
      <c r="O29" s="172"/>
      <c r="P29" s="26"/>
      <c r="Q29" s="26"/>
      <c r="R29" s="26"/>
      <c r="S29" s="26"/>
      <c r="T29" s="26"/>
      <c r="U29" s="26"/>
      <c r="V29" s="26"/>
    </row>
    <row r="30" spans="1:22" ht="12.5">
      <c r="A30" s="173" t="str">
        <f>VLOOKUP(B30,'Campaign x Landing Pages'!$A$1:$E$37,2,FALSE)</f>
        <v>Q1</v>
      </c>
      <c r="B30" s="172" t="s">
        <v>60</v>
      </c>
      <c r="C30" s="172" t="str">
        <f>VLOOKUP(B30,'Campaign x Landing Pages'!$A$1:$E$37,5,FALSE)</f>
        <v>Bird</v>
      </c>
      <c r="D30" s="172" t="s">
        <v>109</v>
      </c>
      <c r="E30" s="174" t="s">
        <v>110</v>
      </c>
      <c r="F30" s="175">
        <v>13176.595555555556</v>
      </c>
      <c r="G30" s="176">
        <v>270725.03703703702</v>
      </c>
      <c r="H30" s="176">
        <v>34450</v>
      </c>
      <c r="I30" s="176">
        <v>1485080</v>
      </c>
      <c r="J30" s="172">
        <v>802</v>
      </c>
      <c r="K30" s="177">
        <f t="shared" si="0"/>
        <v>0.38248463151104661</v>
      </c>
      <c r="L30" s="177">
        <f t="shared" si="1"/>
        <v>16.429670268772512</v>
      </c>
      <c r="M30" s="178">
        <f t="shared" si="2"/>
        <v>2.3197403506881785E-2</v>
      </c>
      <c r="N30" s="178">
        <f t="shared" si="3"/>
        <v>2.328011611030479E-2</v>
      </c>
      <c r="O30" s="172"/>
      <c r="P30" s="26"/>
      <c r="Q30" s="26"/>
      <c r="R30" s="26"/>
      <c r="S30" s="26"/>
      <c r="T30" s="26"/>
      <c r="U30" s="26"/>
      <c r="V30" s="26"/>
    </row>
    <row r="31" spans="1:22" ht="12.5">
      <c r="A31" s="173" t="str">
        <f>VLOOKUP(B31,'Campaign x Landing Pages'!$A$1:$E$37,2,FALSE)</f>
        <v>Q1</v>
      </c>
      <c r="B31" s="172" t="s">
        <v>60</v>
      </c>
      <c r="C31" s="172" t="str">
        <f>VLOOKUP(B31,'Campaign x Landing Pages'!$A$1:$E$37,5,FALSE)</f>
        <v>Bird</v>
      </c>
      <c r="D31" s="172" t="s">
        <v>135</v>
      </c>
      <c r="E31" s="174" t="s">
        <v>136</v>
      </c>
      <c r="F31" s="175">
        <v>19425.120000000006</v>
      </c>
      <c r="G31" s="176">
        <v>286979.2888888889</v>
      </c>
      <c r="H31" s="176">
        <v>32669.333333333332</v>
      </c>
      <c r="I31" s="176">
        <v>1660115.3333333333</v>
      </c>
      <c r="J31" s="172">
        <v>828</v>
      </c>
      <c r="K31" s="177">
        <f t="shared" si="0"/>
        <v>0.59459799200065322</v>
      </c>
      <c r="L31" s="177">
        <f t="shared" si="1"/>
        <v>23.460289855072471</v>
      </c>
      <c r="M31" s="178">
        <f t="shared" si="2"/>
        <v>1.9678954032510996E-2</v>
      </c>
      <c r="N31" s="178">
        <f t="shared" si="3"/>
        <v>2.5344869806546405E-2</v>
      </c>
      <c r="O31" s="172"/>
      <c r="P31" s="26"/>
      <c r="Q31" s="26"/>
      <c r="R31" s="26"/>
      <c r="S31" s="26"/>
      <c r="T31" s="26"/>
      <c r="U31" s="26"/>
      <c r="V31" s="26"/>
    </row>
    <row r="32" spans="1:22" ht="12.5">
      <c r="A32" s="173" t="str">
        <f>VLOOKUP(B32,'Campaign x Landing Pages'!$A$1:$E$37,2,FALSE)</f>
        <v>Q1</v>
      </c>
      <c r="B32" s="172" t="s">
        <v>60</v>
      </c>
      <c r="C32" s="172" t="str">
        <f>VLOOKUP(B32,'Campaign x Landing Pages'!$A$1:$E$37,5,FALSE)</f>
        <v>Bird</v>
      </c>
      <c r="D32" s="172" t="s">
        <v>141</v>
      </c>
      <c r="E32" s="174" t="s">
        <v>142</v>
      </c>
      <c r="F32" s="175">
        <v>19017.386666666669</v>
      </c>
      <c r="G32" s="176">
        <v>251707.17037037041</v>
      </c>
      <c r="H32" s="176">
        <v>29980.666666666668</v>
      </c>
      <c r="I32" s="176">
        <v>1662959</v>
      </c>
      <c r="J32" s="172">
        <v>1113</v>
      </c>
      <c r="K32" s="177">
        <f t="shared" si="0"/>
        <v>0.63432167396766814</v>
      </c>
      <c r="L32" s="177">
        <f t="shared" si="1"/>
        <v>17.086600778676253</v>
      </c>
      <c r="M32" s="178">
        <f t="shared" si="2"/>
        <v>1.8028506214925726E-2</v>
      </c>
      <c r="N32" s="178">
        <f t="shared" si="3"/>
        <v>3.7123924306775476E-2</v>
      </c>
      <c r="O32" s="172"/>
      <c r="P32" s="26"/>
      <c r="Q32" s="26"/>
      <c r="R32" s="26"/>
      <c r="S32" s="26"/>
      <c r="T32" s="26"/>
      <c r="U32" s="26"/>
      <c r="V32" s="26"/>
    </row>
    <row r="33" spans="1:22" ht="12.5">
      <c r="A33" s="173" t="str">
        <f>VLOOKUP(B33,'Campaign x Landing Pages'!$A$1:$E$37,2,FALSE)</f>
        <v>Q1</v>
      </c>
      <c r="B33" s="172" t="s">
        <v>60</v>
      </c>
      <c r="C33" s="172" t="str">
        <f>VLOOKUP(B33,'Campaign x Landing Pages'!$A$1:$E$37,5,FALSE)</f>
        <v>Bird</v>
      </c>
      <c r="D33" s="172" t="s">
        <v>137</v>
      </c>
      <c r="E33" s="174" t="s">
        <v>138</v>
      </c>
      <c r="F33" s="175">
        <v>14527.92</v>
      </c>
      <c r="G33" s="176">
        <v>237124.82962962965</v>
      </c>
      <c r="H33" s="176">
        <v>21732</v>
      </c>
      <c r="I33" s="176">
        <v>1274756.6666666667</v>
      </c>
      <c r="J33" s="172">
        <v>1441</v>
      </c>
      <c r="K33" s="177">
        <f t="shared" si="0"/>
        <v>0.66850358917725017</v>
      </c>
      <c r="L33" s="177">
        <f t="shared" si="1"/>
        <v>10.081832061068702</v>
      </c>
      <c r="M33" s="178">
        <f t="shared" si="2"/>
        <v>1.704795947984844E-2</v>
      </c>
      <c r="N33" s="178">
        <f t="shared" si="3"/>
        <v>6.6307748941652866E-2</v>
      </c>
      <c r="O33" s="172"/>
      <c r="P33" s="26"/>
      <c r="Q33" s="26"/>
      <c r="R33" s="26"/>
      <c r="S33" s="26"/>
      <c r="T33" s="26"/>
      <c r="U33" s="26"/>
      <c r="V33" s="26"/>
    </row>
    <row r="34" spans="1:22" ht="12.5">
      <c r="A34" s="173" t="str">
        <f>VLOOKUP(B34,'Campaign x Landing Pages'!$A$1:$E$37,2,FALSE)</f>
        <v>Q1</v>
      </c>
      <c r="B34" s="172" t="s">
        <v>60</v>
      </c>
      <c r="C34" s="172" t="str">
        <f>VLOOKUP(B34,'Campaign x Landing Pages'!$A$1:$E$37,5,FALSE)</f>
        <v>Bird</v>
      </c>
      <c r="D34" s="172" t="s">
        <v>139</v>
      </c>
      <c r="E34" s="174" t="s">
        <v>140</v>
      </c>
      <c r="F34" s="175">
        <v>18674.809511111114</v>
      </c>
      <c r="G34" s="176">
        <v>257817.12592592591</v>
      </c>
      <c r="H34" s="176">
        <v>27025.333333333332</v>
      </c>
      <c r="I34" s="176">
        <v>1417774</v>
      </c>
      <c r="J34" s="172">
        <v>968</v>
      </c>
      <c r="K34" s="177">
        <f t="shared" si="0"/>
        <v>0.69101125528310903</v>
      </c>
      <c r="L34" s="177">
        <f t="shared" si="1"/>
        <v>19.292158585858591</v>
      </c>
      <c r="M34" s="178">
        <f t="shared" si="2"/>
        <v>1.9061806277540238E-2</v>
      </c>
      <c r="N34" s="178">
        <f t="shared" si="3"/>
        <v>3.581824460999556E-2</v>
      </c>
      <c r="O34" s="172"/>
      <c r="P34" s="26"/>
      <c r="Q34" s="26"/>
      <c r="R34" s="26"/>
      <c r="S34" s="26"/>
      <c r="T34" s="26"/>
      <c r="U34" s="26"/>
      <c r="V34" s="26"/>
    </row>
    <row r="35" spans="1:22" ht="12.5">
      <c r="A35" s="173" t="str">
        <f>VLOOKUP(B35,'Campaign x Landing Pages'!$A$1:$E$37,2,FALSE)</f>
        <v>Q1</v>
      </c>
      <c r="B35" s="172" t="s">
        <v>60</v>
      </c>
      <c r="C35" s="172" t="str">
        <f>VLOOKUP(B35,'Campaign x Landing Pages'!$A$1:$E$37,5,FALSE)</f>
        <v>Bird</v>
      </c>
      <c r="D35" s="172" t="s">
        <v>119</v>
      </c>
      <c r="E35" s="174" t="s">
        <v>120</v>
      </c>
      <c r="F35" s="175">
        <v>12306.666666666666</v>
      </c>
      <c r="G35" s="176">
        <v>205458.96296296295</v>
      </c>
      <c r="H35" s="176">
        <v>35321.333333333336</v>
      </c>
      <c r="I35" s="176">
        <v>1601237.3333333333</v>
      </c>
      <c r="J35" s="172">
        <v>740</v>
      </c>
      <c r="K35" s="177">
        <f t="shared" si="0"/>
        <v>0.34842021818730884</v>
      </c>
      <c r="L35" s="177">
        <f t="shared" si="1"/>
        <v>16.63063063063063</v>
      </c>
      <c r="M35" s="178">
        <f t="shared" si="2"/>
        <v>2.2058774547683128E-2</v>
      </c>
      <c r="N35" s="178">
        <f t="shared" si="3"/>
        <v>2.0950511494469817E-2</v>
      </c>
      <c r="O35" s="172"/>
      <c r="P35" s="26"/>
      <c r="Q35" s="26"/>
      <c r="R35" s="26"/>
      <c r="S35" s="26"/>
      <c r="T35" s="26"/>
      <c r="U35" s="26"/>
      <c r="V35" s="26"/>
    </row>
    <row r="36" spans="1:22" ht="12.5">
      <c r="A36" s="173" t="str">
        <f>VLOOKUP(B36,'Campaign x Landing Pages'!$A$1:$E$37,2,FALSE)</f>
        <v>Q1</v>
      </c>
      <c r="B36" s="172" t="s">
        <v>60</v>
      </c>
      <c r="C36" s="172" t="str">
        <f>VLOOKUP(B36,'Campaign x Landing Pages'!$A$1:$E$37,5,FALSE)</f>
        <v>Bird</v>
      </c>
      <c r="D36" s="172" t="s">
        <v>121</v>
      </c>
      <c r="E36" s="174" t="s">
        <v>122</v>
      </c>
      <c r="F36" s="175">
        <v>12868.444444444445</v>
      </c>
      <c r="G36" s="176">
        <v>216198.22222222222</v>
      </c>
      <c r="H36" s="176">
        <v>34425.333333333336</v>
      </c>
      <c r="I36" s="176">
        <v>1652791.3333333333</v>
      </c>
      <c r="J36" s="172">
        <v>748</v>
      </c>
      <c r="K36" s="177">
        <f t="shared" si="0"/>
        <v>0.37380740281704689</v>
      </c>
      <c r="L36" s="177">
        <f t="shared" si="1"/>
        <v>17.203802733214498</v>
      </c>
      <c r="M36" s="178">
        <f t="shared" si="2"/>
        <v>2.0828602279698953E-2</v>
      </c>
      <c r="N36" s="178">
        <f t="shared" si="3"/>
        <v>2.1728184670204112E-2</v>
      </c>
      <c r="O36" s="172"/>
      <c r="P36" s="26"/>
      <c r="Q36" s="26"/>
      <c r="R36" s="26"/>
      <c r="S36" s="26"/>
      <c r="T36" s="26"/>
      <c r="U36" s="26"/>
      <c r="V36" s="26"/>
    </row>
    <row r="37" spans="1:22" ht="12.5">
      <c r="A37" s="173" t="str">
        <f>VLOOKUP(B37,'Campaign x Landing Pages'!$A$1:$E$37,2,FALSE)</f>
        <v>Q1</v>
      </c>
      <c r="B37" s="172" t="s">
        <v>60</v>
      </c>
      <c r="C37" s="172" t="str">
        <f>VLOOKUP(B37,'Campaign x Landing Pages'!$A$1:$E$37,5,FALSE)</f>
        <v>Bird</v>
      </c>
      <c r="D37" s="172" t="s">
        <v>123</v>
      </c>
      <c r="E37" s="174" t="s">
        <v>124</v>
      </c>
      <c r="F37" s="175">
        <v>13599.706666666667</v>
      </c>
      <c r="G37" s="176">
        <v>197017.77777777778</v>
      </c>
      <c r="H37" s="176">
        <v>26682</v>
      </c>
      <c r="I37" s="176">
        <v>1466870</v>
      </c>
      <c r="J37" s="172">
        <v>655</v>
      </c>
      <c r="K37" s="177">
        <f t="shared" si="0"/>
        <v>0.50969592484321513</v>
      </c>
      <c r="L37" s="177">
        <f t="shared" si="1"/>
        <v>20.762910941475827</v>
      </c>
      <c r="M37" s="178">
        <f t="shared" si="2"/>
        <v>1.8189750966343302E-2</v>
      </c>
      <c r="N37" s="178">
        <f t="shared" si="3"/>
        <v>2.4548384678809685E-2</v>
      </c>
      <c r="O37" s="172"/>
      <c r="P37" s="26"/>
      <c r="Q37" s="26"/>
      <c r="R37" s="26"/>
      <c r="S37" s="26"/>
      <c r="T37" s="26"/>
      <c r="U37" s="26"/>
      <c r="V37" s="26"/>
    </row>
    <row r="38" spans="1:22" ht="12.5">
      <c r="A38" s="173" t="str">
        <f>VLOOKUP(B38,'Campaign x Landing Pages'!$A$1:$E$37,2,FALSE)</f>
        <v>Q1</v>
      </c>
      <c r="B38" s="172" t="s">
        <v>60</v>
      </c>
      <c r="C38" s="172" t="str">
        <f>VLOOKUP(B38,'Campaign x Landing Pages'!$A$1:$E$37,5,FALSE)</f>
        <v>Bird</v>
      </c>
      <c r="D38" s="172" t="s">
        <v>125</v>
      </c>
      <c r="E38" s="174" t="s">
        <v>126</v>
      </c>
      <c r="F38" s="175">
        <v>14487.408888888887</v>
      </c>
      <c r="G38" s="176">
        <v>249608.29629629629</v>
      </c>
      <c r="H38" s="176">
        <v>31146</v>
      </c>
      <c r="I38" s="176">
        <v>1601471.3333333333</v>
      </c>
      <c r="J38" s="172">
        <v>792</v>
      </c>
      <c r="K38" s="177">
        <f t="shared" si="0"/>
        <v>0.46514508729496201</v>
      </c>
      <c r="L38" s="177">
        <f t="shared" si="1"/>
        <v>18.292182940516273</v>
      </c>
      <c r="M38" s="178">
        <f t="shared" si="2"/>
        <v>1.9448365607127115E-2</v>
      </c>
      <c r="N38" s="178">
        <f t="shared" si="3"/>
        <v>2.5428626468888462E-2</v>
      </c>
      <c r="O38" s="172"/>
      <c r="P38" s="26"/>
      <c r="Q38" s="26"/>
      <c r="R38" s="26"/>
      <c r="S38" s="26"/>
      <c r="T38" s="26"/>
      <c r="U38" s="26"/>
      <c r="V38" s="26"/>
    </row>
    <row r="39" spans="1:22" ht="12.5">
      <c r="A39" s="173" t="str">
        <f>VLOOKUP(B39,'Campaign x Landing Pages'!$A$1:$E$37,2,FALSE)</f>
        <v>Q1</v>
      </c>
      <c r="B39" s="172" t="s">
        <v>62</v>
      </c>
      <c r="C39" s="172" t="str">
        <f>VLOOKUP(B39,'Campaign x Landing Pages'!$A$1:$E$37,5,FALSE)</f>
        <v>Cat</v>
      </c>
      <c r="D39" s="172" t="s">
        <v>103</v>
      </c>
      <c r="E39" s="174" t="s">
        <v>104</v>
      </c>
      <c r="F39" s="175">
        <v>24847.111111111109</v>
      </c>
      <c r="G39" s="176">
        <v>306581.33333333331</v>
      </c>
      <c r="H39" s="176">
        <v>45847.333333333336</v>
      </c>
      <c r="I39" s="176">
        <v>5929343.333333333</v>
      </c>
      <c r="J39" s="172">
        <v>1703</v>
      </c>
      <c r="K39" s="177">
        <f t="shared" si="0"/>
        <v>0.54195324579643545</v>
      </c>
      <c r="L39" s="177">
        <f t="shared" si="1"/>
        <v>14.590200300123964</v>
      </c>
      <c r="M39" s="178">
        <f t="shared" si="2"/>
        <v>7.7322783917049848E-3</v>
      </c>
      <c r="N39" s="178">
        <f t="shared" si="3"/>
        <v>3.7145017521920572E-2</v>
      </c>
      <c r="O39" s="172"/>
      <c r="P39" s="26"/>
      <c r="Q39" s="26"/>
      <c r="R39" s="26"/>
      <c r="S39" s="26"/>
      <c r="T39" s="26"/>
      <c r="U39" s="26"/>
      <c r="V39" s="26"/>
    </row>
    <row r="40" spans="1:22" ht="12.5">
      <c r="A40" s="173" t="str">
        <f>VLOOKUP(B40,'Campaign x Landing Pages'!$A$1:$E$37,2,FALSE)</f>
        <v>Q1</v>
      </c>
      <c r="B40" s="172" t="s">
        <v>62</v>
      </c>
      <c r="C40" s="172" t="str">
        <f>VLOOKUP(B40,'Campaign x Landing Pages'!$A$1:$E$37,5,FALSE)</f>
        <v>Cat</v>
      </c>
      <c r="D40" s="172" t="s">
        <v>105</v>
      </c>
      <c r="E40" s="174" t="s">
        <v>106</v>
      </c>
      <c r="F40" s="175">
        <v>23298.075555555555</v>
      </c>
      <c r="G40" s="176">
        <v>331548.74074074073</v>
      </c>
      <c r="H40" s="176">
        <v>41796</v>
      </c>
      <c r="I40" s="176">
        <v>6051729.333333333</v>
      </c>
      <c r="J40" s="172">
        <v>1614</v>
      </c>
      <c r="K40" s="177">
        <f t="shared" si="0"/>
        <v>0.55742357057028313</v>
      </c>
      <c r="L40" s="177">
        <f t="shared" si="1"/>
        <v>14.434991050530083</v>
      </c>
      <c r="M40" s="178">
        <f t="shared" si="2"/>
        <v>6.906455609272678E-3</v>
      </c>
      <c r="N40" s="178">
        <f t="shared" si="3"/>
        <v>3.861613551536032E-2</v>
      </c>
      <c r="O40" s="172"/>
      <c r="P40" s="26"/>
      <c r="Q40" s="26"/>
      <c r="R40" s="26"/>
      <c r="S40" s="26"/>
      <c r="T40" s="26"/>
      <c r="U40" s="26"/>
      <c r="V40" s="26"/>
    </row>
    <row r="41" spans="1:22" ht="12.5">
      <c r="A41" s="173" t="str">
        <f>VLOOKUP(B41,'Campaign x Landing Pages'!$A$1:$E$37,2,FALSE)</f>
        <v>Q1</v>
      </c>
      <c r="B41" s="172" t="s">
        <v>62</v>
      </c>
      <c r="C41" s="172" t="str">
        <f>VLOOKUP(B41,'Campaign x Landing Pages'!$A$1:$E$37,5,FALSE)</f>
        <v>Cat</v>
      </c>
      <c r="D41" s="172" t="s">
        <v>107</v>
      </c>
      <c r="E41" s="174" t="s">
        <v>108</v>
      </c>
      <c r="F41" s="175">
        <v>24876.151111111107</v>
      </c>
      <c r="G41" s="176">
        <v>479321.4814814814</v>
      </c>
      <c r="H41" s="176">
        <v>52698.666666666664</v>
      </c>
      <c r="I41" s="176">
        <v>6247123.333333333</v>
      </c>
      <c r="J41" s="172">
        <v>2132</v>
      </c>
      <c r="K41" s="177">
        <f t="shared" si="0"/>
        <v>0.47204517086664638</v>
      </c>
      <c r="L41" s="177">
        <f t="shared" si="1"/>
        <v>11.667988326037104</v>
      </c>
      <c r="M41" s="178">
        <f t="shared" si="2"/>
        <v>8.4356693240675573E-3</v>
      </c>
      <c r="N41" s="178">
        <f t="shared" si="3"/>
        <v>4.0456431535269712E-2</v>
      </c>
      <c r="O41" s="172"/>
      <c r="P41" s="26"/>
      <c r="Q41" s="26"/>
      <c r="R41" s="26"/>
      <c r="S41" s="26"/>
      <c r="T41" s="26"/>
      <c r="U41" s="26"/>
      <c r="V41" s="26"/>
    </row>
    <row r="42" spans="1:22" ht="12.5">
      <c r="A42" s="173" t="str">
        <f>VLOOKUP(B42,'Campaign x Landing Pages'!$A$1:$E$37,2,FALSE)</f>
        <v>Q1</v>
      </c>
      <c r="B42" s="172" t="s">
        <v>62</v>
      </c>
      <c r="C42" s="172" t="str">
        <f>VLOOKUP(B42,'Campaign x Landing Pages'!$A$1:$E$37,5,FALSE)</f>
        <v>Cat</v>
      </c>
      <c r="D42" s="172" t="s">
        <v>109</v>
      </c>
      <c r="E42" s="174" t="s">
        <v>110</v>
      </c>
      <c r="F42" s="175">
        <v>27312.595555555556</v>
      </c>
      <c r="G42" s="176">
        <v>411351.11111111107</v>
      </c>
      <c r="H42" s="176">
        <v>46294</v>
      </c>
      <c r="I42" s="176">
        <v>6524342</v>
      </c>
      <c r="J42" s="172">
        <v>1915</v>
      </c>
      <c r="K42" s="177">
        <f t="shared" si="0"/>
        <v>0.58998132707382289</v>
      </c>
      <c r="L42" s="177">
        <f t="shared" si="1"/>
        <v>14.262451987235277</v>
      </c>
      <c r="M42" s="178">
        <f t="shared" si="2"/>
        <v>7.0955814394769619E-3</v>
      </c>
      <c r="N42" s="178">
        <f t="shared" si="3"/>
        <v>4.1366051756167109E-2</v>
      </c>
      <c r="O42" s="172"/>
      <c r="P42" s="26"/>
      <c r="Q42" s="26"/>
      <c r="R42" s="26"/>
      <c r="S42" s="26"/>
      <c r="T42" s="26"/>
      <c r="U42" s="26"/>
      <c r="V42" s="26"/>
    </row>
    <row r="43" spans="1:22" ht="12.5">
      <c r="A43" s="173" t="str">
        <f>VLOOKUP(B43,'Campaign x Landing Pages'!$A$1:$E$37,2,FALSE)</f>
        <v>Q1</v>
      </c>
      <c r="B43" s="172" t="s">
        <v>62</v>
      </c>
      <c r="C43" s="172" t="str">
        <f>VLOOKUP(B43,'Campaign x Landing Pages'!$A$1:$E$37,5,FALSE)</f>
        <v>Cat</v>
      </c>
      <c r="D43" s="172" t="s">
        <v>135</v>
      </c>
      <c r="E43" s="174" t="s">
        <v>136</v>
      </c>
      <c r="F43" s="175">
        <v>36861.146666666675</v>
      </c>
      <c r="G43" s="176">
        <v>373725.95555555559</v>
      </c>
      <c r="H43" s="176">
        <v>54385.333333333336</v>
      </c>
      <c r="I43" s="176">
        <v>5289975</v>
      </c>
      <c r="J43" s="172">
        <v>1660</v>
      </c>
      <c r="K43" s="177">
        <f t="shared" si="0"/>
        <v>0.67777734193042249</v>
      </c>
      <c r="L43" s="177">
        <f t="shared" si="1"/>
        <v>22.205510040160647</v>
      </c>
      <c r="M43" s="178">
        <f t="shared" si="2"/>
        <v>1.0280829934609017E-2</v>
      </c>
      <c r="N43" s="178">
        <f t="shared" si="3"/>
        <v>3.0522935105052832E-2</v>
      </c>
      <c r="O43" s="172"/>
      <c r="P43" s="26"/>
      <c r="Q43" s="26"/>
      <c r="R43" s="26"/>
      <c r="S43" s="26"/>
      <c r="T43" s="26"/>
      <c r="U43" s="26"/>
      <c r="V43" s="26"/>
    </row>
    <row r="44" spans="1:22" ht="12.5">
      <c r="A44" s="173" t="str">
        <f>VLOOKUP(B44,'Campaign x Landing Pages'!$A$1:$E$37,2,FALSE)</f>
        <v>Q1</v>
      </c>
      <c r="B44" s="172" t="s">
        <v>62</v>
      </c>
      <c r="C44" s="172" t="str">
        <f>VLOOKUP(B44,'Campaign x Landing Pages'!$A$1:$E$37,5,FALSE)</f>
        <v>Cat</v>
      </c>
      <c r="D44" s="172" t="s">
        <v>141</v>
      </c>
      <c r="E44" s="174" t="s">
        <v>142</v>
      </c>
      <c r="F44" s="175">
        <v>36388.880000000005</v>
      </c>
      <c r="G44" s="176">
        <v>372184.23703703703</v>
      </c>
      <c r="H44" s="176">
        <v>62910</v>
      </c>
      <c r="I44" s="176">
        <v>5024164.666666667</v>
      </c>
      <c r="J44" s="172">
        <v>1998</v>
      </c>
      <c r="K44" s="177">
        <f t="shared" si="0"/>
        <v>0.57842759497695129</v>
      </c>
      <c r="L44" s="177">
        <f t="shared" si="1"/>
        <v>18.212652652652654</v>
      </c>
      <c r="M44" s="178">
        <f t="shared" si="2"/>
        <v>1.252148450017628E-2</v>
      </c>
      <c r="N44" s="178">
        <f t="shared" si="3"/>
        <v>3.1759656652360517E-2</v>
      </c>
      <c r="O44" s="172"/>
      <c r="P44" s="26"/>
      <c r="Q44" s="26"/>
      <c r="R44" s="26"/>
      <c r="S44" s="26"/>
      <c r="T44" s="26"/>
      <c r="U44" s="26"/>
      <c r="V44" s="26"/>
    </row>
    <row r="45" spans="1:22" ht="12.5">
      <c r="A45" s="173" t="str">
        <f>VLOOKUP(B45,'Campaign x Landing Pages'!$A$1:$E$37,2,FALSE)</f>
        <v>Q1</v>
      </c>
      <c r="B45" s="172" t="s">
        <v>62</v>
      </c>
      <c r="C45" s="172" t="str">
        <f>VLOOKUP(B45,'Campaign x Landing Pages'!$A$1:$E$37,5,FALSE)</f>
        <v>Cat</v>
      </c>
      <c r="D45" s="172" t="s">
        <v>137</v>
      </c>
      <c r="E45" s="174" t="s">
        <v>138</v>
      </c>
      <c r="F45" s="175">
        <v>26318.000622222226</v>
      </c>
      <c r="G45" s="176">
        <v>389921.68888888886</v>
      </c>
      <c r="H45" s="176">
        <v>41931.333333333336</v>
      </c>
      <c r="I45" s="176">
        <v>4551409</v>
      </c>
      <c r="J45" s="172">
        <v>2349</v>
      </c>
      <c r="K45" s="177">
        <f t="shared" si="0"/>
        <v>0.62764521254325856</v>
      </c>
      <c r="L45" s="177">
        <f t="shared" si="1"/>
        <v>11.203916825126532</v>
      </c>
      <c r="M45" s="178">
        <f t="shared" si="2"/>
        <v>9.2128247172102821E-3</v>
      </c>
      <c r="N45" s="178">
        <f t="shared" si="3"/>
        <v>5.6020159944035482E-2</v>
      </c>
      <c r="O45" s="172"/>
      <c r="P45" s="26"/>
      <c r="Q45" s="26"/>
      <c r="R45" s="26"/>
      <c r="S45" s="26"/>
      <c r="T45" s="26"/>
      <c r="U45" s="26"/>
      <c r="V45" s="26"/>
    </row>
    <row r="46" spans="1:22" ht="12.5">
      <c r="A46" s="173" t="str">
        <f>VLOOKUP(B46,'Campaign x Landing Pages'!$A$1:$E$37,2,FALSE)</f>
        <v>Q1</v>
      </c>
      <c r="B46" s="172" t="s">
        <v>62</v>
      </c>
      <c r="C46" s="172" t="str">
        <f>VLOOKUP(B46,'Campaign x Landing Pages'!$A$1:$E$37,5,FALSE)</f>
        <v>Cat</v>
      </c>
      <c r="D46" s="172" t="s">
        <v>139</v>
      </c>
      <c r="E46" s="174" t="s">
        <v>140</v>
      </c>
      <c r="F46" s="175">
        <v>33835.315555555557</v>
      </c>
      <c r="G46" s="176">
        <v>438855.7925925926</v>
      </c>
      <c r="H46" s="176">
        <v>55679.333333333336</v>
      </c>
      <c r="I46" s="176">
        <v>5436181</v>
      </c>
      <c r="J46" s="172">
        <v>2179</v>
      </c>
      <c r="K46" s="177">
        <f t="shared" si="0"/>
        <v>0.60768176502751869</v>
      </c>
      <c r="L46" s="177">
        <f t="shared" si="1"/>
        <v>15.527909846514712</v>
      </c>
      <c r="M46" s="178">
        <f t="shared" si="2"/>
        <v>1.0242361932638618E-2</v>
      </c>
      <c r="N46" s="178">
        <f t="shared" si="3"/>
        <v>3.9134807648559006E-2</v>
      </c>
      <c r="O46" s="172"/>
      <c r="P46" s="26"/>
      <c r="Q46" s="26"/>
      <c r="R46" s="26"/>
      <c r="S46" s="26"/>
      <c r="T46" s="26"/>
      <c r="U46" s="26"/>
      <c r="V46" s="26"/>
    </row>
    <row r="47" spans="1:22" ht="12.5">
      <c r="A47" s="173" t="str">
        <f>VLOOKUP(B47,'Campaign x Landing Pages'!$A$1:$E$37,2,FALSE)</f>
        <v>Q1</v>
      </c>
      <c r="B47" s="172" t="s">
        <v>62</v>
      </c>
      <c r="C47" s="172" t="str">
        <f>VLOOKUP(B47,'Campaign x Landing Pages'!$A$1:$E$37,5,FALSE)</f>
        <v>Cat</v>
      </c>
      <c r="D47" s="172" t="s">
        <v>119</v>
      </c>
      <c r="E47" s="174" t="s">
        <v>120</v>
      </c>
      <c r="F47" s="175">
        <v>25830.222222222223</v>
      </c>
      <c r="G47" s="176">
        <v>318308.44444444444</v>
      </c>
      <c r="H47" s="176">
        <v>36137.333333333336</v>
      </c>
      <c r="I47" s="176">
        <v>5788127.333333333</v>
      </c>
      <c r="J47" s="172">
        <v>1624</v>
      </c>
      <c r="K47" s="177">
        <f t="shared" si="0"/>
        <v>0.71477942171223352</v>
      </c>
      <c r="L47" s="177">
        <f t="shared" si="1"/>
        <v>15.905309250136836</v>
      </c>
      <c r="M47" s="178">
        <f t="shared" si="2"/>
        <v>6.2433549319520854E-3</v>
      </c>
      <c r="N47" s="178">
        <f t="shared" si="3"/>
        <v>4.4939674574770321E-2</v>
      </c>
      <c r="O47" s="172"/>
      <c r="P47" s="26"/>
      <c r="Q47" s="26"/>
      <c r="R47" s="26"/>
      <c r="S47" s="26"/>
      <c r="T47" s="26"/>
      <c r="U47" s="26"/>
      <c r="V47" s="26"/>
    </row>
    <row r="48" spans="1:22" ht="12.5">
      <c r="A48" s="173" t="str">
        <f>VLOOKUP(B48,'Campaign x Landing Pages'!$A$1:$E$37,2,FALSE)</f>
        <v>Q1</v>
      </c>
      <c r="B48" s="172" t="s">
        <v>62</v>
      </c>
      <c r="C48" s="172" t="str">
        <f>VLOOKUP(B48,'Campaign x Landing Pages'!$A$1:$E$37,5,FALSE)</f>
        <v>Cat</v>
      </c>
      <c r="D48" s="172" t="s">
        <v>121</v>
      </c>
      <c r="E48" s="174" t="s">
        <v>122</v>
      </c>
      <c r="F48" s="175">
        <v>26880</v>
      </c>
      <c r="G48" s="176">
        <v>333138.07407407404</v>
      </c>
      <c r="H48" s="176">
        <v>35244.666666666664</v>
      </c>
      <c r="I48" s="176">
        <v>6201831.333333333</v>
      </c>
      <c r="J48" s="172">
        <v>1608</v>
      </c>
      <c r="K48" s="177">
        <f t="shared" si="0"/>
        <v>0.76266858342633403</v>
      </c>
      <c r="L48" s="177">
        <f t="shared" si="1"/>
        <v>16.71641791044776</v>
      </c>
      <c r="M48" s="178">
        <f t="shared" si="2"/>
        <v>5.6829450483819452E-3</v>
      </c>
      <c r="N48" s="178">
        <f t="shared" si="3"/>
        <v>4.5623924187111052E-2</v>
      </c>
      <c r="O48" s="172"/>
      <c r="P48" s="26"/>
      <c r="Q48" s="26"/>
      <c r="R48" s="26"/>
      <c r="S48" s="26"/>
      <c r="T48" s="26"/>
      <c r="U48" s="26"/>
      <c r="V48" s="26"/>
    </row>
    <row r="49" spans="1:22" ht="12.5">
      <c r="A49" s="173" t="str">
        <f>VLOOKUP(B49,'Campaign x Landing Pages'!$A$1:$E$37,2,FALSE)</f>
        <v>Q1</v>
      </c>
      <c r="B49" s="172" t="s">
        <v>62</v>
      </c>
      <c r="C49" s="172" t="str">
        <f>VLOOKUP(B49,'Campaign x Landing Pages'!$A$1:$E$37,5,FALSE)</f>
        <v>Cat</v>
      </c>
      <c r="D49" s="172" t="s">
        <v>123</v>
      </c>
      <c r="E49" s="174" t="s">
        <v>124</v>
      </c>
      <c r="F49" s="175">
        <v>28302.52</v>
      </c>
      <c r="G49" s="176">
        <v>333854.51851851848</v>
      </c>
      <c r="H49" s="176">
        <v>30854.666666666668</v>
      </c>
      <c r="I49" s="176">
        <v>6455214.666666667</v>
      </c>
      <c r="J49" s="172">
        <v>1527</v>
      </c>
      <c r="K49" s="177">
        <f t="shared" si="0"/>
        <v>0.91728490557884268</v>
      </c>
      <c r="L49" s="177">
        <f t="shared" si="1"/>
        <v>18.534721676489848</v>
      </c>
      <c r="M49" s="178">
        <f t="shared" si="2"/>
        <v>4.7798048957215155E-3</v>
      </c>
      <c r="N49" s="178">
        <f t="shared" si="3"/>
        <v>4.9490082537487573E-2</v>
      </c>
      <c r="O49" s="172"/>
      <c r="P49" s="26"/>
      <c r="Q49" s="26"/>
      <c r="R49" s="26"/>
      <c r="S49" s="26"/>
      <c r="T49" s="26"/>
      <c r="U49" s="26"/>
      <c r="V49" s="26"/>
    </row>
    <row r="50" spans="1:22" ht="12.5">
      <c r="A50" s="173" t="str">
        <f>VLOOKUP(B50,'Campaign x Landing Pages'!$A$1:$E$37,2,FALSE)</f>
        <v>Q1</v>
      </c>
      <c r="B50" s="172" t="s">
        <v>62</v>
      </c>
      <c r="C50" s="172" t="str">
        <f>VLOOKUP(B50,'Campaign x Landing Pages'!$A$1:$E$37,5,FALSE)</f>
        <v>Cat</v>
      </c>
      <c r="D50" s="172" t="s">
        <v>125</v>
      </c>
      <c r="E50" s="174" t="s">
        <v>126</v>
      </c>
      <c r="F50" s="175">
        <v>30551.408888888891</v>
      </c>
      <c r="G50" s="176">
        <v>301922.66666666669</v>
      </c>
      <c r="H50" s="176">
        <v>53254.666666666664</v>
      </c>
      <c r="I50" s="176">
        <v>4360054.666666667</v>
      </c>
      <c r="J50" s="172">
        <v>1528</v>
      </c>
      <c r="K50" s="177">
        <f t="shared" si="0"/>
        <v>0.57368510219240054</v>
      </c>
      <c r="L50" s="177">
        <f t="shared" si="1"/>
        <v>19.994377545084351</v>
      </c>
      <c r="M50" s="178">
        <f t="shared" si="2"/>
        <v>1.2214219944031282E-2</v>
      </c>
      <c r="N50" s="178">
        <f t="shared" si="3"/>
        <v>2.8692321173731255E-2</v>
      </c>
      <c r="O50" s="172"/>
      <c r="P50" s="26"/>
      <c r="Q50" s="26"/>
      <c r="R50" s="26"/>
      <c r="S50" s="26"/>
      <c r="T50" s="26"/>
      <c r="U50" s="26"/>
      <c r="V50" s="26"/>
    </row>
    <row r="51" spans="1:22" ht="12.5">
      <c r="A51" s="173" t="str">
        <f>VLOOKUP(B51,'Campaign x Landing Pages'!$A$1:$E$37,2,FALSE)</f>
        <v>Q1</v>
      </c>
      <c r="B51" s="172" t="s">
        <v>63</v>
      </c>
      <c r="C51" s="172" t="str">
        <f>VLOOKUP(B51,'Campaign x Landing Pages'!$A$1:$E$37,5,FALSE)</f>
        <v>Dog</v>
      </c>
      <c r="D51" s="172" t="s">
        <v>103</v>
      </c>
      <c r="E51" s="174" t="s">
        <v>104</v>
      </c>
      <c r="F51" s="175">
        <v>24338.373333333333</v>
      </c>
      <c r="G51" s="176">
        <v>1395797.9259259261</v>
      </c>
      <c r="H51" s="176">
        <v>106138.66666666667</v>
      </c>
      <c r="I51" s="176">
        <v>4956655.333333333</v>
      </c>
      <c r="J51" s="172">
        <v>3891</v>
      </c>
      <c r="K51" s="177">
        <f t="shared" si="0"/>
        <v>0.22930732124013867</v>
      </c>
      <c r="L51" s="177">
        <f t="shared" si="1"/>
        <v>6.2550432622290755</v>
      </c>
      <c r="M51" s="178">
        <f t="shared" si="2"/>
        <v>2.1413364361424905E-2</v>
      </c>
      <c r="N51" s="178">
        <f t="shared" si="3"/>
        <v>3.6659589970353249E-2</v>
      </c>
      <c r="O51" s="172"/>
      <c r="P51" s="26"/>
      <c r="Q51" s="26"/>
      <c r="R51" s="26"/>
      <c r="S51" s="26"/>
      <c r="T51" s="26"/>
      <c r="U51" s="26"/>
      <c r="V51" s="26"/>
    </row>
    <row r="52" spans="1:22" ht="12.5">
      <c r="A52" s="173" t="str">
        <f>VLOOKUP(B52,'Campaign x Landing Pages'!$A$1:$E$37,2,FALSE)</f>
        <v>Q1</v>
      </c>
      <c r="B52" s="172" t="s">
        <v>63</v>
      </c>
      <c r="C52" s="172" t="str">
        <f>VLOOKUP(B52,'Campaign x Landing Pages'!$A$1:$E$37,5,FALSE)</f>
        <v>Dog</v>
      </c>
      <c r="D52" s="172" t="s">
        <v>105</v>
      </c>
      <c r="E52" s="174" t="s">
        <v>106</v>
      </c>
      <c r="F52" s="175">
        <v>22997.63111111111</v>
      </c>
      <c r="G52" s="176">
        <v>1158601.4814814816</v>
      </c>
      <c r="H52" s="176">
        <v>72416</v>
      </c>
      <c r="I52" s="176">
        <v>4328824.666666667</v>
      </c>
      <c r="J52" s="172">
        <v>3066</v>
      </c>
      <c r="K52" s="177">
        <f t="shared" si="0"/>
        <v>0.31757665586487943</v>
      </c>
      <c r="L52" s="177">
        <f t="shared" si="1"/>
        <v>7.5008581575704856</v>
      </c>
      <c r="M52" s="178">
        <f t="shared" si="2"/>
        <v>1.6728790278254128E-2</v>
      </c>
      <c r="N52" s="178">
        <f t="shared" si="3"/>
        <v>4.2338709677419352E-2</v>
      </c>
      <c r="O52" s="172"/>
      <c r="P52" s="26"/>
      <c r="Q52" s="26"/>
      <c r="R52" s="26"/>
      <c r="S52" s="26"/>
      <c r="T52" s="26"/>
      <c r="U52" s="26"/>
      <c r="V52" s="26"/>
    </row>
    <row r="53" spans="1:22" ht="12.5">
      <c r="A53" s="173" t="str">
        <f>VLOOKUP(B53,'Campaign x Landing Pages'!$A$1:$E$37,2,FALSE)</f>
        <v>Q1</v>
      </c>
      <c r="B53" s="172" t="s">
        <v>63</v>
      </c>
      <c r="C53" s="172" t="str">
        <f>VLOOKUP(B53,'Campaign x Landing Pages'!$A$1:$E$37,5,FALSE)</f>
        <v>Dog</v>
      </c>
      <c r="D53" s="172" t="s">
        <v>107</v>
      </c>
      <c r="E53" s="174" t="s">
        <v>108</v>
      </c>
      <c r="F53" s="175">
        <v>24888.297777777774</v>
      </c>
      <c r="G53" s="176">
        <v>1498043.8518518517</v>
      </c>
      <c r="H53" s="176">
        <v>90451.333333333328</v>
      </c>
      <c r="I53" s="176">
        <v>4777365.333333333</v>
      </c>
      <c r="J53" s="172">
        <v>3454</v>
      </c>
      <c r="K53" s="177">
        <f t="shared" si="0"/>
        <v>0.2751567816701922</v>
      </c>
      <c r="L53" s="177">
        <f t="shared" si="1"/>
        <v>7.205644984880653</v>
      </c>
      <c r="M53" s="178">
        <f t="shared" si="2"/>
        <v>1.8933308847498651E-2</v>
      </c>
      <c r="N53" s="178">
        <f t="shared" si="3"/>
        <v>3.8186280651842243E-2</v>
      </c>
      <c r="O53" s="172"/>
      <c r="P53" s="26"/>
      <c r="Q53" s="26"/>
      <c r="R53" s="26"/>
      <c r="S53" s="26"/>
      <c r="T53" s="26"/>
      <c r="U53" s="26"/>
      <c r="V53" s="26"/>
    </row>
    <row r="54" spans="1:22" ht="12.5">
      <c r="A54" s="173" t="str">
        <f>VLOOKUP(B54,'Campaign x Landing Pages'!$A$1:$E$37,2,FALSE)</f>
        <v>Q1</v>
      </c>
      <c r="B54" s="172" t="s">
        <v>63</v>
      </c>
      <c r="C54" s="172" t="str">
        <f>VLOOKUP(B54,'Campaign x Landing Pages'!$A$1:$E$37,5,FALSE)</f>
        <v>Dog</v>
      </c>
      <c r="D54" s="172" t="s">
        <v>109</v>
      </c>
      <c r="E54" s="174" t="s">
        <v>110</v>
      </c>
      <c r="F54" s="175">
        <v>26829.63111111111</v>
      </c>
      <c r="G54" s="176">
        <v>1557960.5925925926</v>
      </c>
      <c r="H54" s="176">
        <v>89637.333333333328</v>
      </c>
      <c r="I54" s="176">
        <v>5291348.666666667</v>
      </c>
      <c r="J54" s="172">
        <v>3536</v>
      </c>
      <c r="K54" s="177">
        <f t="shared" si="0"/>
        <v>0.29931313341663196</v>
      </c>
      <c r="L54" s="177">
        <f t="shared" si="1"/>
        <v>7.5875653594771242</v>
      </c>
      <c r="M54" s="178">
        <f t="shared" si="2"/>
        <v>1.6940356604737063E-2</v>
      </c>
      <c r="N54" s="178">
        <f t="shared" si="3"/>
        <v>3.944784911048968E-2</v>
      </c>
      <c r="O54" s="172"/>
      <c r="P54" s="26"/>
      <c r="Q54" s="26"/>
      <c r="R54" s="26"/>
      <c r="S54" s="26"/>
      <c r="T54" s="26"/>
      <c r="U54" s="26"/>
      <c r="V54" s="26"/>
    </row>
    <row r="55" spans="1:22" ht="12.5">
      <c r="A55" s="173" t="str">
        <f>VLOOKUP(B55,'Campaign x Landing Pages'!$A$1:$E$37,2,FALSE)</f>
        <v>Q1</v>
      </c>
      <c r="B55" s="172" t="s">
        <v>63</v>
      </c>
      <c r="C55" s="172" t="str">
        <f>VLOOKUP(B55,'Campaign x Landing Pages'!$A$1:$E$37,5,FALSE)</f>
        <v>Dog</v>
      </c>
      <c r="D55" s="172" t="s">
        <v>135</v>
      </c>
      <c r="E55" s="174" t="s">
        <v>136</v>
      </c>
      <c r="F55" s="175">
        <v>45581.946666666663</v>
      </c>
      <c r="G55" s="176">
        <v>1208315.5259259262</v>
      </c>
      <c r="H55" s="176">
        <v>80076.666666666672</v>
      </c>
      <c r="I55" s="176">
        <v>5961268</v>
      </c>
      <c r="J55" s="172">
        <v>2838</v>
      </c>
      <c r="K55" s="177">
        <f t="shared" si="0"/>
        <v>0.56922882237855377</v>
      </c>
      <c r="L55" s="177">
        <f t="shared" si="1"/>
        <v>16.061291989664081</v>
      </c>
      <c r="M55" s="178">
        <f t="shared" si="2"/>
        <v>1.3432824470677491E-2</v>
      </c>
      <c r="N55" s="178">
        <f t="shared" si="3"/>
        <v>3.544103567414561E-2</v>
      </c>
      <c r="O55" s="172"/>
      <c r="P55" s="26"/>
      <c r="Q55" s="26"/>
      <c r="R55" s="26"/>
      <c r="S55" s="26"/>
      <c r="T55" s="26"/>
      <c r="U55" s="26"/>
      <c r="V55" s="26"/>
    </row>
    <row r="56" spans="1:22" ht="12.5">
      <c r="A56" s="173" t="str">
        <f>VLOOKUP(B56,'Campaign x Landing Pages'!$A$1:$E$37,2,FALSE)</f>
        <v>Q1</v>
      </c>
      <c r="B56" s="172" t="s">
        <v>63</v>
      </c>
      <c r="C56" s="172" t="str">
        <f>VLOOKUP(B56,'Campaign x Landing Pages'!$A$1:$E$37,5,FALSE)</f>
        <v>Dog</v>
      </c>
      <c r="D56" s="172" t="s">
        <v>141</v>
      </c>
      <c r="E56" s="174" t="s">
        <v>142</v>
      </c>
      <c r="F56" s="175">
        <v>44949.422222222231</v>
      </c>
      <c r="G56" s="176">
        <v>1286262.577777778</v>
      </c>
      <c r="H56" s="176">
        <v>77197.333333333328</v>
      </c>
      <c r="I56" s="176">
        <v>5699146.333333333</v>
      </c>
      <c r="J56" s="172">
        <v>3291</v>
      </c>
      <c r="K56" s="177">
        <f t="shared" si="0"/>
        <v>0.5822665146752336</v>
      </c>
      <c r="L56" s="177">
        <f t="shared" si="1"/>
        <v>13.658286910429119</v>
      </c>
      <c r="M56" s="178">
        <f t="shared" si="2"/>
        <v>1.3545420457414704E-2</v>
      </c>
      <c r="N56" s="178">
        <f t="shared" si="3"/>
        <v>4.263100625237487E-2</v>
      </c>
      <c r="O56" s="172"/>
      <c r="P56" s="26"/>
      <c r="Q56" s="26"/>
      <c r="R56" s="26"/>
      <c r="S56" s="26"/>
      <c r="T56" s="26"/>
      <c r="U56" s="26"/>
      <c r="V56" s="26"/>
    </row>
    <row r="57" spans="1:22" ht="12.5">
      <c r="A57" s="173" t="str">
        <f>VLOOKUP(B57,'Campaign x Landing Pages'!$A$1:$E$37,2,FALSE)</f>
        <v>Q1</v>
      </c>
      <c r="B57" s="172" t="s">
        <v>63</v>
      </c>
      <c r="C57" s="172" t="str">
        <f>VLOOKUP(B57,'Campaign x Landing Pages'!$A$1:$E$37,5,FALSE)</f>
        <v>Dog</v>
      </c>
      <c r="D57" s="172" t="s">
        <v>137</v>
      </c>
      <c r="E57" s="174" t="s">
        <v>138</v>
      </c>
      <c r="F57" s="175">
        <v>37687.533644444447</v>
      </c>
      <c r="G57" s="176">
        <v>1315701.0962962967</v>
      </c>
      <c r="H57" s="176">
        <v>71767.333333333328</v>
      </c>
      <c r="I57" s="176">
        <v>4268174.666666667</v>
      </c>
      <c r="J57" s="172">
        <v>3688</v>
      </c>
      <c r="K57" s="177">
        <f t="shared" si="0"/>
        <v>0.52513493108904397</v>
      </c>
      <c r="L57" s="177">
        <f t="shared" si="1"/>
        <v>10.21896248493613</v>
      </c>
      <c r="M57" s="178">
        <f t="shared" si="2"/>
        <v>1.6814525866014229E-2</v>
      </c>
      <c r="N57" s="178">
        <f t="shared" si="3"/>
        <v>5.1388282505503903E-2</v>
      </c>
      <c r="O57" s="172"/>
      <c r="P57" s="26"/>
      <c r="Q57" s="26"/>
      <c r="R57" s="26"/>
      <c r="S57" s="26"/>
      <c r="T57" s="26"/>
      <c r="U57" s="26"/>
      <c r="V57" s="26"/>
    </row>
    <row r="58" spans="1:22" ht="12.5">
      <c r="A58" s="173" t="str">
        <f>VLOOKUP(B58,'Campaign x Landing Pages'!$A$1:$E$37,2,FALSE)</f>
        <v>Q1</v>
      </c>
      <c r="B58" s="172" t="s">
        <v>63</v>
      </c>
      <c r="C58" s="172" t="str">
        <f>VLOOKUP(B58,'Campaign x Landing Pages'!$A$1:$E$37,5,FALSE)</f>
        <v>Dog</v>
      </c>
      <c r="D58" s="172" t="s">
        <v>139</v>
      </c>
      <c r="E58" s="174" t="s">
        <v>140</v>
      </c>
      <c r="F58" s="175">
        <v>47154.475866666675</v>
      </c>
      <c r="G58" s="176">
        <v>1634685.3629629633</v>
      </c>
      <c r="H58" s="176">
        <v>75372</v>
      </c>
      <c r="I58" s="176">
        <v>5510208.666666667</v>
      </c>
      <c r="J58" s="172">
        <v>3784</v>
      </c>
      <c r="K58" s="177">
        <f t="shared" si="0"/>
        <v>0.62562325355127468</v>
      </c>
      <c r="L58" s="177">
        <f t="shared" si="1"/>
        <v>12.461542248062017</v>
      </c>
      <c r="M58" s="178">
        <f t="shared" si="2"/>
        <v>1.3678610840267029E-2</v>
      </c>
      <c r="N58" s="178">
        <f t="shared" si="3"/>
        <v>5.0204319906596614E-2</v>
      </c>
      <c r="O58" s="172"/>
      <c r="P58" s="26"/>
      <c r="Q58" s="26"/>
      <c r="R58" s="26"/>
      <c r="S58" s="26"/>
      <c r="T58" s="26"/>
      <c r="U58" s="26"/>
      <c r="V58" s="26"/>
    </row>
    <row r="59" spans="1:22" ht="12.5">
      <c r="A59" s="173" t="str">
        <f>VLOOKUP(B59,'Campaign x Landing Pages'!$A$1:$E$37,2,FALSE)</f>
        <v>Q1</v>
      </c>
      <c r="B59" s="172" t="s">
        <v>63</v>
      </c>
      <c r="C59" s="172" t="str">
        <f>VLOOKUP(B59,'Campaign x Landing Pages'!$A$1:$E$37,5,FALSE)</f>
        <v>Dog</v>
      </c>
      <c r="D59" s="172" t="s">
        <v>119</v>
      </c>
      <c r="E59" s="174" t="s">
        <v>120</v>
      </c>
      <c r="F59" s="175">
        <v>25572.742222222223</v>
      </c>
      <c r="G59" s="176">
        <v>1127991.1111111112</v>
      </c>
      <c r="H59" s="176">
        <v>63770.666666666664</v>
      </c>
      <c r="I59" s="176">
        <v>4227870</v>
      </c>
      <c r="J59" s="172">
        <v>2880</v>
      </c>
      <c r="K59" s="177">
        <f t="shared" si="0"/>
        <v>0.40101105349725408</v>
      </c>
      <c r="L59" s="177">
        <f t="shared" si="1"/>
        <v>8.8794243827160493</v>
      </c>
      <c r="M59" s="178">
        <f t="shared" si="2"/>
        <v>1.5083402911316258E-2</v>
      </c>
      <c r="N59" s="178">
        <f t="shared" si="3"/>
        <v>4.5161829890440749E-2</v>
      </c>
      <c r="O59" s="172"/>
      <c r="P59" s="26"/>
      <c r="Q59" s="26"/>
      <c r="R59" s="26"/>
      <c r="S59" s="26"/>
      <c r="T59" s="26"/>
      <c r="U59" s="26"/>
      <c r="V59" s="26"/>
    </row>
    <row r="60" spans="1:22" ht="12.5">
      <c r="A60" s="173" t="str">
        <f>VLOOKUP(B60,'Campaign x Landing Pages'!$A$1:$E$37,2,FALSE)</f>
        <v>Q1</v>
      </c>
      <c r="B60" s="172" t="s">
        <v>63</v>
      </c>
      <c r="C60" s="172" t="str">
        <f>VLOOKUP(B60,'Campaign x Landing Pages'!$A$1:$E$37,5,FALSE)</f>
        <v>Dog</v>
      </c>
      <c r="D60" s="172" t="s">
        <v>121</v>
      </c>
      <c r="E60" s="174" t="s">
        <v>122</v>
      </c>
      <c r="F60" s="175">
        <v>26797.63111111111</v>
      </c>
      <c r="G60" s="176">
        <v>1273584.8888888888</v>
      </c>
      <c r="H60" s="176">
        <v>68688.666666666672</v>
      </c>
      <c r="I60" s="176">
        <v>4588088</v>
      </c>
      <c r="J60" s="172">
        <v>3106</v>
      </c>
      <c r="K60" s="177">
        <f t="shared" si="0"/>
        <v>0.39013177008013611</v>
      </c>
      <c r="L60" s="177">
        <f t="shared" si="1"/>
        <v>8.6276983615940477</v>
      </c>
      <c r="M60" s="178">
        <f t="shared" si="2"/>
        <v>1.4971087447901319E-2</v>
      </c>
      <c r="N60" s="178">
        <f t="shared" si="3"/>
        <v>4.5218522221035978E-2</v>
      </c>
      <c r="O60" s="172"/>
      <c r="P60" s="26"/>
      <c r="Q60" s="26"/>
      <c r="R60" s="26"/>
      <c r="S60" s="26"/>
      <c r="T60" s="26"/>
      <c r="U60" s="26"/>
      <c r="V60" s="26"/>
    </row>
    <row r="61" spans="1:22" ht="12.5">
      <c r="A61" s="173" t="str">
        <f>VLOOKUP(B61,'Campaign x Landing Pages'!$A$1:$E$37,2,FALSE)</f>
        <v>Q1</v>
      </c>
      <c r="B61" s="172" t="s">
        <v>63</v>
      </c>
      <c r="C61" s="172" t="str">
        <f>VLOOKUP(B61,'Campaign x Landing Pages'!$A$1:$E$37,5,FALSE)</f>
        <v>Dog</v>
      </c>
      <c r="D61" s="172" t="s">
        <v>123</v>
      </c>
      <c r="E61" s="174" t="s">
        <v>124</v>
      </c>
      <c r="F61" s="175">
        <v>27768</v>
      </c>
      <c r="G61" s="176">
        <v>1162785.1851851852</v>
      </c>
      <c r="H61" s="176">
        <v>53417.333333333336</v>
      </c>
      <c r="I61" s="176">
        <v>4164348.6666666665</v>
      </c>
      <c r="J61" s="172">
        <v>2806</v>
      </c>
      <c r="K61" s="177">
        <f t="shared" si="0"/>
        <v>0.51983126575643357</v>
      </c>
      <c r="L61" s="177">
        <f t="shared" si="1"/>
        <v>9.8959372772630072</v>
      </c>
      <c r="M61" s="178">
        <f t="shared" si="2"/>
        <v>1.2827296081355981E-2</v>
      </c>
      <c r="N61" s="178">
        <f t="shared" si="3"/>
        <v>5.2529765619149835E-2</v>
      </c>
      <c r="O61" s="172"/>
      <c r="P61" s="26"/>
      <c r="Q61" s="26"/>
      <c r="R61" s="26"/>
      <c r="S61" s="26"/>
      <c r="T61" s="26"/>
      <c r="U61" s="26"/>
      <c r="V61" s="26"/>
    </row>
    <row r="62" spans="1:22" ht="12.5">
      <c r="A62" s="173" t="str">
        <f>VLOOKUP(B62,'Campaign x Landing Pages'!$A$1:$E$37,2,FALSE)</f>
        <v>Q1</v>
      </c>
      <c r="B62" s="172" t="s">
        <v>63</v>
      </c>
      <c r="C62" s="172" t="str">
        <f>VLOOKUP(B62,'Campaign x Landing Pages'!$A$1:$E$37,5,FALSE)</f>
        <v>Dog</v>
      </c>
      <c r="D62" s="172" t="s">
        <v>125</v>
      </c>
      <c r="E62" s="174" t="s">
        <v>126</v>
      </c>
      <c r="F62" s="175">
        <v>30113.484444444442</v>
      </c>
      <c r="G62" s="176">
        <v>1283875.8518518519</v>
      </c>
      <c r="H62" s="176">
        <v>66584</v>
      </c>
      <c r="I62" s="176">
        <v>4555924.666666667</v>
      </c>
      <c r="J62" s="172">
        <v>3086</v>
      </c>
      <c r="K62" s="177">
        <f t="shared" si="0"/>
        <v>0.45226307287703416</v>
      </c>
      <c r="L62" s="177">
        <f t="shared" si="1"/>
        <v>9.7580960610643039</v>
      </c>
      <c r="M62" s="178">
        <f t="shared" si="2"/>
        <v>1.4614815843457757E-2</v>
      </c>
      <c r="N62" s="178">
        <f t="shared" si="3"/>
        <v>4.6347470863871199E-2</v>
      </c>
      <c r="O62" s="172"/>
      <c r="P62" s="26"/>
      <c r="Q62" s="26"/>
      <c r="R62" s="26"/>
      <c r="S62" s="26"/>
      <c r="T62" s="26"/>
      <c r="U62" s="26"/>
      <c r="V62" s="26"/>
    </row>
    <row r="63" spans="1:22" ht="12.5">
      <c r="A63" s="173" t="str">
        <f>VLOOKUP(B63,'Campaign x Landing Pages'!$A$1:$E$37,2,FALSE)</f>
        <v>Q1</v>
      </c>
      <c r="B63" s="172" t="s">
        <v>64</v>
      </c>
      <c r="C63" s="172" t="str">
        <f>VLOOKUP(B63,'Campaign x Landing Pages'!$A$1:$E$37,5,FALSE)</f>
        <v>Fish</v>
      </c>
      <c r="D63" s="172" t="s">
        <v>103</v>
      </c>
      <c r="E63" s="174" t="s">
        <v>104</v>
      </c>
      <c r="F63" s="175">
        <v>7273.1866666666674</v>
      </c>
      <c r="G63" s="176">
        <v>99877.037037037036</v>
      </c>
      <c r="H63" s="176">
        <v>12181.333333333334</v>
      </c>
      <c r="I63" s="176">
        <v>2761477.3333333335</v>
      </c>
      <c r="J63" s="172">
        <v>408</v>
      </c>
      <c r="K63" s="177">
        <f t="shared" si="0"/>
        <v>0.59707640105078807</v>
      </c>
      <c r="L63" s="177">
        <f t="shared" si="1"/>
        <v>17.826437908496732</v>
      </c>
      <c r="M63" s="178">
        <f t="shared" si="2"/>
        <v>4.4111654244974189E-3</v>
      </c>
      <c r="N63" s="178">
        <f t="shared" si="3"/>
        <v>3.3493870402802099E-2</v>
      </c>
      <c r="O63" s="172"/>
      <c r="P63" s="26"/>
      <c r="Q63" s="26"/>
      <c r="R63" s="26"/>
      <c r="S63" s="26"/>
      <c r="T63" s="26"/>
      <c r="U63" s="26"/>
      <c r="V63" s="26"/>
    </row>
    <row r="64" spans="1:22" ht="12.5">
      <c r="A64" s="173" t="str">
        <f>VLOOKUP(B64,'Campaign x Landing Pages'!$A$1:$E$37,2,FALSE)</f>
        <v>Q1</v>
      </c>
      <c r="B64" s="172" t="s">
        <v>64</v>
      </c>
      <c r="C64" s="172" t="str">
        <f>VLOOKUP(B64,'Campaign x Landing Pages'!$A$1:$E$37,5,FALSE)</f>
        <v>Fish</v>
      </c>
      <c r="D64" s="172" t="s">
        <v>105</v>
      </c>
      <c r="E64" s="174" t="s">
        <v>106</v>
      </c>
      <c r="F64" s="175">
        <v>6820.1511111111113</v>
      </c>
      <c r="G64" s="176">
        <v>59233.185185185175</v>
      </c>
      <c r="H64" s="176">
        <v>10288</v>
      </c>
      <c r="I64" s="176">
        <v>2590437.3333333335</v>
      </c>
      <c r="J64" s="172">
        <v>264</v>
      </c>
      <c r="K64" s="177">
        <f t="shared" si="0"/>
        <v>0.66292293070675656</v>
      </c>
      <c r="L64" s="177">
        <f t="shared" si="1"/>
        <v>25.833905723905726</v>
      </c>
      <c r="M64" s="178">
        <f t="shared" si="2"/>
        <v>3.9715301611877116E-3</v>
      </c>
      <c r="N64" s="178">
        <f t="shared" si="3"/>
        <v>2.5660964230171075E-2</v>
      </c>
      <c r="O64" s="172"/>
      <c r="P64" s="26"/>
      <c r="Q64" s="26"/>
      <c r="R64" s="26"/>
      <c r="S64" s="26"/>
      <c r="T64" s="26"/>
      <c r="U64" s="26"/>
      <c r="V64" s="26"/>
    </row>
    <row r="65" spans="1:22" ht="12.5">
      <c r="A65" s="173" t="str">
        <f>VLOOKUP(B65,'Campaign x Landing Pages'!$A$1:$E$37,2,FALSE)</f>
        <v>Q1</v>
      </c>
      <c r="B65" s="172" t="s">
        <v>64</v>
      </c>
      <c r="C65" s="172" t="str">
        <f>VLOOKUP(B65,'Campaign x Landing Pages'!$A$1:$E$37,5,FALSE)</f>
        <v>Fish</v>
      </c>
      <c r="D65" s="172" t="s">
        <v>107</v>
      </c>
      <c r="E65" s="174" t="s">
        <v>108</v>
      </c>
      <c r="F65" s="175">
        <v>7307.8533333333326</v>
      </c>
      <c r="G65" s="176">
        <v>116365.03703703704</v>
      </c>
      <c r="H65" s="176">
        <v>13541.333333333334</v>
      </c>
      <c r="I65" s="176">
        <v>2085796</v>
      </c>
      <c r="J65" s="172">
        <v>368</v>
      </c>
      <c r="K65" s="177">
        <f t="shared" si="0"/>
        <v>0.53967014572666394</v>
      </c>
      <c r="L65" s="177">
        <f t="shared" si="1"/>
        <v>19.858297101449274</v>
      </c>
      <c r="M65" s="178">
        <f t="shared" si="2"/>
        <v>6.4921657407212086E-3</v>
      </c>
      <c r="N65" s="178">
        <f t="shared" si="3"/>
        <v>2.7176053564395428E-2</v>
      </c>
      <c r="O65" s="172"/>
      <c r="P65" s="26"/>
      <c r="Q65" s="26"/>
      <c r="R65" s="26"/>
      <c r="S65" s="26"/>
      <c r="T65" s="26"/>
      <c r="U65" s="26"/>
      <c r="V65" s="26"/>
    </row>
    <row r="66" spans="1:22" ht="12.5">
      <c r="A66" s="173" t="str">
        <f>VLOOKUP(B66,'Campaign x Landing Pages'!$A$1:$E$37,2,FALSE)</f>
        <v>Q1</v>
      </c>
      <c r="B66" s="172" t="s">
        <v>64</v>
      </c>
      <c r="C66" s="172" t="str">
        <f>VLOOKUP(B66,'Campaign x Landing Pages'!$A$1:$E$37,5,FALSE)</f>
        <v>Fish</v>
      </c>
      <c r="D66" s="172" t="s">
        <v>109</v>
      </c>
      <c r="E66" s="174" t="s">
        <v>110</v>
      </c>
      <c r="F66" s="175">
        <v>8042.666666666667</v>
      </c>
      <c r="G66" s="176">
        <v>185588.74074074076</v>
      </c>
      <c r="H66" s="176">
        <v>11418.666666666666</v>
      </c>
      <c r="I66" s="176">
        <v>2163699.3333333335</v>
      </c>
      <c r="J66" s="172">
        <v>426</v>
      </c>
      <c r="K66" s="177">
        <f t="shared" si="0"/>
        <v>0.70434376459598325</v>
      </c>
      <c r="L66" s="177">
        <f t="shared" si="1"/>
        <v>18.879499217527389</v>
      </c>
      <c r="M66" s="178">
        <f t="shared" si="2"/>
        <v>5.2773814229888369E-3</v>
      </c>
      <c r="N66" s="178">
        <f t="shared" si="3"/>
        <v>3.7307333021952362E-2</v>
      </c>
      <c r="O66" s="172"/>
      <c r="P66" s="26"/>
      <c r="Q66" s="26"/>
      <c r="R66" s="26"/>
      <c r="S66" s="26"/>
      <c r="T66" s="26"/>
      <c r="U66" s="26"/>
      <c r="V66" s="26"/>
    </row>
    <row r="67" spans="1:22" ht="12.5">
      <c r="A67" s="173" t="str">
        <f>VLOOKUP(B67,'Campaign x Landing Pages'!$A$1:$E$37,2,FALSE)</f>
        <v>Q2</v>
      </c>
      <c r="B67" s="172" t="s">
        <v>68</v>
      </c>
      <c r="C67" s="172" t="str">
        <f>VLOOKUP(B67,'Campaign x Landing Pages'!$A$1:$E$37,5,FALSE)</f>
        <v>Cat</v>
      </c>
      <c r="D67" s="172" t="s">
        <v>127</v>
      </c>
      <c r="E67" s="174" t="s">
        <v>128</v>
      </c>
      <c r="F67" s="175">
        <v>30399.111111111109</v>
      </c>
      <c r="G67" s="176">
        <v>339686.22222222219</v>
      </c>
      <c r="H67" s="176">
        <v>54302</v>
      </c>
      <c r="I67" s="176">
        <v>5289850</v>
      </c>
      <c r="J67" s="172">
        <v>1535</v>
      </c>
      <c r="K67" s="177">
        <f t="shared" si="0"/>
        <v>0.55981568102668611</v>
      </c>
      <c r="L67" s="177">
        <f t="shared" si="1"/>
        <v>19.803981179876946</v>
      </c>
      <c r="M67" s="178">
        <f t="shared" si="2"/>
        <v>1.0265319432498086E-2</v>
      </c>
      <c r="N67" s="178">
        <f t="shared" si="3"/>
        <v>2.826783543884203E-2</v>
      </c>
      <c r="O67" s="172"/>
      <c r="P67" s="26"/>
      <c r="Q67" s="26"/>
      <c r="R67" s="26"/>
      <c r="S67" s="26"/>
      <c r="T67" s="26"/>
      <c r="U67" s="26"/>
      <c r="V67" s="26"/>
    </row>
    <row r="68" spans="1:22" ht="12.5">
      <c r="A68" s="173" t="str">
        <f>VLOOKUP(B68,'Campaign x Landing Pages'!$A$1:$E$37,2,FALSE)</f>
        <v>Q2</v>
      </c>
      <c r="B68" s="172" t="s">
        <v>68</v>
      </c>
      <c r="C68" s="172" t="str">
        <f>VLOOKUP(B68,'Campaign x Landing Pages'!$A$1:$E$37,5,FALSE)</f>
        <v>Cat</v>
      </c>
      <c r="D68" s="172" t="s">
        <v>129</v>
      </c>
      <c r="E68" s="174" t="s">
        <v>130</v>
      </c>
      <c r="F68" s="175">
        <v>29928</v>
      </c>
      <c r="G68" s="176">
        <v>338203.85185185185</v>
      </c>
      <c r="H68" s="176">
        <v>62576.666666666664</v>
      </c>
      <c r="I68" s="176">
        <v>5023664.666666667</v>
      </c>
      <c r="J68" s="172">
        <v>1498</v>
      </c>
      <c r="K68" s="177">
        <f t="shared" si="0"/>
        <v>0.47826133276514143</v>
      </c>
      <c r="L68" s="177">
        <f t="shared" si="1"/>
        <v>19.978638184245661</v>
      </c>
      <c r="M68" s="178">
        <f t="shared" si="2"/>
        <v>1.2456378126087768E-2</v>
      </c>
      <c r="N68" s="178">
        <f t="shared" si="3"/>
        <v>2.3938635274063817E-2</v>
      </c>
      <c r="O68" s="172"/>
      <c r="P68" s="26"/>
      <c r="Q68" s="26"/>
      <c r="R68" s="26"/>
      <c r="S68" s="26"/>
      <c r="T68" s="26"/>
      <c r="U68" s="26"/>
      <c r="V68" s="26"/>
    </row>
    <row r="69" spans="1:22" ht="12.5">
      <c r="A69" s="173" t="str">
        <f>VLOOKUP(B69,'Campaign x Landing Pages'!$A$1:$E$37,2,FALSE)</f>
        <v>Q2</v>
      </c>
      <c r="B69" s="172" t="s">
        <v>68</v>
      </c>
      <c r="C69" s="172" t="str">
        <f>VLOOKUP(B69,'Campaign x Landing Pages'!$A$1:$E$37,5,FALSE)</f>
        <v>Cat</v>
      </c>
      <c r="D69" s="172" t="s">
        <v>131</v>
      </c>
      <c r="E69" s="174" t="s">
        <v>132</v>
      </c>
      <c r="F69" s="175">
        <v>21524.15111111111</v>
      </c>
      <c r="G69" s="176">
        <v>354248</v>
      </c>
      <c r="H69" s="176">
        <v>41348</v>
      </c>
      <c r="I69" s="176">
        <v>4550534</v>
      </c>
      <c r="J69" s="172">
        <v>1474</v>
      </c>
      <c r="K69" s="177">
        <f t="shared" si="0"/>
        <v>0.52056087624821301</v>
      </c>
      <c r="L69" s="177">
        <f t="shared" si="1"/>
        <v>14.602544851500076</v>
      </c>
      <c r="M69" s="178">
        <f t="shared" si="2"/>
        <v>9.086406122885797E-3</v>
      </c>
      <c r="N69" s="178">
        <f t="shared" si="3"/>
        <v>3.5648640804875689E-2</v>
      </c>
      <c r="O69" s="172"/>
      <c r="P69" s="26"/>
      <c r="Q69" s="26"/>
      <c r="R69" s="26"/>
      <c r="S69" s="26"/>
      <c r="T69" s="26"/>
      <c r="U69" s="26"/>
      <c r="V69" s="26"/>
    </row>
    <row r="70" spans="1:22" ht="12.5">
      <c r="A70" s="173" t="str">
        <f>VLOOKUP(B70,'Campaign x Landing Pages'!$A$1:$E$37,2,FALSE)</f>
        <v>Q2</v>
      </c>
      <c r="B70" s="172" t="s">
        <v>68</v>
      </c>
      <c r="C70" s="172" t="str">
        <f>VLOOKUP(B70,'Campaign x Landing Pages'!$A$1:$E$37,5,FALSE)</f>
        <v>Cat</v>
      </c>
      <c r="D70" s="172" t="s">
        <v>133</v>
      </c>
      <c r="E70" s="174" t="s">
        <v>134</v>
      </c>
      <c r="F70" s="175">
        <v>27656</v>
      </c>
      <c r="G70" s="176">
        <v>398652.74074074073</v>
      </c>
      <c r="H70" s="176">
        <v>55496</v>
      </c>
      <c r="I70" s="176">
        <v>5435906</v>
      </c>
      <c r="J70" s="172">
        <v>1904</v>
      </c>
      <c r="K70" s="177">
        <f t="shared" si="0"/>
        <v>0.49834222286290902</v>
      </c>
      <c r="L70" s="177">
        <f t="shared" si="1"/>
        <v>14.525210084033613</v>
      </c>
      <c r="M70" s="178">
        <f t="shared" si="2"/>
        <v>1.0209153727087996E-2</v>
      </c>
      <c r="N70" s="178">
        <f t="shared" si="3"/>
        <v>3.4308779011099896E-2</v>
      </c>
      <c r="O70" s="172"/>
      <c r="P70" s="26"/>
      <c r="Q70" s="26"/>
      <c r="R70" s="26"/>
      <c r="S70" s="26"/>
      <c r="T70" s="26"/>
      <c r="U70" s="26"/>
      <c r="V70" s="26"/>
    </row>
    <row r="71" spans="1:22" ht="12.5">
      <c r="A71" s="173" t="str">
        <f>VLOOKUP(B71,'Campaign x Landing Pages'!$A$1:$E$37,2,FALSE)</f>
        <v>Q2</v>
      </c>
      <c r="B71" s="172" t="s">
        <v>69</v>
      </c>
      <c r="C71" s="172" t="str">
        <f>VLOOKUP(B71,'Campaign x Landing Pages'!$A$1:$E$37,5,FALSE)</f>
        <v>Dog</v>
      </c>
      <c r="D71" s="172" t="s">
        <v>93</v>
      </c>
      <c r="E71" s="174" t="s">
        <v>94</v>
      </c>
      <c r="F71" s="175">
        <v>28432</v>
      </c>
      <c r="G71" s="176">
        <v>1169111.7037037038</v>
      </c>
      <c r="H71" s="176">
        <v>62607.333333333336</v>
      </c>
      <c r="I71" s="176">
        <v>4585871.333333333</v>
      </c>
      <c r="J71" s="172">
        <v>2762</v>
      </c>
      <c r="K71" s="177">
        <f t="shared" si="0"/>
        <v>0.45413210380040675</v>
      </c>
      <c r="L71" s="177">
        <f t="shared" si="1"/>
        <v>10.293989862418536</v>
      </c>
      <c r="M71" s="178">
        <f t="shared" si="2"/>
        <v>1.3652221962325736E-2</v>
      </c>
      <c r="N71" s="178">
        <f t="shared" si="3"/>
        <v>4.4116237714431746E-2</v>
      </c>
      <c r="O71" s="172"/>
      <c r="P71" s="26"/>
      <c r="Q71" s="26"/>
      <c r="R71" s="26"/>
      <c r="S71" s="26"/>
      <c r="T71" s="26"/>
      <c r="U71" s="26"/>
      <c r="V71" s="26"/>
    </row>
    <row r="72" spans="1:22" ht="12.5">
      <c r="A72" s="173" t="str">
        <f>VLOOKUP(B72,'Campaign x Landing Pages'!$A$1:$E$37,2,FALSE)</f>
        <v>Q2</v>
      </c>
      <c r="B72" s="172" t="s">
        <v>69</v>
      </c>
      <c r="C72" s="172" t="str">
        <f>VLOOKUP(B72,'Campaign x Landing Pages'!$A$1:$E$37,5,FALSE)</f>
        <v>Dog</v>
      </c>
      <c r="D72" s="172" t="s">
        <v>95</v>
      </c>
      <c r="E72" s="174" t="s">
        <v>96</v>
      </c>
      <c r="F72" s="175">
        <v>27842.666666666668</v>
      </c>
      <c r="G72" s="176">
        <v>1197517.0370370371</v>
      </c>
      <c r="H72" s="176">
        <v>54884</v>
      </c>
      <c r="I72" s="176">
        <v>4544287.333333333</v>
      </c>
      <c r="J72" s="172">
        <v>2804</v>
      </c>
      <c r="K72" s="177">
        <f t="shared" si="0"/>
        <v>0.50730024536598406</v>
      </c>
      <c r="L72" s="177">
        <f t="shared" si="1"/>
        <v>9.929624346172135</v>
      </c>
      <c r="M72" s="178">
        <f t="shared" si="2"/>
        <v>1.2077581361859309E-2</v>
      </c>
      <c r="N72" s="178">
        <f t="shared" si="3"/>
        <v>5.1089570730996285E-2</v>
      </c>
      <c r="O72" s="172"/>
      <c r="P72" s="26"/>
      <c r="Q72" s="26"/>
      <c r="R72" s="26"/>
      <c r="S72" s="26"/>
      <c r="T72" s="26"/>
      <c r="U72" s="26"/>
      <c r="V72" s="26"/>
    </row>
    <row r="73" spans="1:22" ht="12.5">
      <c r="A73" s="173" t="str">
        <f>VLOOKUP(B73,'Campaign x Landing Pages'!$A$1:$E$37,2,FALSE)</f>
        <v>Q2</v>
      </c>
      <c r="B73" s="172" t="s">
        <v>69</v>
      </c>
      <c r="C73" s="172" t="str">
        <f>VLOOKUP(B73,'Campaign x Landing Pages'!$A$1:$E$37,5,FALSE)</f>
        <v>Dog</v>
      </c>
      <c r="D73" s="172" t="s">
        <v>97</v>
      </c>
      <c r="E73" s="174" t="s">
        <v>98</v>
      </c>
      <c r="F73" s="175">
        <v>28070.817777777775</v>
      </c>
      <c r="G73" s="176">
        <v>1211178.9629629629</v>
      </c>
      <c r="H73" s="176">
        <v>61678.666666666664</v>
      </c>
      <c r="I73" s="176">
        <v>4850782.666666667</v>
      </c>
      <c r="J73" s="172">
        <v>2778</v>
      </c>
      <c r="K73" s="177">
        <f t="shared" si="0"/>
        <v>0.45511388774796974</v>
      </c>
      <c r="L73" s="177">
        <f t="shared" si="1"/>
        <v>10.104686025117989</v>
      </c>
      <c r="M73" s="178">
        <f t="shared" si="2"/>
        <v>1.2715198949337933E-2</v>
      </c>
      <c r="N73" s="178">
        <f t="shared" si="3"/>
        <v>4.5039884130655655E-2</v>
      </c>
      <c r="O73" s="172"/>
      <c r="P73" s="26"/>
      <c r="Q73" s="26"/>
      <c r="R73" s="26"/>
      <c r="S73" s="26"/>
      <c r="T73" s="26"/>
      <c r="U73" s="26"/>
      <c r="V73" s="26"/>
    </row>
    <row r="74" spans="1:22" ht="12.5">
      <c r="A74" s="173" t="str">
        <f>VLOOKUP(B74,'Campaign x Landing Pages'!$A$1:$E$37,2,FALSE)</f>
        <v>Q2</v>
      </c>
      <c r="B74" s="172" t="s">
        <v>69</v>
      </c>
      <c r="C74" s="172" t="str">
        <f>VLOOKUP(B74,'Campaign x Landing Pages'!$A$1:$E$37,5,FALSE)</f>
        <v>Dog</v>
      </c>
      <c r="D74" s="172" t="s">
        <v>99</v>
      </c>
      <c r="E74" s="174" t="s">
        <v>100</v>
      </c>
      <c r="F74" s="175">
        <v>28757.928888888888</v>
      </c>
      <c r="G74" s="176">
        <v>997114.07407407404</v>
      </c>
      <c r="H74" s="176">
        <v>59434</v>
      </c>
      <c r="I74" s="176">
        <v>4358756</v>
      </c>
      <c r="J74" s="172">
        <v>2400</v>
      </c>
      <c r="K74" s="177">
        <f t="shared" si="0"/>
        <v>0.48386325821733162</v>
      </c>
      <c r="L74" s="177">
        <f t="shared" si="1"/>
        <v>11.98247037037037</v>
      </c>
      <c r="M74" s="178">
        <f t="shared" si="2"/>
        <v>1.3635541883968729E-2</v>
      </c>
      <c r="N74" s="178">
        <f t="shared" si="3"/>
        <v>4.0380926742268737E-2</v>
      </c>
      <c r="O74" s="172"/>
      <c r="P74" s="26"/>
      <c r="Q74" s="26"/>
      <c r="R74" s="26"/>
      <c r="S74" s="26"/>
      <c r="T74" s="26"/>
      <c r="U74" s="26"/>
      <c r="V74" s="26"/>
    </row>
    <row r="75" spans="1:22" ht="12.5">
      <c r="A75" s="173" t="str">
        <f>VLOOKUP(B75,'Campaign x Landing Pages'!$A$1:$E$37,2,FALSE)</f>
        <v>Q2</v>
      </c>
      <c r="B75" s="172" t="s">
        <v>69</v>
      </c>
      <c r="C75" s="172" t="str">
        <f>VLOOKUP(B75,'Campaign x Landing Pages'!$A$1:$E$37,5,FALSE)</f>
        <v>Dog</v>
      </c>
      <c r="D75" s="172" t="s">
        <v>111</v>
      </c>
      <c r="E75" s="174" t="s">
        <v>112</v>
      </c>
      <c r="F75" s="175">
        <v>40117.631111111106</v>
      </c>
      <c r="G75" s="176">
        <v>1686329.4814814816</v>
      </c>
      <c r="H75" s="176">
        <v>103810</v>
      </c>
      <c r="I75" s="176">
        <v>6466000.666666667</v>
      </c>
      <c r="J75" s="172">
        <v>3842</v>
      </c>
      <c r="K75" s="177">
        <f t="shared" si="0"/>
        <v>0.38645247193055687</v>
      </c>
      <c r="L75" s="177">
        <f t="shared" si="1"/>
        <v>10.441861299091906</v>
      </c>
      <c r="M75" s="178">
        <f t="shared" si="2"/>
        <v>1.6054746256856763E-2</v>
      </c>
      <c r="N75" s="178">
        <f t="shared" si="3"/>
        <v>3.7009921972834987E-2</v>
      </c>
      <c r="O75" s="172"/>
      <c r="P75" s="26"/>
      <c r="Q75" s="26"/>
      <c r="R75" s="26"/>
      <c r="S75" s="26"/>
      <c r="T75" s="26"/>
      <c r="U75" s="26"/>
      <c r="V75" s="26"/>
    </row>
    <row r="76" spans="1:22" ht="12.5">
      <c r="A76" s="173" t="str">
        <f>VLOOKUP(B76,'Campaign x Landing Pages'!$A$1:$E$37,2,FALSE)</f>
        <v>Q2</v>
      </c>
      <c r="B76" s="172" t="s">
        <v>69</v>
      </c>
      <c r="C76" s="172" t="str">
        <f>VLOOKUP(B76,'Campaign x Landing Pages'!$A$1:$E$37,5,FALSE)</f>
        <v>Dog</v>
      </c>
      <c r="D76" s="172" t="s">
        <v>113</v>
      </c>
      <c r="E76" s="174" t="s">
        <v>114</v>
      </c>
      <c r="F76" s="175">
        <v>32978.666666666664</v>
      </c>
      <c r="G76" s="176">
        <v>1036344</v>
      </c>
      <c r="H76" s="176">
        <v>104364.66666666667</v>
      </c>
      <c r="I76" s="176">
        <v>5262562</v>
      </c>
      <c r="J76" s="172">
        <v>2804</v>
      </c>
      <c r="K76" s="177">
        <f t="shared" si="0"/>
        <v>0.31599455754501837</v>
      </c>
      <c r="L76" s="177">
        <f t="shared" si="1"/>
        <v>11.761293390394673</v>
      </c>
      <c r="M76" s="178">
        <f t="shared" si="2"/>
        <v>1.9831531992718882E-2</v>
      </c>
      <c r="N76" s="178">
        <f t="shared" si="3"/>
        <v>2.6867330578037266E-2</v>
      </c>
      <c r="O76" s="172"/>
      <c r="P76" s="26"/>
      <c r="Q76" s="26"/>
      <c r="R76" s="26"/>
      <c r="S76" s="26"/>
      <c r="T76" s="26"/>
      <c r="U76" s="26"/>
      <c r="V76" s="26"/>
    </row>
    <row r="77" spans="1:22" ht="12.5">
      <c r="A77" s="173" t="str">
        <f>VLOOKUP(B77,'Campaign x Landing Pages'!$A$1:$E$37,2,FALSE)</f>
        <v>Q2</v>
      </c>
      <c r="B77" s="172" t="s">
        <v>69</v>
      </c>
      <c r="C77" s="172" t="str">
        <f>VLOOKUP(B77,'Campaign x Landing Pages'!$A$1:$E$37,5,FALSE)</f>
        <v>Dog</v>
      </c>
      <c r="D77" s="172" t="s">
        <v>115</v>
      </c>
      <c r="E77" s="174" t="s">
        <v>116</v>
      </c>
      <c r="F77" s="175">
        <v>30570.964444444442</v>
      </c>
      <c r="G77" s="176">
        <v>1041034.074074074</v>
      </c>
      <c r="H77" s="176">
        <v>92586.666666666672</v>
      </c>
      <c r="I77" s="176">
        <v>4829989.333333333</v>
      </c>
      <c r="J77" s="172">
        <v>2836</v>
      </c>
      <c r="K77" s="177">
        <f t="shared" si="0"/>
        <v>0.33018754800307215</v>
      </c>
      <c r="L77" s="177">
        <f t="shared" si="1"/>
        <v>10.779606644726531</v>
      </c>
      <c r="M77" s="178">
        <f t="shared" si="2"/>
        <v>1.9169124459074031E-2</v>
      </c>
      <c r="N77" s="178">
        <f t="shared" si="3"/>
        <v>3.0630760368663593E-2</v>
      </c>
      <c r="O77" s="172"/>
      <c r="P77" s="26"/>
      <c r="Q77" s="26"/>
      <c r="R77" s="26"/>
      <c r="S77" s="26"/>
      <c r="T77" s="26"/>
      <c r="U77" s="26"/>
      <c r="V77" s="26"/>
    </row>
    <row r="78" spans="1:22" ht="12.5">
      <c r="A78" s="173" t="str">
        <f>VLOOKUP(B78,'Campaign x Landing Pages'!$A$1:$E$37,2,FALSE)</f>
        <v>Q2</v>
      </c>
      <c r="B78" s="172" t="s">
        <v>69</v>
      </c>
      <c r="C78" s="172" t="str">
        <f>VLOOKUP(B78,'Campaign x Landing Pages'!$A$1:$E$37,5,FALSE)</f>
        <v>Dog</v>
      </c>
      <c r="D78" s="172" t="s">
        <v>117</v>
      </c>
      <c r="E78" s="174" t="s">
        <v>118</v>
      </c>
      <c r="F78" s="175">
        <v>30258.964444444442</v>
      </c>
      <c r="G78" s="176">
        <v>976611.8518518518</v>
      </c>
      <c r="H78" s="176">
        <v>92104</v>
      </c>
      <c r="I78" s="176">
        <v>4789142.666666667</v>
      </c>
      <c r="J78" s="172">
        <v>2882</v>
      </c>
      <c r="K78" s="177">
        <f t="shared" si="0"/>
        <v>0.32853040524238297</v>
      </c>
      <c r="L78" s="177">
        <f t="shared" si="1"/>
        <v>10.499293700362403</v>
      </c>
      <c r="M78" s="178">
        <f t="shared" si="2"/>
        <v>1.9231834674932769E-2</v>
      </c>
      <c r="N78" s="178">
        <f t="shared" si="3"/>
        <v>3.1290714844089289E-2</v>
      </c>
      <c r="O78" s="172"/>
      <c r="P78" s="26"/>
      <c r="Q78" s="26"/>
      <c r="R78" s="26"/>
      <c r="S78" s="26"/>
      <c r="T78" s="26"/>
      <c r="U78" s="26"/>
      <c r="V78" s="26"/>
    </row>
    <row r="79" spans="1:22" ht="12.5">
      <c r="A79" s="173" t="str">
        <f>VLOOKUP(B79,'Campaign x Landing Pages'!$A$1:$E$37,2,FALSE)</f>
        <v>Q2</v>
      </c>
      <c r="B79" s="172" t="s">
        <v>69</v>
      </c>
      <c r="C79" s="172" t="str">
        <f>VLOOKUP(B79,'Campaign x Landing Pages'!$A$1:$E$37,5,FALSE)</f>
        <v>Dog</v>
      </c>
      <c r="D79" s="172" t="s">
        <v>127</v>
      </c>
      <c r="E79" s="174" t="s">
        <v>128</v>
      </c>
      <c r="F79" s="175">
        <v>37590.222222222226</v>
      </c>
      <c r="G79" s="176">
        <v>1098387.8518518519</v>
      </c>
      <c r="H79" s="176">
        <v>79943.333333333328</v>
      </c>
      <c r="I79" s="176">
        <v>5961068</v>
      </c>
      <c r="J79" s="172">
        <v>2638</v>
      </c>
      <c r="K79" s="177">
        <f t="shared" si="0"/>
        <v>0.47021084379213063</v>
      </c>
      <c r="L79" s="177">
        <f t="shared" si="1"/>
        <v>14.249515626316235</v>
      </c>
      <c r="M79" s="178">
        <f t="shared" si="2"/>
        <v>1.3410907799295919E-2</v>
      </c>
      <c r="N79" s="178">
        <f t="shared" si="3"/>
        <v>3.2998373848142436E-2</v>
      </c>
      <c r="O79" s="172"/>
      <c r="P79" s="26"/>
      <c r="Q79" s="26"/>
      <c r="R79" s="26"/>
      <c r="S79" s="26"/>
      <c r="T79" s="26"/>
      <c r="U79" s="26"/>
      <c r="V79" s="26"/>
    </row>
    <row r="80" spans="1:22" ht="12.5">
      <c r="A80" s="173" t="str">
        <f>VLOOKUP(B80,'Campaign x Landing Pages'!$A$1:$E$37,2,FALSE)</f>
        <v>Q2</v>
      </c>
      <c r="B80" s="172" t="s">
        <v>69</v>
      </c>
      <c r="C80" s="172" t="str">
        <f>VLOOKUP(B80,'Campaign x Landing Pages'!$A$1:$E$37,5,FALSE)</f>
        <v>Dog</v>
      </c>
      <c r="D80" s="172" t="s">
        <v>129</v>
      </c>
      <c r="E80" s="174" t="s">
        <v>130</v>
      </c>
      <c r="F80" s="175">
        <v>36986.666666666664</v>
      </c>
      <c r="G80" s="176">
        <v>1169168</v>
      </c>
      <c r="H80" s="176">
        <v>76814</v>
      </c>
      <c r="I80" s="176">
        <v>5698571.333333333</v>
      </c>
      <c r="J80" s="172">
        <v>2716</v>
      </c>
      <c r="K80" s="177">
        <f t="shared" si="0"/>
        <v>0.4815094470626014</v>
      </c>
      <c r="L80" s="177">
        <f t="shared" si="1"/>
        <v>13.618065783014236</v>
      </c>
      <c r="M80" s="178">
        <f t="shared" si="2"/>
        <v>1.3479518901638154E-2</v>
      </c>
      <c r="N80" s="178">
        <f t="shared" si="3"/>
        <v>3.5358137839456349E-2</v>
      </c>
      <c r="O80" s="172"/>
      <c r="P80" s="26"/>
      <c r="Q80" s="26"/>
      <c r="R80" s="26"/>
      <c r="S80" s="26"/>
      <c r="T80" s="26"/>
      <c r="U80" s="26"/>
      <c r="V80" s="26"/>
    </row>
    <row r="81" spans="1:22" ht="12.5">
      <c r="A81" s="173" t="str">
        <f>VLOOKUP(B81,'Campaign x Landing Pages'!$A$1:$E$37,2,FALSE)</f>
        <v>Q2</v>
      </c>
      <c r="B81" s="172" t="s">
        <v>69</v>
      </c>
      <c r="C81" s="172" t="str">
        <f>VLOOKUP(B81,'Campaign x Landing Pages'!$A$1:$E$37,5,FALSE)</f>
        <v>Dog</v>
      </c>
      <c r="D81" s="172" t="s">
        <v>131</v>
      </c>
      <c r="E81" s="174" t="s">
        <v>132</v>
      </c>
      <c r="F81" s="175">
        <v>30904.297777777774</v>
      </c>
      <c r="G81" s="176">
        <v>1195849.4814814816</v>
      </c>
      <c r="H81" s="176">
        <v>71134</v>
      </c>
      <c r="I81" s="176">
        <v>4267224.666666667</v>
      </c>
      <c r="J81" s="172">
        <v>2738</v>
      </c>
      <c r="K81" s="177">
        <f t="shared" si="0"/>
        <v>0.43445184831132472</v>
      </c>
      <c r="L81" s="177">
        <f t="shared" si="1"/>
        <v>11.287179612044476</v>
      </c>
      <c r="M81" s="178">
        <f t="shared" si="2"/>
        <v>1.6669851146029806E-2</v>
      </c>
      <c r="N81" s="178">
        <f t="shared" si="3"/>
        <v>3.849073579441617E-2</v>
      </c>
      <c r="O81" s="172"/>
      <c r="P81" s="26"/>
      <c r="Q81" s="26"/>
      <c r="R81" s="26"/>
      <c r="S81" s="26"/>
      <c r="T81" s="26"/>
      <c r="U81" s="26"/>
      <c r="V81" s="26"/>
    </row>
    <row r="82" spans="1:22" ht="12.5">
      <c r="A82" s="173" t="str">
        <f>VLOOKUP(B82,'Campaign x Landing Pages'!$A$1:$E$37,2,FALSE)</f>
        <v>Q2</v>
      </c>
      <c r="B82" s="172" t="s">
        <v>69</v>
      </c>
      <c r="C82" s="172" t="str">
        <f>VLOOKUP(B82,'Campaign x Landing Pages'!$A$1:$E$37,5,FALSE)</f>
        <v>Dog</v>
      </c>
      <c r="D82" s="172" t="s">
        <v>133</v>
      </c>
      <c r="E82" s="174" t="s">
        <v>134</v>
      </c>
      <c r="F82" s="175">
        <v>38647.408888888887</v>
      </c>
      <c r="G82" s="176">
        <v>1485754.3703703703</v>
      </c>
      <c r="H82" s="176">
        <v>75138.666666666672</v>
      </c>
      <c r="I82" s="176">
        <v>5509858.666666667</v>
      </c>
      <c r="J82" s="172">
        <v>3434</v>
      </c>
      <c r="K82" s="177">
        <f t="shared" si="0"/>
        <v>0.51434781322828305</v>
      </c>
      <c r="L82" s="177">
        <f t="shared" si="1"/>
        <v>11.254341551802238</v>
      </c>
      <c r="M82" s="178">
        <f t="shared" si="2"/>
        <v>1.3637131406153431E-2</v>
      </c>
      <c r="N82" s="178">
        <f t="shared" si="3"/>
        <v>4.5702168435248602E-2</v>
      </c>
      <c r="O82" s="172"/>
      <c r="P82" s="26"/>
      <c r="Q82" s="26"/>
      <c r="R82" s="26"/>
      <c r="S82" s="26"/>
      <c r="T82" s="26"/>
      <c r="U82" s="26"/>
      <c r="V82" s="26"/>
    </row>
    <row r="83" spans="1:22" ht="12.5">
      <c r="A83" s="173" t="str">
        <f>VLOOKUP(B83,'Campaign x Landing Pages'!$A$1:$E$37,2,FALSE)</f>
        <v>Q2</v>
      </c>
      <c r="B83" s="172" t="s">
        <v>70</v>
      </c>
      <c r="C83" s="172" t="str">
        <f>VLOOKUP(B83,'Campaign x Landing Pages'!$A$1:$E$37,5,FALSE)</f>
        <v>Fish</v>
      </c>
      <c r="D83" s="172" t="s">
        <v>93</v>
      </c>
      <c r="E83" s="174" t="s">
        <v>94</v>
      </c>
      <c r="F83" s="175">
        <v>8378.9644444444439</v>
      </c>
      <c r="G83" s="176">
        <v>75975.703703703708</v>
      </c>
      <c r="H83" s="176">
        <v>10042</v>
      </c>
      <c r="I83" s="176">
        <v>2349292</v>
      </c>
      <c r="J83" s="172">
        <v>328</v>
      </c>
      <c r="K83" s="177">
        <f t="shared" si="0"/>
        <v>0.83439199805262332</v>
      </c>
      <c r="L83" s="177">
        <f t="shared" si="1"/>
        <v>25.545623306233061</v>
      </c>
      <c r="M83" s="178">
        <f t="shared" si="2"/>
        <v>4.2744792899307533E-3</v>
      </c>
      <c r="N83" s="178">
        <f t="shared" si="3"/>
        <v>3.2662816172077273E-2</v>
      </c>
      <c r="O83" s="172"/>
      <c r="P83" s="26"/>
      <c r="Q83" s="26"/>
      <c r="R83" s="26"/>
      <c r="S83" s="26"/>
      <c r="T83" s="26"/>
      <c r="U83" s="26"/>
      <c r="V83" s="26"/>
    </row>
    <row r="84" spans="1:22" ht="12.5">
      <c r="A84" s="173" t="str">
        <f>VLOOKUP(B84,'Campaign x Landing Pages'!$A$1:$E$37,2,FALSE)</f>
        <v>Q2</v>
      </c>
      <c r="B84" s="172" t="s">
        <v>70</v>
      </c>
      <c r="C84" s="172" t="str">
        <f>VLOOKUP(B84,'Campaign x Landing Pages'!$A$1:$E$37,5,FALSE)</f>
        <v>Fish</v>
      </c>
      <c r="D84" s="172" t="s">
        <v>95</v>
      </c>
      <c r="E84" s="174" t="s">
        <v>96</v>
      </c>
      <c r="F84" s="175">
        <v>8244.1511111111122</v>
      </c>
      <c r="G84" s="176">
        <v>144110.8148148148</v>
      </c>
      <c r="H84" s="176">
        <v>6941.333333333333</v>
      </c>
      <c r="I84" s="176">
        <v>2655478.6666666665</v>
      </c>
      <c r="J84" s="172">
        <v>408</v>
      </c>
      <c r="K84" s="177">
        <f t="shared" si="0"/>
        <v>1.1876898450505828</v>
      </c>
      <c r="L84" s="177">
        <f t="shared" si="1"/>
        <v>20.20625272331155</v>
      </c>
      <c r="M84" s="178">
        <f t="shared" si="2"/>
        <v>2.6139668981210668E-3</v>
      </c>
      <c r="N84" s="178">
        <f t="shared" si="3"/>
        <v>5.8778332693046491E-2</v>
      </c>
      <c r="O84" s="172"/>
      <c r="P84" s="26"/>
      <c r="Q84" s="26"/>
      <c r="R84" s="26"/>
      <c r="S84" s="26"/>
      <c r="T84" s="26"/>
      <c r="U84" s="26"/>
      <c r="V84" s="26"/>
    </row>
    <row r="85" spans="1:22" ht="12.5">
      <c r="A85" s="173" t="str">
        <f>VLOOKUP(B85,'Campaign x Landing Pages'!$A$1:$E$37,2,FALSE)</f>
        <v>Q2</v>
      </c>
      <c r="B85" s="172" t="s">
        <v>70</v>
      </c>
      <c r="C85" s="172" t="str">
        <f>VLOOKUP(B85,'Campaign x Landing Pages'!$A$1:$E$37,5,FALSE)</f>
        <v>Fish</v>
      </c>
      <c r="D85" s="172" t="s">
        <v>97</v>
      </c>
      <c r="E85" s="174" t="s">
        <v>98</v>
      </c>
      <c r="F85" s="175">
        <v>8442.0755555555552</v>
      </c>
      <c r="G85" s="176">
        <v>73328.592592592599</v>
      </c>
      <c r="H85" s="176">
        <v>5814.666666666667</v>
      </c>
      <c r="I85" s="176">
        <v>2480516.6666666665</v>
      </c>
      <c r="J85" s="172">
        <v>306</v>
      </c>
      <c r="K85" s="177">
        <f t="shared" si="0"/>
        <v>1.4518589008637162</v>
      </c>
      <c r="L85" s="177">
        <f t="shared" si="1"/>
        <v>27.588482207697894</v>
      </c>
      <c r="M85" s="178">
        <f t="shared" si="2"/>
        <v>2.3441352943943134E-3</v>
      </c>
      <c r="N85" s="178">
        <f t="shared" si="3"/>
        <v>5.2625544599862413E-2</v>
      </c>
      <c r="O85" s="172"/>
      <c r="P85" s="26"/>
      <c r="Q85" s="26"/>
      <c r="R85" s="26"/>
      <c r="S85" s="26"/>
      <c r="T85" s="26"/>
      <c r="U85" s="26"/>
      <c r="V85" s="26"/>
    </row>
    <row r="86" spans="1:22" ht="12.5">
      <c r="A86" s="173" t="str">
        <f>VLOOKUP(B86,'Campaign x Landing Pages'!$A$1:$E$37,2,FALSE)</f>
        <v>Q2</v>
      </c>
      <c r="B86" s="172" t="s">
        <v>70</v>
      </c>
      <c r="C86" s="172" t="str">
        <f>VLOOKUP(B86,'Campaign x Landing Pages'!$A$1:$E$37,5,FALSE)</f>
        <v>Fish</v>
      </c>
      <c r="D86" s="172" t="s">
        <v>99</v>
      </c>
      <c r="E86" s="174" t="s">
        <v>100</v>
      </c>
      <c r="F86" s="175">
        <v>8528.297777777776</v>
      </c>
      <c r="G86" s="176">
        <v>131409.48148148149</v>
      </c>
      <c r="H86" s="176">
        <v>6044</v>
      </c>
      <c r="I86" s="176">
        <v>2336091.3333333335</v>
      </c>
      <c r="J86" s="172">
        <v>344</v>
      </c>
      <c r="K86" s="177">
        <f t="shared" si="0"/>
        <v>1.411035370247812</v>
      </c>
      <c r="L86" s="177">
        <f t="shared" si="1"/>
        <v>24.791563307493536</v>
      </c>
      <c r="M86" s="178">
        <f t="shared" si="2"/>
        <v>2.5872276112492176E-3</v>
      </c>
      <c r="N86" s="178">
        <f t="shared" si="3"/>
        <v>5.6915949702183985E-2</v>
      </c>
      <c r="O86" s="172"/>
      <c r="P86" s="26"/>
      <c r="Q86" s="26"/>
      <c r="R86" s="26"/>
      <c r="S86" s="26"/>
      <c r="T86" s="26"/>
      <c r="U86" s="26"/>
      <c r="V86" s="26"/>
    </row>
    <row r="87" spans="1:22" ht="12.5">
      <c r="A87" s="173" t="str">
        <f>VLOOKUP(B87,'Campaign x Landing Pages'!$A$1:$E$37,2,FALSE)</f>
        <v>Q1</v>
      </c>
      <c r="B87" s="172" t="s">
        <v>64</v>
      </c>
      <c r="C87" s="172" t="str">
        <f>VLOOKUP(B87,'Campaign x Landing Pages'!$A$1:$E$37,5,FALSE)</f>
        <v>Fish</v>
      </c>
      <c r="D87" s="172" t="s">
        <v>135</v>
      </c>
      <c r="E87" s="174" t="s">
        <v>136</v>
      </c>
      <c r="F87" s="175">
        <v>11787.831733333334</v>
      </c>
      <c r="G87" s="176">
        <v>165116.44444444447</v>
      </c>
      <c r="H87" s="176">
        <v>6172.666666666667</v>
      </c>
      <c r="I87" s="176">
        <v>2669087</v>
      </c>
      <c r="J87" s="172">
        <v>671</v>
      </c>
      <c r="K87" s="177">
        <f t="shared" si="0"/>
        <v>1.9096822119019332</v>
      </c>
      <c r="L87" s="177">
        <f t="shared" si="1"/>
        <v>17.567558469945357</v>
      </c>
      <c r="M87" s="178">
        <f t="shared" si="2"/>
        <v>2.3126509801541378E-3</v>
      </c>
      <c r="N87" s="178">
        <f t="shared" si="3"/>
        <v>0.10870504374122475</v>
      </c>
      <c r="O87" s="172"/>
      <c r="P87" s="26"/>
      <c r="Q87" s="26"/>
      <c r="R87" s="26"/>
      <c r="S87" s="26"/>
      <c r="T87" s="26"/>
      <c r="U87" s="26"/>
      <c r="V87" s="26"/>
    </row>
    <row r="88" spans="1:22" ht="12.5">
      <c r="A88" s="173" t="str">
        <f>VLOOKUP(B88,'Campaign x Landing Pages'!$A$1:$E$37,2,FALSE)</f>
        <v>Q1</v>
      </c>
      <c r="B88" s="172" t="s">
        <v>64</v>
      </c>
      <c r="C88" s="172" t="str">
        <f>VLOOKUP(B88,'Campaign x Landing Pages'!$A$1:$E$37,5,FALSE)</f>
        <v>Fish</v>
      </c>
      <c r="D88" s="172" t="s">
        <v>141</v>
      </c>
      <c r="E88" s="174" t="s">
        <v>142</v>
      </c>
      <c r="F88" s="175">
        <v>11665.120622222224</v>
      </c>
      <c r="G88" s="176">
        <v>127121.54074074073</v>
      </c>
      <c r="H88" s="176">
        <v>10828</v>
      </c>
      <c r="I88" s="176">
        <v>2313676.6666666665</v>
      </c>
      <c r="J88" s="172">
        <v>974</v>
      </c>
      <c r="K88" s="177">
        <f t="shared" si="0"/>
        <v>1.0773107334893077</v>
      </c>
      <c r="L88" s="177">
        <f t="shared" si="1"/>
        <v>11.976509879078259</v>
      </c>
      <c r="M88" s="178">
        <f t="shared" si="2"/>
        <v>4.6799970609549303E-3</v>
      </c>
      <c r="N88" s="178">
        <f t="shared" si="3"/>
        <v>8.9951976357591432E-2</v>
      </c>
      <c r="O88" s="172"/>
      <c r="P88" s="26"/>
      <c r="Q88" s="26"/>
      <c r="R88" s="26"/>
      <c r="S88" s="26"/>
      <c r="T88" s="26"/>
      <c r="U88" s="26"/>
      <c r="V88" s="26"/>
    </row>
    <row r="89" spans="1:22" ht="12.5">
      <c r="A89" s="173" t="str">
        <f>VLOOKUP(B89,'Campaign x Landing Pages'!$A$1:$E$37,2,FALSE)</f>
        <v>Q1</v>
      </c>
      <c r="B89" s="172" t="s">
        <v>64</v>
      </c>
      <c r="C89" s="172" t="str">
        <f>VLOOKUP(B89,'Campaign x Landing Pages'!$A$1:$E$37,5,FALSE)</f>
        <v>Fish</v>
      </c>
      <c r="D89" s="172" t="s">
        <v>137</v>
      </c>
      <c r="E89" s="174" t="s">
        <v>138</v>
      </c>
      <c r="F89" s="175">
        <v>8322.1961777777778</v>
      </c>
      <c r="G89" s="176">
        <v>105867.4962962963</v>
      </c>
      <c r="H89" s="176">
        <v>9132</v>
      </c>
      <c r="I89" s="176">
        <v>1492140.6666666667</v>
      </c>
      <c r="J89" s="172">
        <v>356</v>
      </c>
      <c r="K89" s="177">
        <f t="shared" si="0"/>
        <v>0.91132240229717232</v>
      </c>
      <c r="L89" s="177">
        <f t="shared" si="1"/>
        <v>23.376955555555554</v>
      </c>
      <c r="M89" s="178">
        <f t="shared" si="2"/>
        <v>6.1200664280534767E-3</v>
      </c>
      <c r="N89" s="178">
        <f t="shared" si="3"/>
        <v>3.898379325448971E-2</v>
      </c>
      <c r="O89" s="172"/>
      <c r="P89" s="26"/>
      <c r="Q89" s="26"/>
      <c r="R89" s="26"/>
      <c r="S89" s="26"/>
      <c r="T89" s="26"/>
      <c r="U89" s="26"/>
      <c r="V89" s="26"/>
    </row>
    <row r="90" spans="1:22" ht="12.5">
      <c r="A90" s="173" t="str">
        <f>VLOOKUP(B90,'Campaign x Landing Pages'!$A$1:$E$37,2,FALSE)</f>
        <v>Q1</v>
      </c>
      <c r="B90" s="172" t="s">
        <v>64</v>
      </c>
      <c r="C90" s="172" t="str">
        <f>VLOOKUP(B90,'Campaign x Landing Pages'!$A$1:$E$37,5,FALSE)</f>
        <v>Fish</v>
      </c>
      <c r="D90" s="172" t="s">
        <v>139</v>
      </c>
      <c r="E90" s="174" t="s">
        <v>140</v>
      </c>
      <c r="F90" s="175">
        <v>10775.080311111111</v>
      </c>
      <c r="G90" s="176">
        <v>410234.96296296298</v>
      </c>
      <c r="H90" s="176">
        <v>11881.333333333334</v>
      </c>
      <c r="I90" s="176">
        <v>1895110.3333333333</v>
      </c>
      <c r="J90" s="172">
        <v>1113</v>
      </c>
      <c r="K90" s="177">
        <f t="shared" si="0"/>
        <v>0.90689150862230195</v>
      </c>
      <c r="L90" s="177">
        <f t="shared" si="1"/>
        <v>9.6811143855445732</v>
      </c>
      <c r="M90" s="178">
        <f t="shared" si="2"/>
        <v>6.2694678638763515E-3</v>
      </c>
      <c r="N90" s="178">
        <f t="shared" si="3"/>
        <v>9.3676355066771397E-2</v>
      </c>
      <c r="O90" s="172"/>
      <c r="P90" s="26"/>
      <c r="Q90" s="26"/>
      <c r="R90" s="26"/>
      <c r="S90" s="26"/>
      <c r="T90" s="26"/>
      <c r="U90" s="26"/>
      <c r="V90" s="26"/>
    </row>
    <row r="91" spans="1:22" ht="12.5">
      <c r="A91" s="173" t="str">
        <f>VLOOKUP(B91,'Campaign x Landing Pages'!$A$1:$E$37,2,FALSE)</f>
        <v>Q1</v>
      </c>
      <c r="B91" s="172" t="s">
        <v>64</v>
      </c>
      <c r="C91" s="172" t="str">
        <f>VLOOKUP(B91,'Campaign x Landing Pages'!$A$1:$E$37,5,FALSE)</f>
        <v>Fish</v>
      </c>
      <c r="D91" s="172" t="s">
        <v>119</v>
      </c>
      <c r="E91" s="174" t="s">
        <v>120</v>
      </c>
      <c r="F91" s="175">
        <v>7688</v>
      </c>
      <c r="G91" s="176">
        <v>74389.037037037036</v>
      </c>
      <c r="H91" s="176">
        <v>8796</v>
      </c>
      <c r="I91" s="176">
        <v>2054809.3333333333</v>
      </c>
      <c r="J91" s="172">
        <v>289</v>
      </c>
      <c r="K91" s="177">
        <f t="shared" si="0"/>
        <v>0.87403365165984537</v>
      </c>
      <c r="L91" s="177">
        <f t="shared" si="1"/>
        <v>26.602076124567475</v>
      </c>
      <c r="M91" s="178">
        <f t="shared" si="2"/>
        <v>4.2806891409876147E-3</v>
      </c>
      <c r="N91" s="178">
        <f t="shared" si="3"/>
        <v>3.2855843565256934E-2</v>
      </c>
      <c r="O91" s="172"/>
      <c r="P91" s="26"/>
      <c r="Q91" s="26"/>
      <c r="R91" s="26"/>
      <c r="S91" s="26"/>
      <c r="T91" s="26"/>
      <c r="U91" s="26"/>
      <c r="V91" s="26"/>
    </row>
    <row r="92" spans="1:22" ht="12.5">
      <c r="A92" s="173" t="str">
        <f>VLOOKUP(B92,'Campaign x Landing Pages'!$A$1:$E$37,2,FALSE)</f>
        <v>Q1</v>
      </c>
      <c r="B92" s="172" t="s">
        <v>64</v>
      </c>
      <c r="C92" s="172" t="str">
        <f>VLOOKUP(B92,'Campaign x Landing Pages'!$A$1:$E$37,5,FALSE)</f>
        <v>Fish</v>
      </c>
      <c r="D92" s="172" t="s">
        <v>121</v>
      </c>
      <c r="E92" s="174" t="s">
        <v>122</v>
      </c>
      <c r="F92" s="175">
        <v>8029.04</v>
      </c>
      <c r="G92" s="176">
        <v>65634.666666666672</v>
      </c>
      <c r="H92" s="176">
        <v>8118</v>
      </c>
      <c r="I92" s="176">
        <v>2060082.6666666667</v>
      </c>
      <c r="J92" s="172">
        <v>288</v>
      </c>
      <c r="K92" s="177">
        <f t="shared" si="0"/>
        <v>0.98904163587090421</v>
      </c>
      <c r="L92" s="177">
        <f t="shared" si="1"/>
        <v>27.878611111111113</v>
      </c>
      <c r="M92" s="178">
        <f t="shared" si="2"/>
        <v>3.940618564174124E-3</v>
      </c>
      <c r="N92" s="178">
        <f t="shared" si="3"/>
        <v>3.5476718403547672E-2</v>
      </c>
      <c r="O92" s="172"/>
      <c r="P92" s="26"/>
      <c r="Q92" s="26"/>
      <c r="R92" s="26"/>
      <c r="S92" s="26"/>
      <c r="T92" s="26"/>
      <c r="U92" s="26"/>
      <c r="V92" s="26"/>
    </row>
    <row r="93" spans="1:22" ht="12.5">
      <c r="A93" s="173" t="str">
        <f>VLOOKUP(B93,'Campaign x Landing Pages'!$A$1:$E$37,2,FALSE)</f>
        <v>Q1</v>
      </c>
      <c r="B93" s="172" t="s">
        <v>64</v>
      </c>
      <c r="C93" s="172" t="str">
        <f>VLOOKUP(B93,'Campaign x Landing Pages'!$A$1:$E$37,5,FALSE)</f>
        <v>Fish</v>
      </c>
      <c r="D93" s="172" t="s">
        <v>123</v>
      </c>
      <c r="E93" s="174" t="s">
        <v>124</v>
      </c>
      <c r="F93" s="175">
        <v>8406.5199999999986</v>
      </c>
      <c r="G93" s="176">
        <v>73836.148148148161</v>
      </c>
      <c r="H93" s="176">
        <v>7620</v>
      </c>
      <c r="I93" s="176">
        <v>2173912.6666666665</v>
      </c>
      <c r="J93" s="172">
        <v>304</v>
      </c>
      <c r="K93" s="177">
        <f t="shared" si="0"/>
        <v>1.1032178477690286</v>
      </c>
      <c r="L93" s="177">
        <f t="shared" si="1"/>
        <v>27.653026315789468</v>
      </c>
      <c r="M93" s="178">
        <f t="shared" si="2"/>
        <v>3.5052006075681056E-3</v>
      </c>
      <c r="N93" s="178">
        <f t="shared" si="3"/>
        <v>3.9895013123359579E-2</v>
      </c>
      <c r="O93" s="172"/>
      <c r="P93" s="26"/>
      <c r="Q93" s="26"/>
      <c r="R93" s="26"/>
      <c r="S93" s="26"/>
      <c r="T93" s="26"/>
      <c r="U93" s="26"/>
      <c r="V93" s="26"/>
    </row>
    <row r="94" spans="1:22" ht="12.5">
      <c r="A94" s="173" t="str">
        <f>VLOOKUP(B94,'Campaign x Landing Pages'!$A$1:$E$37,2,FALSE)</f>
        <v>Q1</v>
      </c>
      <c r="B94" s="172" t="s">
        <v>64</v>
      </c>
      <c r="C94" s="172" t="str">
        <f>VLOOKUP(B94,'Campaign x Landing Pages'!$A$1:$E$37,5,FALSE)</f>
        <v>Fish</v>
      </c>
      <c r="D94" s="172" t="s">
        <v>125</v>
      </c>
      <c r="E94" s="174" t="s">
        <v>126</v>
      </c>
      <c r="F94" s="175">
        <v>9063.7066666666669</v>
      </c>
      <c r="G94" s="176">
        <v>89275.555555555562</v>
      </c>
      <c r="H94" s="176">
        <v>13220</v>
      </c>
      <c r="I94" s="176">
        <v>2278186.6666666665</v>
      </c>
      <c r="J94" s="172">
        <v>369</v>
      </c>
      <c r="K94" s="177">
        <f t="shared" si="0"/>
        <v>0.68560564800806856</v>
      </c>
      <c r="L94" s="177">
        <f t="shared" si="1"/>
        <v>24.562890695573625</v>
      </c>
      <c r="M94" s="178">
        <f t="shared" si="2"/>
        <v>5.8028607547523179E-3</v>
      </c>
      <c r="N94" s="178">
        <f t="shared" si="3"/>
        <v>2.7912254160363085E-2</v>
      </c>
      <c r="O94" s="172"/>
      <c r="P94" s="26"/>
      <c r="Q94" s="26"/>
      <c r="R94" s="26"/>
      <c r="S94" s="26"/>
      <c r="T94" s="26"/>
      <c r="U94" s="26"/>
      <c r="V94" s="26"/>
    </row>
    <row r="95" spans="1:22" ht="12.5">
      <c r="A95" s="173" t="str">
        <f>VLOOKUP(B95,'Campaign x Landing Pages'!$A$1:$E$37,2,FALSE)</f>
        <v>Q1</v>
      </c>
      <c r="B95" s="172" t="s">
        <v>65</v>
      </c>
      <c r="C95" s="172" t="str">
        <f>VLOOKUP(B95,'Campaign x Landing Pages'!$A$1:$E$37,5,FALSE)</f>
        <v>Reptile</v>
      </c>
      <c r="D95" s="172" t="s">
        <v>103</v>
      </c>
      <c r="E95" s="174" t="s">
        <v>104</v>
      </c>
      <c r="F95" s="175">
        <v>5900.4444444444443</v>
      </c>
      <c r="G95" s="176">
        <v>31371.851851851854</v>
      </c>
      <c r="H95" s="176">
        <v>2640</v>
      </c>
      <c r="I95" s="176">
        <v>908199.33333333337</v>
      </c>
      <c r="J95" s="172">
        <v>70</v>
      </c>
      <c r="K95" s="177">
        <f t="shared" si="0"/>
        <v>2.2350168350168351</v>
      </c>
      <c r="L95" s="177">
        <f t="shared" si="1"/>
        <v>84.292063492063491</v>
      </c>
      <c r="M95" s="178">
        <f t="shared" si="2"/>
        <v>2.9068508455192287E-3</v>
      </c>
      <c r="N95" s="178">
        <f t="shared" si="3"/>
        <v>2.6515151515151516E-2</v>
      </c>
      <c r="O95" s="172"/>
      <c r="P95" s="26"/>
      <c r="Q95" s="26"/>
      <c r="R95" s="26"/>
      <c r="S95" s="26"/>
      <c r="T95" s="26"/>
      <c r="U95" s="26"/>
      <c r="V95" s="26"/>
    </row>
    <row r="96" spans="1:22" ht="12.5">
      <c r="A96" s="173" t="str">
        <f>VLOOKUP(B96,'Campaign x Landing Pages'!$A$1:$E$37,2,FALSE)</f>
        <v>Q1</v>
      </c>
      <c r="B96" s="172" t="s">
        <v>65</v>
      </c>
      <c r="C96" s="172" t="str">
        <f>VLOOKUP(B96,'Campaign x Landing Pages'!$A$1:$E$37,5,FALSE)</f>
        <v>Reptile</v>
      </c>
      <c r="D96" s="172" t="s">
        <v>105</v>
      </c>
      <c r="E96" s="174" t="s">
        <v>106</v>
      </c>
      <c r="F96" s="175">
        <v>5881.4844444444452</v>
      </c>
      <c r="G96" s="176">
        <v>6842.9629629629626</v>
      </c>
      <c r="H96" s="176">
        <v>2482.6666666666665</v>
      </c>
      <c r="I96" s="176">
        <v>855996.66666666663</v>
      </c>
      <c r="J96" s="172">
        <v>32</v>
      </c>
      <c r="K96" s="177">
        <f t="shared" si="0"/>
        <v>2.3690189760114575</v>
      </c>
      <c r="L96" s="177">
        <f t="shared" si="1"/>
        <v>183.79638888888891</v>
      </c>
      <c r="M96" s="178">
        <f t="shared" si="2"/>
        <v>2.9003228205717311E-3</v>
      </c>
      <c r="N96" s="178">
        <f t="shared" si="3"/>
        <v>1.288936627282492E-2</v>
      </c>
      <c r="O96" s="172"/>
      <c r="P96" s="26"/>
      <c r="Q96" s="26"/>
      <c r="R96" s="26"/>
      <c r="S96" s="26"/>
      <c r="T96" s="26"/>
      <c r="U96" s="26"/>
      <c r="V96" s="26"/>
    </row>
    <row r="97" spans="1:22" ht="12.5">
      <c r="A97" s="173" t="str">
        <f>VLOOKUP(B97,'Campaign x Landing Pages'!$A$1:$E$37,2,FALSE)</f>
        <v>Q1</v>
      </c>
      <c r="B97" s="172" t="s">
        <v>65</v>
      </c>
      <c r="C97" s="172" t="str">
        <f>VLOOKUP(B97,'Campaign x Landing Pages'!$A$1:$E$37,5,FALSE)</f>
        <v>Reptile</v>
      </c>
      <c r="D97" s="172" t="s">
        <v>107</v>
      </c>
      <c r="E97" s="174" t="s">
        <v>108</v>
      </c>
      <c r="F97" s="175">
        <v>5948.1511111111113</v>
      </c>
      <c r="G97" s="176">
        <v>5986.0740740740739</v>
      </c>
      <c r="H97" s="176">
        <v>2264</v>
      </c>
      <c r="I97" s="176">
        <v>924610</v>
      </c>
      <c r="J97" s="172">
        <v>35</v>
      </c>
      <c r="K97" s="177">
        <f t="shared" si="0"/>
        <v>2.6272752257557914</v>
      </c>
      <c r="L97" s="177">
        <f t="shared" si="1"/>
        <v>169.9471746031746</v>
      </c>
      <c r="M97" s="178">
        <f t="shared" si="2"/>
        <v>2.4485999502492943E-3</v>
      </c>
      <c r="N97" s="178">
        <f t="shared" si="3"/>
        <v>1.5459363957597174E-2</v>
      </c>
      <c r="O97" s="172"/>
      <c r="P97" s="26"/>
      <c r="Q97" s="26"/>
      <c r="R97" s="26"/>
      <c r="S97" s="26"/>
      <c r="T97" s="26"/>
      <c r="U97" s="26"/>
      <c r="V97" s="26"/>
    </row>
    <row r="98" spans="1:22" ht="12.5">
      <c r="A98" s="173" t="str">
        <f>VLOOKUP(B98,'Campaign x Landing Pages'!$A$1:$E$37,2,FALSE)</f>
        <v>Q1</v>
      </c>
      <c r="B98" s="172" t="s">
        <v>65</v>
      </c>
      <c r="C98" s="172" t="str">
        <f>VLOOKUP(B98,'Campaign x Landing Pages'!$A$1:$E$37,5,FALSE)</f>
        <v>Reptile</v>
      </c>
      <c r="D98" s="172" t="s">
        <v>109</v>
      </c>
      <c r="E98" s="174" t="s">
        <v>110</v>
      </c>
      <c r="F98" s="175">
        <v>6040.8888888888896</v>
      </c>
      <c r="G98" s="176">
        <v>53529.777777777781</v>
      </c>
      <c r="H98" s="176">
        <v>2157.3333333333335</v>
      </c>
      <c r="I98" s="176">
        <v>840002</v>
      </c>
      <c r="J98" s="172">
        <v>101</v>
      </c>
      <c r="K98" s="177">
        <f t="shared" si="0"/>
        <v>2.8001648125257521</v>
      </c>
      <c r="L98" s="177">
        <f t="shared" si="1"/>
        <v>59.810781078107816</v>
      </c>
      <c r="M98" s="178">
        <f t="shared" si="2"/>
        <v>2.5682478533781269E-3</v>
      </c>
      <c r="N98" s="178">
        <f t="shared" si="3"/>
        <v>4.6817058096415322E-2</v>
      </c>
      <c r="O98" s="172"/>
      <c r="P98" s="26"/>
      <c r="Q98" s="26"/>
      <c r="R98" s="26"/>
      <c r="S98" s="26"/>
      <c r="T98" s="26"/>
      <c r="U98" s="26"/>
      <c r="V98" s="26"/>
    </row>
    <row r="99" spans="1:22" ht="12.5">
      <c r="A99" s="173" t="str">
        <f>VLOOKUP(B99,'Campaign x Landing Pages'!$A$1:$E$37,2,FALSE)</f>
        <v>Q1</v>
      </c>
      <c r="B99" s="172" t="s">
        <v>65</v>
      </c>
      <c r="C99" s="172" t="str">
        <f>VLOOKUP(B99,'Campaign x Landing Pages'!$A$1:$E$37,5,FALSE)</f>
        <v>Reptile</v>
      </c>
      <c r="D99" s="172" t="s">
        <v>135</v>
      </c>
      <c r="E99" s="174" t="s">
        <v>136</v>
      </c>
      <c r="F99" s="175">
        <v>7225.5206222222232</v>
      </c>
      <c r="G99" s="176">
        <v>14722.014814814816</v>
      </c>
      <c r="H99" s="176">
        <v>2380</v>
      </c>
      <c r="I99" s="176">
        <v>1170733.3333333333</v>
      </c>
      <c r="J99" s="172">
        <v>408</v>
      </c>
      <c r="K99" s="177">
        <f t="shared" si="0"/>
        <v>3.0359330345471527</v>
      </c>
      <c r="L99" s="177">
        <f t="shared" si="1"/>
        <v>17.709609368191725</v>
      </c>
      <c r="M99" s="178">
        <f t="shared" si="2"/>
        <v>2.0329138431752179E-3</v>
      </c>
      <c r="N99" s="178">
        <f t="shared" si="3"/>
        <v>0.17142857142857143</v>
      </c>
      <c r="O99" s="172"/>
      <c r="P99" s="26"/>
      <c r="Q99" s="26"/>
      <c r="R99" s="26"/>
      <c r="S99" s="26"/>
      <c r="T99" s="26"/>
      <c r="U99" s="26"/>
      <c r="V99" s="26"/>
    </row>
    <row r="100" spans="1:22" ht="12.5">
      <c r="A100" s="173" t="str">
        <f>VLOOKUP(B100,'Campaign x Landing Pages'!$A$1:$E$37,2,FALSE)</f>
        <v>Q1</v>
      </c>
      <c r="B100" s="172" t="s">
        <v>65</v>
      </c>
      <c r="C100" s="172" t="str">
        <f>VLOOKUP(B100,'Campaign x Landing Pages'!$A$1:$E$37,5,FALSE)</f>
        <v>Reptile</v>
      </c>
      <c r="D100" s="172" t="s">
        <v>141</v>
      </c>
      <c r="E100" s="174" t="s">
        <v>142</v>
      </c>
      <c r="F100" s="175">
        <v>7341.2225333333336</v>
      </c>
      <c r="G100" s="176">
        <v>18150.666666666668</v>
      </c>
      <c r="H100" s="176">
        <v>2827.3333333333335</v>
      </c>
      <c r="I100" s="176">
        <v>1210202.3333333333</v>
      </c>
      <c r="J100" s="172">
        <v>792</v>
      </c>
      <c r="K100" s="177">
        <f t="shared" si="0"/>
        <v>2.596518226833294</v>
      </c>
      <c r="L100" s="177">
        <f t="shared" si="1"/>
        <v>9.2692203703703715</v>
      </c>
      <c r="M100" s="178">
        <f t="shared" si="2"/>
        <v>2.3362484565253141E-3</v>
      </c>
      <c r="N100" s="178">
        <f t="shared" si="3"/>
        <v>0.28012261259136995</v>
      </c>
      <c r="O100" s="172"/>
      <c r="P100" s="26"/>
      <c r="Q100" s="26"/>
      <c r="R100" s="26"/>
      <c r="S100" s="26"/>
      <c r="T100" s="26"/>
      <c r="U100" s="26"/>
      <c r="V100" s="26"/>
    </row>
    <row r="101" spans="1:22" ht="12.5">
      <c r="A101" s="173" t="str">
        <f>VLOOKUP(B101,'Campaign x Landing Pages'!$A$1:$E$37,2,FALSE)</f>
        <v>Q1</v>
      </c>
      <c r="B101" s="172" t="s">
        <v>65</v>
      </c>
      <c r="C101" s="172" t="str">
        <f>VLOOKUP(B101,'Campaign x Landing Pages'!$A$1:$E$37,5,FALSE)</f>
        <v>Reptile</v>
      </c>
      <c r="D101" s="172" t="s">
        <v>137</v>
      </c>
      <c r="E101" s="174" t="s">
        <v>138</v>
      </c>
      <c r="F101" s="175">
        <v>7492.0628444444455</v>
      </c>
      <c r="G101" s="176">
        <v>33703.437037037045</v>
      </c>
      <c r="H101" s="176">
        <v>2442</v>
      </c>
      <c r="I101" s="176">
        <v>1142781</v>
      </c>
      <c r="J101" s="172">
        <v>211</v>
      </c>
      <c r="K101" s="177">
        <f t="shared" si="0"/>
        <v>3.0680028028028032</v>
      </c>
      <c r="L101" s="177">
        <f t="shared" si="1"/>
        <v>35.507406845708275</v>
      </c>
      <c r="M101" s="178">
        <f t="shared" si="2"/>
        <v>2.1368923704541817E-3</v>
      </c>
      <c r="N101" s="178">
        <f t="shared" si="3"/>
        <v>8.6404586404586411E-2</v>
      </c>
      <c r="O101" s="172"/>
      <c r="P101" s="26"/>
      <c r="Q101" s="26"/>
      <c r="R101" s="26"/>
      <c r="S101" s="26"/>
      <c r="T101" s="26"/>
      <c r="U101" s="26"/>
      <c r="V101" s="26"/>
    </row>
    <row r="102" spans="1:22" ht="12.5">
      <c r="A102" s="173" t="str">
        <f>VLOOKUP(B102,'Campaign x Landing Pages'!$A$1:$E$37,2,FALSE)</f>
        <v>Q1</v>
      </c>
      <c r="B102" s="172" t="s">
        <v>65</v>
      </c>
      <c r="C102" s="172" t="str">
        <f>VLOOKUP(B102,'Campaign x Landing Pages'!$A$1:$E$37,5,FALSE)</f>
        <v>Reptile</v>
      </c>
      <c r="D102" s="172" t="s">
        <v>139</v>
      </c>
      <c r="E102" s="174" t="s">
        <v>140</v>
      </c>
      <c r="F102" s="175">
        <v>7771.6095111111126</v>
      </c>
      <c r="G102" s="176">
        <v>16939.022222222226</v>
      </c>
      <c r="H102" s="176">
        <v>6954</v>
      </c>
      <c r="I102" s="176">
        <v>1132197.3333333333</v>
      </c>
      <c r="J102" s="172">
        <v>563</v>
      </c>
      <c r="K102" s="177">
        <f t="shared" si="0"/>
        <v>1.1175739877927973</v>
      </c>
      <c r="L102" s="177">
        <f t="shared" si="1"/>
        <v>13.80392453128084</v>
      </c>
      <c r="M102" s="178">
        <f t="shared" si="2"/>
        <v>6.1420388436409208E-3</v>
      </c>
      <c r="N102" s="178">
        <f t="shared" si="3"/>
        <v>8.0960598216853613E-2</v>
      </c>
      <c r="O102" s="172"/>
      <c r="P102" s="26"/>
      <c r="Q102" s="26"/>
      <c r="R102" s="26"/>
      <c r="S102" s="26"/>
      <c r="T102" s="26"/>
      <c r="U102" s="26"/>
      <c r="V102" s="26"/>
    </row>
    <row r="103" spans="1:22" ht="12.5">
      <c r="A103" s="173" t="str">
        <f>VLOOKUP(B103,'Campaign x Landing Pages'!$A$1:$E$37,2,FALSE)</f>
        <v>Q1</v>
      </c>
      <c r="B103" s="172" t="s">
        <v>65</v>
      </c>
      <c r="C103" s="172" t="str">
        <f>VLOOKUP(B103,'Campaign x Landing Pages'!$A$1:$E$37,5,FALSE)</f>
        <v>Reptile</v>
      </c>
      <c r="D103" s="172" t="s">
        <v>119</v>
      </c>
      <c r="E103" s="174" t="s">
        <v>120</v>
      </c>
      <c r="F103" s="175">
        <v>5841.4844444444452</v>
      </c>
      <c r="G103" s="176">
        <v>6094.8148148148148</v>
      </c>
      <c r="H103" s="176">
        <v>2168</v>
      </c>
      <c r="I103" s="176">
        <v>900998</v>
      </c>
      <c r="J103" s="172">
        <v>40</v>
      </c>
      <c r="K103" s="177">
        <f t="shared" si="0"/>
        <v>2.6944116441164416</v>
      </c>
      <c r="L103" s="177">
        <f t="shared" si="1"/>
        <v>146.03711111111113</v>
      </c>
      <c r="M103" s="178">
        <f t="shared" si="2"/>
        <v>2.4062206575375306E-3</v>
      </c>
      <c r="N103" s="178">
        <f t="shared" si="3"/>
        <v>1.8450184501845018E-2</v>
      </c>
      <c r="O103" s="172"/>
      <c r="P103" s="26"/>
      <c r="Q103" s="26"/>
      <c r="R103" s="26"/>
      <c r="S103" s="26"/>
      <c r="T103" s="26"/>
      <c r="U103" s="26"/>
      <c r="V103" s="26"/>
    </row>
    <row r="104" spans="1:22" ht="12.5">
      <c r="A104" s="173" t="str">
        <f>VLOOKUP(B104,'Campaign x Landing Pages'!$A$1:$E$37,2,FALSE)</f>
        <v>Q1</v>
      </c>
      <c r="B104" s="172" t="s">
        <v>65</v>
      </c>
      <c r="C104" s="172" t="str">
        <f>VLOOKUP(B104,'Campaign x Landing Pages'!$A$1:$E$37,5,FALSE)</f>
        <v>Reptile</v>
      </c>
      <c r="D104" s="172" t="s">
        <v>121</v>
      </c>
      <c r="E104" s="174" t="s">
        <v>122</v>
      </c>
      <c r="F104" s="175">
        <v>5880.5955555555556</v>
      </c>
      <c r="G104" s="176">
        <v>8975.7037037037026</v>
      </c>
      <c r="H104" s="176">
        <v>1902</v>
      </c>
      <c r="I104" s="176">
        <v>883216</v>
      </c>
      <c r="J104" s="172">
        <v>44</v>
      </c>
      <c r="K104" s="177">
        <f t="shared" si="0"/>
        <v>3.0917957705339409</v>
      </c>
      <c r="L104" s="177">
        <f t="shared" si="1"/>
        <v>133.64989898989899</v>
      </c>
      <c r="M104" s="178">
        <f t="shared" si="2"/>
        <v>2.153493596130505E-3</v>
      </c>
      <c r="N104" s="178">
        <f t="shared" si="3"/>
        <v>2.3133543638275498E-2</v>
      </c>
      <c r="O104" s="172"/>
      <c r="P104" s="26"/>
      <c r="Q104" s="26"/>
      <c r="R104" s="26"/>
      <c r="S104" s="26"/>
      <c r="T104" s="26"/>
      <c r="U104" s="26"/>
      <c r="V104" s="26"/>
    </row>
    <row r="105" spans="1:22" ht="12.5">
      <c r="A105" s="173" t="str">
        <f>VLOOKUP(B105,'Campaign x Landing Pages'!$A$1:$E$37,2,FALSE)</f>
        <v>Q1</v>
      </c>
      <c r="B105" s="172" t="s">
        <v>65</v>
      </c>
      <c r="C105" s="172" t="str">
        <f>VLOOKUP(B105,'Campaign x Landing Pages'!$A$1:$E$37,5,FALSE)</f>
        <v>Reptile</v>
      </c>
      <c r="D105" s="172" t="s">
        <v>123</v>
      </c>
      <c r="E105" s="174" t="s">
        <v>124</v>
      </c>
      <c r="F105" s="175">
        <v>5938.373333333333</v>
      </c>
      <c r="G105" s="176">
        <v>12977.185185185184</v>
      </c>
      <c r="H105" s="176">
        <v>3306</v>
      </c>
      <c r="I105" s="176">
        <v>1013300.6666666666</v>
      </c>
      <c r="J105" s="172">
        <v>57</v>
      </c>
      <c r="K105" s="177">
        <f t="shared" si="0"/>
        <v>1.7962411776567855</v>
      </c>
      <c r="L105" s="177">
        <f t="shared" si="1"/>
        <v>104.18198830409357</v>
      </c>
      <c r="M105" s="178">
        <f t="shared" si="2"/>
        <v>3.2626051760879134E-3</v>
      </c>
      <c r="N105" s="178">
        <f t="shared" si="3"/>
        <v>1.7241379310344827E-2</v>
      </c>
      <c r="O105" s="172"/>
      <c r="P105" s="26"/>
      <c r="Q105" s="26"/>
      <c r="R105" s="26"/>
      <c r="S105" s="26"/>
      <c r="T105" s="26"/>
      <c r="U105" s="26"/>
      <c r="V105" s="26"/>
    </row>
    <row r="106" spans="1:22" ht="12.5">
      <c r="A106" s="173" t="str">
        <f>VLOOKUP(B106,'Campaign x Landing Pages'!$A$1:$E$37,2,FALSE)</f>
        <v>Q1</v>
      </c>
      <c r="B106" s="172" t="s">
        <v>65</v>
      </c>
      <c r="C106" s="172" t="str">
        <f>VLOOKUP(B106,'Campaign x Landing Pages'!$A$1:$E$37,5,FALSE)</f>
        <v>Reptile</v>
      </c>
      <c r="D106" s="172" t="s">
        <v>125</v>
      </c>
      <c r="E106" s="174" t="s">
        <v>126</v>
      </c>
      <c r="F106" s="175">
        <v>5926.52</v>
      </c>
      <c r="G106" s="176">
        <v>12872.296296296297</v>
      </c>
      <c r="H106" s="176">
        <v>3578</v>
      </c>
      <c r="I106" s="176">
        <v>1115077.3333333333</v>
      </c>
      <c r="J106" s="172">
        <v>64</v>
      </c>
      <c r="K106" s="177">
        <f t="shared" si="0"/>
        <v>1.6563778647288989</v>
      </c>
      <c r="L106" s="177">
        <f t="shared" si="1"/>
        <v>92.601875000000007</v>
      </c>
      <c r="M106" s="178">
        <f t="shared" si="2"/>
        <v>3.2087460600639956E-3</v>
      </c>
      <c r="N106" s="178">
        <f t="shared" si="3"/>
        <v>1.7887087758524316E-2</v>
      </c>
      <c r="O106" s="172"/>
      <c r="P106" s="26"/>
      <c r="Q106" s="26"/>
      <c r="R106" s="26"/>
      <c r="S106" s="26"/>
      <c r="T106" s="26"/>
      <c r="U106" s="26"/>
      <c r="V106" s="26"/>
    </row>
    <row r="107" spans="1:22" ht="12.5">
      <c r="A107" s="173" t="str">
        <f>VLOOKUP(B107,'Campaign x Landing Pages'!$A$1:$E$37,2,FALSE)</f>
        <v>Q2</v>
      </c>
      <c r="B107" s="172" t="s">
        <v>70</v>
      </c>
      <c r="C107" s="172" t="str">
        <f>VLOOKUP(B107,'Campaign x Landing Pages'!$A$1:$E$37,5,FALSE)</f>
        <v>Fish</v>
      </c>
      <c r="D107" s="172" t="s">
        <v>111</v>
      </c>
      <c r="E107" s="174" t="s">
        <v>112</v>
      </c>
      <c r="F107" s="175">
        <v>9196.1511111111122</v>
      </c>
      <c r="G107" s="176">
        <v>172480</v>
      </c>
      <c r="H107" s="176">
        <v>13933.333333333334</v>
      </c>
      <c r="I107" s="176">
        <v>1930634.6666666667</v>
      </c>
      <c r="J107" s="172">
        <v>483</v>
      </c>
      <c r="K107" s="177">
        <f t="shared" si="0"/>
        <v>0.66001084529505583</v>
      </c>
      <c r="L107" s="177">
        <f t="shared" si="1"/>
        <v>19.03965033356338</v>
      </c>
      <c r="M107" s="178">
        <f t="shared" si="2"/>
        <v>7.2169704470239834E-3</v>
      </c>
      <c r="N107" s="178">
        <f t="shared" si="3"/>
        <v>3.4665071770334926E-2</v>
      </c>
      <c r="O107" s="172"/>
      <c r="P107" s="26"/>
      <c r="Q107" s="26"/>
      <c r="R107" s="26"/>
      <c r="S107" s="26"/>
      <c r="T107" s="26"/>
      <c r="U107" s="26"/>
      <c r="V107" s="26"/>
    </row>
    <row r="108" spans="1:22" ht="12.5">
      <c r="A108" s="173" t="str">
        <f>VLOOKUP(B108,'Campaign x Landing Pages'!$A$1:$E$37,2,FALSE)</f>
        <v>Q2</v>
      </c>
      <c r="B108" s="172" t="s">
        <v>70</v>
      </c>
      <c r="C108" s="172" t="str">
        <f>VLOOKUP(B108,'Campaign x Landing Pages'!$A$1:$E$37,5,FALSE)</f>
        <v>Fish</v>
      </c>
      <c r="D108" s="172" t="s">
        <v>113</v>
      </c>
      <c r="E108" s="174" t="s">
        <v>114</v>
      </c>
      <c r="F108" s="175">
        <v>6960</v>
      </c>
      <c r="G108" s="176">
        <v>113733.33333333333</v>
      </c>
      <c r="H108" s="176">
        <v>8563.3333333333339</v>
      </c>
      <c r="I108" s="176">
        <v>1441388.6666666667</v>
      </c>
      <c r="J108" s="172">
        <v>356</v>
      </c>
      <c r="K108" s="177">
        <f t="shared" si="0"/>
        <v>0.81276761385753205</v>
      </c>
      <c r="L108" s="177">
        <f t="shared" si="1"/>
        <v>19.55056179775281</v>
      </c>
      <c r="M108" s="178">
        <f t="shared" si="2"/>
        <v>5.9410300159614595E-3</v>
      </c>
      <c r="N108" s="178">
        <f t="shared" si="3"/>
        <v>4.1572596340988706E-2</v>
      </c>
      <c r="O108" s="172"/>
      <c r="P108" s="26"/>
      <c r="Q108" s="26"/>
      <c r="R108" s="26"/>
      <c r="S108" s="26"/>
      <c r="T108" s="26"/>
      <c r="U108" s="26"/>
      <c r="V108" s="26"/>
    </row>
    <row r="109" spans="1:22" ht="12.5">
      <c r="A109" s="173" t="str">
        <f>VLOOKUP(B109,'Campaign x Landing Pages'!$A$1:$E$37,2,FALSE)</f>
        <v>Q2</v>
      </c>
      <c r="B109" s="172" t="s">
        <v>70</v>
      </c>
      <c r="C109" s="172" t="str">
        <f>VLOOKUP(B109,'Campaign x Landing Pages'!$A$1:$E$37,5,FALSE)</f>
        <v>Fish</v>
      </c>
      <c r="D109" s="172" t="s">
        <v>115</v>
      </c>
      <c r="E109" s="174" t="s">
        <v>116</v>
      </c>
      <c r="F109" s="175">
        <v>6521.7777777777774</v>
      </c>
      <c r="G109" s="176">
        <v>117412.44444444444</v>
      </c>
      <c r="H109" s="176">
        <v>9698.6666666666661</v>
      </c>
      <c r="I109" s="176">
        <v>1395898</v>
      </c>
      <c r="J109" s="172">
        <v>308</v>
      </c>
      <c r="K109" s="177">
        <f t="shared" si="0"/>
        <v>0.67244065621849514</v>
      </c>
      <c r="L109" s="177">
        <f t="shared" si="1"/>
        <v>21.174603174603174</v>
      </c>
      <c r="M109" s="178">
        <f t="shared" si="2"/>
        <v>6.9479766191130488E-3</v>
      </c>
      <c r="N109" s="178">
        <f t="shared" si="3"/>
        <v>3.1756942535056371E-2</v>
      </c>
      <c r="O109" s="172"/>
      <c r="P109" s="26"/>
      <c r="Q109" s="26"/>
      <c r="R109" s="26"/>
      <c r="S109" s="26"/>
      <c r="T109" s="26"/>
      <c r="U109" s="26"/>
      <c r="V109" s="26"/>
    </row>
    <row r="110" spans="1:22" ht="12.5">
      <c r="A110" s="173" t="str">
        <f>VLOOKUP(B110,'Campaign x Landing Pages'!$A$1:$E$37,2,FALSE)</f>
        <v>Q2</v>
      </c>
      <c r="B110" s="172" t="s">
        <v>70</v>
      </c>
      <c r="C110" s="172" t="str">
        <f>VLOOKUP(B110,'Campaign x Landing Pages'!$A$1:$E$37,5,FALSE)</f>
        <v>Fish</v>
      </c>
      <c r="D110" s="172" t="s">
        <v>117</v>
      </c>
      <c r="E110" s="174" t="s">
        <v>118</v>
      </c>
      <c r="F110" s="175">
        <v>7051.5555555555557</v>
      </c>
      <c r="G110" s="176">
        <v>113701.62962962962</v>
      </c>
      <c r="H110" s="176">
        <v>10602.666666666666</v>
      </c>
      <c r="I110" s="176">
        <v>1564312</v>
      </c>
      <c r="J110" s="172">
        <v>336</v>
      </c>
      <c r="K110" s="177">
        <f t="shared" si="0"/>
        <v>0.66507377598926898</v>
      </c>
      <c r="L110" s="177">
        <f t="shared" si="1"/>
        <v>20.986772486772487</v>
      </c>
      <c r="M110" s="178">
        <f t="shared" si="2"/>
        <v>6.7778465335985826E-3</v>
      </c>
      <c r="N110" s="178">
        <f t="shared" si="3"/>
        <v>3.1690140845070422E-2</v>
      </c>
      <c r="O110" s="172"/>
      <c r="P110" s="26"/>
      <c r="Q110" s="26"/>
      <c r="R110" s="26"/>
      <c r="S110" s="26"/>
      <c r="T110" s="26"/>
      <c r="U110" s="26"/>
      <c r="V110" s="26"/>
    </row>
    <row r="111" spans="1:22" ht="12.5">
      <c r="A111" s="173" t="str">
        <f>VLOOKUP(B111,'Campaign x Landing Pages'!$A$1:$E$37,2,FALSE)</f>
        <v>Q2</v>
      </c>
      <c r="B111" s="172" t="s">
        <v>70</v>
      </c>
      <c r="C111" s="172" t="str">
        <f>VLOOKUP(B111,'Campaign x Landing Pages'!$A$1:$E$37,5,FALSE)</f>
        <v>Fish</v>
      </c>
      <c r="D111" s="172" t="s">
        <v>127</v>
      </c>
      <c r="E111" s="174" t="s">
        <v>128</v>
      </c>
      <c r="F111" s="175">
        <v>9645.0399999999991</v>
      </c>
      <c r="G111" s="176">
        <v>150008.88888888891</v>
      </c>
      <c r="H111" s="176">
        <v>5989.333333333333</v>
      </c>
      <c r="I111" s="176">
        <v>2668812</v>
      </c>
      <c r="J111" s="172">
        <v>396</v>
      </c>
      <c r="K111" s="177">
        <f t="shared" si="0"/>
        <v>1.6103695458593053</v>
      </c>
      <c r="L111" s="177">
        <f t="shared" si="1"/>
        <v>24.356161616161614</v>
      </c>
      <c r="M111" s="178">
        <f t="shared" si="2"/>
        <v>2.2441945454881548E-3</v>
      </c>
      <c r="N111" s="178">
        <f t="shared" si="3"/>
        <v>6.6117542297417634E-2</v>
      </c>
      <c r="O111" s="172"/>
      <c r="P111" s="26"/>
      <c r="Q111" s="26"/>
      <c r="R111" s="26"/>
      <c r="S111" s="26"/>
      <c r="T111" s="26"/>
      <c r="U111" s="26"/>
      <c r="V111" s="26"/>
    </row>
    <row r="112" spans="1:22" ht="12.5">
      <c r="A112" s="173" t="str">
        <f>VLOOKUP(B112,'Campaign x Landing Pages'!$A$1:$E$37,2,FALSE)</f>
        <v>Q2</v>
      </c>
      <c r="B112" s="172" t="s">
        <v>70</v>
      </c>
      <c r="C112" s="172" t="str">
        <f>VLOOKUP(B112,'Campaign x Landing Pages'!$A$1:$E$37,5,FALSE)</f>
        <v>Fish</v>
      </c>
      <c r="D112" s="172" t="s">
        <v>129</v>
      </c>
      <c r="E112" s="174" t="s">
        <v>130</v>
      </c>
      <c r="F112" s="175">
        <v>9462.8177777777782</v>
      </c>
      <c r="G112" s="176">
        <v>115387.25925925927</v>
      </c>
      <c r="H112" s="176">
        <v>10394.666666666666</v>
      </c>
      <c r="I112" s="176">
        <v>2313026.6666666665</v>
      </c>
      <c r="J112" s="172">
        <v>324</v>
      </c>
      <c r="K112" s="177">
        <f t="shared" si="0"/>
        <v>0.91035317256712855</v>
      </c>
      <c r="L112" s="177">
        <f t="shared" si="1"/>
        <v>29.206227709190674</v>
      </c>
      <c r="M112" s="178">
        <f t="shared" si="2"/>
        <v>4.4939675000144116E-3</v>
      </c>
      <c r="N112" s="178">
        <f t="shared" si="3"/>
        <v>3.1169830682401232E-2</v>
      </c>
      <c r="O112" s="172"/>
      <c r="P112" s="26"/>
      <c r="Q112" s="26"/>
      <c r="R112" s="26"/>
      <c r="S112" s="26"/>
      <c r="T112" s="26"/>
      <c r="U112" s="26"/>
      <c r="V112" s="26"/>
    </row>
    <row r="113" spans="1:22" ht="12.5">
      <c r="A113" s="173" t="str">
        <f>VLOOKUP(B113,'Campaign x Landing Pages'!$A$1:$E$37,2,FALSE)</f>
        <v>Q2</v>
      </c>
      <c r="B113" s="172" t="s">
        <v>70</v>
      </c>
      <c r="C113" s="172" t="str">
        <f>VLOOKUP(B113,'Campaign x Landing Pages'!$A$1:$E$37,5,FALSE)</f>
        <v>Fish</v>
      </c>
      <c r="D113" s="172" t="s">
        <v>131</v>
      </c>
      <c r="E113" s="174" t="s">
        <v>132</v>
      </c>
      <c r="F113" s="175">
        <v>6619.2622222222226</v>
      </c>
      <c r="G113" s="176">
        <v>95984.592592592599</v>
      </c>
      <c r="H113" s="176">
        <v>9098.6666666666661</v>
      </c>
      <c r="I113" s="176">
        <v>1492090.6666666667</v>
      </c>
      <c r="J113" s="172">
        <v>306</v>
      </c>
      <c r="K113" s="177">
        <f t="shared" si="0"/>
        <v>0.7274980461117625</v>
      </c>
      <c r="L113" s="177">
        <f t="shared" si="1"/>
        <v>21.631575889615107</v>
      </c>
      <c r="M113" s="178">
        <f t="shared" si="2"/>
        <v>6.0979314929923822E-3</v>
      </c>
      <c r="N113" s="178">
        <f t="shared" si="3"/>
        <v>3.3631301289566241E-2</v>
      </c>
      <c r="O113" s="172"/>
      <c r="P113" s="26"/>
      <c r="Q113" s="26"/>
      <c r="R113" s="26"/>
      <c r="S113" s="26"/>
      <c r="T113" s="26"/>
      <c r="U113" s="26"/>
      <c r="V113" s="26"/>
    </row>
    <row r="114" spans="1:22" ht="12.5">
      <c r="A114" s="173" t="str">
        <f>VLOOKUP(B114,'Campaign x Landing Pages'!$A$1:$E$37,2,FALSE)</f>
        <v>Q2</v>
      </c>
      <c r="B114" s="172" t="s">
        <v>70</v>
      </c>
      <c r="C114" s="172" t="str">
        <f>VLOOKUP(B114,'Campaign x Landing Pages'!$A$1:$E$37,5,FALSE)</f>
        <v>Fish</v>
      </c>
      <c r="D114" s="172" t="s">
        <v>133</v>
      </c>
      <c r="E114" s="174" t="s">
        <v>134</v>
      </c>
      <c r="F114" s="175">
        <v>8565.6311111111099</v>
      </c>
      <c r="G114" s="176">
        <v>372601.48148148152</v>
      </c>
      <c r="H114" s="176">
        <v>11598</v>
      </c>
      <c r="I114" s="176">
        <v>1894685.3333333333</v>
      </c>
      <c r="J114" s="172">
        <v>688</v>
      </c>
      <c r="K114" s="177">
        <f t="shared" si="0"/>
        <v>0.7385438102354811</v>
      </c>
      <c r="L114" s="177">
        <f t="shared" si="1"/>
        <v>12.450045219638241</v>
      </c>
      <c r="M114" s="178">
        <f t="shared" si="2"/>
        <v>6.1213330762399246E-3</v>
      </c>
      <c r="N114" s="178">
        <f t="shared" si="3"/>
        <v>5.9320572512502154E-2</v>
      </c>
      <c r="O114" s="172"/>
      <c r="P114" s="26"/>
      <c r="Q114" s="26"/>
      <c r="R114" s="26"/>
      <c r="S114" s="26"/>
      <c r="T114" s="26"/>
      <c r="U114" s="26"/>
      <c r="V114" s="26"/>
    </row>
    <row r="115" spans="1:22" ht="12.5">
      <c r="A115" s="173" t="str">
        <f>VLOOKUP(B115,'Campaign x Landing Pages'!$A$1:$E$37,2,FALSE)</f>
        <v>Q2</v>
      </c>
      <c r="B115" s="172" t="s">
        <v>71</v>
      </c>
      <c r="C115" s="172" t="str">
        <f>VLOOKUP(B115,'Campaign x Landing Pages'!$A$1:$E$37,5,FALSE)</f>
        <v>Reptile</v>
      </c>
      <c r="D115" s="172" t="s">
        <v>93</v>
      </c>
      <c r="E115" s="174" t="s">
        <v>94</v>
      </c>
      <c r="F115" s="175">
        <v>5866.666666666667</v>
      </c>
      <c r="G115" s="176">
        <v>14226.074074074075</v>
      </c>
      <c r="H115" s="176">
        <v>3605.3333333333335</v>
      </c>
      <c r="I115" s="176">
        <v>1109112.6666666667</v>
      </c>
      <c r="J115" s="172">
        <v>58</v>
      </c>
      <c r="K115" s="177">
        <f t="shared" si="0"/>
        <v>1.6272189349112427</v>
      </c>
      <c r="L115" s="177">
        <f t="shared" si="1"/>
        <v>101.14942528735632</v>
      </c>
      <c r="M115" s="178">
        <f t="shared" si="2"/>
        <v>3.2506466129981382E-3</v>
      </c>
      <c r="N115" s="178">
        <f t="shared" si="3"/>
        <v>1.6087278106508875E-2</v>
      </c>
      <c r="O115" s="172"/>
      <c r="P115" s="26"/>
      <c r="Q115" s="26"/>
      <c r="R115" s="26"/>
      <c r="S115" s="26"/>
      <c r="T115" s="26"/>
      <c r="U115" s="26"/>
      <c r="V115" s="26"/>
    </row>
    <row r="116" spans="1:22" ht="12.5">
      <c r="A116" s="173" t="str">
        <f>VLOOKUP(B116,'Campaign x Landing Pages'!$A$1:$E$37,2,FALSE)</f>
        <v>Q2</v>
      </c>
      <c r="B116" s="172" t="s">
        <v>71</v>
      </c>
      <c r="C116" s="172" t="str">
        <f>VLOOKUP(B116,'Campaign x Landing Pages'!$A$1:$E$37,5,FALSE)</f>
        <v>Reptile</v>
      </c>
      <c r="D116" s="172" t="s">
        <v>95</v>
      </c>
      <c r="E116" s="174" t="s">
        <v>96</v>
      </c>
      <c r="F116" s="175">
        <v>5866.373333333333</v>
      </c>
      <c r="G116" s="176">
        <v>26446.518518518515</v>
      </c>
      <c r="H116" s="176">
        <v>3646.6666666666665</v>
      </c>
      <c r="I116" s="176">
        <v>1246908</v>
      </c>
      <c r="J116" s="172">
        <v>102</v>
      </c>
      <c r="K116" s="177">
        <f t="shared" si="0"/>
        <v>1.6086946983546617</v>
      </c>
      <c r="L116" s="177">
        <f t="shared" si="1"/>
        <v>57.513464052287581</v>
      </c>
      <c r="M116" s="178">
        <f t="shared" si="2"/>
        <v>2.9245675436092048E-3</v>
      </c>
      <c r="N116" s="178">
        <f t="shared" si="3"/>
        <v>2.7970749542961609E-2</v>
      </c>
      <c r="O116" s="172"/>
      <c r="P116" s="26"/>
      <c r="Q116" s="26"/>
      <c r="R116" s="26"/>
      <c r="S116" s="26"/>
      <c r="T116" s="26"/>
      <c r="U116" s="26"/>
      <c r="V116" s="26"/>
    </row>
    <row r="117" spans="1:22" ht="12.5">
      <c r="A117" s="173" t="str">
        <f>VLOOKUP(B117,'Campaign x Landing Pages'!$A$1:$E$37,2,FALSE)</f>
        <v>Q2</v>
      </c>
      <c r="B117" s="172" t="s">
        <v>71</v>
      </c>
      <c r="C117" s="172" t="str">
        <f>VLOOKUP(B117,'Campaign x Landing Pages'!$A$1:$E$37,5,FALSE)</f>
        <v>Reptile</v>
      </c>
      <c r="D117" s="172" t="s">
        <v>97</v>
      </c>
      <c r="E117" s="174" t="s">
        <v>98</v>
      </c>
      <c r="F117" s="175">
        <v>5901.333333333333</v>
      </c>
      <c r="G117" s="176">
        <v>12552.592592592591</v>
      </c>
      <c r="H117" s="176">
        <v>2844</v>
      </c>
      <c r="I117" s="176">
        <v>1228826.6666666667</v>
      </c>
      <c r="J117" s="172">
        <v>60</v>
      </c>
      <c r="K117" s="177">
        <f t="shared" si="0"/>
        <v>2.0750117205813408</v>
      </c>
      <c r="L117" s="177">
        <f t="shared" si="1"/>
        <v>98.355555555555554</v>
      </c>
      <c r="M117" s="178">
        <f t="shared" si="2"/>
        <v>2.3144028992426379E-3</v>
      </c>
      <c r="N117" s="178">
        <f t="shared" si="3"/>
        <v>2.1097046413502109E-2</v>
      </c>
      <c r="O117" s="172"/>
      <c r="P117" s="26"/>
      <c r="Q117" s="26"/>
      <c r="R117" s="26"/>
      <c r="S117" s="26"/>
      <c r="T117" s="26"/>
      <c r="U117" s="26"/>
      <c r="V117" s="26"/>
    </row>
    <row r="118" spans="1:22" ht="12.5">
      <c r="A118" s="173" t="str">
        <f>VLOOKUP(B118,'Campaign x Landing Pages'!$A$1:$E$37,2,FALSE)</f>
        <v>Q2</v>
      </c>
      <c r="B118" s="172" t="s">
        <v>71</v>
      </c>
      <c r="C118" s="172" t="str">
        <f>VLOOKUP(B118,'Campaign x Landing Pages'!$A$1:$E$37,5,FALSE)</f>
        <v>Reptile</v>
      </c>
      <c r="D118" s="172" t="s">
        <v>99</v>
      </c>
      <c r="E118" s="174" t="s">
        <v>100</v>
      </c>
      <c r="F118" s="175">
        <v>5956.4444444444443</v>
      </c>
      <c r="G118" s="176">
        <v>17691.85185185185</v>
      </c>
      <c r="H118" s="176">
        <v>2372</v>
      </c>
      <c r="I118" s="176">
        <v>1184910</v>
      </c>
      <c r="J118" s="172">
        <v>68</v>
      </c>
      <c r="K118" s="177">
        <f t="shared" si="0"/>
        <v>2.5111485853475735</v>
      </c>
      <c r="L118" s="177">
        <f t="shared" si="1"/>
        <v>87.59477124183006</v>
      </c>
      <c r="M118" s="178">
        <f t="shared" si="2"/>
        <v>2.0018398021790684E-3</v>
      </c>
      <c r="N118" s="178">
        <f t="shared" si="3"/>
        <v>2.866779089376054E-2</v>
      </c>
      <c r="O118" s="172"/>
      <c r="P118" s="26"/>
      <c r="Q118" s="26"/>
      <c r="R118" s="26"/>
      <c r="S118" s="26"/>
      <c r="T118" s="26"/>
      <c r="U118" s="26"/>
      <c r="V118" s="26"/>
    </row>
    <row r="119" spans="1:22" ht="12.5">
      <c r="A119" s="173" t="str">
        <f>VLOOKUP(B119,'Campaign x Landing Pages'!$A$1:$E$37,2,FALSE)</f>
        <v>Q2</v>
      </c>
      <c r="B119" s="172" t="s">
        <v>71</v>
      </c>
      <c r="C119" s="172" t="str">
        <f>VLOOKUP(B119,'Campaign x Landing Pages'!$A$1:$E$37,5,FALSE)</f>
        <v>Reptile</v>
      </c>
      <c r="D119" s="172" t="s">
        <v>111</v>
      </c>
      <c r="E119" s="174" t="s">
        <v>112</v>
      </c>
      <c r="F119" s="175">
        <v>5850.373333333333</v>
      </c>
      <c r="G119" s="176">
        <v>17422.222222222223</v>
      </c>
      <c r="H119" s="176">
        <v>6720</v>
      </c>
      <c r="I119" s="176">
        <v>1289242.6666666667</v>
      </c>
      <c r="J119" s="172">
        <v>88</v>
      </c>
      <c r="K119" s="177">
        <f t="shared" si="0"/>
        <v>0.87059126984126978</v>
      </c>
      <c r="L119" s="177">
        <f t="shared" si="1"/>
        <v>66.481515151515154</v>
      </c>
      <c r="M119" s="178">
        <f t="shared" si="2"/>
        <v>5.2123623998378372E-3</v>
      </c>
      <c r="N119" s="178">
        <f t="shared" si="3"/>
        <v>1.3095238095238096E-2</v>
      </c>
      <c r="O119" s="172"/>
      <c r="P119" s="26"/>
      <c r="Q119" s="26"/>
      <c r="R119" s="26"/>
      <c r="S119" s="26"/>
      <c r="T119" s="26"/>
      <c r="U119" s="26"/>
      <c r="V119" s="26"/>
    </row>
    <row r="120" spans="1:22" ht="12.5">
      <c r="A120" s="173" t="str">
        <f>VLOOKUP(B120,'Campaign x Landing Pages'!$A$1:$E$37,2,FALSE)</f>
        <v>Q2</v>
      </c>
      <c r="B120" s="172" t="s">
        <v>71</v>
      </c>
      <c r="C120" s="172" t="str">
        <f>VLOOKUP(B120,'Campaign x Landing Pages'!$A$1:$E$37,5,FALSE)</f>
        <v>Reptile</v>
      </c>
      <c r="D120" s="172" t="s">
        <v>113</v>
      </c>
      <c r="E120" s="174" t="s">
        <v>114</v>
      </c>
      <c r="F120" s="175">
        <v>5864.5955555555556</v>
      </c>
      <c r="G120" s="176">
        <v>14988.740740740739</v>
      </c>
      <c r="H120" s="176">
        <v>5436</v>
      </c>
      <c r="I120" s="176">
        <v>1136490.6666666667</v>
      </c>
      <c r="J120" s="172">
        <v>73</v>
      </c>
      <c r="K120" s="177">
        <f t="shared" si="0"/>
        <v>1.078843921183877</v>
      </c>
      <c r="L120" s="177">
        <f t="shared" si="1"/>
        <v>80.336925418569251</v>
      </c>
      <c r="M120" s="178">
        <f t="shared" si="2"/>
        <v>4.7831453081298219E-3</v>
      </c>
      <c r="N120" s="178">
        <f t="shared" si="3"/>
        <v>1.3428991905813098E-2</v>
      </c>
      <c r="O120" s="172"/>
      <c r="P120" s="26"/>
      <c r="Q120" s="26"/>
      <c r="R120" s="26"/>
      <c r="S120" s="26"/>
      <c r="T120" s="26"/>
      <c r="U120" s="26"/>
      <c r="V120" s="26"/>
    </row>
    <row r="121" spans="1:22" ht="12.5">
      <c r="A121" s="173" t="str">
        <f>VLOOKUP(B121,'Campaign x Landing Pages'!$A$1:$E$37,2,FALSE)</f>
        <v>Q2</v>
      </c>
      <c r="B121" s="172" t="s">
        <v>71</v>
      </c>
      <c r="C121" s="172" t="str">
        <f>VLOOKUP(B121,'Campaign x Landing Pages'!$A$1:$E$37,5,FALSE)</f>
        <v>Reptile</v>
      </c>
      <c r="D121" s="172" t="s">
        <v>115</v>
      </c>
      <c r="E121" s="174" t="s">
        <v>116</v>
      </c>
      <c r="F121" s="175">
        <v>5861.9288888888887</v>
      </c>
      <c r="G121" s="176">
        <v>11892.148148148148</v>
      </c>
      <c r="H121" s="176">
        <v>4394.666666666667</v>
      </c>
      <c r="I121" s="176">
        <v>1119312</v>
      </c>
      <c r="J121" s="172">
        <v>68</v>
      </c>
      <c r="K121" s="177">
        <f t="shared" si="0"/>
        <v>1.3338733818770225</v>
      </c>
      <c r="L121" s="177">
        <f t="shared" si="1"/>
        <v>86.204836601307193</v>
      </c>
      <c r="M121" s="178">
        <f t="shared" si="2"/>
        <v>3.9262213454931841E-3</v>
      </c>
      <c r="N121" s="178">
        <f t="shared" si="3"/>
        <v>1.5473300970873785E-2</v>
      </c>
      <c r="O121" s="172"/>
      <c r="P121" s="26"/>
      <c r="Q121" s="26"/>
      <c r="R121" s="26"/>
      <c r="S121" s="26"/>
      <c r="T121" s="26"/>
      <c r="U121" s="26"/>
      <c r="V121" s="26"/>
    </row>
    <row r="122" spans="1:22" ht="12.5">
      <c r="A122" s="173" t="str">
        <f>VLOOKUP(B122,'Campaign x Landing Pages'!$A$1:$E$37,2,FALSE)</f>
        <v>Q2</v>
      </c>
      <c r="B122" s="172" t="s">
        <v>71</v>
      </c>
      <c r="C122" s="172" t="str">
        <f>VLOOKUP(B122,'Campaign x Landing Pages'!$A$1:$E$37,5,FALSE)</f>
        <v>Reptile</v>
      </c>
      <c r="D122" s="172" t="s">
        <v>117</v>
      </c>
      <c r="E122" s="174" t="s">
        <v>118</v>
      </c>
      <c r="F122" s="175">
        <v>5978.666666666667</v>
      </c>
      <c r="G122" s="176">
        <v>49379.555555555555</v>
      </c>
      <c r="H122" s="176">
        <v>4037.3333333333335</v>
      </c>
      <c r="I122" s="176">
        <v>1125204.6666666667</v>
      </c>
      <c r="J122" s="172">
        <v>128</v>
      </c>
      <c r="K122" s="177">
        <f t="shared" si="0"/>
        <v>1.4808454425363275</v>
      </c>
      <c r="L122" s="177">
        <f t="shared" si="1"/>
        <v>46.708333333333336</v>
      </c>
      <c r="M122" s="178">
        <f t="shared" si="2"/>
        <v>3.5880879745136735E-3</v>
      </c>
      <c r="N122" s="178">
        <f t="shared" si="3"/>
        <v>3.1704095112285335E-2</v>
      </c>
      <c r="O122" s="172"/>
      <c r="P122" s="26"/>
      <c r="Q122" s="26"/>
      <c r="R122" s="26"/>
      <c r="S122" s="26"/>
      <c r="T122" s="26"/>
      <c r="U122" s="26"/>
      <c r="V122" s="26"/>
    </row>
    <row r="123" spans="1:22" ht="12.5">
      <c r="A123" s="173" t="str">
        <f>VLOOKUP(B123,'Campaign x Landing Pages'!$A$1:$E$37,2,FALSE)</f>
        <v>Q2</v>
      </c>
      <c r="B123" s="172" t="s">
        <v>71</v>
      </c>
      <c r="C123" s="172" t="str">
        <f>VLOOKUP(B123,'Campaign x Landing Pages'!$A$1:$E$37,5,FALSE)</f>
        <v>Reptile</v>
      </c>
      <c r="D123" s="172" t="s">
        <v>127</v>
      </c>
      <c r="E123" s="174" t="s">
        <v>128</v>
      </c>
      <c r="F123" s="175">
        <v>5858.373333333333</v>
      </c>
      <c r="G123" s="176">
        <v>13270.518518518518</v>
      </c>
      <c r="H123" s="176">
        <v>2146.6666666666665</v>
      </c>
      <c r="I123" s="176">
        <v>1170383.3333333333</v>
      </c>
      <c r="J123" s="172">
        <v>58</v>
      </c>
      <c r="K123" s="177">
        <f t="shared" si="0"/>
        <v>2.7290559006211179</v>
      </c>
      <c r="L123" s="177">
        <f t="shared" si="1"/>
        <v>101.0064367816092</v>
      </c>
      <c r="M123" s="178">
        <f t="shared" si="2"/>
        <v>1.8341569001609158E-3</v>
      </c>
      <c r="N123" s="178">
        <f t="shared" si="3"/>
        <v>2.7018633540372674E-2</v>
      </c>
      <c r="O123" s="172"/>
      <c r="P123" s="26"/>
      <c r="Q123" s="26"/>
      <c r="R123" s="26"/>
      <c r="S123" s="26"/>
      <c r="T123" s="26"/>
      <c r="U123" s="26"/>
      <c r="V123" s="26"/>
    </row>
    <row r="124" spans="1:22" ht="12.5">
      <c r="A124" s="173" t="str">
        <f>VLOOKUP(B124,'Campaign x Landing Pages'!$A$1:$E$37,2,FALSE)</f>
        <v>Q2</v>
      </c>
      <c r="B124" s="172" t="s">
        <v>71</v>
      </c>
      <c r="C124" s="172" t="str">
        <f>VLOOKUP(B124,'Campaign x Landing Pages'!$A$1:$E$37,5,FALSE)</f>
        <v>Reptile</v>
      </c>
      <c r="D124" s="172" t="s">
        <v>129</v>
      </c>
      <c r="E124" s="174" t="s">
        <v>130</v>
      </c>
      <c r="F124" s="175">
        <v>5873.1866666666674</v>
      </c>
      <c r="G124" s="176">
        <v>16306.666666666666</v>
      </c>
      <c r="H124" s="176">
        <v>2344</v>
      </c>
      <c r="I124" s="176">
        <v>1209477.3333333333</v>
      </c>
      <c r="J124" s="172">
        <v>67</v>
      </c>
      <c r="K124" s="177">
        <f t="shared" si="0"/>
        <v>2.5056257110352678</v>
      </c>
      <c r="L124" s="177">
        <f t="shared" si="1"/>
        <v>87.659502487562193</v>
      </c>
      <c r="M124" s="178">
        <f t="shared" si="2"/>
        <v>1.9380272249831334E-3</v>
      </c>
      <c r="N124" s="178">
        <f t="shared" si="3"/>
        <v>2.8583617747440272E-2</v>
      </c>
      <c r="O124" s="172"/>
      <c r="P124" s="26"/>
      <c r="Q124" s="26"/>
      <c r="R124" s="26"/>
      <c r="S124" s="26"/>
      <c r="T124" s="26"/>
      <c r="U124" s="26"/>
      <c r="V124" s="26"/>
    </row>
    <row r="125" spans="1:22" ht="12.5">
      <c r="A125" s="173" t="str">
        <f>VLOOKUP(B125,'Campaign x Landing Pages'!$A$1:$E$37,2,FALSE)</f>
        <v>Q2</v>
      </c>
      <c r="B125" s="172" t="s">
        <v>71</v>
      </c>
      <c r="C125" s="172" t="str">
        <f>VLOOKUP(B125,'Campaign x Landing Pages'!$A$1:$E$37,5,FALSE)</f>
        <v>Reptile</v>
      </c>
      <c r="D125" s="172" t="s">
        <v>131</v>
      </c>
      <c r="E125" s="174" t="s">
        <v>132</v>
      </c>
      <c r="F125" s="175">
        <v>5917.04</v>
      </c>
      <c r="G125" s="176">
        <v>30364.740740740745</v>
      </c>
      <c r="H125" s="176">
        <v>2358.6666666666665</v>
      </c>
      <c r="I125" s="176">
        <v>1142656</v>
      </c>
      <c r="J125" s="172">
        <v>86</v>
      </c>
      <c r="K125" s="177">
        <f t="shared" si="0"/>
        <v>2.5086376483889206</v>
      </c>
      <c r="L125" s="177">
        <f t="shared" si="1"/>
        <v>68.802790697674425</v>
      </c>
      <c r="M125" s="178">
        <f t="shared" si="2"/>
        <v>2.0641966319405549E-3</v>
      </c>
      <c r="N125" s="178">
        <f t="shared" si="3"/>
        <v>3.6461277557942345E-2</v>
      </c>
      <c r="O125" s="172"/>
      <c r="P125" s="26"/>
      <c r="Q125" s="26"/>
      <c r="R125" s="26"/>
      <c r="S125" s="26"/>
      <c r="T125" s="26"/>
      <c r="U125" s="26"/>
      <c r="V125" s="26"/>
    </row>
    <row r="126" spans="1:22" ht="12.5">
      <c r="A126" s="173" t="str">
        <f>VLOOKUP(B126,'Campaign x Landing Pages'!$A$1:$E$37,2,FALSE)</f>
        <v>Q2</v>
      </c>
      <c r="B126" s="172" t="s">
        <v>71</v>
      </c>
      <c r="C126" s="172" t="str">
        <f>VLOOKUP(B126,'Campaign x Landing Pages'!$A$1:$E$37,5,FALSE)</f>
        <v>Reptile</v>
      </c>
      <c r="D126" s="172" t="s">
        <v>133</v>
      </c>
      <c r="E126" s="174" t="s">
        <v>134</v>
      </c>
      <c r="F126" s="175">
        <v>6067.2622222222226</v>
      </c>
      <c r="G126" s="176">
        <v>15043.555555555555</v>
      </c>
      <c r="H126" s="176">
        <v>6620.666666666667</v>
      </c>
      <c r="I126" s="176">
        <v>1131697.3333333333</v>
      </c>
      <c r="J126" s="172">
        <v>63</v>
      </c>
      <c r="K126" s="177">
        <f t="shared" si="0"/>
        <v>0.91641258013627358</v>
      </c>
      <c r="L126" s="177">
        <f t="shared" si="1"/>
        <v>96.305749559082898</v>
      </c>
      <c r="M126" s="178">
        <f t="shared" si="2"/>
        <v>5.8502096555851811E-3</v>
      </c>
      <c r="N126" s="178">
        <f t="shared" si="3"/>
        <v>9.5156580404793072E-3</v>
      </c>
      <c r="O126" s="172"/>
      <c r="P126" s="26"/>
      <c r="Q126" s="26"/>
      <c r="R126" s="26"/>
      <c r="S126" s="26"/>
      <c r="T126" s="26"/>
      <c r="U126" s="26"/>
      <c r="V126" s="26"/>
    </row>
    <row r="127" spans="1:22" ht="12.5">
      <c r="A127" s="172"/>
      <c r="B127" s="172"/>
      <c r="C127" s="172"/>
      <c r="D127" s="172"/>
      <c r="E127" s="172"/>
      <c r="F127" s="172"/>
      <c r="G127" s="172"/>
      <c r="H127" s="172"/>
      <c r="I127" s="172"/>
      <c r="J127" s="172"/>
      <c r="K127" s="172"/>
      <c r="L127" s="172"/>
      <c r="M127" s="172"/>
      <c r="N127" s="172"/>
      <c r="O127" s="172"/>
      <c r="P127" s="26"/>
      <c r="Q127" s="26"/>
      <c r="R127" s="26"/>
      <c r="S127" s="26"/>
      <c r="T127" s="26"/>
      <c r="U127" s="26"/>
      <c r="V127" s="26"/>
    </row>
    <row r="128" spans="1:22" ht="12.5">
      <c r="A128" s="172"/>
      <c r="B128" s="172"/>
      <c r="C128" s="172"/>
      <c r="D128" s="172"/>
      <c r="E128" s="172"/>
      <c r="F128" s="172"/>
      <c r="G128" s="172"/>
      <c r="H128" s="172"/>
      <c r="I128" s="172"/>
      <c r="J128" s="172"/>
      <c r="K128" s="172"/>
      <c r="L128" s="172"/>
      <c r="M128" s="172"/>
      <c r="N128" s="172"/>
      <c r="O128" s="172"/>
      <c r="P128" s="26"/>
      <c r="Q128" s="26"/>
      <c r="R128" s="26"/>
      <c r="S128" s="26"/>
      <c r="T128" s="26"/>
      <c r="U128" s="26"/>
      <c r="V128" s="26"/>
    </row>
    <row r="129" spans="1:22" ht="12.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</row>
    <row r="130" spans="1:22" ht="12.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</row>
    <row r="131" spans="1:22" ht="12.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</row>
    <row r="132" spans="1:22" ht="12.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</row>
    <row r="133" spans="1:22" ht="12.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</row>
    <row r="134" spans="1:22" ht="12.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</row>
    <row r="135" spans="1:22" ht="12.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</row>
    <row r="136" spans="1:22" ht="12.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</row>
    <row r="137" spans="1:22" ht="12.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</row>
    <row r="138" spans="1:22" ht="12.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</row>
    <row r="139" spans="1:22" ht="12.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</row>
    <row r="140" spans="1:22" ht="12.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</row>
    <row r="141" spans="1:22" ht="12.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</row>
    <row r="142" spans="1:22" ht="12.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</row>
    <row r="143" spans="1:22" ht="12.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</row>
    <row r="144" spans="1:22" ht="12.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</row>
    <row r="145" spans="1:22" ht="12.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</row>
    <row r="146" spans="1:22" ht="12.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</row>
    <row r="147" spans="1:22" ht="12.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</row>
    <row r="148" spans="1:22" ht="12.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</row>
    <row r="149" spans="1:22" ht="12.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</row>
    <row r="150" spans="1:22" ht="12.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</row>
    <row r="151" spans="1:22" ht="12.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</row>
    <row r="152" spans="1:22" ht="12.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</row>
    <row r="153" spans="1:22" ht="12.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</row>
    <row r="154" spans="1:22" ht="12.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</row>
    <row r="155" spans="1:22" ht="12.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</row>
    <row r="156" spans="1:22" ht="12.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</row>
    <row r="157" spans="1:22" ht="12.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</row>
    <row r="158" spans="1:22" ht="12.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</row>
    <row r="159" spans="1:22" ht="12.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</row>
    <row r="160" spans="1:22" ht="12.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</row>
    <row r="161" spans="1:22" ht="12.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</row>
    <row r="162" spans="1:22" ht="12.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</row>
    <row r="163" spans="1:22" ht="12.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</row>
    <row r="164" spans="1:22" ht="12.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</row>
    <row r="165" spans="1:22" ht="12.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</row>
    <row r="166" spans="1:22" ht="12.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</row>
    <row r="167" spans="1:22" ht="12.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</row>
    <row r="168" spans="1:22" ht="12.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</row>
    <row r="169" spans="1:22" ht="12.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</row>
    <row r="170" spans="1:22" ht="12.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</row>
    <row r="171" spans="1:22" ht="12.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</row>
    <row r="172" spans="1:22" ht="12.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</row>
    <row r="173" spans="1:22" ht="12.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</row>
    <row r="174" spans="1:22" ht="12.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</row>
    <row r="175" spans="1:22" ht="12.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</row>
    <row r="176" spans="1:22" ht="12.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</row>
    <row r="177" spans="1:22" ht="12.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</row>
    <row r="178" spans="1:22" ht="12.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</row>
    <row r="179" spans="1:22" ht="12.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</row>
    <row r="180" spans="1:22" ht="12.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</row>
    <row r="181" spans="1:22" ht="12.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</row>
    <row r="182" spans="1:22" ht="12.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</row>
    <row r="183" spans="1:22" ht="12.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</row>
    <row r="184" spans="1:22" ht="12.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</row>
    <row r="185" spans="1:22" ht="12.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</row>
    <row r="186" spans="1:22" ht="12.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</row>
    <row r="187" spans="1:22" ht="12.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</row>
    <row r="188" spans="1:22" ht="12.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</row>
    <row r="189" spans="1:22" ht="12.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</row>
    <row r="190" spans="1:22" ht="12.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</row>
    <row r="191" spans="1:22" ht="12.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</row>
    <row r="192" spans="1:22" ht="12.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</row>
    <row r="193" spans="1:22" ht="12.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</row>
    <row r="194" spans="1:22" ht="12.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</row>
    <row r="195" spans="1:22" ht="12.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</row>
    <row r="196" spans="1:22" ht="12.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</row>
    <row r="197" spans="1:22" ht="12.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</row>
    <row r="198" spans="1:22" ht="12.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</row>
    <row r="199" spans="1:22" ht="12.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</row>
    <row r="200" spans="1:22" ht="12.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</row>
    <row r="201" spans="1:22" ht="12.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</row>
    <row r="202" spans="1:22" ht="12.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</row>
    <row r="203" spans="1:22" ht="12.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</row>
    <row r="204" spans="1:22" ht="12.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</row>
    <row r="205" spans="1:22" ht="12.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</row>
    <row r="206" spans="1:22" ht="12.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</row>
    <row r="207" spans="1:22" ht="12.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</row>
    <row r="208" spans="1:22" ht="12.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</row>
    <row r="209" spans="1:22" ht="12.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</row>
    <row r="210" spans="1:22" ht="12.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</row>
    <row r="211" spans="1:22" ht="12.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</row>
    <row r="212" spans="1:22" ht="12.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</row>
    <row r="213" spans="1:22" ht="12.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</row>
    <row r="214" spans="1:22" ht="12.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</row>
    <row r="215" spans="1:22" ht="12.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</row>
    <row r="216" spans="1:22" ht="12.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</row>
    <row r="217" spans="1:22" ht="12.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</row>
    <row r="218" spans="1:22" ht="12.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</row>
    <row r="219" spans="1:22" ht="12.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</row>
    <row r="220" spans="1:22" ht="12.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</row>
    <row r="221" spans="1:22" ht="12.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</row>
    <row r="222" spans="1:22" ht="12.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</row>
    <row r="223" spans="1:22" ht="12.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</row>
    <row r="224" spans="1:22" ht="12.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</row>
    <row r="225" spans="1:22" ht="12.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</row>
    <row r="226" spans="1:22" ht="12.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</row>
    <row r="227" spans="1:22" ht="12.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</row>
    <row r="228" spans="1:22" ht="12.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</row>
    <row r="229" spans="1:22" ht="12.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</row>
    <row r="230" spans="1:22" ht="12.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</row>
    <row r="231" spans="1:22" ht="12.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</row>
    <row r="232" spans="1:22" ht="12.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</row>
    <row r="233" spans="1:22" ht="12.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</row>
    <row r="234" spans="1:22" ht="12.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</row>
    <row r="235" spans="1:22" ht="12.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</row>
    <row r="236" spans="1:22" ht="12.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</row>
    <row r="237" spans="1:22" ht="12.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</row>
    <row r="238" spans="1:22" ht="12.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</row>
    <row r="239" spans="1:22" ht="12.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</row>
    <row r="240" spans="1:22" ht="12.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</row>
    <row r="241" spans="1:22" ht="12.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</row>
    <row r="242" spans="1:22" ht="12.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</row>
    <row r="243" spans="1:22" ht="12.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</row>
    <row r="244" spans="1:22" ht="12.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</row>
    <row r="245" spans="1:22" ht="12.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</row>
    <row r="246" spans="1:22" ht="12.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</row>
    <row r="247" spans="1:22" ht="12.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</row>
    <row r="248" spans="1:22" ht="12.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</row>
    <row r="249" spans="1:22" ht="12.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</row>
    <row r="250" spans="1:22" ht="12.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</row>
    <row r="251" spans="1:22" ht="12.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</row>
    <row r="252" spans="1:22" ht="12.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</row>
    <row r="253" spans="1:22" ht="12.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</row>
    <row r="254" spans="1:22" ht="12.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</row>
    <row r="255" spans="1:22" ht="12.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</row>
    <row r="256" spans="1:22" ht="12.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</row>
    <row r="257" spans="1:22" ht="12.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</row>
    <row r="258" spans="1:22" ht="12.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</row>
    <row r="259" spans="1:22" ht="12.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</row>
    <row r="260" spans="1:22" ht="12.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</row>
    <row r="261" spans="1:22" ht="12.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</row>
    <row r="262" spans="1:22" ht="12.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</row>
    <row r="263" spans="1:22" ht="12.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</row>
    <row r="264" spans="1:22" ht="12.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</row>
    <row r="265" spans="1:22" ht="12.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</row>
    <row r="266" spans="1:22" ht="12.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</row>
    <row r="267" spans="1:22" ht="12.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</row>
    <row r="268" spans="1:22" ht="12.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</row>
    <row r="269" spans="1:22" ht="12.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</row>
    <row r="270" spans="1:22" ht="12.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</row>
    <row r="271" spans="1:22" ht="12.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</row>
    <row r="272" spans="1:22" ht="12.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</row>
    <row r="273" spans="1:22" ht="12.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</row>
    <row r="274" spans="1:22" ht="12.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</row>
    <row r="275" spans="1:22" ht="12.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</row>
    <row r="276" spans="1:22" ht="12.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</row>
    <row r="277" spans="1:22" ht="12.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</row>
    <row r="278" spans="1:22" ht="12.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</row>
    <row r="279" spans="1:22" ht="12.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</row>
    <row r="280" spans="1:22" ht="12.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</row>
    <row r="281" spans="1:22" ht="12.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</row>
    <row r="282" spans="1:22" ht="12.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</row>
    <row r="283" spans="1:22" ht="12.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</row>
    <row r="284" spans="1:22" ht="12.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</row>
    <row r="285" spans="1:22" ht="12.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</row>
    <row r="286" spans="1:22" ht="12.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</row>
    <row r="287" spans="1:22" ht="12.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</row>
    <row r="288" spans="1:22" ht="12.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</row>
    <row r="289" spans="1:22" ht="12.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</row>
    <row r="290" spans="1:22" ht="12.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</row>
    <row r="291" spans="1:22" ht="12.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</row>
    <row r="292" spans="1:22" ht="12.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</row>
    <row r="293" spans="1:22" ht="12.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</row>
    <row r="294" spans="1:22" ht="12.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</row>
    <row r="295" spans="1:22" ht="12.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</row>
    <row r="296" spans="1:22" ht="12.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</row>
    <row r="297" spans="1:22" ht="12.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</row>
    <row r="298" spans="1:22" ht="12.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</row>
    <row r="299" spans="1:22" ht="12.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</row>
    <row r="300" spans="1:22" ht="12.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</row>
    <row r="301" spans="1:22" ht="12.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</row>
    <row r="302" spans="1:22" ht="12.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</row>
    <row r="303" spans="1:22" ht="12.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</row>
    <row r="304" spans="1:22" ht="12.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</row>
    <row r="305" spans="1:22" ht="12.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</row>
    <row r="306" spans="1:22" ht="12.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</row>
    <row r="307" spans="1:22" ht="12.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</row>
    <row r="308" spans="1:22" ht="12.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</row>
    <row r="309" spans="1:22" ht="12.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</row>
    <row r="310" spans="1:22" ht="12.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</row>
    <row r="311" spans="1:22" ht="12.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</row>
    <row r="312" spans="1:22" ht="12.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</row>
    <row r="313" spans="1:22" ht="12.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</row>
    <row r="314" spans="1:22" ht="12.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</row>
    <row r="315" spans="1:22" ht="12.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</row>
    <row r="316" spans="1:22" ht="12.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</row>
    <row r="317" spans="1:22" ht="12.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</row>
    <row r="318" spans="1:22" ht="12.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</row>
    <row r="319" spans="1:22" ht="12.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</row>
    <row r="320" spans="1:22" ht="12.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</row>
    <row r="321" spans="1:22" ht="12.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</row>
    <row r="322" spans="1:22" ht="12.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</row>
    <row r="323" spans="1:22" ht="12.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</row>
    <row r="324" spans="1:22" ht="12.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</row>
    <row r="325" spans="1:22" ht="12.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</row>
    <row r="326" spans="1:22" ht="12.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</row>
    <row r="327" spans="1:22" ht="12.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</row>
    <row r="328" spans="1:22" ht="12.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</row>
    <row r="329" spans="1:22" ht="12.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</row>
    <row r="330" spans="1:22" ht="12.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</row>
    <row r="331" spans="1:22" ht="12.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</row>
    <row r="332" spans="1:22" ht="12.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</row>
    <row r="333" spans="1:22" ht="12.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</row>
    <row r="334" spans="1:22" ht="12.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</row>
    <row r="335" spans="1:22" ht="12.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</row>
    <row r="336" spans="1:22" ht="12.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</row>
    <row r="337" spans="1:22" ht="12.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</row>
    <row r="338" spans="1:22" ht="12.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</row>
    <row r="339" spans="1:22" ht="12.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</row>
    <row r="340" spans="1:22" ht="12.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</row>
    <row r="341" spans="1:22" ht="12.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</row>
    <row r="342" spans="1:22" ht="12.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</row>
    <row r="343" spans="1:22" ht="12.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</row>
    <row r="344" spans="1:22" ht="12.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</row>
    <row r="345" spans="1:22" ht="12.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</row>
    <row r="346" spans="1:22" ht="12.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</row>
    <row r="347" spans="1:22" ht="12.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</row>
    <row r="348" spans="1:22" ht="12.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</row>
    <row r="349" spans="1:22" ht="12.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</row>
    <row r="350" spans="1:22" ht="12.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</row>
    <row r="351" spans="1:22" ht="12.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</row>
    <row r="352" spans="1:22" ht="12.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</row>
    <row r="353" spans="1:22" ht="12.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</row>
    <row r="354" spans="1:22" ht="12.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</row>
    <row r="355" spans="1:22" ht="12.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</row>
    <row r="356" spans="1:22" ht="12.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</row>
    <row r="357" spans="1:22" ht="12.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</row>
    <row r="358" spans="1:22" ht="12.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</row>
    <row r="359" spans="1:22" ht="12.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</row>
    <row r="360" spans="1:22" ht="12.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</row>
    <row r="361" spans="1:22" ht="12.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</row>
    <row r="362" spans="1:22" ht="12.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</row>
    <row r="363" spans="1:22" ht="12.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</row>
    <row r="364" spans="1:22" ht="12.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</row>
    <row r="365" spans="1:22" ht="12.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</row>
    <row r="366" spans="1:22" ht="12.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</row>
    <row r="367" spans="1:22" ht="12.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</row>
    <row r="368" spans="1:22" ht="12.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</row>
    <row r="369" spans="1:22" ht="12.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</row>
    <row r="370" spans="1:22" ht="12.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</row>
    <row r="371" spans="1:22" ht="12.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</row>
    <row r="372" spans="1:22" ht="12.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</row>
    <row r="373" spans="1:22" ht="12.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</row>
    <row r="374" spans="1:22" ht="12.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</row>
    <row r="375" spans="1:22" ht="12.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</row>
    <row r="376" spans="1:22" ht="12.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</row>
    <row r="377" spans="1:22" ht="12.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</row>
    <row r="378" spans="1:22" ht="12.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</row>
    <row r="379" spans="1:22" ht="12.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</row>
    <row r="380" spans="1:22" ht="12.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</row>
    <row r="381" spans="1:22" ht="12.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</row>
    <row r="382" spans="1:22" ht="12.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</row>
    <row r="383" spans="1:22" ht="12.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</row>
    <row r="384" spans="1:22" ht="12.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</row>
    <row r="385" spans="1:22" ht="12.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</row>
    <row r="386" spans="1:22" ht="12.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</row>
    <row r="387" spans="1:22" ht="12.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</row>
    <row r="388" spans="1:22" ht="12.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</row>
    <row r="389" spans="1:22" ht="12.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</row>
    <row r="390" spans="1:22" ht="12.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</row>
    <row r="391" spans="1:22" ht="12.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</row>
    <row r="392" spans="1:22" ht="12.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</row>
    <row r="393" spans="1:22" ht="12.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</row>
    <row r="394" spans="1:22" ht="12.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</row>
    <row r="395" spans="1:22" ht="12.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</row>
    <row r="396" spans="1:22" ht="12.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</row>
    <row r="397" spans="1:22" ht="12.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</row>
    <row r="398" spans="1:22" ht="12.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</row>
    <row r="399" spans="1:22" ht="12.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</row>
    <row r="400" spans="1:22" ht="12.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</row>
    <row r="401" spans="1:22" ht="12.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</row>
    <row r="402" spans="1:22" ht="12.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</row>
    <row r="403" spans="1:22" ht="12.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</row>
    <row r="404" spans="1:22" ht="12.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</row>
    <row r="405" spans="1:22" ht="12.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</row>
    <row r="406" spans="1:22" ht="12.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</row>
    <row r="407" spans="1:22" ht="12.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</row>
    <row r="408" spans="1:22" ht="12.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</row>
    <row r="409" spans="1:22" ht="12.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</row>
    <row r="410" spans="1:22" ht="12.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</row>
    <row r="411" spans="1:22" ht="12.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</row>
    <row r="412" spans="1:22" ht="12.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</row>
    <row r="413" spans="1:22" ht="12.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</row>
    <row r="414" spans="1:22" ht="12.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</row>
    <row r="415" spans="1:22" ht="12.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</row>
    <row r="416" spans="1:22" ht="12.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</row>
    <row r="417" spans="1:22" ht="12.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</row>
    <row r="418" spans="1:22" ht="12.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</row>
    <row r="419" spans="1:22" ht="12.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</row>
    <row r="420" spans="1:22" ht="12.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</row>
    <row r="421" spans="1:22" ht="12.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</row>
    <row r="422" spans="1:22" ht="12.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</row>
    <row r="423" spans="1:22" ht="12.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</row>
    <row r="424" spans="1:22" ht="12.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</row>
    <row r="425" spans="1:22" ht="12.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</row>
    <row r="426" spans="1:22" ht="12.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</row>
    <row r="427" spans="1:22" ht="12.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</row>
    <row r="428" spans="1:22" ht="12.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</row>
    <row r="429" spans="1:22" ht="12.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</row>
    <row r="430" spans="1:22" ht="12.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</row>
    <row r="431" spans="1:22" ht="12.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</row>
    <row r="432" spans="1:22" ht="12.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</row>
    <row r="433" spans="1:22" ht="12.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</row>
    <row r="434" spans="1:22" ht="12.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</row>
    <row r="435" spans="1:22" ht="12.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</row>
    <row r="436" spans="1:22" ht="12.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</row>
    <row r="437" spans="1:22" ht="12.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</row>
    <row r="438" spans="1:22" ht="12.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</row>
    <row r="439" spans="1:22" ht="12.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</row>
    <row r="440" spans="1:22" ht="12.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</row>
    <row r="441" spans="1:22" ht="12.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</row>
    <row r="442" spans="1:22" ht="12.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</row>
    <row r="443" spans="1:22" ht="12.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</row>
    <row r="444" spans="1:22" ht="12.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</row>
    <row r="445" spans="1:22" ht="12.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</row>
    <row r="446" spans="1:22" ht="12.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</row>
    <row r="447" spans="1:22" ht="12.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</row>
    <row r="448" spans="1:22" ht="12.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</row>
    <row r="449" spans="1:22" ht="12.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</row>
    <row r="450" spans="1:22" ht="12.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</row>
    <row r="451" spans="1:22" ht="12.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</row>
    <row r="452" spans="1:22" ht="12.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</row>
    <row r="453" spans="1:22" ht="12.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</row>
    <row r="454" spans="1:22" ht="12.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</row>
    <row r="455" spans="1:22" ht="12.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</row>
    <row r="456" spans="1:22" ht="12.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</row>
    <row r="457" spans="1:22" ht="12.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</row>
    <row r="458" spans="1:22" ht="12.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</row>
    <row r="459" spans="1:22" ht="12.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</row>
    <row r="460" spans="1:22" ht="12.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</row>
    <row r="461" spans="1:22" ht="12.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</row>
    <row r="462" spans="1:22" ht="12.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</row>
    <row r="463" spans="1:22" ht="12.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</row>
    <row r="464" spans="1:22" ht="12.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</row>
    <row r="465" spans="1:22" ht="12.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</row>
    <row r="466" spans="1:22" ht="12.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</row>
    <row r="467" spans="1:22" ht="12.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</row>
    <row r="468" spans="1:22" ht="12.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</row>
    <row r="469" spans="1:22" ht="12.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</row>
    <row r="470" spans="1:22" ht="12.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</row>
    <row r="471" spans="1:22" ht="12.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</row>
    <row r="472" spans="1:22" ht="12.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</row>
    <row r="473" spans="1:22" ht="12.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</row>
    <row r="474" spans="1:22" ht="12.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</row>
    <row r="475" spans="1:22" ht="12.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</row>
    <row r="476" spans="1:22" ht="12.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</row>
    <row r="477" spans="1:22" ht="12.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</row>
    <row r="478" spans="1:22" ht="12.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</row>
    <row r="479" spans="1:22" ht="12.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</row>
    <row r="480" spans="1:22" ht="12.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</row>
    <row r="481" spans="1:22" ht="12.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</row>
    <row r="482" spans="1:22" ht="12.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</row>
    <row r="483" spans="1:22" ht="12.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</row>
    <row r="484" spans="1:22" ht="12.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</row>
    <row r="485" spans="1:22" ht="12.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</row>
    <row r="486" spans="1:22" ht="12.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</row>
    <row r="487" spans="1:22" ht="12.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</row>
    <row r="488" spans="1:22" ht="12.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</row>
    <row r="489" spans="1:22" ht="12.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</row>
    <row r="490" spans="1:22" ht="12.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</row>
    <row r="491" spans="1:22" ht="12.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</row>
    <row r="492" spans="1:22" ht="12.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</row>
    <row r="493" spans="1:22" ht="12.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</row>
    <row r="494" spans="1:22" ht="12.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</row>
    <row r="495" spans="1:22" ht="12.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</row>
    <row r="496" spans="1:22" ht="12.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</row>
    <row r="497" spans="1:22" ht="12.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</row>
    <row r="498" spans="1:22" ht="12.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</row>
    <row r="499" spans="1:22" ht="12.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</row>
    <row r="500" spans="1:22" ht="12.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</row>
    <row r="501" spans="1:22" ht="12.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</row>
    <row r="502" spans="1:22" ht="12.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</row>
    <row r="503" spans="1:22" ht="12.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</row>
    <row r="504" spans="1:22" ht="12.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</row>
    <row r="505" spans="1:22" ht="12.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</row>
    <row r="506" spans="1:22" ht="12.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</row>
    <row r="507" spans="1:22" ht="12.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</row>
    <row r="508" spans="1:22" ht="12.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</row>
    <row r="509" spans="1:22" ht="12.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</row>
    <row r="510" spans="1:22" ht="12.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</row>
    <row r="511" spans="1:22" ht="12.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</row>
    <row r="512" spans="1:22" ht="12.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</row>
    <row r="513" spans="1:22" ht="12.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</row>
    <row r="514" spans="1:22" ht="12.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</row>
    <row r="515" spans="1:22" ht="12.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</row>
    <row r="516" spans="1:22" ht="12.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</row>
    <row r="517" spans="1:22" ht="12.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</row>
    <row r="518" spans="1:22" ht="12.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</row>
    <row r="519" spans="1:22" ht="12.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</row>
    <row r="520" spans="1:22" ht="12.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</row>
    <row r="521" spans="1:22" ht="12.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</row>
    <row r="522" spans="1:22" ht="12.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</row>
    <row r="523" spans="1:22" ht="12.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</row>
    <row r="524" spans="1:22" ht="12.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</row>
    <row r="525" spans="1:22" ht="12.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</row>
    <row r="526" spans="1:22" ht="12.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</row>
    <row r="527" spans="1:22" ht="12.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</row>
    <row r="528" spans="1:22" ht="12.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</row>
    <row r="529" spans="1:22" ht="12.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</row>
    <row r="530" spans="1:22" ht="12.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</row>
    <row r="531" spans="1:22" ht="12.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</row>
    <row r="532" spans="1:22" ht="12.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</row>
    <row r="533" spans="1:22" ht="12.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</row>
    <row r="534" spans="1:22" ht="12.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</row>
    <row r="535" spans="1:22" ht="12.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</row>
    <row r="536" spans="1:22" ht="12.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</row>
    <row r="537" spans="1:22" ht="12.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</row>
    <row r="538" spans="1:22" ht="12.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</row>
    <row r="539" spans="1:22" ht="12.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</row>
    <row r="540" spans="1:22" ht="12.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</row>
    <row r="541" spans="1:22" ht="12.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</row>
    <row r="542" spans="1:22" ht="12.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</row>
    <row r="543" spans="1:22" ht="12.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</row>
    <row r="544" spans="1:22" ht="12.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</row>
    <row r="545" spans="1:22" ht="12.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</row>
    <row r="546" spans="1:22" ht="12.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</row>
    <row r="547" spans="1:22" ht="12.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</row>
    <row r="548" spans="1:22" ht="12.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</row>
    <row r="549" spans="1:22" ht="12.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</row>
    <row r="550" spans="1:22" ht="12.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</row>
    <row r="551" spans="1:22" ht="12.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</row>
    <row r="552" spans="1:22" ht="12.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</row>
    <row r="553" spans="1:22" ht="12.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</row>
    <row r="554" spans="1:22" ht="12.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</row>
    <row r="555" spans="1:22" ht="12.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</row>
    <row r="556" spans="1:22" ht="12.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</row>
    <row r="557" spans="1:22" ht="12.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</row>
    <row r="558" spans="1:22" ht="12.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</row>
    <row r="559" spans="1:22" ht="12.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</row>
    <row r="560" spans="1:22" ht="12.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</row>
    <row r="561" spans="1:22" ht="12.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</row>
    <row r="562" spans="1:22" ht="12.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</row>
    <row r="563" spans="1:22" ht="12.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</row>
    <row r="564" spans="1:22" ht="12.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</row>
    <row r="565" spans="1:22" ht="12.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</row>
    <row r="566" spans="1:22" ht="12.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</row>
    <row r="567" spans="1:22" ht="12.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</row>
    <row r="568" spans="1:22" ht="12.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</row>
    <row r="569" spans="1:22" ht="12.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</row>
    <row r="570" spans="1:22" ht="12.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</row>
    <row r="571" spans="1:22" ht="12.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</row>
    <row r="572" spans="1:22" ht="12.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</row>
    <row r="573" spans="1:22" ht="12.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</row>
    <row r="574" spans="1:22" ht="12.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</row>
    <row r="575" spans="1:22" ht="12.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</row>
    <row r="576" spans="1:22" ht="12.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</row>
    <row r="577" spans="1:22" ht="12.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</row>
    <row r="578" spans="1:22" ht="12.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</row>
    <row r="579" spans="1:22" ht="12.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</row>
    <row r="580" spans="1:22" ht="12.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</row>
    <row r="581" spans="1:22" ht="12.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</row>
    <row r="582" spans="1:22" ht="12.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</row>
    <row r="583" spans="1:22" ht="12.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</row>
    <row r="584" spans="1:22" ht="12.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</row>
    <row r="585" spans="1:22" ht="12.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</row>
    <row r="586" spans="1:22" ht="12.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</row>
    <row r="587" spans="1:22" ht="12.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</row>
    <row r="588" spans="1:22" ht="12.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</row>
    <row r="589" spans="1:22" ht="12.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</row>
    <row r="590" spans="1:22" ht="12.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</row>
    <row r="591" spans="1:22" ht="12.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</row>
    <row r="592" spans="1:22" ht="12.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</row>
    <row r="593" spans="1:22" ht="12.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</row>
    <row r="594" spans="1:22" ht="12.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</row>
    <row r="595" spans="1:22" ht="12.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</row>
    <row r="596" spans="1:22" ht="12.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</row>
    <row r="597" spans="1:22" ht="12.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</row>
    <row r="598" spans="1:22" ht="12.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</row>
    <row r="599" spans="1:22" ht="12.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</row>
    <row r="600" spans="1:22" ht="12.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</row>
    <row r="601" spans="1:22" ht="12.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</row>
    <row r="602" spans="1:22" ht="12.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</row>
    <row r="603" spans="1:22" ht="12.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</row>
    <row r="604" spans="1:22" ht="12.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</row>
    <row r="605" spans="1:22" ht="12.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</row>
    <row r="606" spans="1:22" ht="12.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</row>
    <row r="607" spans="1:22" ht="12.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</row>
    <row r="608" spans="1:22" ht="12.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</row>
    <row r="609" spans="1:22" ht="12.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</row>
    <row r="610" spans="1:22" ht="12.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</row>
    <row r="611" spans="1:22" ht="12.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</row>
    <row r="612" spans="1:22" ht="12.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</row>
    <row r="613" spans="1:22" ht="12.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</row>
    <row r="614" spans="1:22" ht="12.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</row>
    <row r="615" spans="1:22" ht="12.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</row>
    <row r="616" spans="1:22" ht="12.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</row>
    <row r="617" spans="1:22" ht="12.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</row>
    <row r="618" spans="1:22" ht="12.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</row>
    <row r="619" spans="1:22" ht="12.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</row>
    <row r="620" spans="1:22" ht="12.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</row>
    <row r="621" spans="1:22" ht="12.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</row>
    <row r="622" spans="1:22" ht="12.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</row>
    <row r="623" spans="1:22" ht="12.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</row>
    <row r="624" spans="1:22" ht="12.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</row>
    <row r="625" spans="1:22" ht="12.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</row>
    <row r="626" spans="1:22" ht="12.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</row>
    <row r="627" spans="1:22" ht="12.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</row>
    <row r="628" spans="1:22" ht="12.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</row>
    <row r="629" spans="1:22" ht="12.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</row>
    <row r="630" spans="1:22" ht="12.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</row>
    <row r="631" spans="1:22" ht="12.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</row>
    <row r="632" spans="1:22" ht="12.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</row>
    <row r="633" spans="1:22" ht="12.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</row>
    <row r="634" spans="1:22" ht="12.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</row>
    <row r="635" spans="1:22" ht="12.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</row>
    <row r="636" spans="1:22" ht="12.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</row>
    <row r="637" spans="1:22" ht="12.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</row>
    <row r="638" spans="1:22" ht="12.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</row>
    <row r="639" spans="1:22" ht="12.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</row>
    <row r="640" spans="1:22" ht="12.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</row>
    <row r="641" spans="1:22" ht="12.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</row>
    <row r="642" spans="1:22" ht="12.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</row>
    <row r="643" spans="1:22" ht="12.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</row>
    <row r="644" spans="1:22" ht="12.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</row>
    <row r="645" spans="1:22" ht="12.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</row>
    <row r="646" spans="1:22" ht="12.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</row>
    <row r="647" spans="1:22" ht="12.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</row>
    <row r="648" spans="1:22" ht="12.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</row>
    <row r="649" spans="1:22" ht="12.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</row>
    <row r="650" spans="1:22" ht="12.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</row>
    <row r="651" spans="1:22" ht="12.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</row>
    <row r="652" spans="1:22" ht="12.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</row>
    <row r="653" spans="1:22" ht="12.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</row>
    <row r="654" spans="1:22" ht="12.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</row>
    <row r="655" spans="1:22" ht="12.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</row>
    <row r="656" spans="1:22" ht="12.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</row>
    <row r="657" spans="1:22" ht="12.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</row>
    <row r="658" spans="1:22" ht="12.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</row>
    <row r="659" spans="1:22" ht="12.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</row>
    <row r="660" spans="1:22" ht="12.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</row>
    <row r="661" spans="1:22" ht="12.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</row>
    <row r="662" spans="1:22" ht="12.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</row>
    <row r="663" spans="1:22" ht="12.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</row>
    <row r="664" spans="1:22" ht="12.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</row>
    <row r="665" spans="1:22" ht="12.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</row>
    <row r="666" spans="1:22" ht="12.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</row>
    <row r="667" spans="1:22" ht="12.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</row>
    <row r="668" spans="1:22" ht="12.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</row>
    <row r="669" spans="1:22" ht="12.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</row>
    <row r="670" spans="1:22" ht="12.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</row>
    <row r="671" spans="1:22" ht="12.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</row>
    <row r="672" spans="1:22" ht="12.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</row>
    <row r="673" spans="1:22" ht="12.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</row>
    <row r="674" spans="1:22" ht="12.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</row>
    <row r="675" spans="1:22" ht="12.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</row>
    <row r="676" spans="1:22" ht="12.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</row>
    <row r="677" spans="1:22" ht="12.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</row>
    <row r="678" spans="1:22" ht="12.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</row>
    <row r="679" spans="1:22" ht="12.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</row>
    <row r="680" spans="1:22" ht="12.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</row>
    <row r="681" spans="1:22" ht="12.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</row>
    <row r="682" spans="1:22" ht="12.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</row>
    <row r="683" spans="1:22" ht="12.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</row>
    <row r="684" spans="1:22" ht="12.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</row>
    <row r="685" spans="1:22" ht="12.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</row>
    <row r="686" spans="1:22" ht="12.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</row>
    <row r="687" spans="1:22" ht="12.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</row>
    <row r="688" spans="1:22" ht="12.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</row>
    <row r="689" spans="1:22" ht="12.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</row>
    <row r="690" spans="1:22" ht="12.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</row>
    <row r="691" spans="1:22" ht="12.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</row>
    <row r="692" spans="1:22" ht="12.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</row>
    <row r="693" spans="1:22" ht="12.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</row>
    <row r="694" spans="1:22" ht="12.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</row>
    <row r="695" spans="1:22" ht="12.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</row>
    <row r="696" spans="1:22" ht="12.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</row>
    <row r="697" spans="1:22" ht="12.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</row>
    <row r="698" spans="1:22" ht="12.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</row>
    <row r="699" spans="1:22" ht="12.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</row>
    <row r="700" spans="1:22" ht="12.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</row>
    <row r="701" spans="1:22" ht="12.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</row>
    <row r="702" spans="1:22" ht="12.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</row>
    <row r="703" spans="1:22" ht="12.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</row>
    <row r="704" spans="1:22" ht="12.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</row>
    <row r="705" spans="1:22" ht="12.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</row>
    <row r="706" spans="1:22" ht="12.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</row>
    <row r="707" spans="1:22" ht="12.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</row>
    <row r="708" spans="1:22" ht="12.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</row>
    <row r="709" spans="1:22" ht="12.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</row>
    <row r="710" spans="1:22" ht="12.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</row>
    <row r="711" spans="1:22" ht="12.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</row>
    <row r="712" spans="1:22" ht="12.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</row>
    <row r="713" spans="1:22" ht="12.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</row>
    <row r="714" spans="1:22" ht="12.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</row>
    <row r="715" spans="1:22" ht="12.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</row>
    <row r="716" spans="1:22" ht="12.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</row>
    <row r="717" spans="1:22" ht="12.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</row>
    <row r="718" spans="1:22" ht="12.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</row>
    <row r="719" spans="1:22" ht="12.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</row>
    <row r="720" spans="1:22" ht="12.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</row>
    <row r="721" spans="1:22" ht="12.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</row>
    <row r="722" spans="1:22" ht="12.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</row>
    <row r="723" spans="1:22" ht="12.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</row>
    <row r="724" spans="1:22" ht="12.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</row>
    <row r="725" spans="1:22" ht="12.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</row>
    <row r="726" spans="1:22" ht="12.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</row>
    <row r="727" spans="1:22" ht="12.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</row>
    <row r="728" spans="1:22" ht="12.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</row>
    <row r="729" spans="1:22" ht="12.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</row>
    <row r="730" spans="1:22" ht="12.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</row>
    <row r="731" spans="1:22" ht="12.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</row>
    <row r="732" spans="1:22" ht="12.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</row>
    <row r="733" spans="1:22" ht="12.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</row>
    <row r="734" spans="1:22" ht="12.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</row>
    <row r="735" spans="1:22" ht="12.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</row>
    <row r="736" spans="1:22" ht="12.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</row>
    <row r="737" spans="1:22" ht="12.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</row>
    <row r="738" spans="1:22" ht="12.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</row>
    <row r="739" spans="1:22" ht="12.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</row>
    <row r="740" spans="1:22" ht="12.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</row>
    <row r="741" spans="1:22" ht="12.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</row>
    <row r="742" spans="1:22" ht="12.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</row>
    <row r="743" spans="1:22" ht="12.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</row>
    <row r="744" spans="1:22" ht="12.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</row>
    <row r="745" spans="1:22" ht="12.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</row>
    <row r="746" spans="1:22" ht="12.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</row>
    <row r="747" spans="1:22" ht="12.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</row>
    <row r="748" spans="1:22" ht="12.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</row>
    <row r="749" spans="1:22" ht="12.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</row>
    <row r="750" spans="1:22" ht="12.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</row>
    <row r="751" spans="1:22" ht="12.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</row>
    <row r="752" spans="1:22" ht="12.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</row>
    <row r="753" spans="1:22" ht="12.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</row>
    <row r="754" spans="1:22" ht="12.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</row>
    <row r="755" spans="1:22" ht="12.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</row>
    <row r="756" spans="1:22" ht="12.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</row>
    <row r="757" spans="1:22" ht="12.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</row>
    <row r="758" spans="1:22" ht="12.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</row>
    <row r="759" spans="1:22" ht="12.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</row>
    <row r="760" spans="1:22" ht="12.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</row>
    <row r="761" spans="1:22" ht="12.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</row>
    <row r="762" spans="1:22" ht="12.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</row>
    <row r="763" spans="1:22" ht="12.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</row>
    <row r="764" spans="1:22" ht="12.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</row>
    <row r="765" spans="1:22" ht="12.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</row>
    <row r="766" spans="1:22" ht="12.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</row>
    <row r="767" spans="1:22" ht="12.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</row>
    <row r="768" spans="1:22" ht="12.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</row>
    <row r="769" spans="1:22" ht="12.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</row>
    <row r="770" spans="1:22" ht="12.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</row>
    <row r="771" spans="1:22" ht="12.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</row>
    <row r="772" spans="1:22" ht="12.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</row>
    <row r="773" spans="1:22" ht="12.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</row>
    <row r="774" spans="1:22" ht="12.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</row>
    <row r="775" spans="1:22" ht="12.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</row>
    <row r="776" spans="1:22" ht="12.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</row>
    <row r="777" spans="1:22" ht="12.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</row>
    <row r="778" spans="1:22" ht="12.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</row>
    <row r="779" spans="1:22" ht="12.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</row>
    <row r="780" spans="1:22" ht="12.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</row>
    <row r="781" spans="1:22" ht="12.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</row>
    <row r="782" spans="1:22" ht="12.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</row>
    <row r="783" spans="1:22" ht="12.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</row>
    <row r="784" spans="1:22" ht="12.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</row>
    <row r="785" spans="1:22" ht="12.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</row>
    <row r="786" spans="1:22" ht="12.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</row>
    <row r="787" spans="1:22" ht="12.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</row>
    <row r="788" spans="1:22" ht="12.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</row>
    <row r="789" spans="1:22" ht="12.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</row>
    <row r="790" spans="1:22" ht="12.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</row>
    <row r="791" spans="1:22" ht="12.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</row>
    <row r="792" spans="1:22" ht="12.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</row>
    <row r="793" spans="1:22" ht="12.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</row>
    <row r="794" spans="1:22" ht="12.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</row>
    <row r="795" spans="1:22" ht="12.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</row>
    <row r="796" spans="1:22" ht="12.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</row>
    <row r="797" spans="1:22" ht="12.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</row>
    <row r="798" spans="1:22" ht="12.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</row>
    <row r="799" spans="1:22" ht="12.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</row>
    <row r="800" spans="1:22" ht="12.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</row>
    <row r="801" spans="1:22" ht="12.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</row>
    <row r="802" spans="1:22" ht="12.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</row>
    <row r="803" spans="1:22" ht="12.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</row>
    <row r="804" spans="1:22" ht="12.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</row>
    <row r="805" spans="1:22" ht="12.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</row>
    <row r="806" spans="1:22" ht="12.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</row>
    <row r="807" spans="1:22" ht="12.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</row>
    <row r="808" spans="1:22" ht="12.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</row>
    <row r="809" spans="1:22" ht="12.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</row>
    <row r="810" spans="1:22" ht="12.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</row>
    <row r="811" spans="1:22" ht="12.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</row>
    <row r="812" spans="1:22" ht="12.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</row>
    <row r="813" spans="1:22" ht="12.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</row>
    <row r="814" spans="1:22" ht="12.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</row>
    <row r="815" spans="1:22" ht="12.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</row>
    <row r="816" spans="1:22" ht="12.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</row>
    <row r="817" spans="1:22" ht="12.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</row>
    <row r="818" spans="1:22" ht="12.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</row>
    <row r="819" spans="1:22" ht="12.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</row>
    <row r="820" spans="1:22" ht="12.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</row>
    <row r="821" spans="1:22" ht="12.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</row>
    <row r="822" spans="1:22" ht="12.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</row>
    <row r="823" spans="1:22" ht="12.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</row>
    <row r="824" spans="1:22" ht="12.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</row>
    <row r="825" spans="1:22" ht="12.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</row>
    <row r="826" spans="1:22" ht="12.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</row>
    <row r="827" spans="1:22" ht="12.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</row>
    <row r="828" spans="1:22" ht="12.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</row>
    <row r="829" spans="1:22" ht="12.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</row>
    <row r="830" spans="1:22" ht="12.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</row>
    <row r="831" spans="1:22" ht="12.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</row>
    <row r="832" spans="1:22" ht="12.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</row>
    <row r="833" spans="1:22" ht="12.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</row>
    <row r="834" spans="1:22" ht="12.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</row>
    <row r="835" spans="1:22" ht="12.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</row>
    <row r="836" spans="1:22" ht="12.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</row>
    <row r="837" spans="1:22" ht="12.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</row>
    <row r="838" spans="1:22" ht="12.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</row>
    <row r="839" spans="1:22" ht="12.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</row>
    <row r="840" spans="1:22" ht="12.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</row>
    <row r="841" spans="1:22" ht="12.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</row>
    <row r="842" spans="1:22" ht="12.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</row>
    <row r="843" spans="1:22" ht="12.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</row>
    <row r="844" spans="1:22" ht="12.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</row>
    <row r="845" spans="1:22" ht="12.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</row>
    <row r="846" spans="1:22" ht="12.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</row>
    <row r="847" spans="1:22" ht="12.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</row>
    <row r="848" spans="1:22" ht="12.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</row>
    <row r="849" spans="1:22" ht="12.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</row>
    <row r="850" spans="1:22" ht="12.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</row>
    <row r="851" spans="1:22" ht="12.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</row>
    <row r="852" spans="1:22" ht="12.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</row>
    <row r="853" spans="1:22" ht="12.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</row>
    <row r="854" spans="1:22" ht="12.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</row>
    <row r="855" spans="1:22" ht="12.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</row>
    <row r="856" spans="1:22" ht="12.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</row>
    <row r="857" spans="1:22" ht="12.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</row>
    <row r="858" spans="1:22" ht="12.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</row>
    <row r="859" spans="1:22" ht="12.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</row>
    <row r="860" spans="1:22" ht="12.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</row>
    <row r="861" spans="1:22" ht="12.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</row>
    <row r="862" spans="1:22" ht="12.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</row>
    <row r="863" spans="1:22" ht="12.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</row>
    <row r="864" spans="1:22" ht="12.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</row>
    <row r="865" spans="1:22" ht="12.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</row>
    <row r="866" spans="1:22" ht="12.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</row>
    <row r="867" spans="1:22" ht="12.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</row>
    <row r="868" spans="1:22" ht="12.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</row>
    <row r="869" spans="1:22" ht="12.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</row>
    <row r="870" spans="1:22" ht="12.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</row>
    <row r="871" spans="1:22" ht="12.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</row>
    <row r="872" spans="1:22" ht="12.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</row>
    <row r="873" spans="1:22" ht="12.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</row>
    <row r="874" spans="1:22" ht="12.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</row>
    <row r="875" spans="1:22" ht="12.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</row>
    <row r="876" spans="1:22" ht="12.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</row>
    <row r="877" spans="1:22" ht="12.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</row>
    <row r="878" spans="1:22" ht="12.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</row>
    <row r="879" spans="1:22" ht="12.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</row>
    <row r="880" spans="1:22" ht="12.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</row>
    <row r="881" spans="1:22" ht="12.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</row>
    <row r="882" spans="1:22" ht="12.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</row>
    <row r="883" spans="1:22" ht="12.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</row>
    <row r="884" spans="1:22" ht="12.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</row>
    <row r="885" spans="1:22" ht="12.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</row>
    <row r="886" spans="1:22" ht="12.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</row>
    <row r="887" spans="1:22" ht="12.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</row>
    <row r="888" spans="1:22" ht="12.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</row>
    <row r="889" spans="1:22" ht="12.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</row>
    <row r="890" spans="1:22" ht="12.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</row>
    <row r="891" spans="1:22" ht="12.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</row>
    <row r="892" spans="1:22" ht="12.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</row>
    <row r="893" spans="1:22" ht="12.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</row>
    <row r="894" spans="1:22" ht="12.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</row>
    <row r="895" spans="1:22" ht="12.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</row>
    <row r="896" spans="1:22" ht="12.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</row>
    <row r="897" spans="1:22" ht="12.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</row>
    <row r="898" spans="1:22" ht="12.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</row>
    <row r="899" spans="1:22" ht="12.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</row>
    <row r="900" spans="1:22" ht="12.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</row>
    <row r="901" spans="1:22" ht="12.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</row>
    <row r="902" spans="1:22" ht="12.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</row>
    <row r="903" spans="1:22" ht="12.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</row>
    <row r="904" spans="1:22" ht="12.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</row>
    <row r="905" spans="1:22" ht="12.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</row>
    <row r="906" spans="1:22" ht="12.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</row>
    <row r="907" spans="1:22" ht="12.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</row>
    <row r="908" spans="1:22" ht="12.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</row>
    <row r="909" spans="1:22" ht="12.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</row>
    <row r="910" spans="1:22" ht="12.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</row>
    <row r="911" spans="1:22" ht="12.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</row>
    <row r="912" spans="1:22" ht="12.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</row>
    <row r="913" spans="1:22" ht="12.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</row>
    <row r="914" spans="1:22" ht="12.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</row>
    <row r="915" spans="1:22" ht="12.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</row>
    <row r="916" spans="1:22" ht="12.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</row>
    <row r="917" spans="1:22" ht="12.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</row>
    <row r="918" spans="1:22" ht="12.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</row>
    <row r="919" spans="1:22" ht="12.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</row>
    <row r="920" spans="1:22" ht="12.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</row>
    <row r="921" spans="1:22" ht="12.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</row>
    <row r="922" spans="1:22" ht="12.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</row>
    <row r="923" spans="1:22" ht="12.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</row>
    <row r="924" spans="1:22" ht="12.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</row>
    <row r="925" spans="1:22" ht="12.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</row>
    <row r="926" spans="1:22" ht="12.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</row>
    <row r="927" spans="1:22" ht="12.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</row>
    <row r="928" spans="1:22" ht="12.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</row>
    <row r="929" spans="1:22" ht="12.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</row>
    <row r="930" spans="1:22" ht="12.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</row>
    <row r="931" spans="1:22" ht="12.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</row>
    <row r="932" spans="1:22" ht="12.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</row>
    <row r="933" spans="1:22" ht="12.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</row>
    <row r="934" spans="1:22" ht="12.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</row>
    <row r="935" spans="1:22" ht="12.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</row>
    <row r="936" spans="1:22" ht="12.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</row>
    <row r="937" spans="1:22" ht="12.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</row>
    <row r="938" spans="1:22" ht="12.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</row>
    <row r="939" spans="1:22" ht="12.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</row>
    <row r="940" spans="1:22" ht="12.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</row>
    <row r="941" spans="1:22" ht="12.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</row>
    <row r="942" spans="1:22" ht="12.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</row>
    <row r="943" spans="1:22" ht="12.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</row>
    <row r="944" spans="1:22" ht="12.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</row>
    <row r="945" spans="1:22" ht="12.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</row>
    <row r="946" spans="1:22" ht="12.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</row>
    <row r="947" spans="1:22" ht="12.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</row>
    <row r="948" spans="1:22" ht="12.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</row>
    <row r="949" spans="1:22" ht="12.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</row>
    <row r="950" spans="1:22" ht="12.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</row>
    <row r="951" spans="1:22" ht="12.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</row>
    <row r="952" spans="1:22" ht="12.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</row>
    <row r="953" spans="1:22" ht="12.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</row>
    <row r="954" spans="1:22" ht="12.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</row>
    <row r="955" spans="1:22" ht="12.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</row>
    <row r="956" spans="1:22" ht="12.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</row>
    <row r="957" spans="1:22" ht="12.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</row>
    <row r="958" spans="1:22" ht="12.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</row>
    <row r="959" spans="1:22" ht="12.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</row>
    <row r="960" spans="1:22" ht="12.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</row>
    <row r="961" spans="1:22" ht="12.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</row>
    <row r="962" spans="1:22" ht="12.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</row>
    <row r="963" spans="1:22" ht="12.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</row>
    <row r="964" spans="1:22" ht="12.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</row>
    <row r="965" spans="1:22" ht="12.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</row>
    <row r="966" spans="1:22" ht="12.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</row>
    <row r="967" spans="1:22" ht="12.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</row>
    <row r="968" spans="1:22" ht="12.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</row>
    <row r="969" spans="1:22" ht="12.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</row>
    <row r="970" spans="1:22" ht="12.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</row>
    <row r="971" spans="1:22" ht="12.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</row>
    <row r="972" spans="1:22" ht="12.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</row>
    <row r="973" spans="1:22" ht="12.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</row>
    <row r="974" spans="1:22" ht="12.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</row>
  </sheetData>
  <conditionalFormatting sqref="K2:K126">
    <cfRule type="colorScale" priority="1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L2:L126">
    <cfRule type="colorScale" priority="2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M2:M126">
    <cfRule type="colorScale" priority="3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N2:N126">
    <cfRule type="colorScale" priority="4">
      <colorScale>
        <cfvo type="min"/>
        <cfvo type="percentile" val="50"/>
        <cfvo type="max"/>
        <color rgb="FFFF0000"/>
        <color rgb="FFFFFF00"/>
        <color rgb="FF00FF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CB0A4A"/>
    <outlinePr summaryBelow="0" summaryRight="0"/>
  </sheetPr>
  <dimension ref="A1:U1001"/>
  <sheetViews>
    <sheetView showGridLines="0" topLeftCell="I46" zoomScale="102" zoomScaleNormal="100" workbookViewId="0">
      <selection activeCell="O25" sqref="O25"/>
    </sheetView>
  </sheetViews>
  <sheetFormatPr defaultColWidth="12.6328125" defaultRowHeight="15.75" customHeight="1"/>
  <cols>
    <col min="2" max="2" width="14.36328125" customWidth="1"/>
    <col min="3" max="3" width="15.26953125" customWidth="1"/>
    <col min="6" max="6" width="16.90625" customWidth="1"/>
    <col min="15" max="15" width="16.54296875" customWidth="1"/>
  </cols>
  <sheetData>
    <row r="1" spans="1:21" ht="13">
      <c r="A1" s="146" t="s">
        <v>160</v>
      </c>
      <c r="B1" s="147"/>
      <c r="C1" s="147"/>
      <c r="D1" s="147"/>
      <c r="E1" s="147"/>
      <c r="F1" s="147"/>
      <c r="G1" s="147"/>
      <c r="H1" s="147"/>
      <c r="I1" s="147"/>
      <c r="J1" s="147"/>
      <c r="K1" s="140"/>
      <c r="L1" s="184"/>
      <c r="M1" s="184"/>
      <c r="N1" s="140"/>
      <c r="O1" s="140"/>
      <c r="P1" s="140"/>
      <c r="Q1" s="140"/>
      <c r="R1" s="140"/>
      <c r="S1" s="140"/>
      <c r="T1" s="140"/>
      <c r="U1" s="140"/>
    </row>
    <row r="2" spans="1:21" ht="15.75" customHeight="1">
      <c r="A2" s="139" t="s">
        <v>15</v>
      </c>
      <c r="B2" s="139" t="s">
        <v>146</v>
      </c>
      <c r="C2" s="139" t="s">
        <v>144</v>
      </c>
      <c r="D2" s="139" t="s">
        <v>147</v>
      </c>
      <c r="E2" s="139" t="s">
        <v>145</v>
      </c>
      <c r="F2" s="143" t="s">
        <v>148</v>
      </c>
      <c r="G2" s="138" t="s">
        <v>89</v>
      </c>
      <c r="H2" s="138" t="s">
        <v>90</v>
      </c>
      <c r="I2" s="138" t="s">
        <v>91</v>
      </c>
      <c r="J2" s="138" t="s">
        <v>92</v>
      </c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</row>
    <row r="3" spans="1:21" ht="15.75" customHeight="1">
      <c r="A3" s="139" t="s">
        <v>9</v>
      </c>
      <c r="B3" s="143">
        <v>351496.23173333332</v>
      </c>
      <c r="C3" s="142">
        <v>764212.00000000012</v>
      </c>
      <c r="D3" s="142">
        <v>38062975.666666672</v>
      </c>
      <c r="E3" s="149">
        <v>5889486.7851851853</v>
      </c>
      <c r="F3" s="185">
        <v>19995</v>
      </c>
      <c r="G3" s="143">
        <f t="shared" ref="G3:G8" si="0">B3/C3</f>
        <v>0.45994597275799554</v>
      </c>
      <c r="H3" s="143">
        <f t="shared" ref="H3:H8" si="1">B3/F3</f>
        <v>17.579206388263731</v>
      </c>
      <c r="I3" s="144">
        <f t="shared" ref="I3:I8" si="2">C3/D3</f>
        <v>2.0077568466861942E-2</v>
      </c>
      <c r="J3" s="144">
        <f t="shared" ref="J3:J8" si="3">F3/C3</f>
        <v>2.6164205743955862E-2</v>
      </c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</row>
    <row r="4" spans="1:21" ht="15.75" customHeight="1">
      <c r="A4" s="139" t="s">
        <v>10</v>
      </c>
      <c r="B4" s="143">
        <v>688807.5161777779</v>
      </c>
      <c r="C4" s="142">
        <v>1265132</v>
      </c>
      <c r="D4" s="142">
        <v>130690373.00000003</v>
      </c>
      <c r="E4" s="149">
        <v>8702630.192592591</v>
      </c>
      <c r="F4" s="185">
        <v>42593</v>
      </c>
      <c r="G4" s="143">
        <f t="shared" si="0"/>
        <v>0.54445505779458425</v>
      </c>
      <c r="H4" s="143">
        <f t="shared" si="1"/>
        <v>16.17184786649867</v>
      </c>
      <c r="I4" s="144">
        <f t="shared" si="2"/>
        <v>9.6803763808983832E-3</v>
      </c>
      <c r="J4" s="144">
        <f t="shared" si="3"/>
        <v>3.3666842669381532E-2</v>
      </c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</row>
    <row r="5" spans="1:21" ht="15.75" customHeight="1">
      <c r="A5" s="139" t="s">
        <v>11</v>
      </c>
      <c r="B5" s="143">
        <v>805584.96062222205</v>
      </c>
      <c r="C5" s="142">
        <v>1906716.666666667</v>
      </c>
      <c r="D5" s="142">
        <v>124021593.66666667</v>
      </c>
      <c r="E5" s="149">
        <v>31235789.451851852</v>
      </c>
      <c r="F5" s="185">
        <v>76570</v>
      </c>
      <c r="G5" s="143">
        <f t="shared" si="0"/>
        <v>0.42249851522541643</v>
      </c>
      <c r="H5" s="143">
        <f t="shared" si="1"/>
        <v>10.520895397965548</v>
      </c>
      <c r="I5" s="144">
        <f t="shared" si="2"/>
        <v>1.5374070033250475E-2</v>
      </c>
      <c r="J5" s="144">
        <f t="shared" si="3"/>
        <v>4.0158037813693689E-2</v>
      </c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</row>
    <row r="6" spans="1:21" ht="15.75" customHeight="1">
      <c r="A6" s="139" t="s">
        <v>12</v>
      </c>
      <c r="B6" s="143">
        <v>211785.52217777781</v>
      </c>
      <c r="C6" s="142">
        <v>237336</v>
      </c>
      <c r="D6" s="142">
        <v>53427626.666666657</v>
      </c>
      <c r="E6" s="149">
        <v>3336072.8888888895</v>
      </c>
      <c r="F6" s="185">
        <v>10719</v>
      </c>
      <c r="G6" s="143">
        <f t="shared" si="0"/>
        <v>0.89234470193218818</v>
      </c>
      <c r="H6" s="143">
        <f t="shared" si="1"/>
        <v>19.757955236288627</v>
      </c>
      <c r="I6" s="144">
        <f t="shared" si="2"/>
        <v>4.4421961971234866E-3</v>
      </c>
      <c r="J6" s="144">
        <f t="shared" si="3"/>
        <v>4.5163818384063102E-2</v>
      </c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</row>
    <row r="7" spans="1:21" ht="15.75" customHeight="1">
      <c r="A7" s="139" t="s">
        <v>13</v>
      </c>
      <c r="B7" s="143">
        <v>154112.82440000004</v>
      </c>
      <c r="C7" s="142">
        <v>84107.333333333343</v>
      </c>
      <c r="D7" s="142">
        <v>27331652</v>
      </c>
      <c r="E7" s="149">
        <v>495805.21481481491</v>
      </c>
      <c r="F7" s="185">
        <v>3425</v>
      </c>
      <c r="G7" s="143">
        <f t="shared" si="0"/>
        <v>1.8323351637986385</v>
      </c>
      <c r="H7" s="143">
        <f t="shared" si="1"/>
        <v>44.996445080291984</v>
      </c>
      <c r="I7" s="144">
        <f t="shared" si="2"/>
        <v>3.0772868516448747E-3</v>
      </c>
      <c r="J7" s="144">
        <f t="shared" si="3"/>
        <v>4.072177614318212E-2</v>
      </c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</row>
    <row r="8" spans="1:21" ht="15.75" customHeight="1">
      <c r="A8" s="139" t="s">
        <v>152</v>
      </c>
      <c r="B8" s="143">
        <v>2211787.0551111121</v>
      </c>
      <c r="C8" s="142">
        <v>4257504.0000000009</v>
      </c>
      <c r="D8" s="142">
        <v>373534221.00000012</v>
      </c>
      <c r="E8" s="142">
        <v>49659784.533333324</v>
      </c>
      <c r="F8" s="143">
        <v>153302</v>
      </c>
      <c r="G8" s="143">
        <f t="shared" si="0"/>
        <v>0.51950322421566997</v>
      </c>
      <c r="H8" s="143">
        <f t="shared" si="1"/>
        <v>14.427646443693572</v>
      </c>
      <c r="I8" s="144">
        <f t="shared" si="2"/>
        <v>1.139789545547421E-2</v>
      </c>
      <c r="J8" s="144">
        <f t="shared" si="3"/>
        <v>3.6007482318278494E-2</v>
      </c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</row>
    <row r="9" spans="1:21" ht="15.75" customHeight="1">
      <c r="A9" s="140"/>
      <c r="B9" s="140"/>
      <c r="C9" s="140"/>
      <c r="D9" s="140"/>
      <c r="E9" s="140"/>
      <c r="F9" s="143"/>
      <c r="G9" s="140"/>
      <c r="H9" s="140"/>
      <c r="I9" s="140"/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</row>
    <row r="10" spans="1:21" ht="13">
      <c r="A10" s="146" t="s">
        <v>161</v>
      </c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0"/>
      <c r="M10" s="139" t="s">
        <v>34</v>
      </c>
      <c r="N10" s="139" t="s">
        <v>15</v>
      </c>
      <c r="O10" s="139" t="s">
        <v>146</v>
      </c>
      <c r="P10" s="139" t="s">
        <v>144</v>
      </c>
      <c r="Q10" s="139" t="s">
        <v>147</v>
      </c>
      <c r="R10" s="139" t="s">
        <v>145</v>
      </c>
      <c r="S10" s="139" t="s">
        <v>148</v>
      </c>
      <c r="T10" s="140"/>
      <c r="U10" s="140"/>
    </row>
    <row r="11" spans="1:21" ht="15.75" customHeight="1">
      <c r="A11" s="139" t="s">
        <v>34</v>
      </c>
      <c r="B11" s="139" t="s">
        <v>15</v>
      </c>
      <c r="C11" s="139" t="s">
        <v>146</v>
      </c>
      <c r="D11" s="139" t="s">
        <v>144</v>
      </c>
      <c r="E11" s="139" t="s">
        <v>147</v>
      </c>
      <c r="F11" s="143" t="s">
        <v>145</v>
      </c>
      <c r="G11" s="139" t="s">
        <v>148</v>
      </c>
      <c r="H11" s="138" t="s">
        <v>89</v>
      </c>
      <c r="I11" s="138" t="s">
        <v>90</v>
      </c>
      <c r="J11" s="138" t="s">
        <v>91</v>
      </c>
      <c r="K11" s="138" t="s">
        <v>92</v>
      </c>
      <c r="L11" s="140"/>
      <c r="M11" s="139" t="s">
        <v>48</v>
      </c>
      <c r="N11" s="139" t="s">
        <v>9</v>
      </c>
      <c r="O11" s="143">
        <v>178554.68444444443</v>
      </c>
      <c r="P11" s="142">
        <v>390628</v>
      </c>
      <c r="Q11" s="142">
        <v>19816940.666666668</v>
      </c>
      <c r="R11" s="142">
        <v>3050932.1481481483</v>
      </c>
      <c r="S11" s="139">
        <v>9564</v>
      </c>
      <c r="T11" s="140"/>
      <c r="U11" s="140"/>
    </row>
    <row r="12" spans="1:21" ht="15.75" customHeight="1">
      <c r="A12" s="139" t="s">
        <v>39</v>
      </c>
      <c r="B12" s="139" t="s">
        <v>9</v>
      </c>
      <c r="C12" s="143">
        <v>172941.54728888889</v>
      </c>
      <c r="D12" s="142">
        <v>373584</v>
      </c>
      <c r="E12" s="142">
        <v>18246035</v>
      </c>
      <c r="F12" s="143">
        <v>2838554.6370370369</v>
      </c>
      <c r="G12" s="139">
        <v>10431</v>
      </c>
      <c r="H12" s="143">
        <f t="shared" ref="H12:H17" si="4">C12/D12</f>
        <v>0.46292546599664036</v>
      </c>
      <c r="I12" s="143">
        <f t="shared" ref="I12:I17" si="5">C12/G12</f>
        <v>16.57957504447214</v>
      </c>
      <c r="J12" s="144">
        <f t="shared" ref="J12:J17" si="6">D12/E12</f>
        <v>2.0474804526024421E-2</v>
      </c>
      <c r="K12" s="144">
        <f t="shared" ref="K12:K17" si="7">G12/D12</f>
        <v>2.7921431324682E-2</v>
      </c>
      <c r="L12" s="140"/>
      <c r="M12" s="139"/>
      <c r="N12" s="139" t="s">
        <v>10</v>
      </c>
      <c r="O12" s="143">
        <v>343506.08888888889</v>
      </c>
      <c r="P12" s="142">
        <v>708098.66666666663</v>
      </c>
      <c r="Q12" s="142">
        <v>62830877.333333336</v>
      </c>
      <c r="R12" s="142">
        <v>4311916.1481481474</v>
      </c>
      <c r="S12" s="139">
        <v>20756</v>
      </c>
      <c r="T12" s="140"/>
      <c r="U12" s="140"/>
    </row>
    <row r="13" spans="1:21" ht="15.75" customHeight="1">
      <c r="A13" s="139"/>
      <c r="B13" s="139" t="s">
        <v>10</v>
      </c>
      <c r="C13" s="143">
        <v>345301.42728888895</v>
      </c>
      <c r="D13" s="142">
        <v>557033.33333333337</v>
      </c>
      <c r="E13" s="142">
        <v>67859495.666666672</v>
      </c>
      <c r="F13" s="143">
        <v>4390714.0444444446</v>
      </c>
      <c r="G13" s="139">
        <v>21837</v>
      </c>
      <c r="H13" s="143">
        <f t="shared" si="4"/>
        <v>0.61989365200566504</v>
      </c>
      <c r="I13" s="143">
        <f t="shared" si="5"/>
        <v>15.812676983509133</v>
      </c>
      <c r="J13" s="144">
        <f t="shared" si="6"/>
        <v>8.2086276630988029E-3</v>
      </c>
      <c r="K13" s="144">
        <f t="shared" si="7"/>
        <v>3.9202321823948297E-2</v>
      </c>
      <c r="L13" s="140"/>
      <c r="M13" s="139"/>
      <c r="N13" s="139" t="s">
        <v>11</v>
      </c>
      <c r="O13" s="143">
        <v>420905.79111111118</v>
      </c>
      <c r="P13" s="142">
        <v>991199.33333333337</v>
      </c>
      <c r="Q13" s="142">
        <v>65692370.666666664</v>
      </c>
      <c r="R13" s="142">
        <v>15332184</v>
      </c>
      <c r="S13" s="139">
        <v>37144</v>
      </c>
      <c r="T13" s="140"/>
      <c r="U13" s="140"/>
    </row>
    <row r="14" spans="1:21" ht="15.75" customHeight="1">
      <c r="A14" s="139"/>
      <c r="B14" s="139" t="s">
        <v>11</v>
      </c>
      <c r="C14" s="143">
        <v>384679.1695111111</v>
      </c>
      <c r="D14" s="142">
        <v>915517.33333333326</v>
      </c>
      <c r="E14" s="142">
        <v>58329222.999999993</v>
      </c>
      <c r="F14" s="143">
        <v>15903605.451851852</v>
      </c>
      <c r="G14" s="139">
        <v>39426</v>
      </c>
      <c r="H14" s="143">
        <f t="shared" si="4"/>
        <v>0.42017682845011978</v>
      </c>
      <c r="I14" s="143">
        <f t="shared" si="5"/>
        <v>9.7569920740402551</v>
      </c>
      <c r="J14" s="144">
        <f t="shared" si="6"/>
        <v>1.5695688820221956E-2</v>
      </c>
      <c r="K14" s="144">
        <f t="shared" si="7"/>
        <v>4.3064176465619441E-2</v>
      </c>
      <c r="L14" s="140"/>
      <c r="M14" s="139"/>
      <c r="N14" s="139" t="s">
        <v>12</v>
      </c>
      <c r="O14" s="143">
        <v>106604.16888888889</v>
      </c>
      <c r="P14" s="142">
        <v>114138.66666666669</v>
      </c>
      <c r="Q14" s="142">
        <v>26889210.666666668</v>
      </c>
      <c r="R14" s="142">
        <v>1763533.0370370373</v>
      </c>
      <c r="S14" s="139">
        <v>4889</v>
      </c>
      <c r="T14" s="140"/>
      <c r="U14" s="140"/>
    </row>
    <row r="15" spans="1:21" ht="15.75" customHeight="1">
      <c r="A15" s="139"/>
      <c r="B15" s="139" t="s">
        <v>12</v>
      </c>
      <c r="C15" s="143">
        <v>105181.35328888889</v>
      </c>
      <c r="D15" s="142">
        <v>123197.33333333333</v>
      </c>
      <c r="E15" s="142">
        <v>26538416</v>
      </c>
      <c r="F15" s="143">
        <v>1572539.8518518519</v>
      </c>
      <c r="G15" s="139">
        <v>5830</v>
      </c>
      <c r="H15" s="143">
        <f t="shared" si="4"/>
        <v>0.85376323044510349</v>
      </c>
      <c r="I15" s="143">
        <f t="shared" si="5"/>
        <v>18.041398505812847</v>
      </c>
      <c r="J15" s="144">
        <f t="shared" si="6"/>
        <v>4.6422263232791788E-3</v>
      </c>
      <c r="K15" s="144">
        <f t="shared" si="7"/>
        <v>4.7322452866945176E-2</v>
      </c>
      <c r="L15" s="140"/>
      <c r="M15" s="139"/>
      <c r="N15" s="139" t="s">
        <v>13</v>
      </c>
      <c r="O15" s="143">
        <v>76924.466666666674</v>
      </c>
      <c r="P15" s="142">
        <v>49005.999999999993</v>
      </c>
      <c r="Q15" s="142">
        <v>15234338.000000002</v>
      </c>
      <c r="R15" s="142">
        <v>273639.40740740742</v>
      </c>
      <c r="S15" s="139">
        <v>1008</v>
      </c>
      <c r="T15" s="140"/>
      <c r="U15" s="140"/>
    </row>
    <row r="16" spans="1:21" ht="15.75" customHeight="1">
      <c r="A16" s="139"/>
      <c r="B16" s="139" t="s">
        <v>13</v>
      </c>
      <c r="C16" s="143">
        <v>77188.357733333338</v>
      </c>
      <c r="D16" s="142">
        <v>35101.333333333336</v>
      </c>
      <c r="E16" s="142">
        <v>12097314</v>
      </c>
      <c r="F16" s="143">
        <v>222165.80740740744</v>
      </c>
      <c r="G16" s="139">
        <v>2417</v>
      </c>
      <c r="H16" s="143">
        <f t="shared" si="4"/>
        <v>2.1990149775886954</v>
      </c>
      <c r="I16" s="143">
        <f t="shared" si="5"/>
        <v>31.935605185491656</v>
      </c>
      <c r="J16" s="144">
        <f t="shared" si="6"/>
        <v>2.9015807420831878E-3</v>
      </c>
      <c r="K16" s="144">
        <f t="shared" si="7"/>
        <v>6.88577831801261E-2</v>
      </c>
      <c r="L16" s="140"/>
      <c r="M16" s="139" t="s">
        <v>154</v>
      </c>
      <c r="N16" s="139"/>
      <c r="O16" s="143">
        <v>1126495.2</v>
      </c>
      <c r="P16" s="142">
        <v>2253070.666666666</v>
      </c>
      <c r="Q16" s="142">
        <v>190463737.33333328</v>
      </c>
      <c r="R16" s="142">
        <v>24732204.740740743</v>
      </c>
      <c r="S16" s="139">
        <v>73361</v>
      </c>
      <c r="T16" s="140"/>
      <c r="U16" s="140"/>
    </row>
    <row r="17" spans="1:21" ht="15.75" customHeight="1">
      <c r="A17" s="139" t="s">
        <v>151</v>
      </c>
      <c r="B17" s="139"/>
      <c r="C17" s="143">
        <v>1085291.8551111114</v>
      </c>
      <c r="D17" s="142">
        <v>2004433.333333333</v>
      </c>
      <c r="E17" s="142">
        <v>183070483.66666669</v>
      </c>
      <c r="F17" s="143">
        <v>24927579.7925926</v>
      </c>
      <c r="G17" s="139">
        <v>79941</v>
      </c>
      <c r="H17" s="143">
        <f t="shared" si="4"/>
        <v>0.54144572286986092</v>
      </c>
      <c r="I17" s="143">
        <f t="shared" si="5"/>
        <v>13.576160607336803</v>
      </c>
      <c r="J17" s="144">
        <f t="shared" si="6"/>
        <v>1.0948970545044222E-2</v>
      </c>
      <c r="K17" s="144">
        <f t="shared" si="7"/>
        <v>3.9882094690103613E-2</v>
      </c>
      <c r="L17" s="140"/>
      <c r="M17" s="140"/>
      <c r="N17" s="140"/>
      <c r="O17" s="140"/>
      <c r="P17" s="140"/>
      <c r="Q17" s="140"/>
      <c r="R17" s="140"/>
      <c r="S17" s="140"/>
      <c r="T17" s="140"/>
      <c r="U17" s="140"/>
    </row>
    <row r="18" spans="1:21" ht="15.75" customHeight="1">
      <c r="A18" s="140"/>
      <c r="B18" s="140"/>
      <c r="C18" s="140"/>
      <c r="D18" s="140"/>
      <c r="E18" s="140"/>
      <c r="F18" s="143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</row>
    <row r="19" spans="1:21" ht="13">
      <c r="A19" s="146" t="s">
        <v>162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0"/>
      <c r="M19" s="140"/>
      <c r="N19" s="140"/>
      <c r="O19" s="140"/>
      <c r="P19" s="140"/>
      <c r="Q19" s="140"/>
      <c r="R19" s="140"/>
      <c r="S19" s="140"/>
      <c r="T19" s="140"/>
      <c r="U19" s="140"/>
    </row>
    <row r="20" spans="1:21" ht="15.75" customHeight="1">
      <c r="A20" s="139" t="s">
        <v>34</v>
      </c>
      <c r="B20" s="139" t="s">
        <v>15</v>
      </c>
      <c r="C20" s="139" t="s">
        <v>146</v>
      </c>
      <c r="D20" s="139" t="s">
        <v>144</v>
      </c>
      <c r="E20" s="139" t="s">
        <v>147</v>
      </c>
      <c r="F20" s="143" t="s">
        <v>145</v>
      </c>
      <c r="G20" s="139" t="s">
        <v>148</v>
      </c>
      <c r="H20" s="138" t="s">
        <v>89</v>
      </c>
      <c r="I20" s="138" t="s">
        <v>90</v>
      </c>
      <c r="J20" s="138" t="s">
        <v>91</v>
      </c>
      <c r="K20" s="138" t="s">
        <v>92</v>
      </c>
      <c r="L20" s="140"/>
      <c r="M20" s="140"/>
      <c r="N20" s="140"/>
      <c r="O20" s="140"/>
      <c r="P20" s="140"/>
      <c r="Q20" s="140"/>
      <c r="R20" s="140"/>
      <c r="S20" s="140"/>
      <c r="T20" s="140"/>
      <c r="U20" s="140"/>
    </row>
    <row r="21" spans="1:21" ht="12.5">
      <c r="A21" s="139" t="s">
        <v>48</v>
      </c>
      <c r="B21" s="139" t="s">
        <v>9</v>
      </c>
      <c r="C21" s="143">
        <v>178554.68444444443</v>
      </c>
      <c r="D21" s="142">
        <v>390628</v>
      </c>
      <c r="E21" s="142">
        <v>19816940.666666668</v>
      </c>
      <c r="F21" s="143">
        <v>3050932.1481481483</v>
      </c>
      <c r="G21" s="139">
        <v>9564</v>
      </c>
      <c r="H21" s="143">
        <f t="shared" ref="H21:H26" si="8">C21/D21</f>
        <v>0.45709648167679845</v>
      </c>
      <c r="I21" s="143">
        <f t="shared" ref="I21:I26" si="9">C21/G21</f>
        <v>18.669456759143081</v>
      </c>
      <c r="J21" s="144">
        <f t="shared" ref="J21:J26" si="10">D21/E21</f>
        <v>1.971182164646941E-2</v>
      </c>
      <c r="K21" s="144">
        <f t="shared" ref="K21:K26" si="11">G21/D21</f>
        <v>2.4483651965552904E-2</v>
      </c>
      <c r="L21" s="140"/>
      <c r="M21" s="140"/>
      <c r="N21" s="140"/>
      <c r="O21" s="140"/>
      <c r="P21" s="140"/>
      <c r="Q21" s="140"/>
      <c r="R21" s="140"/>
      <c r="S21" s="140"/>
      <c r="T21" s="140"/>
      <c r="U21" s="140"/>
    </row>
    <row r="22" spans="1:21" ht="12.5">
      <c r="A22" s="139"/>
      <c r="B22" s="139" t="s">
        <v>10</v>
      </c>
      <c r="C22" s="143">
        <v>343506.08888888889</v>
      </c>
      <c r="D22" s="142">
        <v>708098.66666666663</v>
      </c>
      <c r="E22" s="142">
        <v>62830877.333333336</v>
      </c>
      <c r="F22" s="143">
        <v>4311916.1481481474</v>
      </c>
      <c r="G22" s="139">
        <v>20756</v>
      </c>
      <c r="H22" s="143">
        <f t="shared" si="8"/>
        <v>0.48511048679970525</v>
      </c>
      <c r="I22" s="143">
        <f t="shared" si="9"/>
        <v>16.549724845292392</v>
      </c>
      <c r="J22" s="144">
        <f t="shared" si="10"/>
        <v>1.1269915314249524E-2</v>
      </c>
      <c r="K22" s="144">
        <f t="shared" si="11"/>
        <v>2.9312299227602933E-2</v>
      </c>
      <c r="L22" s="140"/>
      <c r="M22" s="140"/>
      <c r="N22" s="140"/>
      <c r="O22" s="140"/>
      <c r="P22" s="140"/>
      <c r="Q22" s="140"/>
      <c r="R22" s="140"/>
      <c r="S22" s="140"/>
      <c r="T22" s="140"/>
      <c r="U22" s="140"/>
    </row>
    <row r="23" spans="1:21" ht="12.5">
      <c r="A23" s="139"/>
      <c r="B23" s="139" t="s">
        <v>11</v>
      </c>
      <c r="C23" s="143">
        <v>420905.79111111118</v>
      </c>
      <c r="D23" s="142">
        <v>991199.33333333337</v>
      </c>
      <c r="E23" s="142">
        <v>65692370.666666664</v>
      </c>
      <c r="F23" s="143">
        <v>15332184</v>
      </c>
      <c r="G23" s="139">
        <v>37144</v>
      </c>
      <c r="H23" s="143">
        <f t="shared" si="8"/>
        <v>0.42464293200807018</v>
      </c>
      <c r="I23" s="143">
        <f t="shared" si="9"/>
        <v>11.331730322827676</v>
      </c>
      <c r="J23" s="144">
        <f t="shared" si="10"/>
        <v>1.5088499977612826E-2</v>
      </c>
      <c r="K23" s="144">
        <f t="shared" si="11"/>
        <v>3.7473794373012084E-2</v>
      </c>
      <c r="L23" s="140"/>
      <c r="M23" s="140"/>
      <c r="N23" s="140"/>
      <c r="O23" s="140"/>
      <c r="P23" s="140"/>
      <c r="Q23" s="140"/>
      <c r="R23" s="140"/>
      <c r="S23" s="140"/>
      <c r="T23" s="140"/>
      <c r="U23" s="140"/>
    </row>
    <row r="24" spans="1:21" ht="12.5">
      <c r="A24" s="139"/>
      <c r="B24" s="139" t="s">
        <v>12</v>
      </c>
      <c r="C24" s="143">
        <v>106604.16888888889</v>
      </c>
      <c r="D24" s="142">
        <v>114138.66666666669</v>
      </c>
      <c r="E24" s="142">
        <v>26889210.666666668</v>
      </c>
      <c r="F24" s="143">
        <v>1763533.0370370373</v>
      </c>
      <c r="G24" s="139">
        <v>4889</v>
      </c>
      <c r="H24" s="143">
        <f t="shared" si="8"/>
        <v>0.93398820927370985</v>
      </c>
      <c r="I24" s="143">
        <f t="shared" si="9"/>
        <v>21.804902615849638</v>
      </c>
      <c r="J24" s="144">
        <f t="shared" si="10"/>
        <v>4.2447756492963624E-3</v>
      </c>
      <c r="K24" s="144">
        <f t="shared" si="11"/>
        <v>4.2833862903602631E-2</v>
      </c>
      <c r="L24" s="140"/>
      <c r="M24" s="140"/>
      <c r="N24" s="140"/>
      <c r="O24" s="140"/>
      <c r="P24" s="140"/>
      <c r="Q24" s="140"/>
      <c r="R24" s="140"/>
      <c r="S24" s="140"/>
      <c r="T24" s="140"/>
      <c r="U24" s="140"/>
    </row>
    <row r="25" spans="1:21" ht="12.5">
      <c r="A25" s="139"/>
      <c r="B25" s="139" t="s">
        <v>13</v>
      </c>
      <c r="C25" s="143">
        <v>76924.466666666674</v>
      </c>
      <c r="D25" s="142">
        <v>49005.999999999993</v>
      </c>
      <c r="E25" s="142">
        <v>15234338.000000002</v>
      </c>
      <c r="F25" s="143">
        <v>273639.40740740742</v>
      </c>
      <c r="G25" s="139">
        <v>1008</v>
      </c>
      <c r="H25" s="143">
        <f t="shared" si="8"/>
        <v>1.5696948672951616</v>
      </c>
      <c r="I25" s="143">
        <f t="shared" si="9"/>
        <v>76.313955026455034</v>
      </c>
      <c r="J25" s="144">
        <f t="shared" si="10"/>
        <v>3.2168119152929382E-3</v>
      </c>
      <c r="K25" s="144">
        <f t="shared" si="11"/>
        <v>2.0568909929396403E-2</v>
      </c>
      <c r="L25" s="140"/>
      <c r="M25" s="140"/>
      <c r="N25" s="140"/>
      <c r="O25" s="140"/>
      <c r="P25" s="140"/>
      <c r="Q25" s="140"/>
      <c r="R25" s="140"/>
      <c r="S25" s="140"/>
      <c r="T25" s="140"/>
      <c r="U25" s="140"/>
    </row>
    <row r="26" spans="1:21" ht="12.5">
      <c r="A26" s="139" t="s">
        <v>154</v>
      </c>
      <c r="B26" s="139"/>
      <c r="C26" s="143">
        <v>1126495.2</v>
      </c>
      <c r="D26" s="142">
        <v>2253070.666666666</v>
      </c>
      <c r="E26" s="142">
        <v>190463737.33333328</v>
      </c>
      <c r="F26" s="143">
        <v>24732204.740740743</v>
      </c>
      <c r="G26" s="139">
        <v>73361</v>
      </c>
      <c r="H26" s="143">
        <f t="shared" si="8"/>
        <v>0.4999821872727177</v>
      </c>
      <c r="I26" s="143">
        <f t="shared" si="9"/>
        <v>15.355504968580036</v>
      </c>
      <c r="J26" s="144">
        <f t="shared" si="10"/>
        <v>1.1829394393976084E-2</v>
      </c>
      <c r="K26" s="144">
        <f t="shared" si="11"/>
        <v>3.2560452313080294E-2</v>
      </c>
      <c r="L26" s="140"/>
      <c r="M26" s="140"/>
      <c r="N26" s="140"/>
      <c r="O26" s="140"/>
      <c r="P26" s="140"/>
      <c r="Q26" s="140"/>
      <c r="R26" s="140"/>
      <c r="S26" s="140"/>
      <c r="T26" s="140"/>
      <c r="U26" s="140"/>
    </row>
    <row r="27" spans="1:21" ht="12.5">
      <c r="A27" s="140"/>
      <c r="B27" s="140"/>
      <c r="C27" s="140"/>
      <c r="D27" s="140"/>
      <c r="E27" s="140"/>
      <c r="F27" s="143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</row>
    <row r="28" spans="1:21" ht="12.5">
      <c r="A28" s="140"/>
      <c r="B28" s="140"/>
      <c r="C28" s="140"/>
      <c r="D28" s="140"/>
      <c r="E28" s="140"/>
      <c r="F28" s="143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</row>
    <row r="29" spans="1:21" ht="12.5">
      <c r="F29" s="36"/>
    </row>
    <row r="30" spans="1:21" ht="12.5">
      <c r="F30" s="36"/>
    </row>
    <row r="31" spans="1:21" ht="12.5">
      <c r="F31" s="36"/>
    </row>
    <row r="32" spans="1:21" ht="12.5">
      <c r="F32" s="36"/>
    </row>
    <row r="33" spans="6:6" ht="12.5">
      <c r="F33" s="36"/>
    </row>
    <row r="34" spans="6:6" ht="12.5">
      <c r="F34" s="36"/>
    </row>
    <row r="35" spans="6:6" ht="12.5">
      <c r="F35" s="36"/>
    </row>
    <row r="36" spans="6:6" ht="12.5">
      <c r="F36" s="36"/>
    </row>
    <row r="37" spans="6:6" ht="12.5">
      <c r="F37" s="36"/>
    </row>
    <row r="38" spans="6:6" ht="12.5">
      <c r="F38" s="36"/>
    </row>
    <row r="39" spans="6:6" ht="12.5">
      <c r="F39" s="36"/>
    </row>
    <row r="40" spans="6:6" ht="12.5">
      <c r="F40" s="36"/>
    </row>
    <row r="41" spans="6:6" ht="12.5">
      <c r="F41" s="36"/>
    </row>
    <row r="42" spans="6:6" ht="12.5">
      <c r="F42" s="36"/>
    </row>
    <row r="43" spans="6:6" ht="12.5">
      <c r="F43" s="36"/>
    </row>
    <row r="44" spans="6:6" ht="12.5">
      <c r="F44" s="36"/>
    </row>
    <row r="45" spans="6:6" ht="12.5">
      <c r="F45" s="36"/>
    </row>
    <row r="46" spans="6:6" ht="12.5">
      <c r="F46" s="36"/>
    </row>
    <row r="47" spans="6:6" ht="12.5">
      <c r="F47" s="36"/>
    </row>
    <row r="48" spans="6:6" ht="12.5">
      <c r="F48" s="36"/>
    </row>
    <row r="49" spans="6:6" ht="12.5">
      <c r="F49" s="36"/>
    </row>
    <row r="50" spans="6:6" ht="12.5">
      <c r="F50" s="36"/>
    </row>
    <row r="51" spans="6:6" ht="12.5">
      <c r="F51" s="36"/>
    </row>
    <row r="52" spans="6:6" ht="12.5">
      <c r="F52" s="36"/>
    </row>
    <row r="53" spans="6:6" ht="12.5">
      <c r="F53" s="36"/>
    </row>
    <row r="54" spans="6:6" ht="12.5">
      <c r="F54" s="36"/>
    </row>
    <row r="55" spans="6:6" ht="12.5">
      <c r="F55" s="36"/>
    </row>
    <row r="56" spans="6:6" ht="12.5">
      <c r="F56" s="36"/>
    </row>
    <row r="57" spans="6:6" ht="12.5">
      <c r="F57" s="36"/>
    </row>
    <row r="58" spans="6:6" ht="12.5">
      <c r="F58" s="36"/>
    </row>
    <row r="59" spans="6:6" ht="12.5">
      <c r="F59" s="36"/>
    </row>
    <row r="60" spans="6:6" ht="12.5">
      <c r="F60" s="36"/>
    </row>
    <row r="61" spans="6:6" ht="12.5">
      <c r="F61" s="36"/>
    </row>
    <row r="62" spans="6:6" ht="12.5">
      <c r="F62" s="36"/>
    </row>
    <row r="63" spans="6:6" ht="12.5">
      <c r="F63" s="36"/>
    </row>
    <row r="64" spans="6:6" ht="12.5">
      <c r="F64" s="36"/>
    </row>
    <row r="65" spans="6:6" ht="12.5">
      <c r="F65" s="36"/>
    </row>
    <row r="66" spans="6:6" ht="12.5">
      <c r="F66" s="36"/>
    </row>
    <row r="67" spans="6:6" ht="12.5">
      <c r="F67" s="36"/>
    </row>
    <row r="68" spans="6:6" ht="12.5">
      <c r="F68" s="36"/>
    </row>
    <row r="69" spans="6:6" ht="12.5">
      <c r="F69" s="36"/>
    </row>
    <row r="70" spans="6:6" ht="12.5">
      <c r="F70" s="36"/>
    </row>
    <row r="71" spans="6:6" ht="12.5">
      <c r="F71" s="36"/>
    </row>
    <row r="72" spans="6:6" ht="12.5">
      <c r="F72" s="36"/>
    </row>
    <row r="73" spans="6:6" ht="12.5">
      <c r="F73" s="36"/>
    </row>
    <row r="74" spans="6:6" ht="12.5">
      <c r="F74" s="36"/>
    </row>
    <row r="75" spans="6:6" ht="12.5">
      <c r="F75" s="36"/>
    </row>
    <row r="76" spans="6:6" ht="12.5">
      <c r="F76" s="36"/>
    </row>
    <row r="77" spans="6:6" ht="12.5">
      <c r="F77" s="36"/>
    </row>
    <row r="78" spans="6:6" ht="12.5">
      <c r="F78" s="36"/>
    </row>
    <row r="79" spans="6:6" ht="12.5">
      <c r="F79" s="36"/>
    </row>
    <row r="80" spans="6:6" ht="12.5">
      <c r="F80" s="36"/>
    </row>
    <row r="81" spans="6:6" ht="12.5">
      <c r="F81" s="36"/>
    </row>
    <row r="82" spans="6:6" ht="12.5">
      <c r="F82" s="36"/>
    </row>
    <row r="83" spans="6:6" ht="12.5">
      <c r="F83" s="36"/>
    </row>
    <row r="84" spans="6:6" ht="12.5">
      <c r="F84" s="36"/>
    </row>
    <row r="85" spans="6:6" ht="12.5">
      <c r="F85" s="36"/>
    </row>
    <row r="86" spans="6:6" ht="12.5">
      <c r="F86" s="36"/>
    </row>
    <row r="87" spans="6:6" ht="12.5">
      <c r="F87" s="36"/>
    </row>
    <row r="88" spans="6:6" ht="12.5">
      <c r="F88" s="36"/>
    </row>
    <row r="89" spans="6:6" ht="12.5">
      <c r="F89" s="36"/>
    </row>
    <row r="90" spans="6:6" ht="12.5">
      <c r="F90" s="36"/>
    </row>
    <row r="91" spans="6:6" ht="12.5">
      <c r="F91" s="36"/>
    </row>
    <row r="92" spans="6:6" ht="12.5">
      <c r="F92" s="36"/>
    </row>
    <row r="93" spans="6:6" ht="12.5">
      <c r="F93" s="36"/>
    </row>
    <row r="94" spans="6:6" ht="12.5">
      <c r="F94" s="36"/>
    </row>
    <row r="95" spans="6:6" ht="12.5">
      <c r="F95" s="36"/>
    </row>
    <row r="96" spans="6:6" ht="12.5">
      <c r="F96" s="36"/>
    </row>
    <row r="97" spans="6:6" ht="12.5">
      <c r="F97" s="36"/>
    </row>
    <row r="98" spans="6:6" ht="12.5">
      <c r="F98" s="36"/>
    </row>
    <row r="99" spans="6:6" ht="12.5">
      <c r="F99" s="36"/>
    </row>
    <row r="100" spans="6:6" ht="12.5">
      <c r="F100" s="36"/>
    </row>
    <row r="101" spans="6:6" ht="12.5">
      <c r="F101" s="36"/>
    </row>
    <row r="102" spans="6:6" ht="12.5">
      <c r="F102" s="36"/>
    </row>
    <row r="103" spans="6:6" ht="12.5">
      <c r="F103" s="36"/>
    </row>
    <row r="104" spans="6:6" ht="12.5">
      <c r="F104" s="36"/>
    </row>
    <row r="105" spans="6:6" ht="12.5">
      <c r="F105" s="36"/>
    </row>
    <row r="106" spans="6:6" ht="12.5">
      <c r="F106" s="36"/>
    </row>
    <row r="107" spans="6:6" ht="12.5">
      <c r="F107" s="36"/>
    </row>
    <row r="108" spans="6:6" ht="12.5">
      <c r="F108" s="36"/>
    </row>
    <row r="109" spans="6:6" ht="12.5">
      <c r="F109" s="36"/>
    </row>
    <row r="110" spans="6:6" ht="12.5">
      <c r="F110" s="36"/>
    </row>
    <row r="111" spans="6:6" ht="12.5">
      <c r="F111" s="36"/>
    </row>
    <row r="112" spans="6:6" ht="12.5">
      <c r="F112" s="36"/>
    </row>
    <row r="113" spans="6:6" ht="12.5">
      <c r="F113" s="36"/>
    </row>
    <row r="114" spans="6:6" ht="12.5">
      <c r="F114" s="36"/>
    </row>
    <row r="115" spans="6:6" ht="12.5">
      <c r="F115" s="36"/>
    </row>
    <row r="116" spans="6:6" ht="12.5">
      <c r="F116" s="36"/>
    </row>
    <row r="117" spans="6:6" ht="12.5">
      <c r="F117" s="36"/>
    </row>
    <row r="118" spans="6:6" ht="12.5">
      <c r="F118" s="36"/>
    </row>
    <row r="119" spans="6:6" ht="12.5">
      <c r="F119" s="36"/>
    </row>
    <row r="120" spans="6:6" ht="12.5">
      <c r="F120" s="36"/>
    </row>
    <row r="121" spans="6:6" ht="12.5">
      <c r="F121" s="36"/>
    </row>
    <row r="122" spans="6:6" ht="12.5">
      <c r="F122" s="36"/>
    </row>
    <row r="123" spans="6:6" ht="12.5">
      <c r="F123" s="36"/>
    </row>
    <row r="124" spans="6:6" ht="12.5">
      <c r="F124" s="36"/>
    </row>
    <row r="125" spans="6:6" ht="12.5">
      <c r="F125" s="36"/>
    </row>
    <row r="126" spans="6:6" ht="12.5">
      <c r="F126" s="36"/>
    </row>
    <row r="127" spans="6:6" ht="12.5">
      <c r="F127" s="36"/>
    </row>
    <row r="128" spans="6:6" ht="12.5">
      <c r="F128" s="36"/>
    </row>
    <row r="129" spans="6:6" ht="12.5">
      <c r="F129" s="36"/>
    </row>
    <row r="130" spans="6:6" ht="12.5">
      <c r="F130" s="36"/>
    </row>
    <row r="131" spans="6:6" ht="12.5">
      <c r="F131" s="36"/>
    </row>
    <row r="132" spans="6:6" ht="12.5">
      <c r="F132" s="36"/>
    </row>
    <row r="133" spans="6:6" ht="12.5">
      <c r="F133" s="36"/>
    </row>
    <row r="134" spans="6:6" ht="12.5">
      <c r="F134" s="36"/>
    </row>
    <row r="135" spans="6:6" ht="12.5">
      <c r="F135" s="36"/>
    </row>
    <row r="136" spans="6:6" ht="12.5">
      <c r="F136" s="36"/>
    </row>
    <row r="137" spans="6:6" ht="12.5">
      <c r="F137" s="36"/>
    </row>
    <row r="138" spans="6:6" ht="12.5">
      <c r="F138" s="36"/>
    </row>
    <row r="139" spans="6:6" ht="12.5">
      <c r="F139" s="36"/>
    </row>
    <row r="140" spans="6:6" ht="12.5">
      <c r="F140" s="36"/>
    </row>
    <row r="141" spans="6:6" ht="12.5">
      <c r="F141" s="36"/>
    </row>
    <row r="142" spans="6:6" ht="12.5">
      <c r="F142" s="36"/>
    </row>
    <row r="143" spans="6:6" ht="12.5">
      <c r="F143" s="36"/>
    </row>
    <row r="144" spans="6:6" ht="12.5">
      <c r="F144" s="36"/>
    </row>
    <row r="145" spans="6:6" ht="12.5">
      <c r="F145" s="36"/>
    </row>
    <row r="146" spans="6:6" ht="12.5">
      <c r="F146" s="36"/>
    </row>
    <row r="147" spans="6:6" ht="12.5">
      <c r="F147" s="36"/>
    </row>
    <row r="148" spans="6:6" ht="12.5">
      <c r="F148" s="36"/>
    </row>
    <row r="149" spans="6:6" ht="12.5">
      <c r="F149" s="36"/>
    </row>
    <row r="150" spans="6:6" ht="12.5">
      <c r="F150" s="36"/>
    </row>
    <row r="151" spans="6:6" ht="12.5">
      <c r="F151" s="36"/>
    </row>
    <row r="152" spans="6:6" ht="12.5">
      <c r="F152" s="36"/>
    </row>
    <row r="153" spans="6:6" ht="12.5">
      <c r="F153" s="36"/>
    </row>
    <row r="154" spans="6:6" ht="12.5">
      <c r="F154" s="36"/>
    </row>
    <row r="155" spans="6:6" ht="12.5">
      <c r="F155" s="36"/>
    </row>
    <row r="156" spans="6:6" ht="12.5">
      <c r="F156" s="36"/>
    </row>
    <row r="157" spans="6:6" ht="12.5">
      <c r="F157" s="36"/>
    </row>
    <row r="158" spans="6:6" ht="12.5">
      <c r="F158" s="36"/>
    </row>
    <row r="159" spans="6:6" ht="12.5">
      <c r="F159" s="36"/>
    </row>
    <row r="160" spans="6:6" ht="12.5">
      <c r="F160" s="36"/>
    </row>
    <row r="161" spans="6:6" ht="12.5">
      <c r="F161" s="36"/>
    </row>
    <row r="162" spans="6:6" ht="12.5">
      <c r="F162" s="36"/>
    </row>
    <row r="163" spans="6:6" ht="12.5">
      <c r="F163" s="36"/>
    </row>
    <row r="164" spans="6:6" ht="12.5">
      <c r="F164" s="36"/>
    </row>
    <row r="165" spans="6:6" ht="12.5">
      <c r="F165" s="36"/>
    </row>
    <row r="166" spans="6:6" ht="12.5">
      <c r="F166" s="36"/>
    </row>
    <row r="167" spans="6:6" ht="12.5">
      <c r="F167" s="36"/>
    </row>
    <row r="168" spans="6:6" ht="12.5">
      <c r="F168" s="36"/>
    </row>
    <row r="169" spans="6:6" ht="12.5">
      <c r="F169" s="36"/>
    </row>
    <row r="170" spans="6:6" ht="12.5">
      <c r="F170" s="36"/>
    </row>
    <row r="171" spans="6:6" ht="12.5">
      <c r="F171" s="36"/>
    </row>
    <row r="172" spans="6:6" ht="12.5">
      <c r="F172" s="36"/>
    </row>
    <row r="173" spans="6:6" ht="12.5">
      <c r="F173" s="36"/>
    </row>
    <row r="174" spans="6:6" ht="12.5">
      <c r="F174" s="36"/>
    </row>
    <row r="175" spans="6:6" ht="12.5">
      <c r="F175" s="36"/>
    </row>
    <row r="176" spans="6:6" ht="12.5">
      <c r="F176" s="36"/>
    </row>
    <row r="177" spans="6:6" ht="12.5">
      <c r="F177" s="36"/>
    </row>
    <row r="178" spans="6:6" ht="12.5">
      <c r="F178" s="36"/>
    </row>
    <row r="179" spans="6:6" ht="12.5">
      <c r="F179" s="36"/>
    </row>
    <row r="180" spans="6:6" ht="12.5">
      <c r="F180" s="36"/>
    </row>
    <row r="181" spans="6:6" ht="12.5">
      <c r="F181" s="36"/>
    </row>
    <row r="182" spans="6:6" ht="12.5">
      <c r="F182" s="36"/>
    </row>
    <row r="183" spans="6:6" ht="12.5">
      <c r="F183" s="36"/>
    </row>
    <row r="184" spans="6:6" ht="12.5">
      <c r="F184" s="36"/>
    </row>
    <row r="185" spans="6:6" ht="12.5">
      <c r="F185" s="36"/>
    </row>
    <row r="186" spans="6:6" ht="12.5">
      <c r="F186" s="36"/>
    </row>
    <row r="187" spans="6:6" ht="12.5">
      <c r="F187" s="36"/>
    </row>
    <row r="188" spans="6:6" ht="12.5">
      <c r="F188" s="36"/>
    </row>
    <row r="189" spans="6:6" ht="12.5">
      <c r="F189" s="36"/>
    </row>
    <row r="190" spans="6:6" ht="12.5">
      <c r="F190" s="36"/>
    </row>
    <row r="191" spans="6:6" ht="12.5">
      <c r="F191" s="36"/>
    </row>
    <row r="192" spans="6:6" ht="12.5">
      <c r="F192" s="36"/>
    </row>
    <row r="193" spans="6:6" ht="12.5">
      <c r="F193" s="36"/>
    </row>
    <row r="194" spans="6:6" ht="12.5">
      <c r="F194" s="36"/>
    </row>
    <row r="195" spans="6:6" ht="12.5">
      <c r="F195" s="36"/>
    </row>
    <row r="196" spans="6:6" ht="12.5">
      <c r="F196" s="36"/>
    </row>
    <row r="197" spans="6:6" ht="12.5">
      <c r="F197" s="36"/>
    </row>
    <row r="198" spans="6:6" ht="12.5">
      <c r="F198" s="36"/>
    </row>
    <row r="199" spans="6:6" ht="12.5">
      <c r="F199" s="36"/>
    </row>
    <row r="200" spans="6:6" ht="12.5">
      <c r="F200" s="36"/>
    </row>
    <row r="201" spans="6:6" ht="12.5">
      <c r="F201" s="36"/>
    </row>
    <row r="202" spans="6:6" ht="12.5">
      <c r="F202" s="36"/>
    </row>
    <row r="203" spans="6:6" ht="12.5">
      <c r="F203" s="36"/>
    </row>
    <row r="204" spans="6:6" ht="12.5">
      <c r="F204" s="36"/>
    </row>
    <row r="205" spans="6:6" ht="12.5">
      <c r="F205" s="36"/>
    </row>
    <row r="206" spans="6:6" ht="12.5">
      <c r="F206" s="36"/>
    </row>
    <row r="207" spans="6:6" ht="12.5">
      <c r="F207" s="36"/>
    </row>
    <row r="208" spans="6:6" ht="12.5">
      <c r="F208" s="36"/>
    </row>
    <row r="209" spans="6:6" ht="12.5">
      <c r="F209" s="36"/>
    </row>
    <row r="210" spans="6:6" ht="12.5">
      <c r="F210" s="36"/>
    </row>
    <row r="211" spans="6:6" ht="12.5">
      <c r="F211" s="36"/>
    </row>
    <row r="212" spans="6:6" ht="12.5">
      <c r="F212" s="36"/>
    </row>
    <row r="213" spans="6:6" ht="12.5">
      <c r="F213" s="36"/>
    </row>
    <row r="214" spans="6:6" ht="12.5">
      <c r="F214" s="36"/>
    </row>
    <row r="215" spans="6:6" ht="12.5">
      <c r="F215" s="36"/>
    </row>
    <row r="216" spans="6:6" ht="12.5">
      <c r="F216" s="36"/>
    </row>
    <row r="217" spans="6:6" ht="12.5">
      <c r="F217" s="36"/>
    </row>
    <row r="218" spans="6:6" ht="12.5">
      <c r="F218" s="36"/>
    </row>
    <row r="219" spans="6:6" ht="12.5">
      <c r="F219" s="36"/>
    </row>
    <row r="220" spans="6:6" ht="12.5">
      <c r="F220" s="36"/>
    </row>
    <row r="221" spans="6:6" ht="12.5">
      <c r="F221" s="36"/>
    </row>
    <row r="222" spans="6:6" ht="12.5">
      <c r="F222" s="36"/>
    </row>
    <row r="223" spans="6:6" ht="12.5">
      <c r="F223" s="36"/>
    </row>
    <row r="224" spans="6:6" ht="12.5">
      <c r="F224" s="36"/>
    </row>
    <row r="225" spans="6:6" ht="12.5">
      <c r="F225" s="36"/>
    </row>
    <row r="226" spans="6:6" ht="12.5">
      <c r="F226" s="36"/>
    </row>
    <row r="227" spans="6:6" ht="12.5">
      <c r="F227" s="36"/>
    </row>
    <row r="228" spans="6:6" ht="12.5">
      <c r="F228" s="36"/>
    </row>
    <row r="229" spans="6:6" ht="12.5">
      <c r="F229" s="36"/>
    </row>
    <row r="230" spans="6:6" ht="12.5">
      <c r="F230" s="36"/>
    </row>
    <row r="231" spans="6:6" ht="12.5">
      <c r="F231" s="36"/>
    </row>
    <row r="232" spans="6:6" ht="12.5">
      <c r="F232" s="36"/>
    </row>
    <row r="233" spans="6:6" ht="12.5">
      <c r="F233" s="36"/>
    </row>
    <row r="234" spans="6:6" ht="12.5">
      <c r="F234" s="36"/>
    </row>
    <row r="235" spans="6:6" ht="12.5">
      <c r="F235" s="36"/>
    </row>
    <row r="236" spans="6:6" ht="12.5">
      <c r="F236" s="36"/>
    </row>
    <row r="237" spans="6:6" ht="12.5">
      <c r="F237" s="36"/>
    </row>
    <row r="238" spans="6:6" ht="12.5">
      <c r="F238" s="36"/>
    </row>
    <row r="239" spans="6:6" ht="12.5">
      <c r="F239" s="36"/>
    </row>
    <row r="240" spans="6:6" ht="12.5">
      <c r="F240" s="36"/>
    </row>
    <row r="241" spans="6:6" ht="12.5">
      <c r="F241" s="36"/>
    </row>
    <row r="242" spans="6:6" ht="12.5">
      <c r="F242" s="36"/>
    </row>
    <row r="243" spans="6:6" ht="12.5">
      <c r="F243" s="36"/>
    </row>
    <row r="244" spans="6:6" ht="12.5">
      <c r="F244" s="36"/>
    </row>
    <row r="245" spans="6:6" ht="12.5">
      <c r="F245" s="36"/>
    </row>
    <row r="246" spans="6:6" ht="12.5">
      <c r="F246" s="36"/>
    </row>
    <row r="247" spans="6:6" ht="12.5">
      <c r="F247" s="36"/>
    </row>
    <row r="248" spans="6:6" ht="12.5">
      <c r="F248" s="36"/>
    </row>
    <row r="249" spans="6:6" ht="12.5">
      <c r="F249" s="36"/>
    </row>
    <row r="250" spans="6:6" ht="12.5">
      <c r="F250" s="36"/>
    </row>
    <row r="251" spans="6:6" ht="12.5">
      <c r="F251" s="36"/>
    </row>
    <row r="252" spans="6:6" ht="12.5">
      <c r="F252" s="36"/>
    </row>
    <row r="253" spans="6:6" ht="12.5">
      <c r="F253" s="36"/>
    </row>
    <row r="254" spans="6:6" ht="12.5">
      <c r="F254" s="36"/>
    </row>
    <row r="255" spans="6:6" ht="12.5">
      <c r="F255" s="36"/>
    </row>
    <row r="256" spans="6:6" ht="12.5">
      <c r="F256" s="36"/>
    </row>
    <row r="257" spans="6:6" ht="12.5">
      <c r="F257" s="36"/>
    </row>
    <row r="258" spans="6:6" ht="12.5">
      <c r="F258" s="36"/>
    </row>
    <row r="259" spans="6:6" ht="12.5">
      <c r="F259" s="36"/>
    </row>
    <row r="260" spans="6:6" ht="12.5">
      <c r="F260" s="36"/>
    </row>
    <row r="261" spans="6:6" ht="12.5">
      <c r="F261" s="36"/>
    </row>
    <row r="262" spans="6:6" ht="12.5">
      <c r="F262" s="36"/>
    </row>
    <row r="263" spans="6:6" ht="12.5">
      <c r="F263" s="36"/>
    </row>
    <row r="264" spans="6:6" ht="12.5">
      <c r="F264" s="36"/>
    </row>
    <row r="265" spans="6:6" ht="12.5">
      <c r="F265" s="36"/>
    </row>
    <row r="266" spans="6:6" ht="12.5">
      <c r="F266" s="36"/>
    </row>
    <row r="267" spans="6:6" ht="12.5">
      <c r="F267" s="36"/>
    </row>
    <row r="268" spans="6:6" ht="12.5">
      <c r="F268" s="36"/>
    </row>
    <row r="269" spans="6:6" ht="12.5">
      <c r="F269" s="36"/>
    </row>
    <row r="270" spans="6:6" ht="12.5">
      <c r="F270" s="36"/>
    </row>
    <row r="271" spans="6:6" ht="12.5">
      <c r="F271" s="36"/>
    </row>
    <row r="272" spans="6:6" ht="12.5">
      <c r="F272" s="36"/>
    </row>
    <row r="273" spans="6:6" ht="12.5">
      <c r="F273" s="36"/>
    </row>
    <row r="274" spans="6:6" ht="12.5">
      <c r="F274" s="36"/>
    </row>
    <row r="275" spans="6:6" ht="12.5">
      <c r="F275" s="36"/>
    </row>
    <row r="276" spans="6:6" ht="12.5">
      <c r="F276" s="36"/>
    </row>
    <row r="277" spans="6:6" ht="12.5">
      <c r="F277" s="36"/>
    </row>
    <row r="278" spans="6:6" ht="12.5">
      <c r="F278" s="36"/>
    </row>
    <row r="279" spans="6:6" ht="12.5">
      <c r="F279" s="36"/>
    </row>
    <row r="280" spans="6:6" ht="12.5">
      <c r="F280" s="36"/>
    </row>
    <row r="281" spans="6:6" ht="12.5">
      <c r="F281" s="36"/>
    </row>
    <row r="282" spans="6:6" ht="12.5">
      <c r="F282" s="36"/>
    </row>
    <row r="283" spans="6:6" ht="12.5">
      <c r="F283" s="36"/>
    </row>
    <row r="284" spans="6:6" ht="12.5">
      <c r="F284" s="36"/>
    </row>
    <row r="285" spans="6:6" ht="12.5">
      <c r="F285" s="36"/>
    </row>
    <row r="286" spans="6:6" ht="12.5">
      <c r="F286" s="36"/>
    </row>
    <row r="287" spans="6:6" ht="12.5">
      <c r="F287" s="36"/>
    </row>
    <row r="288" spans="6:6" ht="12.5">
      <c r="F288" s="36"/>
    </row>
    <row r="289" spans="6:6" ht="12.5">
      <c r="F289" s="36"/>
    </row>
    <row r="290" spans="6:6" ht="12.5">
      <c r="F290" s="36"/>
    </row>
    <row r="291" spans="6:6" ht="12.5">
      <c r="F291" s="36"/>
    </row>
    <row r="292" spans="6:6" ht="12.5">
      <c r="F292" s="36"/>
    </row>
    <row r="293" spans="6:6" ht="12.5">
      <c r="F293" s="36"/>
    </row>
    <row r="294" spans="6:6" ht="12.5">
      <c r="F294" s="36"/>
    </row>
    <row r="295" spans="6:6" ht="12.5">
      <c r="F295" s="36"/>
    </row>
    <row r="296" spans="6:6" ht="12.5">
      <c r="F296" s="36"/>
    </row>
    <row r="297" spans="6:6" ht="12.5">
      <c r="F297" s="36"/>
    </row>
    <row r="298" spans="6:6" ht="12.5">
      <c r="F298" s="36"/>
    </row>
    <row r="299" spans="6:6" ht="12.5">
      <c r="F299" s="36"/>
    </row>
    <row r="300" spans="6:6" ht="12.5">
      <c r="F300" s="36"/>
    </row>
    <row r="301" spans="6:6" ht="12.5">
      <c r="F301" s="36"/>
    </row>
    <row r="302" spans="6:6" ht="12.5">
      <c r="F302" s="36"/>
    </row>
    <row r="303" spans="6:6" ht="12.5">
      <c r="F303" s="36"/>
    </row>
    <row r="304" spans="6:6" ht="12.5">
      <c r="F304" s="36"/>
    </row>
    <row r="305" spans="6:6" ht="12.5">
      <c r="F305" s="36"/>
    </row>
    <row r="306" spans="6:6" ht="12.5">
      <c r="F306" s="36"/>
    </row>
    <row r="307" spans="6:6" ht="12.5">
      <c r="F307" s="36"/>
    </row>
    <row r="308" spans="6:6" ht="12.5">
      <c r="F308" s="36"/>
    </row>
    <row r="309" spans="6:6" ht="12.5">
      <c r="F309" s="36"/>
    </row>
    <row r="310" spans="6:6" ht="12.5">
      <c r="F310" s="36"/>
    </row>
    <row r="311" spans="6:6" ht="12.5">
      <c r="F311" s="36"/>
    </row>
    <row r="312" spans="6:6" ht="12.5">
      <c r="F312" s="36"/>
    </row>
    <row r="313" spans="6:6" ht="12.5">
      <c r="F313" s="36"/>
    </row>
    <row r="314" spans="6:6" ht="12.5">
      <c r="F314" s="36"/>
    </row>
    <row r="315" spans="6:6" ht="12.5">
      <c r="F315" s="36"/>
    </row>
    <row r="316" spans="6:6" ht="12.5">
      <c r="F316" s="36"/>
    </row>
    <row r="317" spans="6:6" ht="12.5">
      <c r="F317" s="36"/>
    </row>
    <row r="318" spans="6:6" ht="12.5">
      <c r="F318" s="36"/>
    </row>
    <row r="319" spans="6:6" ht="12.5">
      <c r="F319" s="36"/>
    </row>
    <row r="320" spans="6:6" ht="12.5">
      <c r="F320" s="36"/>
    </row>
    <row r="321" spans="6:6" ht="12.5">
      <c r="F321" s="36"/>
    </row>
    <row r="322" spans="6:6" ht="12.5">
      <c r="F322" s="36"/>
    </row>
    <row r="323" spans="6:6" ht="12.5">
      <c r="F323" s="36"/>
    </row>
    <row r="324" spans="6:6" ht="12.5">
      <c r="F324" s="36"/>
    </row>
    <row r="325" spans="6:6" ht="12.5">
      <c r="F325" s="36"/>
    </row>
    <row r="326" spans="6:6" ht="12.5">
      <c r="F326" s="36"/>
    </row>
    <row r="327" spans="6:6" ht="12.5">
      <c r="F327" s="36"/>
    </row>
    <row r="328" spans="6:6" ht="12.5">
      <c r="F328" s="36"/>
    </row>
    <row r="329" spans="6:6" ht="12.5">
      <c r="F329" s="36"/>
    </row>
    <row r="330" spans="6:6" ht="12.5">
      <c r="F330" s="36"/>
    </row>
    <row r="331" spans="6:6" ht="12.5">
      <c r="F331" s="36"/>
    </row>
    <row r="332" spans="6:6" ht="12.5">
      <c r="F332" s="36"/>
    </row>
    <row r="333" spans="6:6" ht="12.5">
      <c r="F333" s="36"/>
    </row>
    <row r="334" spans="6:6" ht="12.5">
      <c r="F334" s="36"/>
    </row>
    <row r="335" spans="6:6" ht="12.5">
      <c r="F335" s="36"/>
    </row>
    <row r="336" spans="6:6" ht="12.5">
      <c r="F336" s="36"/>
    </row>
    <row r="337" spans="6:6" ht="12.5">
      <c r="F337" s="36"/>
    </row>
    <row r="338" spans="6:6" ht="12.5">
      <c r="F338" s="36"/>
    </row>
    <row r="339" spans="6:6" ht="12.5">
      <c r="F339" s="36"/>
    </row>
    <row r="340" spans="6:6" ht="12.5">
      <c r="F340" s="36"/>
    </row>
    <row r="341" spans="6:6" ht="12.5">
      <c r="F341" s="36"/>
    </row>
    <row r="342" spans="6:6" ht="12.5">
      <c r="F342" s="36"/>
    </row>
    <row r="343" spans="6:6" ht="12.5">
      <c r="F343" s="36"/>
    </row>
    <row r="344" spans="6:6" ht="12.5">
      <c r="F344" s="36"/>
    </row>
    <row r="345" spans="6:6" ht="12.5">
      <c r="F345" s="36"/>
    </row>
    <row r="346" spans="6:6" ht="12.5">
      <c r="F346" s="36"/>
    </row>
    <row r="347" spans="6:6" ht="12.5">
      <c r="F347" s="36"/>
    </row>
    <row r="348" spans="6:6" ht="12.5">
      <c r="F348" s="36"/>
    </row>
    <row r="349" spans="6:6" ht="12.5">
      <c r="F349" s="36"/>
    </row>
    <row r="350" spans="6:6" ht="12.5">
      <c r="F350" s="36"/>
    </row>
    <row r="351" spans="6:6" ht="12.5">
      <c r="F351" s="36"/>
    </row>
    <row r="352" spans="6:6" ht="12.5">
      <c r="F352" s="36"/>
    </row>
    <row r="353" spans="6:6" ht="12.5">
      <c r="F353" s="36"/>
    </row>
    <row r="354" spans="6:6" ht="12.5">
      <c r="F354" s="36"/>
    </row>
    <row r="355" spans="6:6" ht="12.5">
      <c r="F355" s="36"/>
    </row>
    <row r="356" spans="6:6" ht="12.5">
      <c r="F356" s="36"/>
    </row>
    <row r="357" spans="6:6" ht="12.5">
      <c r="F357" s="36"/>
    </row>
    <row r="358" spans="6:6" ht="12.5">
      <c r="F358" s="36"/>
    </row>
    <row r="359" spans="6:6" ht="12.5">
      <c r="F359" s="36"/>
    </row>
    <row r="360" spans="6:6" ht="12.5">
      <c r="F360" s="36"/>
    </row>
    <row r="361" spans="6:6" ht="12.5">
      <c r="F361" s="36"/>
    </row>
    <row r="362" spans="6:6" ht="12.5">
      <c r="F362" s="36"/>
    </row>
    <row r="363" spans="6:6" ht="12.5">
      <c r="F363" s="36"/>
    </row>
    <row r="364" spans="6:6" ht="12.5">
      <c r="F364" s="36"/>
    </row>
    <row r="365" spans="6:6" ht="12.5">
      <c r="F365" s="36"/>
    </row>
    <row r="366" spans="6:6" ht="12.5">
      <c r="F366" s="36"/>
    </row>
    <row r="367" spans="6:6" ht="12.5">
      <c r="F367" s="36"/>
    </row>
    <row r="368" spans="6:6" ht="12.5">
      <c r="F368" s="36"/>
    </row>
    <row r="369" spans="6:6" ht="12.5">
      <c r="F369" s="36"/>
    </row>
    <row r="370" spans="6:6" ht="12.5">
      <c r="F370" s="36"/>
    </row>
    <row r="371" spans="6:6" ht="12.5">
      <c r="F371" s="36"/>
    </row>
    <row r="372" spans="6:6" ht="12.5">
      <c r="F372" s="36"/>
    </row>
    <row r="373" spans="6:6" ht="12.5">
      <c r="F373" s="36"/>
    </row>
    <row r="374" spans="6:6" ht="12.5">
      <c r="F374" s="36"/>
    </row>
    <row r="375" spans="6:6" ht="12.5">
      <c r="F375" s="36"/>
    </row>
    <row r="376" spans="6:6" ht="12.5">
      <c r="F376" s="36"/>
    </row>
    <row r="377" spans="6:6" ht="12.5">
      <c r="F377" s="36"/>
    </row>
    <row r="378" spans="6:6" ht="12.5">
      <c r="F378" s="36"/>
    </row>
    <row r="379" spans="6:6" ht="12.5">
      <c r="F379" s="36"/>
    </row>
    <row r="380" spans="6:6" ht="12.5">
      <c r="F380" s="36"/>
    </row>
    <row r="381" spans="6:6" ht="12.5">
      <c r="F381" s="36"/>
    </row>
    <row r="382" spans="6:6" ht="12.5">
      <c r="F382" s="36"/>
    </row>
    <row r="383" spans="6:6" ht="12.5">
      <c r="F383" s="36"/>
    </row>
    <row r="384" spans="6:6" ht="12.5">
      <c r="F384" s="36"/>
    </row>
    <row r="385" spans="6:6" ht="12.5">
      <c r="F385" s="36"/>
    </row>
    <row r="386" spans="6:6" ht="12.5">
      <c r="F386" s="36"/>
    </row>
    <row r="387" spans="6:6" ht="12.5">
      <c r="F387" s="36"/>
    </row>
    <row r="388" spans="6:6" ht="12.5">
      <c r="F388" s="36"/>
    </row>
    <row r="389" spans="6:6" ht="12.5">
      <c r="F389" s="36"/>
    </row>
    <row r="390" spans="6:6" ht="12.5">
      <c r="F390" s="36"/>
    </row>
    <row r="391" spans="6:6" ht="12.5">
      <c r="F391" s="36"/>
    </row>
    <row r="392" spans="6:6" ht="12.5">
      <c r="F392" s="36"/>
    </row>
    <row r="393" spans="6:6" ht="12.5">
      <c r="F393" s="36"/>
    </row>
    <row r="394" spans="6:6" ht="12.5">
      <c r="F394" s="36"/>
    </row>
    <row r="395" spans="6:6" ht="12.5">
      <c r="F395" s="36"/>
    </row>
    <row r="396" spans="6:6" ht="12.5">
      <c r="F396" s="36"/>
    </row>
    <row r="397" spans="6:6" ht="12.5">
      <c r="F397" s="36"/>
    </row>
    <row r="398" spans="6:6" ht="12.5">
      <c r="F398" s="36"/>
    </row>
    <row r="399" spans="6:6" ht="12.5">
      <c r="F399" s="36"/>
    </row>
    <row r="400" spans="6:6" ht="12.5">
      <c r="F400" s="36"/>
    </row>
    <row r="401" spans="6:6" ht="12.5">
      <c r="F401" s="36"/>
    </row>
    <row r="402" spans="6:6" ht="12.5">
      <c r="F402" s="36"/>
    </row>
    <row r="403" spans="6:6" ht="12.5">
      <c r="F403" s="36"/>
    </row>
    <row r="404" spans="6:6" ht="12.5">
      <c r="F404" s="36"/>
    </row>
    <row r="405" spans="6:6" ht="12.5">
      <c r="F405" s="36"/>
    </row>
    <row r="406" spans="6:6" ht="12.5">
      <c r="F406" s="36"/>
    </row>
    <row r="407" spans="6:6" ht="12.5">
      <c r="F407" s="36"/>
    </row>
    <row r="408" spans="6:6" ht="12.5">
      <c r="F408" s="36"/>
    </row>
    <row r="409" spans="6:6" ht="12.5">
      <c r="F409" s="36"/>
    </row>
    <row r="410" spans="6:6" ht="12.5">
      <c r="F410" s="36"/>
    </row>
    <row r="411" spans="6:6" ht="12.5">
      <c r="F411" s="36"/>
    </row>
    <row r="412" spans="6:6" ht="12.5">
      <c r="F412" s="36"/>
    </row>
    <row r="413" spans="6:6" ht="12.5">
      <c r="F413" s="36"/>
    </row>
    <row r="414" spans="6:6" ht="12.5">
      <c r="F414" s="36"/>
    </row>
    <row r="415" spans="6:6" ht="12.5">
      <c r="F415" s="36"/>
    </row>
    <row r="416" spans="6:6" ht="12.5">
      <c r="F416" s="36"/>
    </row>
    <row r="417" spans="6:6" ht="12.5">
      <c r="F417" s="36"/>
    </row>
    <row r="418" spans="6:6" ht="12.5">
      <c r="F418" s="36"/>
    </row>
    <row r="419" spans="6:6" ht="12.5">
      <c r="F419" s="36"/>
    </row>
    <row r="420" spans="6:6" ht="12.5">
      <c r="F420" s="36"/>
    </row>
    <row r="421" spans="6:6" ht="12.5">
      <c r="F421" s="36"/>
    </row>
    <row r="422" spans="6:6" ht="12.5">
      <c r="F422" s="36"/>
    </row>
    <row r="423" spans="6:6" ht="12.5">
      <c r="F423" s="36"/>
    </row>
    <row r="424" spans="6:6" ht="12.5">
      <c r="F424" s="36"/>
    </row>
    <row r="425" spans="6:6" ht="12.5">
      <c r="F425" s="36"/>
    </row>
    <row r="426" spans="6:6" ht="12.5">
      <c r="F426" s="36"/>
    </row>
    <row r="427" spans="6:6" ht="12.5">
      <c r="F427" s="36"/>
    </row>
    <row r="428" spans="6:6" ht="12.5">
      <c r="F428" s="36"/>
    </row>
    <row r="429" spans="6:6" ht="12.5">
      <c r="F429" s="36"/>
    </row>
    <row r="430" spans="6:6" ht="12.5">
      <c r="F430" s="36"/>
    </row>
    <row r="431" spans="6:6" ht="12.5">
      <c r="F431" s="36"/>
    </row>
    <row r="432" spans="6:6" ht="12.5">
      <c r="F432" s="36"/>
    </row>
    <row r="433" spans="6:6" ht="12.5">
      <c r="F433" s="36"/>
    </row>
    <row r="434" spans="6:6" ht="12.5">
      <c r="F434" s="36"/>
    </row>
    <row r="435" spans="6:6" ht="12.5">
      <c r="F435" s="36"/>
    </row>
    <row r="436" spans="6:6" ht="12.5">
      <c r="F436" s="36"/>
    </row>
    <row r="437" spans="6:6" ht="12.5">
      <c r="F437" s="36"/>
    </row>
    <row r="438" spans="6:6" ht="12.5">
      <c r="F438" s="36"/>
    </row>
    <row r="439" spans="6:6" ht="12.5">
      <c r="F439" s="36"/>
    </row>
    <row r="440" spans="6:6" ht="12.5">
      <c r="F440" s="36"/>
    </row>
    <row r="441" spans="6:6" ht="12.5">
      <c r="F441" s="36"/>
    </row>
    <row r="442" spans="6:6" ht="12.5">
      <c r="F442" s="36"/>
    </row>
    <row r="443" spans="6:6" ht="12.5">
      <c r="F443" s="36"/>
    </row>
    <row r="444" spans="6:6" ht="12.5">
      <c r="F444" s="36"/>
    </row>
    <row r="445" spans="6:6" ht="12.5">
      <c r="F445" s="36"/>
    </row>
    <row r="446" spans="6:6" ht="12.5">
      <c r="F446" s="36"/>
    </row>
    <row r="447" spans="6:6" ht="12.5">
      <c r="F447" s="36"/>
    </row>
    <row r="448" spans="6:6" ht="12.5">
      <c r="F448" s="36"/>
    </row>
    <row r="449" spans="6:6" ht="12.5">
      <c r="F449" s="36"/>
    </row>
    <row r="450" spans="6:6" ht="12.5">
      <c r="F450" s="36"/>
    </row>
    <row r="451" spans="6:6" ht="12.5">
      <c r="F451" s="36"/>
    </row>
    <row r="452" spans="6:6" ht="12.5">
      <c r="F452" s="36"/>
    </row>
    <row r="453" spans="6:6" ht="12.5">
      <c r="F453" s="36"/>
    </row>
    <row r="454" spans="6:6" ht="12.5">
      <c r="F454" s="36"/>
    </row>
    <row r="455" spans="6:6" ht="12.5">
      <c r="F455" s="36"/>
    </row>
    <row r="456" spans="6:6" ht="12.5">
      <c r="F456" s="36"/>
    </row>
    <row r="457" spans="6:6" ht="12.5">
      <c r="F457" s="36"/>
    </row>
    <row r="458" spans="6:6" ht="12.5">
      <c r="F458" s="36"/>
    </row>
    <row r="459" spans="6:6" ht="12.5">
      <c r="F459" s="36"/>
    </row>
    <row r="460" spans="6:6" ht="12.5">
      <c r="F460" s="36"/>
    </row>
    <row r="461" spans="6:6" ht="12.5">
      <c r="F461" s="36"/>
    </row>
    <row r="462" spans="6:6" ht="12.5">
      <c r="F462" s="36"/>
    </row>
    <row r="463" spans="6:6" ht="12.5">
      <c r="F463" s="36"/>
    </row>
    <row r="464" spans="6:6" ht="12.5">
      <c r="F464" s="36"/>
    </row>
    <row r="465" spans="6:6" ht="12.5">
      <c r="F465" s="36"/>
    </row>
    <row r="466" spans="6:6" ht="12.5">
      <c r="F466" s="36"/>
    </row>
    <row r="467" spans="6:6" ht="12.5">
      <c r="F467" s="36"/>
    </row>
    <row r="468" spans="6:6" ht="12.5">
      <c r="F468" s="36"/>
    </row>
    <row r="469" spans="6:6" ht="12.5">
      <c r="F469" s="36"/>
    </row>
    <row r="470" spans="6:6" ht="12.5">
      <c r="F470" s="36"/>
    </row>
    <row r="471" spans="6:6" ht="12.5">
      <c r="F471" s="36"/>
    </row>
    <row r="472" spans="6:6" ht="12.5">
      <c r="F472" s="36"/>
    </row>
    <row r="473" spans="6:6" ht="12.5">
      <c r="F473" s="36"/>
    </row>
    <row r="474" spans="6:6" ht="12.5">
      <c r="F474" s="36"/>
    </row>
    <row r="475" spans="6:6" ht="12.5">
      <c r="F475" s="36"/>
    </row>
    <row r="476" spans="6:6" ht="12.5">
      <c r="F476" s="36"/>
    </row>
    <row r="477" spans="6:6" ht="12.5">
      <c r="F477" s="36"/>
    </row>
    <row r="478" spans="6:6" ht="12.5">
      <c r="F478" s="36"/>
    </row>
    <row r="479" spans="6:6" ht="12.5">
      <c r="F479" s="36"/>
    </row>
    <row r="480" spans="6:6" ht="12.5">
      <c r="F480" s="36"/>
    </row>
    <row r="481" spans="6:6" ht="12.5">
      <c r="F481" s="36"/>
    </row>
    <row r="482" spans="6:6" ht="12.5">
      <c r="F482" s="36"/>
    </row>
    <row r="483" spans="6:6" ht="12.5">
      <c r="F483" s="36"/>
    </row>
    <row r="484" spans="6:6" ht="12.5">
      <c r="F484" s="36"/>
    </row>
    <row r="485" spans="6:6" ht="12.5">
      <c r="F485" s="36"/>
    </row>
    <row r="486" spans="6:6" ht="12.5">
      <c r="F486" s="36"/>
    </row>
    <row r="487" spans="6:6" ht="12.5">
      <c r="F487" s="36"/>
    </row>
    <row r="488" spans="6:6" ht="12.5">
      <c r="F488" s="36"/>
    </row>
    <row r="489" spans="6:6" ht="12.5">
      <c r="F489" s="36"/>
    </row>
    <row r="490" spans="6:6" ht="12.5">
      <c r="F490" s="36"/>
    </row>
    <row r="491" spans="6:6" ht="12.5">
      <c r="F491" s="36"/>
    </row>
    <row r="492" spans="6:6" ht="12.5">
      <c r="F492" s="36"/>
    </row>
    <row r="493" spans="6:6" ht="12.5">
      <c r="F493" s="36"/>
    </row>
    <row r="494" spans="6:6" ht="12.5">
      <c r="F494" s="36"/>
    </row>
    <row r="495" spans="6:6" ht="12.5">
      <c r="F495" s="36"/>
    </row>
    <row r="496" spans="6:6" ht="12.5">
      <c r="F496" s="36"/>
    </row>
    <row r="497" spans="6:6" ht="12.5">
      <c r="F497" s="36"/>
    </row>
    <row r="498" spans="6:6" ht="12.5">
      <c r="F498" s="36"/>
    </row>
    <row r="499" spans="6:6" ht="12.5">
      <c r="F499" s="36"/>
    </row>
    <row r="500" spans="6:6" ht="12.5">
      <c r="F500" s="36"/>
    </row>
    <row r="501" spans="6:6" ht="12.5">
      <c r="F501" s="36"/>
    </row>
    <row r="502" spans="6:6" ht="12.5">
      <c r="F502" s="36"/>
    </row>
    <row r="503" spans="6:6" ht="12.5">
      <c r="F503" s="36"/>
    </row>
    <row r="504" spans="6:6" ht="12.5">
      <c r="F504" s="36"/>
    </row>
    <row r="505" spans="6:6" ht="12.5">
      <c r="F505" s="36"/>
    </row>
    <row r="506" spans="6:6" ht="12.5">
      <c r="F506" s="36"/>
    </row>
    <row r="507" spans="6:6" ht="12.5">
      <c r="F507" s="36"/>
    </row>
    <row r="508" spans="6:6" ht="12.5">
      <c r="F508" s="36"/>
    </row>
    <row r="509" spans="6:6" ht="12.5">
      <c r="F509" s="36"/>
    </row>
    <row r="510" spans="6:6" ht="12.5">
      <c r="F510" s="36"/>
    </row>
    <row r="511" spans="6:6" ht="12.5">
      <c r="F511" s="36"/>
    </row>
    <row r="512" spans="6:6" ht="12.5">
      <c r="F512" s="36"/>
    </row>
    <row r="513" spans="6:6" ht="12.5">
      <c r="F513" s="36"/>
    </row>
    <row r="514" spans="6:6" ht="12.5">
      <c r="F514" s="36"/>
    </row>
    <row r="515" spans="6:6" ht="12.5">
      <c r="F515" s="36"/>
    </row>
    <row r="516" spans="6:6" ht="12.5">
      <c r="F516" s="36"/>
    </row>
    <row r="517" spans="6:6" ht="12.5">
      <c r="F517" s="36"/>
    </row>
    <row r="518" spans="6:6" ht="12.5">
      <c r="F518" s="36"/>
    </row>
    <row r="519" spans="6:6" ht="12.5">
      <c r="F519" s="36"/>
    </row>
    <row r="520" spans="6:6" ht="12.5">
      <c r="F520" s="36"/>
    </row>
    <row r="521" spans="6:6" ht="12.5">
      <c r="F521" s="36"/>
    </row>
    <row r="522" spans="6:6" ht="12.5">
      <c r="F522" s="36"/>
    </row>
    <row r="523" spans="6:6" ht="12.5">
      <c r="F523" s="36"/>
    </row>
    <row r="524" spans="6:6" ht="12.5">
      <c r="F524" s="36"/>
    </row>
    <row r="525" spans="6:6" ht="12.5">
      <c r="F525" s="36"/>
    </row>
    <row r="526" spans="6:6" ht="12.5">
      <c r="F526" s="36"/>
    </row>
    <row r="527" spans="6:6" ht="12.5">
      <c r="F527" s="36"/>
    </row>
    <row r="528" spans="6:6" ht="12.5">
      <c r="F528" s="36"/>
    </row>
    <row r="529" spans="6:6" ht="12.5">
      <c r="F529" s="36"/>
    </row>
    <row r="530" spans="6:6" ht="12.5">
      <c r="F530" s="36"/>
    </row>
    <row r="531" spans="6:6" ht="12.5">
      <c r="F531" s="36"/>
    </row>
    <row r="532" spans="6:6" ht="12.5">
      <c r="F532" s="36"/>
    </row>
    <row r="533" spans="6:6" ht="12.5">
      <c r="F533" s="36"/>
    </row>
    <row r="534" spans="6:6" ht="12.5">
      <c r="F534" s="36"/>
    </row>
    <row r="535" spans="6:6" ht="12.5">
      <c r="F535" s="36"/>
    </row>
    <row r="536" spans="6:6" ht="12.5">
      <c r="F536" s="36"/>
    </row>
    <row r="537" spans="6:6" ht="12.5">
      <c r="F537" s="36"/>
    </row>
    <row r="538" spans="6:6" ht="12.5">
      <c r="F538" s="36"/>
    </row>
    <row r="539" spans="6:6" ht="12.5">
      <c r="F539" s="36"/>
    </row>
    <row r="540" spans="6:6" ht="12.5">
      <c r="F540" s="36"/>
    </row>
    <row r="541" spans="6:6" ht="12.5">
      <c r="F541" s="36"/>
    </row>
    <row r="542" spans="6:6" ht="12.5">
      <c r="F542" s="36"/>
    </row>
    <row r="543" spans="6:6" ht="12.5">
      <c r="F543" s="36"/>
    </row>
    <row r="544" spans="6:6" ht="12.5">
      <c r="F544" s="36"/>
    </row>
    <row r="545" spans="6:6" ht="12.5">
      <c r="F545" s="36"/>
    </row>
    <row r="546" spans="6:6" ht="12.5">
      <c r="F546" s="36"/>
    </row>
    <row r="547" spans="6:6" ht="12.5">
      <c r="F547" s="36"/>
    </row>
    <row r="548" spans="6:6" ht="12.5">
      <c r="F548" s="36"/>
    </row>
    <row r="549" spans="6:6" ht="12.5">
      <c r="F549" s="36"/>
    </row>
    <row r="550" spans="6:6" ht="12.5">
      <c r="F550" s="36"/>
    </row>
    <row r="551" spans="6:6" ht="12.5">
      <c r="F551" s="36"/>
    </row>
    <row r="552" spans="6:6" ht="12.5">
      <c r="F552" s="36"/>
    </row>
    <row r="553" spans="6:6" ht="12.5">
      <c r="F553" s="36"/>
    </row>
    <row r="554" spans="6:6" ht="12.5">
      <c r="F554" s="36"/>
    </row>
    <row r="555" spans="6:6" ht="12.5">
      <c r="F555" s="36"/>
    </row>
    <row r="556" spans="6:6" ht="12.5">
      <c r="F556" s="36"/>
    </row>
    <row r="557" spans="6:6" ht="12.5">
      <c r="F557" s="36"/>
    </row>
    <row r="558" spans="6:6" ht="12.5">
      <c r="F558" s="36"/>
    </row>
    <row r="559" spans="6:6" ht="12.5">
      <c r="F559" s="36"/>
    </row>
    <row r="560" spans="6:6" ht="12.5">
      <c r="F560" s="36"/>
    </row>
    <row r="561" spans="6:6" ht="12.5">
      <c r="F561" s="36"/>
    </row>
    <row r="562" spans="6:6" ht="12.5">
      <c r="F562" s="36"/>
    </row>
    <row r="563" spans="6:6" ht="12.5">
      <c r="F563" s="36"/>
    </row>
    <row r="564" spans="6:6" ht="12.5">
      <c r="F564" s="36"/>
    </row>
    <row r="565" spans="6:6" ht="12.5">
      <c r="F565" s="36"/>
    </row>
    <row r="566" spans="6:6" ht="12.5">
      <c r="F566" s="36"/>
    </row>
    <row r="567" spans="6:6" ht="12.5">
      <c r="F567" s="36"/>
    </row>
    <row r="568" spans="6:6" ht="12.5">
      <c r="F568" s="36"/>
    </row>
    <row r="569" spans="6:6" ht="12.5">
      <c r="F569" s="36"/>
    </row>
    <row r="570" spans="6:6" ht="12.5">
      <c r="F570" s="36"/>
    </row>
    <row r="571" spans="6:6" ht="12.5">
      <c r="F571" s="36"/>
    </row>
    <row r="572" spans="6:6" ht="12.5">
      <c r="F572" s="36"/>
    </row>
    <row r="573" spans="6:6" ht="12.5">
      <c r="F573" s="36"/>
    </row>
    <row r="574" spans="6:6" ht="12.5">
      <c r="F574" s="36"/>
    </row>
    <row r="575" spans="6:6" ht="12.5">
      <c r="F575" s="36"/>
    </row>
    <row r="576" spans="6:6" ht="12.5">
      <c r="F576" s="36"/>
    </row>
    <row r="577" spans="6:6" ht="12.5">
      <c r="F577" s="36"/>
    </row>
    <row r="578" spans="6:6" ht="12.5">
      <c r="F578" s="36"/>
    </row>
    <row r="579" spans="6:6" ht="12.5">
      <c r="F579" s="36"/>
    </row>
    <row r="580" spans="6:6" ht="12.5">
      <c r="F580" s="36"/>
    </row>
    <row r="581" spans="6:6" ht="12.5">
      <c r="F581" s="36"/>
    </row>
    <row r="582" spans="6:6" ht="12.5">
      <c r="F582" s="36"/>
    </row>
    <row r="583" spans="6:6" ht="12.5">
      <c r="F583" s="36"/>
    </row>
    <row r="584" spans="6:6" ht="12.5">
      <c r="F584" s="36"/>
    </row>
    <row r="585" spans="6:6" ht="12.5">
      <c r="F585" s="36"/>
    </row>
    <row r="586" spans="6:6" ht="12.5">
      <c r="F586" s="36"/>
    </row>
    <row r="587" spans="6:6" ht="12.5">
      <c r="F587" s="36"/>
    </row>
    <row r="588" spans="6:6" ht="12.5">
      <c r="F588" s="36"/>
    </row>
    <row r="589" spans="6:6" ht="12.5">
      <c r="F589" s="36"/>
    </row>
    <row r="590" spans="6:6" ht="12.5">
      <c r="F590" s="36"/>
    </row>
    <row r="591" spans="6:6" ht="12.5">
      <c r="F591" s="36"/>
    </row>
    <row r="592" spans="6:6" ht="12.5">
      <c r="F592" s="36"/>
    </row>
    <row r="593" spans="6:6" ht="12.5">
      <c r="F593" s="36"/>
    </row>
    <row r="594" spans="6:6" ht="12.5">
      <c r="F594" s="36"/>
    </row>
    <row r="595" spans="6:6" ht="12.5">
      <c r="F595" s="36"/>
    </row>
    <row r="596" spans="6:6" ht="12.5">
      <c r="F596" s="36"/>
    </row>
    <row r="597" spans="6:6" ht="12.5">
      <c r="F597" s="36"/>
    </row>
    <row r="598" spans="6:6" ht="12.5">
      <c r="F598" s="36"/>
    </row>
    <row r="599" spans="6:6" ht="12.5">
      <c r="F599" s="36"/>
    </row>
    <row r="600" spans="6:6" ht="12.5">
      <c r="F600" s="36"/>
    </row>
    <row r="601" spans="6:6" ht="12.5">
      <c r="F601" s="36"/>
    </row>
    <row r="602" spans="6:6" ht="12.5">
      <c r="F602" s="36"/>
    </row>
    <row r="603" spans="6:6" ht="12.5">
      <c r="F603" s="36"/>
    </row>
    <row r="604" spans="6:6" ht="12.5">
      <c r="F604" s="36"/>
    </row>
    <row r="605" spans="6:6" ht="12.5">
      <c r="F605" s="36"/>
    </row>
    <row r="606" spans="6:6" ht="12.5">
      <c r="F606" s="36"/>
    </row>
    <row r="607" spans="6:6" ht="12.5">
      <c r="F607" s="36"/>
    </row>
    <row r="608" spans="6:6" ht="12.5">
      <c r="F608" s="36"/>
    </row>
    <row r="609" spans="6:6" ht="12.5">
      <c r="F609" s="36"/>
    </row>
    <row r="610" spans="6:6" ht="12.5">
      <c r="F610" s="36"/>
    </row>
    <row r="611" spans="6:6" ht="12.5">
      <c r="F611" s="36"/>
    </row>
    <row r="612" spans="6:6" ht="12.5">
      <c r="F612" s="36"/>
    </row>
    <row r="613" spans="6:6" ht="12.5">
      <c r="F613" s="36"/>
    </row>
    <row r="614" spans="6:6" ht="12.5">
      <c r="F614" s="36"/>
    </row>
    <row r="615" spans="6:6" ht="12.5">
      <c r="F615" s="36"/>
    </row>
    <row r="616" spans="6:6" ht="12.5">
      <c r="F616" s="36"/>
    </row>
    <row r="617" spans="6:6" ht="12.5">
      <c r="F617" s="36"/>
    </row>
    <row r="618" spans="6:6" ht="12.5">
      <c r="F618" s="36"/>
    </row>
    <row r="619" spans="6:6" ht="12.5">
      <c r="F619" s="36"/>
    </row>
    <row r="620" spans="6:6" ht="12.5">
      <c r="F620" s="36"/>
    </row>
    <row r="621" spans="6:6" ht="12.5">
      <c r="F621" s="36"/>
    </row>
    <row r="622" spans="6:6" ht="12.5">
      <c r="F622" s="36"/>
    </row>
    <row r="623" spans="6:6" ht="12.5">
      <c r="F623" s="36"/>
    </row>
    <row r="624" spans="6:6" ht="12.5">
      <c r="F624" s="36"/>
    </row>
    <row r="625" spans="6:6" ht="12.5">
      <c r="F625" s="36"/>
    </row>
    <row r="626" spans="6:6" ht="12.5">
      <c r="F626" s="36"/>
    </row>
    <row r="627" spans="6:6" ht="12.5">
      <c r="F627" s="36"/>
    </row>
    <row r="628" spans="6:6" ht="12.5">
      <c r="F628" s="36"/>
    </row>
    <row r="629" spans="6:6" ht="12.5">
      <c r="F629" s="36"/>
    </row>
    <row r="630" spans="6:6" ht="12.5">
      <c r="F630" s="36"/>
    </row>
    <row r="631" spans="6:6" ht="12.5">
      <c r="F631" s="36"/>
    </row>
    <row r="632" spans="6:6" ht="12.5">
      <c r="F632" s="36"/>
    </row>
    <row r="633" spans="6:6" ht="12.5">
      <c r="F633" s="36"/>
    </row>
    <row r="634" spans="6:6" ht="12.5">
      <c r="F634" s="36"/>
    </row>
    <row r="635" spans="6:6" ht="12.5">
      <c r="F635" s="36"/>
    </row>
    <row r="636" spans="6:6" ht="12.5">
      <c r="F636" s="36"/>
    </row>
    <row r="637" spans="6:6" ht="12.5">
      <c r="F637" s="36"/>
    </row>
    <row r="638" spans="6:6" ht="12.5">
      <c r="F638" s="36"/>
    </row>
    <row r="639" spans="6:6" ht="12.5">
      <c r="F639" s="36"/>
    </row>
    <row r="640" spans="6:6" ht="12.5">
      <c r="F640" s="36"/>
    </row>
    <row r="641" spans="6:6" ht="12.5">
      <c r="F641" s="36"/>
    </row>
    <row r="642" spans="6:6" ht="12.5">
      <c r="F642" s="36"/>
    </row>
    <row r="643" spans="6:6" ht="12.5">
      <c r="F643" s="36"/>
    </row>
    <row r="644" spans="6:6" ht="12.5">
      <c r="F644" s="36"/>
    </row>
    <row r="645" spans="6:6" ht="12.5">
      <c r="F645" s="36"/>
    </row>
    <row r="646" spans="6:6" ht="12.5">
      <c r="F646" s="36"/>
    </row>
    <row r="647" spans="6:6" ht="12.5">
      <c r="F647" s="36"/>
    </row>
    <row r="648" spans="6:6" ht="12.5">
      <c r="F648" s="36"/>
    </row>
    <row r="649" spans="6:6" ht="12.5">
      <c r="F649" s="36"/>
    </row>
    <row r="650" spans="6:6" ht="12.5">
      <c r="F650" s="36"/>
    </row>
    <row r="651" spans="6:6" ht="12.5">
      <c r="F651" s="36"/>
    </row>
    <row r="652" spans="6:6" ht="12.5">
      <c r="F652" s="36"/>
    </row>
    <row r="653" spans="6:6" ht="12.5">
      <c r="F653" s="36"/>
    </row>
    <row r="654" spans="6:6" ht="12.5">
      <c r="F654" s="36"/>
    </row>
    <row r="655" spans="6:6" ht="12.5">
      <c r="F655" s="36"/>
    </row>
    <row r="656" spans="6:6" ht="12.5">
      <c r="F656" s="36"/>
    </row>
    <row r="657" spans="6:6" ht="12.5">
      <c r="F657" s="36"/>
    </row>
    <row r="658" spans="6:6" ht="12.5">
      <c r="F658" s="36"/>
    </row>
    <row r="659" spans="6:6" ht="12.5">
      <c r="F659" s="36"/>
    </row>
    <row r="660" spans="6:6" ht="12.5">
      <c r="F660" s="36"/>
    </row>
    <row r="661" spans="6:6" ht="12.5">
      <c r="F661" s="36"/>
    </row>
    <row r="662" spans="6:6" ht="12.5">
      <c r="F662" s="36"/>
    </row>
    <row r="663" spans="6:6" ht="12.5">
      <c r="F663" s="36"/>
    </row>
    <row r="664" spans="6:6" ht="12.5">
      <c r="F664" s="36"/>
    </row>
    <row r="665" spans="6:6" ht="12.5">
      <c r="F665" s="36"/>
    </row>
    <row r="666" spans="6:6" ht="12.5">
      <c r="F666" s="36"/>
    </row>
    <row r="667" spans="6:6" ht="12.5">
      <c r="F667" s="36"/>
    </row>
    <row r="668" spans="6:6" ht="12.5">
      <c r="F668" s="36"/>
    </row>
    <row r="669" spans="6:6" ht="12.5">
      <c r="F669" s="36"/>
    </row>
    <row r="670" spans="6:6" ht="12.5">
      <c r="F670" s="36"/>
    </row>
    <row r="671" spans="6:6" ht="12.5">
      <c r="F671" s="36"/>
    </row>
    <row r="672" spans="6:6" ht="12.5">
      <c r="F672" s="36"/>
    </row>
    <row r="673" spans="6:6" ht="12.5">
      <c r="F673" s="36"/>
    </row>
    <row r="674" spans="6:6" ht="12.5">
      <c r="F674" s="36"/>
    </row>
    <row r="675" spans="6:6" ht="12.5">
      <c r="F675" s="36"/>
    </row>
    <row r="676" spans="6:6" ht="12.5">
      <c r="F676" s="36"/>
    </row>
    <row r="677" spans="6:6" ht="12.5">
      <c r="F677" s="36"/>
    </row>
    <row r="678" spans="6:6" ht="12.5">
      <c r="F678" s="36"/>
    </row>
    <row r="679" spans="6:6" ht="12.5">
      <c r="F679" s="36"/>
    </row>
    <row r="680" spans="6:6" ht="12.5">
      <c r="F680" s="36"/>
    </row>
    <row r="681" spans="6:6" ht="12.5">
      <c r="F681" s="36"/>
    </row>
    <row r="682" spans="6:6" ht="12.5">
      <c r="F682" s="36"/>
    </row>
    <row r="683" spans="6:6" ht="12.5">
      <c r="F683" s="36"/>
    </row>
    <row r="684" spans="6:6" ht="12.5">
      <c r="F684" s="36"/>
    </row>
    <row r="685" spans="6:6" ht="12.5">
      <c r="F685" s="36"/>
    </row>
    <row r="686" spans="6:6" ht="12.5">
      <c r="F686" s="36"/>
    </row>
    <row r="687" spans="6:6" ht="12.5">
      <c r="F687" s="36"/>
    </row>
    <row r="688" spans="6:6" ht="12.5">
      <c r="F688" s="36"/>
    </row>
    <row r="689" spans="6:6" ht="12.5">
      <c r="F689" s="36"/>
    </row>
    <row r="690" spans="6:6" ht="12.5">
      <c r="F690" s="36"/>
    </row>
    <row r="691" spans="6:6" ht="12.5">
      <c r="F691" s="36"/>
    </row>
    <row r="692" spans="6:6" ht="12.5">
      <c r="F692" s="36"/>
    </row>
    <row r="693" spans="6:6" ht="12.5">
      <c r="F693" s="36"/>
    </row>
    <row r="694" spans="6:6" ht="12.5">
      <c r="F694" s="36"/>
    </row>
    <row r="695" spans="6:6" ht="12.5">
      <c r="F695" s="36"/>
    </row>
    <row r="696" spans="6:6" ht="12.5">
      <c r="F696" s="36"/>
    </row>
    <row r="697" spans="6:6" ht="12.5">
      <c r="F697" s="36"/>
    </row>
    <row r="698" spans="6:6" ht="12.5">
      <c r="F698" s="36"/>
    </row>
    <row r="699" spans="6:6" ht="12.5">
      <c r="F699" s="36"/>
    </row>
    <row r="700" spans="6:6" ht="12.5">
      <c r="F700" s="36"/>
    </row>
    <row r="701" spans="6:6" ht="12.5">
      <c r="F701" s="36"/>
    </row>
    <row r="702" spans="6:6" ht="12.5">
      <c r="F702" s="36"/>
    </row>
    <row r="703" spans="6:6" ht="12.5">
      <c r="F703" s="36"/>
    </row>
    <row r="704" spans="6:6" ht="12.5">
      <c r="F704" s="36"/>
    </row>
    <row r="705" spans="6:6" ht="12.5">
      <c r="F705" s="36"/>
    </row>
    <row r="706" spans="6:6" ht="12.5">
      <c r="F706" s="36"/>
    </row>
    <row r="707" spans="6:6" ht="12.5">
      <c r="F707" s="36"/>
    </row>
    <row r="708" spans="6:6" ht="12.5">
      <c r="F708" s="36"/>
    </row>
    <row r="709" spans="6:6" ht="12.5">
      <c r="F709" s="36"/>
    </row>
    <row r="710" spans="6:6" ht="12.5">
      <c r="F710" s="36"/>
    </row>
    <row r="711" spans="6:6" ht="12.5">
      <c r="F711" s="36"/>
    </row>
    <row r="712" spans="6:6" ht="12.5">
      <c r="F712" s="36"/>
    </row>
    <row r="713" spans="6:6" ht="12.5">
      <c r="F713" s="36"/>
    </row>
    <row r="714" spans="6:6" ht="12.5">
      <c r="F714" s="36"/>
    </row>
    <row r="715" spans="6:6" ht="12.5">
      <c r="F715" s="36"/>
    </row>
    <row r="716" spans="6:6" ht="12.5">
      <c r="F716" s="36"/>
    </row>
    <row r="717" spans="6:6" ht="12.5">
      <c r="F717" s="36"/>
    </row>
    <row r="718" spans="6:6" ht="12.5">
      <c r="F718" s="36"/>
    </row>
    <row r="719" spans="6:6" ht="12.5">
      <c r="F719" s="36"/>
    </row>
    <row r="720" spans="6:6" ht="12.5">
      <c r="F720" s="36"/>
    </row>
    <row r="721" spans="6:6" ht="12.5">
      <c r="F721" s="36"/>
    </row>
    <row r="722" spans="6:6" ht="12.5">
      <c r="F722" s="36"/>
    </row>
    <row r="723" spans="6:6" ht="12.5">
      <c r="F723" s="36"/>
    </row>
    <row r="724" spans="6:6" ht="12.5">
      <c r="F724" s="36"/>
    </row>
    <row r="725" spans="6:6" ht="12.5">
      <c r="F725" s="36"/>
    </row>
    <row r="726" spans="6:6" ht="12.5">
      <c r="F726" s="36"/>
    </row>
    <row r="727" spans="6:6" ht="12.5">
      <c r="F727" s="36"/>
    </row>
    <row r="728" spans="6:6" ht="12.5">
      <c r="F728" s="36"/>
    </row>
    <row r="729" spans="6:6" ht="12.5">
      <c r="F729" s="36"/>
    </row>
    <row r="730" spans="6:6" ht="12.5">
      <c r="F730" s="36"/>
    </row>
    <row r="731" spans="6:6" ht="12.5">
      <c r="F731" s="36"/>
    </row>
    <row r="732" spans="6:6" ht="12.5">
      <c r="F732" s="36"/>
    </row>
    <row r="733" spans="6:6" ht="12.5">
      <c r="F733" s="36"/>
    </row>
    <row r="734" spans="6:6" ht="12.5">
      <c r="F734" s="36"/>
    </row>
    <row r="735" spans="6:6" ht="12.5">
      <c r="F735" s="36"/>
    </row>
    <row r="736" spans="6:6" ht="12.5">
      <c r="F736" s="36"/>
    </row>
    <row r="737" spans="6:6" ht="12.5">
      <c r="F737" s="36"/>
    </row>
    <row r="738" spans="6:6" ht="12.5">
      <c r="F738" s="36"/>
    </row>
    <row r="739" spans="6:6" ht="12.5">
      <c r="F739" s="36"/>
    </row>
    <row r="740" spans="6:6" ht="12.5">
      <c r="F740" s="36"/>
    </row>
    <row r="741" spans="6:6" ht="12.5">
      <c r="F741" s="36"/>
    </row>
    <row r="742" spans="6:6" ht="12.5">
      <c r="F742" s="36"/>
    </row>
    <row r="743" spans="6:6" ht="12.5">
      <c r="F743" s="36"/>
    </row>
    <row r="744" spans="6:6" ht="12.5">
      <c r="F744" s="36"/>
    </row>
    <row r="745" spans="6:6" ht="12.5">
      <c r="F745" s="36"/>
    </row>
    <row r="746" spans="6:6" ht="12.5">
      <c r="F746" s="36"/>
    </row>
    <row r="747" spans="6:6" ht="12.5">
      <c r="F747" s="36"/>
    </row>
    <row r="748" spans="6:6" ht="12.5">
      <c r="F748" s="36"/>
    </row>
    <row r="749" spans="6:6" ht="12.5">
      <c r="F749" s="36"/>
    </row>
    <row r="750" spans="6:6" ht="12.5">
      <c r="F750" s="36"/>
    </row>
    <row r="751" spans="6:6" ht="12.5">
      <c r="F751" s="36"/>
    </row>
    <row r="752" spans="6:6" ht="12.5">
      <c r="F752" s="36"/>
    </row>
    <row r="753" spans="6:6" ht="12.5">
      <c r="F753" s="36"/>
    </row>
    <row r="754" spans="6:6" ht="12.5">
      <c r="F754" s="36"/>
    </row>
    <row r="755" spans="6:6" ht="12.5">
      <c r="F755" s="36"/>
    </row>
    <row r="756" spans="6:6" ht="12.5">
      <c r="F756" s="36"/>
    </row>
    <row r="757" spans="6:6" ht="12.5">
      <c r="F757" s="36"/>
    </row>
    <row r="758" spans="6:6" ht="12.5">
      <c r="F758" s="36"/>
    </row>
    <row r="759" spans="6:6" ht="12.5">
      <c r="F759" s="36"/>
    </row>
    <row r="760" spans="6:6" ht="12.5">
      <c r="F760" s="36"/>
    </row>
    <row r="761" spans="6:6" ht="12.5">
      <c r="F761" s="36"/>
    </row>
    <row r="762" spans="6:6" ht="12.5">
      <c r="F762" s="36"/>
    </row>
    <row r="763" spans="6:6" ht="12.5">
      <c r="F763" s="36"/>
    </row>
    <row r="764" spans="6:6" ht="12.5">
      <c r="F764" s="36"/>
    </row>
    <row r="765" spans="6:6" ht="12.5">
      <c r="F765" s="36"/>
    </row>
    <row r="766" spans="6:6" ht="12.5">
      <c r="F766" s="36"/>
    </row>
    <row r="767" spans="6:6" ht="12.5">
      <c r="F767" s="36"/>
    </row>
    <row r="768" spans="6:6" ht="12.5">
      <c r="F768" s="36"/>
    </row>
    <row r="769" spans="6:6" ht="12.5">
      <c r="F769" s="36"/>
    </row>
    <row r="770" spans="6:6" ht="12.5">
      <c r="F770" s="36"/>
    </row>
    <row r="771" spans="6:6" ht="12.5">
      <c r="F771" s="36"/>
    </row>
    <row r="772" spans="6:6" ht="12.5">
      <c r="F772" s="36"/>
    </row>
    <row r="773" spans="6:6" ht="12.5">
      <c r="F773" s="36"/>
    </row>
    <row r="774" spans="6:6" ht="12.5">
      <c r="F774" s="36"/>
    </row>
    <row r="775" spans="6:6" ht="12.5">
      <c r="F775" s="36"/>
    </row>
    <row r="776" spans="6:6" ht="12.5">
      <c r="F776" s="36"/>
    </row>
    <row r="777" spans="6:6" ht="12.5">
      <c r="F777" s="36"/>
    </row>
    <row r="778" spans="6:6" ht="12.5">
      <c r="F778" s="36"/>
    </row>
    <row r="779" spans="6:6" ht="12.5">
      <c r="F779" s="36"/>
    </row>
    <row r="780" spans="6:6" ht="12.5">
      <c r="F780" s="36"/>
    </row>
    <row r="781" spans="6:6" ht="12.5">
      <c r="F781" s="36"/>
    </row>
    <row r="782" spans="6:6" ht="12.5">
      <c r="F782" s="36"/>
    </row>
    <row r="783" spans="6:6" ht="12.5">
      <c r="F783" s="36"/>
    </row>
    <row r="784" spans="6:6" ht="12.5">
      <c r="F784" s="36"/>
    </row>
    <row r="785" spans="6:6" ht="12.5">
      <c r="F785" s="36"/>
    </row>
    <row r="786" spans="6:6" ht="12.5">
      <c r="F786" s="36"/>
    </row>
    <row r="787" spans="6:6" ht="12.5">
      <c r="F787" s="36"/>
    </row>
    <row r="788" spans="6:6" ht="12.5">
      <c r="F788" s="36"/>
    </row>
    <row r="789" spans="6:6" ht="12.5">
      <c r="F789" s="36"/>
    </row>
    <row r="790" spans="6:6" ht="12.5">
      <c r="F790" s="36"/>
    </row>
    <row r="791" spans="6:6" ht="12.5">
      <c r="F791" s="36"/>
    </row>
    <row r="792" spans="6:6" ht="12.5">
      <c r="F792" s="36"/>
    </row>
    <row r="793" spans="6:6" ht="12.5">
      <c r="F793" s="36"/>
    </row>
    <row r="794" spans="6:6" ht="12.5">
      <c r="F794" s="36"/>
    </row>
    <row r="795" spans="6:6" ht="12.5">
      <c r="F795" s="36"/>
    </row>
    <row r="796" spans="6:6" ht="12.5">
      <c r="F796" s="36"/>
    </row>
    <row r="797" spans="6:6" ht="12.5">
      <c r="F797" s="36"/>
    </row>
    <row r="798" spans="6:6" ht="12.5">
      <c r="F798" s="36"/>
    </row>
    <row r="799" spans="6:6" ht="12.5">
      <c r="F799" s="36"/>
    </row>
    <row r="800" spans="6:6" ht="12.5">
      <c r="F800" s="36"/>
    </row>
    <row r="801" spans="6:6" ht="12.5">
      <c r="F801" s="36"/>
    </row>
    <row r="802" spans="6:6" ht="12.5">
      <c r="F802" s="36"/>
    </row>
    <row r="803" spans="6:6" ht="12.5">
      <c r="F803" s="36"/>
    </row>
    <row r="804" spans="6:6" ht="12.5">
      <c r="F804" s="36"/>
    </row>
    <row r="805" spans="6:6" ht="12.5">
      <c r="F805" s="36"/>
    </row>
    <row r="806" spans="6:6" ht="12.5">
      <c r="F806" s="36"/>
    </row>
    <row r="807" spans="6:6" ht="12.5">
      <c r="F807" s="36"/>
    </row>
    <row r="808" spans="6:6" ht="12.5">
      <c r="F808" s="36"/>
    </row>
    <row r="809" spans="6:6" ht="12.5">
      <c r="F809" s="36"/>
    </row>
    <row r="810" spans="6:6" ht="12.5">
      <c r="F810" s="36"/>
    </row>
    <row r="811" spans="6:6" ht="12.5">
      <c r="F811" s="36"/>
    </row>
    <row r="812" spans="6:6" ht="12.5">
      <c r="F812" s="36"/>
    </row>
    <row r="813" spans="6:6" ht="12.5">
      <c r="F813" s="36"/>
    </row>
    <row r="814" spans="6:6" ht="12.5">
      <c r="F814" s="36"/>
    </row>
    <row r="815" spans="6:6" ht="12.5">
      <c r="F815" s="36"/>
    </row>
    <row r="816" spans="6:6" ht="12.5">
      <c r="F816" s="36"/>
    </row>
    <row r="817" spans="6:6" ht="12.5">
      <c r="F817" s="36"/>
    </row>
    <row r="818" spans="6:6" ht="12.5">
      <c r="F818" s="36"/>
    </row>
    <row r="819" spans="6:6" ht="12.5">
      <c r="F819" s="36"/>
    </row>
    <row r="820" spans="6:6" ht="12.5">
      <c r="F820" s="36"/>
    </row>
    <row r="821" spans="6:6" ht="12.5">
      <c r="F821" s="36"/>
    </row>
    <row r="822" spans="6:6" ht="12.5">
      <c r="F822" s="36"/>
    </row>
    <row r="823" spans="6:6" ht="12.5">
      <c r="F823" s="36"/>
    </row>
    <row r="824" spans="6:6" ht="12.5">
      <c r="F824" s="36"/>
    </row>
    <row r="825" spans="6:6" ht="12.5">
      <c r="F825" s="36"/>
    </row>
    <row r="826" spans="6:6" ht="12.5">
      <c r="F826" s="36"/>
    </row>
    <row r="827" spans="6:6" ht="12.5">
      <c r="F827" s="36"/>
    </row>
    <row r="828" spans="6:6" ht="12.5">
      <c r="F828" s="36"/>
    </row>
    <row r="829" spans="6:6" ht="12.5">
      <c r="F829" s="36"/>
    </row>
    <row r="830" spans="6:6" ht="12.5">
      <c r="F830" s="36"/>
    </row>
    <row r="831" spans="6:6" ht="12.5">
      <c r="F831" s="36"/>
    </row>
    <row r="832" spans="6:6" ht="12.5">
      <c r="F832" s="36"/>
    </row>
    <row r="833" spans="6:6" ht="12.5">
      <c r="F833" s="36"/>
    </row>
    <row r="834" spans="6:6" ht="12.5">
      <c r="F834" s="36"/>
    </row>
    <row r="835" spans="6:6" ht="12.5">
      <c r="F835" s="36"/>
    </row>
    <row r="836" spans="6:6" ht="12.5">
      <c r="F836" s="36"/>
    </row>
    <row r="837" spans="6:6" ht="12.5">
      <c r="F837" s="36"/>
    </row>
    <row r="838" spans="6:6" ht="12.5">
      <c r="F838" s="36"/>
    </row>
    <row r="839" spans="6:6" ht="12.5">
      <c r="F839" s="36"/>
    </row>
    <row r="840" spans="6:6" ht="12.5">
      <c r="F840" s="36"/>
    </row>
    <row r="841" spans="6:6" ht="12.5">
      <c r="F841" s="36"/>
    </row>
    <row r="842" spans="6:6" ht="12.5">
      <c r="F842" s="36"/>
    </row>
    <row r="843" spans="6:6" ht="12.5">
      <c r="F843" s="36"/>
    </row>
    <row r="844" spans="6:6" ht="12.5">
      <c r="F844" s="36"/>
    </row>
    <row r="845" spans="6:6" ht="12.5">
      <c r="F845" s="36"/>
    </row>
    <row r="846" spans="6:6" ht="12.5">
      <c r="F846" s="36"/>
    </row>
    <row r="847" spans="6:6" ht="12.5">
      <c r="F847" s="36"/>
    </row>
    <row r="848" spans="6:6" ht="12.5">
      <c r="F848" s="36"/>
    </row>
    <row r="849" spans="6:6" ht="12.5">
      <c r="F849" s="36"/>
    </row>
    <row r="850" spans="6:6" ht="12.5">
      <c r="F850" s="36"/>
    </row>
    <row r="851" spans="6:6" ht="12.5">
      <c r="F851" s="36"/>
    </row>
    <row r="852" spans="6:6" ht="12.5">
      <c r="F852" s="36"/>
    </row>
    <row r="853" spans="6:6" ht="12.5">
      <c r="F853" s="36"/>
    </row>
    <row r="854" spans="6:6" ht="12.5">
      <c r="F854" s="36"/>
    </row>
    <row r="855" spans="6:6" ht="12.5">
      <c r="F855" s="36"/>
    </row>
    <row r="856" spans="6:6" ht="12.5">
      <c r="F856" s="36"/>
    </row>
    <row r="857" spans="6:6" ht="12.5">
      <c r="F857" s="36"/>
    </row>
    <row r="858" spans="6:6" ht="12.5">
      <c r="F858" s="36"/>
    </row>
    <row r="859" spans="6:6" ht="12.5">
      <c r="F859" s="36"/>
    </row>
    <row r="860" spans="6:6" ht="12.5">
      <c r="F860" s="36"/>
    </row>
    <row r="861" spans="6:6" ht="12.5">
      <c r="F861" s="36"/>
    </row>
    <row r="862" spans="6:6" ht="12.5">
      <c r="F862" s="36"/>
    </row>
    <row r="863" spans="6:6" ht="12.5">
      <c r="F863" s="36"/>
    </row>
    <row r="864" spans="6:6" ht="12.5">
      <c r="F864" s="36"/>
    </row>
    <row r="865" spans="6:6" ht="12.5">
      <c r="F865" s="36"/>
    </row>
    <row r="866" spans="6:6" ht="12.5">
      <c r="F866" s="36"/>
    </row>
    <row r="867" spans="6:6" ht="12.5">
      <c r="F867" s="36"/>
    </row>
    <row r="868" spans="6:6" ht="12.5">
      <c r="F868" s="36"/>
    </row>
    <row r="869" spans="6:6" ht="12.5">
      <c r="F869" s="36"/>
    </row>
    <row r="870" spans="6:6" ht="12.5">
      <c r="F870" s="36"/>
    </row>
    <row r="871" spans="6:6" ht="12.5">
      <c r="F871" s="36"/>
    </row>
    <row r="872" spans="6:6" ht="12.5">
      <c r="F872" s="36"/>
    </row>
    <row r="873" spans="6:6" ht="12.5">
      <c r="F873" s="36"/>
    </row>
    <row r="874" spans="6:6" ht="12.5">
      <c r="F874" s="36"/>
    </row>
    <row r="875" spans="6:6" ht="12.5">
      <c r="F875" s="36"/>
    </row>
    <row r="876" spans="6:6" ht="12.5">
      <c r="F876" s="36"/>
    </row>
    <row r="877" spans="6:6" ht="12.5">
      <c r="F877" s="36"/>
    </row>
    <row r="878" spans="6:6" ht="12.5">
      <c r="F878" s="36"/>
    </row>
    <row r="879" spans="6:6" ht="12.5">
      <c r="F879" s="36"/>
    </row>
    <row r="880" spans="6:6" ht="12.5">
      <c r="F880" s="36"/>
    </row>
    <row r="881" spans="6:6" ht="12.5">
      <c r="F881" s="36"/>
    </row>
    <row r="882" spans="6:6" ht="12.5">
      <c r="F882" s="36"/>
    </row>
    <row r="883" spans="6:6" ht="12.5">
      <c r="F883" s="36"/>
    </row>
    <row r="884" spans="6:6" ht="12.5">
      <c r="F884" s="36"/>
    </row>
    <row r="885" spans="6:6" ht="12.5">
      <c r="F885" s="36"/>
    </row>
    <row r="886" spans="6:6" ht="12.5">
      <c r="F886" s="36"/>
    </row>
    <row r="887" spans="6:6" ht="12.5">
      <c r="F887" s="36"/>
    </row>
    <row r="888" spans="6:6" ht="12.5">
      <c r="F888" s="36"/>
    </row>
    <row r="889" spans="6:6" ht="12.5">
      <c r="F889" s="36"/>
    </row>
    <row r="890" spans="6:6" ht="12.5">
      <c r="F890" s="36"/>
    </row>
    <row r="891" spans="6:6" ht="12.5">
      <c r="F891" s="36"/>
    </row>
    <row r="892" spans="6:6" ht="12.5">
      <c r="F892" s="36"/>
    </row>
    <row r="893" spans="6:6" ht="12.5">
      <c r="F893" s="36"/>
    </row>
    <row r="894" spans="6:6" ht="12.5">
      <c r="F894" s="36"/>
    </row>
    <row r="895" spans="6:6" ht="12.5">
      <c r="F895" s="36"/>
    </row>
    <row r="896" spans="6:6" ht="12.5">
      <c r="F896" s="36"/>
    </row>
    <row r="897" spans="6:6" ht="12.5">
      <c r="F897" s="36"/>
    </row>
    <row r="898" spans="6:6" ht="12.5">
      <c r="F898" s="36"/>
    </row>
    <row r="899" spans="6:6" ht="12.5">
      <c r="F899" s="36"/>
    </row>
    <row r="900" spans="6:6" ht="12.5">
      <c r="F900" s="36"/>
    </row>
    <row r="901" spans="6:6" ht="12.5">
      <c r="F901" s="36"/>
    </row>
    <row r="902" spans="6:6" ht="12.5">
      <c r="F902" s="36"/>
    </row>
    <row r="903" spans="6:6" ht="12.5">
      <c r="F903" s="36"/>
    </row>
    <row r="904" spans="6:6" ht="12.5">
      <c r="F904" s="36"/>
    </row>
    <row r="905" spans="6:6" ht="12.5">
      <c r="F905" s="36"/>
    </row>
    <row r="906" spans="6:6" ht="12.5">
      <c r="F906" s="36"/>
    </row>
    <row r="907" spans="6:6" ht="12.5">
      <c r="F907" s="36"/>
    </row>
    <row r="908" spans="6:6" ht="12.5">
      <c r="F908" s="36"/>
    </row>
    <row r="909" spans="6:6" ht="12.5">
      <c r="F909" s="36"/>
    </row>
    <row r="910" spans="6:6" ht="12.5">
      <c r="F910" s="36"/>
    </row>
    <row r="911" spans="6:6" ht="12.5">
      <c r="F911" s="36"/>
    </row>
    <row r="912" spans="6:6" ht="12.5">
      <c r="F912" s="36"/>
    </row>
    <row r="913" spans="6:6" ht="12.5">
      <c r="F913" s="36"/>
    </row>
    <row r="914" spans="6:6" ht="12.5">
      <c r="F914" s="36"/>
    </row>
    <row r="915" spans="6:6" ht="12.5">
      <c r="F915" s="36"/>
    </row>
    <row r="916" spans="6:6" ht="12.5">
      <c r="F916" s="36"/>
    </row>
    <row r="917" spans="6:6" ht="12.5">
      <c r="F917" s="36"/>
    </row>
    <row r="918" spans="6:6" ht="12.5">
      <c r="F918" s="36"/>
    </row>
    <row r="919" spans="6:6" ht="12.5">
      <c r="F919" s="36"/>
    </row>
    <row r="920" spans="6:6" ht="12.5">
      <c r="F920" s="36"/>
    </row>
    <row r="921" spans="6:6" ht="12.5">
      <c r="F921" s="36"/>
    </row>
    <row r="922" spans="6:6" ht="12.5">
      <c r="F922" s="36"/>
    </row>
    <row r="923" spans="6:6" ht="12.5">
      <c r="F923" s="36"/>
    </row>
    <row r="924" spans="6:6" ht="12.5">
      <c r="F924" s="36"/>
    </row>
    <row r="925" spans="6:6" ht="12.5">
      <c r="F925" s="36"/>
    </row>
    <row r="926" spans="6:6" ht="12.5">
      <c r="F926" s="36"/>
    </row>
    <row r="927" spans="6:6" ht="12.5">
      <c r="F927" s="36"/>
    </row>
    <row r="928" spans="6:6" ht="12.5">
      <c r="F928" s="36"/>
    </row>
    <row r="929" spans="6:6" ht="12.5">
      <c r="F929" s="36"/>
    </row>
    <row r="930" spans="6:6" ht="12.5">
      <c r="F930" s="36"/>
    </row>
    <row r="931" spans="6:6" ht="12.5">
      <c r="F931" s="36"/>
    </row>
    <row r="932" spans="6:6" ht="12.5">
      <c r="F932" s="36"/>
    </row>
    <row r="933" spans="6:6" ht="12.5">
      <c r="F933" s="36"/>
    </row>
    <row r="934" spans="6:6" ht="12.5">
      <c r="F934" s="36"/>
    </row>
    <row r="935" spans="6:6" ht="12.5">
      <c r="F935" s="36"/>
    </row>
    <row r="936" spans="6:6" ht="12.5">
      <c r="F936" s="36"/>
    </row>
    <row r="937" spans="6:6" ht="12.5">
      <c r="F937" s="36"/>
    </row>
    <row r="938" spans="6:6" ht="12.5">
      <c r="F938" s="36"/>
    </row>
    <row r="939" spans="6:6" ht="12.5">
      <c r="F939" s="36"/>
    </row>
    <row r="940" spans="6:6" ht="12.5">
      <c r="F940" s="36"/>
    </row>
    <row r="941" spans="6:6" ht="12.5">
      <c r="F941" s="36"/>
    </row>
    <row r="942" spans="6:6" ht="12.5">
      <c r="F942" s="36"/>
    </row>
    <row r="943" spans="6:6" ht="12.5">
      <c r="F943" s="36"/>
    </row>
    <row r="944" spans="6:6" ht="12.5">
      <c r="F944" s="36"/>
    </row>
    <row r="945" spans="6:6" ht="12.5">
      <c r="F945" s="36"/>
    </row>
    <row r="946" spans="6:6" ht="12.5">
      <c r="F946" s="36"/>
    </row>
    <row r="947" spans="6:6" ht="12.5">
      <c r="F947" s="36"/>
    </row>
    <row r="948" spans="6:6" ht="12.5">
      <c r="F948" s="36"/>
    </row>
    <row r="949" spans="6:6" ht="12.5">
      <c r="F949" s="36"/>
    </row>
    <row r="950" spans="6:6" ht="12.5">
      <c r="F950" s="36"/>
    </row>
    <row r="951" spans="6:6" ht="12.5">
      <c r="F951" s="36"/>
    </row>
    <row r="952" spans="6:6" ht="12.5">
      <c r="F952" s="36"/>
    </row>
    <row r="953" spans="6:6" ht="12.5">
      <c r="F953" s="36"/>
    </row>
    <row r="954" spans="6:6" ht="12.5">
      <c r="F954" s="36"/>
    </row>
    <row r="955" spans="6:6" ht="12.5">
      <c r="F955" s="36"/>
    </row>
    <row r="956" spans="6:6" ht="12.5">
      <c r="F956" s="36"/>
    </row>
    <row r="957" spans="6:6" ht="12.5">
      <c r="F957" s="36"/>
    </row>
    <row r="958" spans="6:6" ht="12.5">
      <c r="F958" s="36"/>
    </row>
    <row r="959" spans="6:6" ht="12.5">
      <c r="F959" s="36"/>
    </row>
    <row r="960" spans="6:6" ht="12.5">
      <c r="F960" s="36"/>
    </row>
    <row r="961" spans="6:6" ht="12.5">
      <c r="F961" s="36"/>
    </row>
    <row r="962" spans="6:6" ht="12.5">
      <c r="F962" s="36"/>
    </row>
    <row r="963" spans="6:6" ht="12.5">
      <c r="F963" s="36"/>
    </row>
    <row r="964" spans="6:6" ht="12.5">
      <c r="F964" s="36"/>
    </row>
    <row r="965" spans="6:6" ht="12.5">
      <c r="F965" s="36"/>
    </row>
    <row r="966" spans="6:6" ht="12.5">
      <c r="F966" s="36"/>
    </row>
    <row r="967" spans="6:6" ht="12.5">
      <c r="F967" s="36"/>
    </row>
    <row r="968" spans="6:6" ht="12.5">
      <c r="F968" s="36"/>
    </row>
    <row r="969" spans="6:6" ht="12.5">
      <c r="F969" s="36"/>
    </row>
    <row r="970" spans="6:6" ht="12.5">
      <c r="F970" s="36"/>
    </row>
    <row r="971" spans="6:6" ht="12.5">
      <c r="F971" s="36"/>
    </row>
    <row r="972" spans="6:6" ht="12.5">
      <c r="F972" s="36"/>
    </row>
    <row r="973" spans="6:6" ht="12.5">
      <c r="F973" s="36"/>
    </row>
    <row r="974" spans="6:6" ht="12.5">
      <c r="F974" s="36"/>
    </row>
    <row r="975" spans="6:6" ht="12.5">
      <c r="F975" s="36"/>
    </row>
    <row r="976" spans="6:6" ht="12.5">
      <c r="F976" s="36"/>
    </row>
    <row r="977" spans="6:6" ht="12.5">
      <c r="F977" s="36"/>
    </row>
    <row r="978" spans="6:6" ht="12.5">
      <c r="F978" s="36"/>
    </row>
    <row r="979" spans="6:6" ht="12.5">
      <c r="F979" s="36"/>
    </row>
    <row r="980" spans="6:6" ht="12.5">
      <c r="F980" s="36"/>
    </row>
    <row r="981" spans="6:6" ht="12.5">
      <c r="F981" s="36"/>
    </row>
    <row r="982" spans="6:6" ht="12.5">
      <c r="F982" s="36"/>
    </row>
    <row r="983" spans="6:6" ht="12.5">
      <c r="F983" s="36"/>
    </row>
    <row r="984" spans="6:6" ht="12.5">
      <c r="F984" s="36"/>
    </row>
    <row r="985" spans="6:6" ht="12.5">
      <c r="F985" s="36"/>
    </row>
    <row r="986" spans="6:6" ht="12.5">
      <c r="F986" s="36"/>
    </row>
    <row r="987" spans="6:6" ht="12.5">
      <c r="F987" s="36"/>
    </row>
    <row r="988" spans="6:6" ht="12.5">
      <c r="F988" s="36"/>
    </row>
    <row r="989" spans="6:6" ht="12.5">
      <c r="F989" s="36"/>
    </row>
    <row r="990" spans="6:6" ht="12.5">
      <c r="F990" s="36"/>
    </row>
    <row r="991" spans="6:6" ht="12.5">
      <c r="F991" s="36"/>
    </row>
    <row r="992" spans="6:6" ht="12.5">
      <c r="F992" s="36"/>
    </row>
    <row r="993" spans="6:6" ht="12.5">
      <c r="F993" s="36"/>
    </row>
    <row r="994" spans="6:6" ht="12.5">
      <c r="F994" s="36"/>
    </row>
    <row r="995" spans="6:6" ht="12.5">
      <c r="F995" s="36"/>
    </row>
    <row r="996" spans="6:6" ht="12.5">
      <c r="F996" s="36"/>
    </row>
    <row r="997" spans="6:6" ht="12.5">
      <c r="F997" s="36"/>
    </row>
    <row r="998" spans="6:6" ht="12.5">
      <c r="F998" s="36"/>
    </row>
    <row r="999" spans="6:6" ht="12.5">
      <c r="F999" s="36"/>
    </row>
    <row r="1000" spans="6:6" ht="12.5">
      <c r="F1000" s="36"/>
    </row>
    <row r="1001" spans="6:6" ht="12.5">
      <c r="F1001" s="36"/>
    </row>
  </sheetData>
  <mergeCells count="3">
    <mergeCell ref="A1:J1"/>
    <mergeCell ref="A10:K10"/>
    <mergeCell ref="A19:K19"/>
  </mergeCells>
  <conditionalFormatting sqref="H3:H7">
    <cfRule type="colorScale" priority="1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I3:I7">
    <cfRule type="colorScale" priority="2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J3:J7">
    <cfRule type="colorScale" priority="3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H12:H16">
    <cfRule type="colorScale" priority="4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I12:I16">
    <cfRule type="colorScale" priority="5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J12:J16">
    <cfRule type="colorScale" priority="6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H21:H25">
    <cfRule type="colorScale" priority="7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I21:I25">
    <cfRule type="colorScale" priority="8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J21:J25">
    <cfRule type="colorScale" priority="9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K12:K16">
    <cfRule type="colorScale" priority="10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K21:K25">
    <cfRule type="colorScale" priority="1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G3:G7">
    <cfRule type="colorScale" priority="12">
      <colorScale>
        <cfvo type="min"/>
        <cfvo type="percentile" val="50"/>
        <cfvo type="max"/>
        <color rgb="FF00FF00"/>
        <color rgb="FFFFFF00"/>
        <color rgb="FFFF0000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Copy of Forecasted Q1+Q2 Budget</vt:lpstr>
      <vt:lpstr>Campaign x Landing Pages</vt:lpstr>
      <vt:lpstr>SEM</vt:lpstr>
      <vt:lpstr>SEM Pivot Table</vt:lpstr>
      <vt:lpstr>SEM conquest</vt:lpstr>
      <vt:lpstr>SEM Conquest Pivot Table</vt:lpstr>
      <vt:lpstr>Meta Retarget</vt:lpstr>
      <vt:lpstr>MR Pivot Table</vt:lpstr>
      <vt:lpstr>Meta Awareness</vt:lpstr>
      <vt:lpstr>MA Pivot Table</vt:lpstr>
      <vt:lpstr>(Draft 1) Performance Report</vt:lpstr>
      <vt:lpstr>Final Performance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Flores</cp:lastModifiedBy>
  <dcterms:modified xsi:type="dcterms:W3CDTF">2025-09-22T01:09:12Z</dcterms:modified>
</cp:coreProperties>
</file>