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_cj_santos\Desktop\att\"/>
    </mc:Choice>
  </mc:AlternateContent>
  <bookViews>
    <workbookView xWindow="0" yWindow="0" windowWidth="20490" windowHeight="7620" firstSheet="1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D3" i="7"/>
  <c r="D4" i="7"/>
  <c r="D5" i="7"/>
  <c r="D6" i="7"/>
  <c r="D7" i="7"/>
  <c r="D2" i="7"/>
  <c r="F17" i="6"/>
  <c r="C16" i="6"/>
  <c r="D16" i="6"/>
  <c r="E16" i="6"/>
  <c r="B16" i="6"/>
  <c r="C15" i="6"/>
  <c r="D15" i="6"/>
  <c r="E15" i="6"/>
  <c r="B15" i="6"/>
  <c r="C14" i="6"/>
  <c r="D14" i="6"/>
  <c r="E14" i="6"/>
  <c r="B14" i="6"/>
  <c r="F8" i="6"/>
  <c r="F9" i="6"/>
  <c r="F10" i="6"/>
  <c r="F11" i="6"/>
  <c r="F12" i="6"/>
  <c r="F7" i="6"/>
  <c r="F4" i="6"/>
  <c r="D3" i="5"/>
  <c r="D4" i="5"/>
  <c r="D5" i="5"/>
  <c r="D6" i="5"/>
  <c r="D7" i="5"/>
  <c r="D8" i="5"/>
  <c r="D9" i="5"/>
  <c r="D2" i="5"/>
  <c r="C2" i="5"/>
  <c r="C8" i="5"/>
  <c r="C7" i="5"/>
  <c r="C9" i="5"/>
  <c r="C4" i="5"/>
  <c r="C5" i="5"/>
  <c r="C6" i="5"/>
  <c r="C3" i="5"/>
  <c r="E5" i="4"/>
  <c r="E6" i="4"/>
  <c r="E7" i="4"/>
  <c r="E8" i="4"/>
  <c r="E9" i="4"/>
  <c r="E10" i="4"/>
  <c r="E4" i="4"/>
  <c r="D5" i="4"/>
  <c r="D6" i="4"/>
  <c r="D7" i="4"/>
  <c r="D8" i="4"/>
  <c r="D9" i="4"/>
  <c r="D10" i="4"/>
  <c r="D4" i="4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B18" i="2"/>
  <c r="C18" i="2"/>
  <c r="D18" i="2"/>
  <c r="E18" i="2"/>
  <c r="F18" i="2"/>
  <c r="G18" i="2"/>
  <c r="C16" i="2"/>
  <c r="D16" i="2"/>
  <c r="E16" i="2"/>
  <c r="F16" i="2"/>
  <c r="G16" i="2"/>
  <c r="B16" i="2"/>
  <c r="C21" i="1"/>
  <c r="B21" i="1"/>
  <c r="F18" i="1"/>
  <c r="G18" i="1"/>
  <c r="E18" i="1"/>
  <c r="C18" i="1"/>
  <c r="D18" i="1"/>
  <c r="B18" i="1"/>
  <c r="I11" i="1"/>
  <c r="I12" i="1"/>
  <c r="I13" i="1"/>
  <c r="I14" i="1"/>
  <c r="I15" i="1"/>
  <c r="I10" i="1"/>
  <c r="H11" i="1"/>
  <c r="H12" i="1"/>
  <c r="H13" i="1"/>
  <c r="H14" i="1"/>
  <c r="H15" i="1"/>
  <c r="H10" i="1"/>
  <c r="G11" i="1"/>
  <c r="G12" i="1"/>
  <c r="G13" i="1"/>
  <c r="G14" i="1"/>
  <c r="G15" i="1"/>
  <c r="G10" i="1"/>
  <c r="F11" i="1"/>
  <c r="F12" i="1"/>
  <c r="F13" i="1"/>
  <c r="F14" i="1"/>
  <c r="F15" i="1"/>
  <c r="F10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<sst xmlns="http://schemas.openxmlformats.org/spreadsheetml/2006/main" count="209" uniqueCount="167">
  <si>
    <t>Cód.</t>
  </si>
  <si>
    <t>Produto</t>
  </si>
  <si>
    <t>Jan</t>
  </si>
  <si>
    <t>Fev</t>
  </si>
  <si>
    <t>Mar</t>
  </si>
  <si>
    <t>Total 1° Tri</t>
  </si>
  <si>
    <t>Máx</t>
  </si>
  <si>
    <t>Mín.</t>
  </si>
  <si>
    <t>Médio</t>
  </si>
  <si>
    <t>Porca</t>
  </si>
  <si>
    <t>Parafuso</t>
  </si>
  <si>
    <t>Arruela</t>
  </si>
  <si>
    <t>Prego</t>
  </si>
  <si>
    <t>Alicate</t>
  </si>
  <si>
    <t>Martelo</t>
  </si>
  <si>
    <t>Abr</t>
  </si>
  <si>
    <t>Mai</t>
  </si>
  <si>
    <t>Jun</t>
  </si>
  <si>
    <t>Total 2° Tri</t>
  </si>
  <si>
    <t>Máx.</t>
  </si>
  <si>
    <t>Totais</t>
  </si>
  <si>
    <t>Total</t>
  </si>
  <si>
    <t>1°Tri</t>
  </si>
  <si>
    <t>2° Tri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</si>
  <si>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</si>
  <si>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</si>
  <si>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</si>
  <si>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</si>
  <si>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</si>
  <si>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</si>
  <si>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</si>
  <si>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</si>
  <si>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</si>
  <si>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</si>
  <si>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</si>
  <si>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</si>
  <si>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</si>
  <si>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</si>
  <si>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</si>
  <si>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Combustivel</t>
  </si>
  <si>
    <t>Academia</t>
  </si>
  <si>
    <t>Total de Contas</t>
  </si>
  <si>
    <t>Saldo</t>
  </si>
  <si>
    <t xml:space="preserve">N° </t>
  </si>
  <si>
    <t>Nome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</si>
  <si>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</si>
  <si>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</si>
  <si>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</si>
  <si>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</si>
  <si>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</si>
  <si>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</si>
  <si>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</si>
  <si>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</si>
  <si>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SalárioBruto</t>
  </si>
  <si>
    <t>INSS</t>
  </si>
  <si>
    <t>Gratificação</t>
  </si>
  <si>
    <t>Gratificação R$</t>
  </si>
  <si>
    <t>INSS R$</t>
  </si>
  <si>
    <t>Salário liquido</t>
  </si>
  <si>
    <t>Valor do dolar</t>
  </si>
  <si>
    <t>Papelaria Papel Branco</t>
  </si>
  <si>
    <t>Produtos</t>
  </si>
  <si>
    <t>Qtde</t>
  </si>
  <si>
    <t>Preço Unit.</t>
  </si>
  <si>
    <t>Total US$</t>
  </si>
  <si>
    <t>Total R$</t>
  </si>
  <si>
    <t>Caneta A</t>
  </si>
  <si>
    <t>Caneta V</t>
  </si>
  <si>
    <t>Caderno</t>
  </si>
  <si>
    <t>Régua</t>
  </si>
  <si>
    <t>Lápis</t>
  </si>
  <si>
    <t>Papel Sulfite</t>
  </si>
  <si>
    <t>Tinta nanquim</t>
  </si>
  <si>
    <t>João</t>
  </si>
  <si>
    <t>Manoel</t>
  </si>
  <si>
    <t>Lambarildo</t>
  </si>
  <si>
    <t>Sebastião</t>
  </si>
  <si>
    <t>Ana</t>
  </si>
  <si>
    <t>Silvia</t>
  </si>
  <si>
    <t>Alberto</t>
  </si>
  <si>
    <t>Aumento</t>
  </si>
  <si>
    <t>Novo Sálario</t>
  </si>
  <si>
    <t>Projeção Para o Ano de 2023</t>
  </si>
  <si>
    <t>Receita Bruta</t>
  </si>
  <si>
    <t>Jan-Mar</t>
  </si>
  <si>
    <t>Abr-Jun</t>
  </si>
  <si>
    <t>Jul-Set</t>
  </si>
  <si>
    <t>Out-Dez</t>
  </si>
  <si>
    <t>Total do ano</t>
  </si>
  <si>
    <t>Despesa Liquida</t>
  </si>
  <si>
    <t>Total do Ano</t>
  </si>
  <si>
    <t>Salários</t>
  </si>
  <si>
    <t>Juros</t>
  </si>
  <si>
    <t>Aluguel</t>
  </si>
  <si>
    <t>Propaganda</t>
  </si>
  <si>
    <t>Suprimentos</t>
  </si>
  <si>
    <t>Diversos</t>
  </si>
  <si>
    <t>Total Tri.</t>
  </si>
  <si>
    <t>Receita Liquida</t>
  </si>
  <si>
    <t>Situação</t>
  </si>
  <si>
    <t>Valor acumulado do de despesas</t>
  </si>
  <si>
    <t>A</t>
  </si>
  <si>
    <t>B</t>
  </si>
  <si>
    <t>C</t>
  </si>
  <si>
    <t>D</t>
  </si>
  <si>
    <t>E</t>
  </si>
  <si>
    <t>F</t>
  </si>
  <si>
    <t>Resultado</t>
  </si>
  <si>
    <t xml:space="preserve">Idade do  Candidato </t>
  </si>
  <si>
    <t>Idade Minima</t>
  </si>
  <si>
    <t>Idade Maxima</t>
  </si>
  <si>
    <t>Resultado:</t>
  </si>
  <si>
    <t>Endereço</t>
  </si>
  <si>
    <t>Bairro</t>
  </si>
  <si>
    <t>Cidade</t>
  </si>
  <si>
    <t>Estado</t>
  </si>
  <si>
    <t>Érica</t>
  </si>
  <si>
    <t>Fernanda</t>
  </si>
  <si>
    <t>Katiane</t>
  </si>
  <si>
    <t>Lilian</t>
  </si>
  <si>
    <t>Lucimara</t>
  </si>
  <si>
    <t>Pedro</t>
  </si>
  <si>
    <t>Roberto</t>
  </si>
  <si>
    <t>Rubens</t>
  </si>
  <si>
    <t>Sônia</t>
  </si>
  <si>
    <t>Tatiane</t>
  </si>
  <si>
    <t>Rodovia Anhanguera, km 180</t>
  </si>
  <si>
    <t>R. Antônio de Castro, 362</t>
  </si>
  <si>
    <t>R. Tiradentes, 123</t>
  </si>
  <si>
    <t xml:space="preserve">Av. Orozimbo Maia, 987 </t>
  </si>
  <si>
    <t>Rodovia Rio/São Paulo, km 77</t>
  </si>
  <si>
    <t>R. Júlio Mesquita, 66</t>
  </si>
  <si>
    <t>R. 5, 78</t>
  </si>
  <si>
    <t>R. Lambarildo Peixe, 812</t>
  </si>
  <si>
    <t>Av. dos Jequitibas, 11</t>
  </si>
  <si>
    <t>Av. Ipiranga, 568</t>
  </si>
  <si>
    <t xml:space="preserve">R. Sergipe, 765 </t>
  </si>
  <si>
    <t>Av. Limeira, 98</t>
  </si>
  <si>
    <t>Al. dos Laranjais, 99</t>
  </si>
  <si>
    <t>R. das Quaresmeiras, 810</t>
  </si>
  <si>
    <t>R. Minas Gerais, 67</t>
  </si>
  <si>
    <t xml:space="preserve">Centro </t>
  </si>
  <si>
    <t>São Benedito</t>
  </si>
  <si>
    <t>Centro</t>
  </si>
  <si>
    <t>Praia Grande</t>
  </si>
  <si>
    <t>Jd. Europa</t>
  </si>
  <si>
    <t xml:space="preserve">Vila Tubarão </t>
  </si>
  <si>
    <t>Jd. Paulista</t>
  </si>
  <si>
    <t xml:space="preserve">Ibirapuera </t>
  </si>
  <si>
    <t xml:space="preserve">Botafogo </t>
  </si>
  <si>
    <t xml:space="preserve">Belvedere </t>
  </si>
  <si>
    <t xml:space="preserve">Vila Cláudia </t>
  </si>
  <si>
    <t xml:space="preserve">Parque Industrial </t>
  </si>
  <si>
    <t>Jd. Nova Campinas</t>
  </si>
  <si>
    <t>Campinas</t>
  </si>
  <si>
    <t>Leme</t>
  </si>
  <si>
    <t>Araras</t>
  </si>
  <si>
    <t>Salvador</t>
  </si>
  <si>
    <t>Ubatuba</t>
  </si>
  <si>
    <t>Recife</t>
  </si>
  <si>
    <t>Rio Claro</t>
  </si>
  <si>
    <t>Ribeirão Preto</t>
  </si>
  <si>
    <t>Florianópolis</t>
  </si>
  <si>
    <t>Manaus</t>
  </si>
  <si>
    <t>Rio de Janeiro</t>
  </si>
  <si>
    <t>Porto Alegre</t>
  </si>
  <si>
    <t>Poços de caldas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</si>
</sst>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8">
    <xf numFmtId="0" fontId="0" fillId="0" borderId="0" xfId="0"/>
    <xf numFmtId="0" fontId="0" fillId="0" borderId="2" xfId="0" applyBorder="1"/>
    <xf numFmtId="44" fontId="0" fillId="0" borderId="2" xfId="1" applyFont="1" applyBorder="1"/>
    <xf numFmtId="0" fontId="0" fillId="0" borderId="0" xfId="0" applyBorder="1"/>
    <xf numFmtId="4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0" xfId="1" applyFont="1"/>
    <xf numFmtId="10" fontId="0" fillId="0" borderId="2" xfId="2" applyNumberFormat="1" applyFont="1" applyBorder="1"/>
    <xf numFmtId="168" fontId="0" fillId="0" borderId="2" xfId="0" applyNumberFormat="1" applyBorder="1"/>
    <xf numFmtId="9" fontId="0" fillId="0" borderId="2" xfId="0" applyNumberFormat="1" applyBorder="1"/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3" fontId="0" fillId="0" borderId="2" xfId="0" applyNumberFormat="1" applyBorder="1"/>
    <xf numFmtId="0" fontId="0" fillId="2" borderId="2" xfId="3" applyFont="1" applyBorder="1"/>
    <xf numFmtId="0" fontId="2" fillId="0" borderId="2" xfId="0" applyFont="1" applyBorder="1"/>
  </cellXfs>
  <cellStyles count="4">
    <cellStyle name="Moeda" xfId="1" builtinId="4"/>
    <cellStyle name="Normal" xfId="0" builtinId="0"/>
    <cellStyle name="Nota" xfId="3" builtinId="1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98" zoomScaleNormal="98" workbookViewId="0">
      <selection activeCell="E20" sqref="E20"/>
    </sheetView>
  </sheetViews>
  <sheetFormatPr defaultRowHeight="15" x14ac:dyDescent="0.25"/>
  <cols>
    <col min="2" max="3" width="14.28515625" bestFit="1" customWidth="1"/>
    <col min="4" max="9" width="13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2">
        <v>4500</v>
      </c>
      <c r="D2" s="2">
        <v>5040</v>
      </c>
      <c r="E2" s="2">
        <v>5696</v>
      </c>
      <c r="F2" s="2">
        <f>SUM(C2,D2,E2)</f>
        <v>15236</v>
      </c>
      <c r="G2" s="2">
        <f>MAX(C2:E2)</f>
        <v>5696</v>
      </c>
      <c r="H2" s="2">
        <f>MIN(C2:E2)</f>
        <v>4500</v>
      </c>
      <c r="I2" s="2">
        <f>AVERAGE(C2:E2)</f>
        <v>5078.666666666667</v>
      </c>
    </row>
    <row r="3" spans="1:9" x14ac:dyDescent="0.25">
      <c r="A3" s="1">
        <v>2</v>
      </c>
      <c r="B3" s="1" t="s">
        <v>10</v>
      </c>
      <c r="C3" s="2">
        <v>6250</v>
      </c>
      <c r="D3" s="2">
        <v>7000</v>
      </c>
      <c r="E3" s="2">
        <v>7910</v>
      </c>
      <c r="F3" s="2">
        <f t="shared" ref="F3:F7" si="0">SUM(C3,D3,E3)</f>
        <v>21160</v>
      </c>
      <c r="G3" s="2">
        <f t="shared" ref="G3:G7" si="1">MAX(C3:E3)</f>
        <v>7910</v>
      </c>
      <c r="H3" s="2">
        <f t="shared" ref="H3:H7" si="2">MIN(C3:E3)</f>
        <v>6250</v>
      </c>
      <c r="I3" s="2">
        <f t="shared" ref="I3:I7" si="3">AVERAGE(C3:E3)</f>
        <v>7053.333333333333</v>
      </c>
    </row>
    <row r="4" spans="1:9" x14ac:dyDescent="0.25">
      <c r="A4" s="1">
        <v>3</v>
      </c>
      <c r="B4" s="1" t="s">
        <v>11</v>
      </c>
      <c r="C4" s="2">
        <v>3300</v>
      </c>
      <c r="D4" s="2">
        <v>3696</v>
      </c>
      <c r="E4" s="2">
        <v>4176</v>
      </c>
      <c r="F4" s="2">
        <f t="shared" si="0"/>
        <v>11172</v>
      </c>
      <c r="G4" s="2">
        <f t="shared" si="1"/>
        <v>4176</v>
      </c>
      <c r="H4" s="2">
        <f t="shared" si="2"/>
        <v>3300</v>
      </c>
      <c r="I4" s="2">
        <f t="shared" si="3"/>
        <v>3724</v>
      </c>
    </row>
    <row r="5" spans="1:9" x14ac:dyDescent="0.25">
      <c r="A5" s="1">
        <v>4</v>
      </c>
      <c r="B5" s="1" t="s">
        <v>12</v>
      </c>
      <c r="C5" s="2">
        <v>8000</v>
      </c>
      <c r="D5" s="2">
        <v>8690</v>
      </c>
      <c r="E5" s="2">
        <v>10125</v>
      </c>
      <c r="F5" s="2">
        <f t="shared" si="0"/>
        <v>26815</v>
      </c>
      <c r="G5" s="2">
        <f t="shared" si="1"/>
        <v>10125</v>
      </c>
      <c r="H5" s="2">
        <f t="shared" si="2"/>
        <v>8000</v>
      </c>
      <c r="I5" s="2">
        <f t="shared" si="3"/>
        <v>8938.3333333333339</v>
      </c>
    </row>
    <row r="6" spans="1:9" x14ac:dyDescent="0.25">
      <c r="A6" s="1">
        <v>5</v>
      </c>
      <c r="B6" s="1" t="s">
        <v>13</v>
      </c>
      <c r="C6" s="2">
        <v>4557</v>
      </c>
      <c r="D6" s="2">
        <v>5104</v>
      </c>
      <c r="E6" s="2">
        <v>5676</v>
      </c>
      <c r="F6" s="2">
        <f t="shared" si="0"/>
        <v>15337</v>
      </c>
      <c r="G6" s="2">
        <f t="shared" si="1"/>
        <v>5676</v>
      </c>
      <c r="H6" s="2">
        <f t="shared" si="2"/>
        <v>4557</v>
      </c>
      <c r="I6" s="2">
        <f t="shared" si="3"/>
        <v>5112.333333333333</v>
      </c>
    </row>
    <row r="7" spans="1:9" x14ac:dyDescent="0.25">
      <c r="A7" s="1">
        <v>6</v>
      </c>
      <c r="B7" s="1" t="s">
        <v>14</v>
      </c>
      <c r="C7" s="2">
        <v>3260</v>
      </c>
      <c r="D7" s="2">
        <v>3640</v>
      </c>
      <c r="E7" s="2">
        <v>4113</v>
      </c>
      <c r="F7" s="2">
        <f t="shared" si="0"/>
        <v>11013</v>
      </c>
      <c r="G7" s="2">
        <f t="shared" si="1"/>
        <v>4113</v>
      </c>
      <c r="H7" s="2">
        <f t="shared" si="2"/>
        <v>3260</v>
      </c>
      <c r="I7" s="2">
        <f t="shared" si="3"/>
        <v>3671</v>
      </c>
    </row>
    <row r="9" spans="1:9" x14ac:dyDescent="0.25">
      <c r="A9" s="1" t="s">
        <v>0</v>
      </c>
      <c r="B9" s="1" t="s">
        <v>1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7</v>
      </c>
      <c r="I9" s="1" t="s">
        <v>8</v>
      </c>
    </row>
    <row r="10" spans="1:9" x14ac:dyDescent="0.25">
      <c r="A10" s="1">
        <v>1</v>
      </c>
      <c r="B10" s="1" t="s">
        <v>9</v>
      </c>
      <c r="C10" s="2">
        <v>6265</v>
      </c>
      <c r="D10" s="2">
        <v>6954</v>
      </c>
      <c r="E10" s="2">
        <v>7858</v>
      </c>
      <c r="F10" s="2">
        <f>SUM(C10,D10,E10)</f>
        <v>21077</v>
      </c>
      <c r="G10" s="2">
        <f>MAX(C10:E10)</f>
        <v>7858</v>
      </c>
      <c r="H10" s="2">
        <f>MIN(C10:E10)</f>
        <v>6265</v>
      </c>
      <c r="I10" s="2">
        <f>AVERAGE(C10:E10)</f>
        <v>7025.666666666667</v>
      </c>
    </row>
    <row r="11" spans="1:9" x14ac:dyDescent="0.25">
      <c r="A11" s="1">
        <v>2</v>
      </c>
      <c r="B11" s="1" t="s">
        <v>10</v>
      </c>
      <c r="C11" s="2">
        <v>8701</v>
      </c>
      <c r="D11" s="2">
        <v>9658</v>
      </c>
      <c r="E11" s="2">
        <v>10197</v>
      </c>
      <c r="F11" s="2">
        <f t="shared" ref="F11:F15" si="4">SUM(C11,D11,E11)</f>
        <v>28556</v>
      </c>
      <c r="G11" s="2">
        <f t="shared" ref="G11:G15" si="5">MAX(C11:E11)</f>
        <v>10197</v>
      </c>
      <c r="H11" s="2">
        <f t="shared" ref="H11:H15" si="6">MIN(C11:E11)</f>
        <v>8701</v>
      </c>
      <c r="I11" s="2">
        <f t="shared" ref="I11:I15" si="7">AVERAGE(C11:E11)</f>
        <v>9518.6666666666661</v>
      </c>
    </row>
    <row r="12" spans="1:9" x14ac:dyDescent="0.25">
      <c r="A12" s="1">
        <v>3</v>
      </c>
      <c r="B12" s="1" t="s">
        <v>11</v>
      </c>
      <c r="C12" s="2">
        <v>4569</v>
      </c>
      <c r="D12" s="2">
        <v>5099</v>
      </c>
      <c r="E12" s="2">
        <v>5769</v>
      </c>
      <c r="F12" s="2">
        <f t="shared" si="4"/>
        <v>15437</v>
      </c>
      <c r="G12" s="2">
        <f t="shared" si="5"/>
        <v>5769</v>
      </c>
      <c r="H12" s="2">
        <f t="shared" si="6"/>
        <v>4569</v>
      </c>
      <c r="I12" s="2">
        <f t="shared" si="7"/>
        <v>5145.666666666667</v>
      </c>
    </row>
    <row r="13" spans="1:9" x14ac:dyDescent="0.25">
      <c r="A13" s="1">
        <v>4</v>
      </c>
      <c r="B13" s="1" t="s">
        <v>12</v>
      </c>
      <c r="C13" s="2">
        <v>12341</v>
      </c>
      <c r="D13" s="2">
        <v>12365</v>
      </c>
      <c r="E13" s="2">
        <v>13969</v>
      </c>
      <c r="F13" s="2">
        <f t="shared" si="4"/>
        <v>38675</v>
      </c>
      <c r="G13" s="2">
        <f t="shared" si="5"/>
        <v>13969</v>
      </c>
      <c r="H13" s="2">
        <f t="shared" si="6"/>
        <v>12341</v>
      </c>
      <c r="I13" s="2">
        <f t="shared" si="7"/>
        <v>12891.666666666666</v>
      </c>
    </row>
    <row r="14" spans="1:9" x14ac:dyDescent="0.25">
      <c r="A14" s="1">
        <v>5</v>
      </c>
      <c r="B14" s="1" t="s">
        <v>13</v>
      </c>
      <c r="C14" s="2">
        <v>6344</v>
      </c>
      <c r="D14" s="2">
        <v>7042</v>
      </c>
      <c r="E14" s="2">
        <v>7957</v>
      </c>
      <c r="F14" s="2">
        <f t="shared" si="4"/>
        <v>21343</v>
      </c>
      <c r="G14" s="2">
        <f t="shared" si="5"/>
        <v>7957</v>
      </c>
      <c r="H14" s="2">
        <f t="shared" si="6"/>
        <v>6344</v>
      </c>
      <c r="I14" s="2">
        <f t="shared" si="7"/>
        <v>7114.333333333333</v>
      </c>
    </row>
    <row r="15" spans="1:9" x14ac:dyDescent="0.25">
      <c r="A15" s="1">
        <v>6</v>
      </c>
      <c r="B15" s="1" t="s">
        <v>14</v>
      </c>
      <c r="C15" s="2">
        <v>4525</v>
      </c>
      <c r="D15" s="2">
        <v>5022</v>
      </c>
      <c r="E15" s="2">
        <v>5671</v>
      </c>
      <c r="F15" s="2">
        <f t="shared" si="4"/>
        <v>15218</v>
      </c>
      <c r="G15" s="2">
        <f t="shared" si="5"/>
        <v>5671</v>
      </c>
      <c r="H15" s="2">
        <f t="shared" si="6"/>
        <v>4525</v>
      </c>
      <c r="I15" s="2">
        <f t="shared" si="7"/>
        <v>5072.666666666667</v>
      </c>
    </row>
    <row r="17" spans="1:8" x14ac:dyDescent="0.25">
      <c r="A17" s="1" t="s">
        <v>20</v>
      </c>
      <c r="B17" s="1" t="s">
        <v>2</v>
      </c>
      <c r="C17" s="1" t="s">
        <v>3</v>
      </c>
      <c r="D17" s="1" t="s">
        <v>4</v>
      </c>
      <c r="E17" s="1" t="s">
        <v>15</v>
      </c>
      <c r="F17" s="1" t="s">
        <v>16</v>
      </c>
      <c r="G17" s="1" t="s">
        <v>17</v>
      </c>
      <c r="H17" s="3"/>
    </row>
    <row r="18" spans="1:8" x14ac:dyDescent="0.25">
      <c r="A18" s="1"/>
      <c r="B18" s="4">
        <f>SUM(C2:C7)</f>
        <v>29867</v>
      </c>
      <c r="C18" s="4">
        <f t="shared" ref="C18:G18" si="8">SUM(D2:D7)</f>
        <v>33170</v>
      </c>
      <c r="D18" s="4">
        <f t="shared" si="8"/>
        <v>37696</v>
      </c>
      <c r="E18" s="4">
        <f>SUM(C10:C15)</f>
        <v>42745</v>
      </c>
      <c r="F18" s="4">
        <f t="shared" ref="F18:G18" si="9">SUM(D10:D15)</f>
        <v>46140</v>
      </c>
      <c r="G18" s="4">
        <f t="shared" si="9"/>
        <v>51421</v>
      </c>
      <c r="H18" s="3"/>
    </row>
    <row r="20" spans="1:8" x14ac:dyDescent="0.25">
      <c r="A20" s="1" t="s">
        <v>21</v>
      </c>
      <c r="B20" s="1" t="s">
        <v>22</v>
      </c>
      <c r="C20" s="1" t="s">
        <v>23</v>
      </c>
    </row>
    <row r="21" spans="1:8" x14ac:dyDescent="0.25">
      <c r="A21" s="1"/>
      <c r="B21" s="4">
        <f>SUM(F2:F7)</f>
        <v>100733</v>
      </c>
      <c r="C21" s="4">
        <f>SUM(F10:F15)</f>
        <v>140306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2" max="7" width="10.5703125" bestFit="1" customWidth="1"/>
  </cols>
  <sheetData>
    <row r="1" spans="1:7" x14ac:dyDescent="0.25">
      <c r="A1" s="5" t="s">
        <v>24</v>
      </c>
      <c r="B1" s="6"/>
      <c r="C1" s="6"/>
      <c r="D1" s="6"/>
      <c r="E1" s="6"/>
      <c r="F1" s="6"/>
      <c r="G1" s="7"/>
    </row>
    <row r="2" spans="1:7" x14ac:dyDescent="0.25">
      <c r="A2" s="5"/>
      <c r="B2" s="6"/>
      <c r="C2" s="6"/>
      <c r="D2" s="6"/>
      <c r="E2" s="6"/>
      <c r="F2" s="6"/>
      <c r="G2" s="7"/>
    </row>
    <row r="3" spans="1:7" x14ac:dyDescent="0.25">
      <c r="A3" s="1"/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</row>
    <row r="4" spans="1:7" x14ac:dyDescent="0.25">
      <c r="A4" s="1" t="s">
        <v>31</v>
      </c>
      <c r="B4" s="2">
        <v>500</v>
      </c>
      <c r="C4" s="2">
        <v>750</v>
      </c>
      <c r="D4" s="2">
        <v>800</v>
      </c>
      <c r="E4" s="2">
        <v>700</v>
      </c>
      <c r="F4" s="2">
        <v>654</v>
      </c>
      <c r="G4" s="2">
        <v>700</v>
      </c>
    </row>
    <row r="5" spans="1:7" x14ac:dyDescent="0.25">
      <c r="A5" s="5"/>
      <c r="B5" s="6"/>
      <c r="C5" s="6"/>
      <c r="D5" s="6"/>
      <c r="E5" s="6"/>
      <c r="F5" s="6"/>
      <c r="G5" s="7"/>
    </row>
    <row r="6" spans="1:7" x14ac:dyDescent="0.25">
      <c r="A6" s="5" t="s">
        <v>32</v>
      </c>
      <c r="B6" s="6"/>
      <c r="C6" s="6"/>
      <c r="D6" s="6"/>
      <c r="E6" s="6"/>
      <c r="F6" s="6"/>
      <c r="G6" s="7"/>
    </row>
    <row r="7" spans="1:7" x14ac:dyDescent="0.25">
      <c r="A7" s="1" t="s">
        <v>33</v>
      </c>
      <c r="B7" s="2">
        <v>10</v>
      </c>
      <c r="C7" s="2">
        <v>15</v>
      </c>
      <c r="D7" s="2">
        <v>15</v>
      </c>
      <c r="E7" s="2">
        <v>12</v>
      </c>
      <c r="F7" s="2">
        <v>12</v>
      </c>
      <c r="G7" s="2">
        <v>11</v>
      </c>
    </row>
    <row r="8" spans="1:7" x14ac:dyDescent="0.25">
      <c r="A8" s="1" t="s">
        <v>34</v>
      </c>
      <c r="B8" s="2">
        <v>50</v>
      </c>
      <c r="C8" s="2">
        <v>60</v>
      </c>
      <c r="D8" s="2">
        <v>54</v>
      </c>
      <c r="E8" s="2">
        <v>55</v>
      </c>
      <c r="F8" s="2">
        <v>54</v>
      </c>
      <c r="G8" s="2">
        <v>56</v>
      </c>
    </row>
    <row r="9" spans="1:7" x14ac:dyDescent="0.25">
      <c r="A9" s="1" t="s">
        <v>35</v>
      </c>
      <c r="B9" s="2">
        <v>300</v>
      </c>
      <c r="C9" s="2">
        <v>250</v>
      </c>
      <c r="D9" s="2">
        <v>300</v>
      </c>
      <c r="E9" s="2">
        <v>300</v>
      </c>
      <c r="F9" s="2">
        <v>200</v>
      </c>
      <c r="G9" s="2">
        <v>200</v>
      </c>
    </row>
    <row r="10" spans="1:7" x14ac:dyDescent="0.25">
      <c r="A10" s="1" t="s">
        <v>36</v>
      </c>
      <c r="B10" s="2">
        <v>40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</row>
    <row r="11" spans="1:7" x14ac:dyDescent="0.25">
      <c r="A11" s="1" t="s">
        <v>37</v>
      </c>
      <c r="B11" s="2">
        <v>10</v>
      </c>
      <c r="C11" s="2">
        <v>15</v>
      </c>
      <c r="D11" s="2">
        <v>14</v>
      </c>
      <c r="E11" s="2">
        <v>15</v>
      </c>
      <c r="F11" s="2">
        <v>20</v>
      </c>
      <c r="G11" s="2">
        <v>31</v>
      </c>
    </row>
    <row r="12" spans="1:7" x14ac:dyDescent="0.25">
      <c r="A12" s="1" t="s">
        <v>38</v>
      </c>
      <c r="B12" s="2">
        <v>120</v>
      </c>
      <c r="C12" s="2">
        <v>150</v>
      </c>
      <c r="D12" s="2">
        <v>130</v>
      </c>
      <c r="E12" s="2">
        <v>200</v>
      </c>
      <c r="F12" s="2">
        <v>150</v>
      </c>
      <c r="G12" s="2">
        <v>190</v>
      </c>
    </row>
    <row r="13" spans="1:7" x14ac:dyDescent="0.25">
      <c r="A13" s="1" t="s">
        <v>39</v>
      </c>
      <c r="B13" s="2">
        <v>50</v>
      </c>
      <c r="C13" s="2">
        <v>60</v>
      </c>
      <c r="D13" s="2">
        <v>65</v>
      </c>
      <c r="E13" s="2">
        <v>70</v>
      </c>
      <c r="F13" s="2">
        <v>65</v>
      </c>
      <c r="G13" s="2">
        <v>85</v>
      </c>
    </row>
    <row r="14" spans="1:7" x14ac:dyDescent="0.25">
      <c r="A14" s="1" t="s">
        <v>40</v>
      </c>
      <c r="B14" s="2">
        <v>145</v>
      </c>
      <c r="C14" s="2">
        <v>145</v>
      </c>
      <c r="D14" s="2">
        <v>145</v>
      </c>
      <c r="E14" s="2">
        <v>145</v>
      </c>
      <c r="F14" s="2">
        <v>100</v>
      </c>
      <c r="G14" s="2">
        <v>145</v>
      </c>
    </row>
    <row r="15" spans="1:7" x14ac:dyDescent="0.25">
      <c r="A15" s="5"/>
      <c r="B15" s="6"/>
      <c r="C15" s="6"/>
      <c r="D15" s="6"/>
      <c r="E15" s="6"/>
      <c r="F15" s="6"/>
      <c r="G15" s="7"/>
    </row>
    <row r="16" spans="1:7" x14ac:dyDescent="0.25">
      <c r="A16" s="1" t="s">
        <v>41</v>
      </c>
      <c r="B16" s="4">
        <f>SUM(B7:B14)</f>
        <v>725</v>
      </c>
      <c r="C16" s="4">
        <f t="shared" ref="C16:G16" si="0">SUM(C7:C14)</f>
        <v>735</v>
      </c>
      <c r="D16" s="4">
        <f t="shared" si="0"/>
        <v>763</v>
      </c>
      <c r="E16" s="4">
        <f t="shared" si="0"/>
        <v>837</v>
      </c>
      <c r="F16" s="4">
        <f t="shared" si="0"/>
        <v>641</v>
      </c>
      <c r="G16" s="4">
        <f t="shared" si="0"/>
        <v>758</v>
      </c>
    </row>
    <row r="17" spans="1:7" x14ac:dyDescent="0.25">
      <c r="A17" s="5"/>
      <c r="B17" s="6"/>
      <c r="C17" s="6"/>
      <c r="D17" s="6"/>
      <c r="E17" s="6"/>
      <c r="F17" s="6"/>
      <c r="G17" s="7"/>
    </row>
    <row r="18" spans="1:7" x14ac:dyDescent="0.25">
      <c r="A18" s="1" t="s">
        <v>42</v>
      </c>
      <c r="B18" s="4">
        <f>B4-B16</f>
        <v>-225</v>
      </c>
      <c r="C18" s="4">
        <f t="shared" ref="C18:G18" si="1">C4-C16</f>
        <v>15</v>
      </c>
      <c r="D18" s="4">
        <f t="shared" si="1"/>
        <v>37</v>
      </c>
      <c r="E18" s="4">
        <f t="shared" si="1"/>
        <v>-137</v>
      </c>
      <c r="F18" s="4">
        <f t="shared" si="1"/>
        <v>13</v>
      </c>
      <c r="G18" s="4">
        <f t="shared" si="1"/>
        <v>-58</v>
      </c>
    </row>
  </sheetData>
  <mergeCells count="6">
    <mergeCell ref="A1:G1"/>
    <mergeCell ref="A2:G2"/>
    <mergeCell ref="A5:G5"/>
    <mergeCell ref="A6:G6"/>
    <mergeCell ref="A15:G15"/>
    <mergeCell ref="A17:G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4" sqref="B14"/>
    </sheetView>
  </sheetViews>
  <sheetFormatPr defaultRowHeight="15" x14ac:dyDescent="0.25"/>
  <cols>
    <col min="2" max="2" width="9.85546875" bestFit="1" customWidth="1"/>
    <col min="3" max="3" width="11.85546875" bestFit="1" customWidth="1"/>
    <col min="5" max="5" width="11.42578125" bestFit="1" customWidth="1"/>
    <col min="6" max="6" width="9.5703125" bestFit="1" customWidth="1"/>
    <col min="7" max="7" width="14.140625" bestFit="1" customWidth="1"/>
    <col min="8" max="8" width="13.85546875" bestFit="1" customWidth="1"/>
  </cols>
  <sheetData>
    <row r="1" spans="1:8" x14ac:dyDescent="0.25">
      <c r="A1" s="1" t="s">
        <v>43</v>
      </c>
      <c r="B1" s="1" t="s">
        <v>44</v>
      </c>
      <c r="C1" s="1" t="s">
        <v>53</v>
      </c>
      <c r="D1" s="1" t="s">
        <v>54</v>
      </c>
      <c r="E1" s="1" t="s">
        <v>55</v>
      </c>
      <c r="F1" s="1" t="s">
        <v>57</v>
      </c>
      <c r="G1" s="1" t="s">
        <v>56</v>
      </c>
      <c r="H1" s="1" t="s">
        <v>58</v>
      </c>
    </row>
    <row r="2" spans="1:8" x14ac:dyDescent="0.25">
      <c r="A2" s="1">
        <v>1</v>
      </c>
      <c r="B2" s="1" t="s">
        <v>45</v>
      </c>
      <c r="C2" s="2">
        <v>853</v>
      </c>
      <c r="D2" s="9">
        <v>0.1</v>
      </c>
      <c r="E2" s="9">
        <v>0.09</v>
      </c>
      <c r="F2" s="4">
        <f>C2*D2</f>
        <v>85.300000000000011</v>
      </c>
      <c r="G2" s="4">
        <f>C2*E2</f>
        <v>76.77</v>
      </c>
      <c r="H2" s="4">
        <f>SUM(C2,G2)-F2</f>
        <v>844.47</v>
      </c>
    </row>
    <row r="3" spans="1:8" x14ac:dyDescent="0.25">
      <c r="A3" s="1">
        <v>2</v>
      </c>
      <c r="B3" s="1" t="s">
        <v>46</v>
      </c>
      <c r="C3" s="2">
        <v>951</v>
      </c>
      <c r="D3" s="9">
        <v>9.9900000000000003E-2</v>
      </c>
      <c r="E3" s="9">
        <v>0.08</v>
      </c>
      <c r="F3" s="4">
        <f t="shared" ref="F3:F9" si="0">C3*D3</f>
        <v>95.004900000000006</v>
      </c>
      <c r="G3" s="4">
        <f t="shared" ref="G3:G9" si="1">C3*E3</f>
        <v>76.08</v>
      </c>
      <c r="H3" s="4">
        <f t="shared" ref="H3:H9" si="2">SUM(C3,G3)-F3</f>
        <v>932.07509999999991</v>
      </c>
    </row>
    <row r="4" spans="1:8" x14ac:dyDescent="0.25">
      <c r="A4" s="1">
        <v>3</v>
      </c>
      <c r="B4" s="1" t="s">
        <v>47</v>
      </c>
      <c r="C4" s="2">
        <v>456</v>
      </c>
      <c r="D4" s="9">
        <v>8.6400000000000005E-2</v>
      </c>
      <c r="E4" s="9">
        <v>0.06</v>
      </c>
      <c r="F4" s="4">
        <f t="shared" si="0"/>
        <v>39.398400000000002</v>
      </c>
      <c r="G4" s="4">
        <f t="shared" si="1"/>
        <v>27.36</v>
      </c>
      <c r="H4" s="4">
        <f t="shared" si="2"/>
        <v>443.96160000000003</v>
      </c>
    </row>
    <row r="5" spans="1:8" x14ac:dyDescent="0.25">
      <c r="A5" s="1">
        <v>4</v>
      </c>
      <c r="B5" s="1" t="s">
        <v>48</v>
      </c>
      <c r="C5" s="2">
        <v>500</v>
      </c>
      <c r="D5" s="9">
        <v>8.5000000000000006E-2</v>
      </c>
      <c r="E5" s="9">
        <v>0.06</v>
      </c>
      <c r="F5" s="4">
        <f t="shared" si="0"/>
        <v>42.5</v>
      </c>
      <c r="G5" s="4">
        <f t="shared" si="1"/>
        <v>30</v>
      </c>
      <c r="H5" s="4">
        <f t="shared" si="2"/>
        <v>487.5</v>
      </c>
    </row>
    <row r="6" spans="1:8" x14ac:dyDescent="0.25">
      <c r="A6" s="1">
        <v>5</v>
      </c>
      <c r="B6" s="1" t="s">
        <v>49</v>
      </c>
      <c r="C6" s="2">
        <v>850</v>
      </c>
      <c r="D6" s="9">
        <v>8.9899999999999994E-2</v>
      </c>
      <c r="E6" s="9">
        <v>7.0000000000000007E-2</v>
      </c>
      <c r="F6" s="4">
        <f t="shared" si="0"/>
        <v>76.414999999999992</v>
      </c>
      <c r="G6" s="4">
        <f t="shared" si="1"/>
        <v>59.500000000000007</v>
      </c>
      <c r="H6" s="4">
        <f t="shared" si="2"/>
        <v>833.08500000000004</v>
      </c>
    </row>
    <row r="7" spans="1:8" x14ac:dyDescent="0.25">
      <c r="A7" s="1">
        <v>6</v>
      </c>
      <c r="B7" s="1" t="s">
        <v>50</v>
      </c>
      <c r="C7" s="2">
        <v>459</v>
      </c>
      <c r="D7" s="9">
        <v>6.25E-2</v>
      </c>
      <c r="E7" s="9">
        <v>0.05</v>
      </c>
      <c r="F7" s="4">
        <f t="shared" si="0"/>
        <v>28.6875</v>
      </c>
      <c r="G7" s="4">
        <f t="shared" si="1"/>
        <v>22.950000000000003</v>
      </c>
      <c r="H7" s="4">
        <f t="shared" si="2"/>
        <v>453.26249999999999</v>
      </c>
    </row>
    <row r="8" spans="1:8" x14ac:dyDescent="0.25">
      <c r="A8" s="1">
        <v>7</v>
      </c>
      <c r="B8" s="1" t="s">
        <v>51</v>
      </c>
      <c r="C8" s="2">
        <v>478</v>
      </c>
      <c r="D8" s="9">
        <v>7.1199999999999999E-2</v>
      </c>
      <c r="E8" s="9">
        <v>0.05</v>
      </c>
      <c r="F8" s="4">
        <f t="shared" si="0"/>
        <v>34.0336</v>
      </c>
      <c r="G8" s="4">
        <f t="shared" si="1"/>
        <v>23.900000000000002</v>
      </c>
      <c r="H8" s="4">
        <f t="shared" si="2"/>
        <v>467.8664</v>
      </c>
    </row>
    <row r="9" spans="1:8" x14ac:dyDescent="0.25">
      <c r="A9" s="1">
        <v>8</v>
      </c>
      <c r="B9" s="1" t="s">
        <v>52</v>
      </c>
      <c r="C9" s="2">
        <v>658</v>
      </c>
      <c r="D9" s="9">
        <v>5.9900000000000002E-2</v>
      </c>
      <c r="E9" s="9">
        <v>0.04</v>
      </c>
      <c r="F9" s="4">
        <f t="shared" si="0"/>
        <v>39.414200000000001</v>
      </c>
      <c r="G9" s="4">
        <f t="shared" si="1"/>
        <v>26.32</v>
      </c>
      <c r="H9" s="4">
        <f t="shared" si="2"/>
        <v>644.9058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2" sqref="E12"/>
    </sheetView>
  </sheetViews>
  <sheetFormatPr defaultRowHeight="15" x14ac:dyDescent="0.25"/>
  <cols>
    <col min="1" max="1" width="13.85546875" bestFit="1" customWidth="1"/>
    <col min="2" max="2" width="9.140625" customWidth="1"/>
    <col min="3" max="3" width="10.7109375" bestFit="1" customWidth="1"/>
    <col min="4" max="4" width="12.140625" bestFit="1" customWidth="1"/>
    <col min="5" max="5" width="10.28515625" bestFit="1" customWidth="1"/>
  </cols>
  <sheetData>
    <row r="1" spans="1:6" x14ac:dyDescent="0.25">
      <c r="A1" s="5" t="s">
        <v>59</v>
      </c>
      <c r="B1" s="6"/>
      <c r="C1" s="6"/>
      <c r="D1" s="6"/>
      <c r="E1" s="7"/>
      <c r="F1" s="8">
        <v>2.94</v>
      </c>
    </row>
    <row r="2" spans="1:6" x14ac:dyDescent="0.25">
      <c r="A2" s="5" t="s">
        <v>60</v>
      </c>
      <c r="B2" s="6"/>
      <c r="C2" s="6"/>
      <c r="D2" s="6"/>
      <c r="E2" s="7"/>
    </row>
    <row r="3" spans="1:6" x14ac:dyDescent="0.25">
      <c r="A3" s="1" t="s">
        <v>61</v>
      </c>
      <c r="B3" s="1" t="s">
        <v>62</v>
      </c>
      <c r="C3" s="1" t="s">
        <v>63</v>
      </c>
      <c r="D3" s="1" t="s">
        <v>65</v>
      </c>
      <c r="E3" s="1" t="s">
        <v>64</v>
      </c>
    </row>
    <row r="4" spans="1:6" x14ac:dyDescent="0.25">
      <c r="A4" s="1" t="s">
        <v>66</v>
      </c>
      <c r="B4" s="1">
        <v>500</v>
      </c>
      <c r="C4" s="2">
        <v>0.15</v>
      </c>
      <c r="D4" s="4">
        <f>B4*C4</f>
        <v>75</v>
      </c>
      <c r="E4" s="10">
        <f>D4/$F$1</f>
        <v>25.510204081632654</v>
      </c>
    </row>
    <row r="5" spans="1:6" x14ac:dyDescent="0.25">
      <c r="A5" s="1" t="s">
        <v>67</v>
      </c>
      <c r="B5" s="1">
        <v>750</v>
      </c>
      <c r="C5" s="2">
        <v>0.15</v>
      </c>
      <c r="D5" s="4">
        <f t="shared" ref="D5:D10" si="0">B5*C5</f>
        <v>112.5</v>
      </c>
      <c r="E5" s="10">
        <f t="shared" ref="E5:E10" si="1">D5/$F$1</f>
        <v>38.265306122448983</v>
      </c>
    </row>
    <row r="6" spans="1:6" x14ac:dyDescent="0.25">
      <c r="A6" s="1" t="s">
        <v>68</v>
      </c>
      <c r="B6" s="1">
        <v>250</v>
      </c>
      <c r="C6" s="2">
        <v>10</v>
      </c>
      <c r="D6" s="4">
        <f t="shared" si="0"/>
        <v>2500</v>
      </c>
      <c r="E6" s="10">
        <f t="shared" si="1"/>
        <v>850.34013605442181</v>
      </c>
    </row>
    <row r="7" spans="1:6" x14ac:dyDescent="0.25">
      <c r="A7" s="1" t="s">
        <v>69</v>
      </c>
      <c r="B7" s="1">
        <v>310</v>
      </c>
      <c r="C7" s="2">
        <v>0.5</v>
      </c>
      <c r="D7" s="4">
        <f t="shared" si="0"/>
        <v>155</v>
      </c>
      <c r="E7" s="10">
        <f t="shared" si="1"/>
        <v>52.721088435374149</v>
      </c>
    </row>
    <row r="8" spans="1:6" x14ac:dyDescent="0.25">
      <c r="A8" s="1" t="s">
        <v>70</v>
      </c>
      <c r="B8" s="1">
        <v>500</v>
      </c>
      <c r="C8" s="2">
        <v>0.1</v>
      </c>
      <c r="D8" s="4">
        <f t="shared" si="0"/>
        <v>50</v>
      </c>
      <c r="E8" s="10">
        <f t="shared" si="1"/>
        <v>17.006802721088437</v>
      </c>
    </row>
    <row r="9" spans="1:6" x14ac:dyDescent="0.25">
      <c r="A9" s="1" t="s">
        <v>71</v>
      </c>
      <c r="B9" s="1">
        <v>1500</v>
      </c>
      <c r="C9" s="2">
        <v>2.5</v>
      </c>
      <c r="D9" s="4">
        <f t="shared" si="0"/>
        <v>3750</v>
      </c>
      <c r="E9" s="10">
        <f t="shared" si="1"/>
        <v>1275.5102040816328</v>
      </c>
    </row>
    <row r="10" spans="1:6" x14ac:dyDescent="0.25">
      <c r="A10" s="1" t="s">
        <v>72</v>
      </c>
      <c r="B10" s="1">
        <v>190</v>
      </c>
      <c r="C10" s="2">
        <v>6</v>
      </c>
      <c r="D10" s="4">
        <f t="shared" si="0"/>
        <v>1140</v>
      </c>
      <c r="E10" s="10">
        <f t="shared" si="1"/>
        <v>387.75510204081633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8" sqref="F8"/>
    </sheetView>
  </sheetViews>
  <sheetFormatPr defaultRowHeight="15" x14ac:dyDescent="0.25"/>
  <cols>
    <col min="1" max="1" width="10.85546875" bestFit="1" customWidth="1"/>
    <col min="2" max="4" width="12.140625" bestFit="1" customWidth="1"/>
  </cols>
  <sheetData>
    <row r="1" spans="1:7" x14ac:dyDescent="0.25">
      <c r="A1" s="1" t="s">
        <v>44</v>
      </c>
      <c r="B1" s="1" t="s">
        <v>31</v>
      </c>
      <c r="C1" s="1" t="s">
        <v>80</v>
      </c>
      <c r="D1" s="1" t="s">
        <v>81</v>
      </c>
    </row>
    <row r="2" spans="1:7" x14ac:dyDescent="0.25">
      <c r="A2" s="1" t="s">
        <v>73</v>
      </c>
      <c r="B2" s="2">
        <v>900</v>
      </c>
      <c r="C2" s="2">
        <f>B2*$G$2</f>
        <v>360</v>
      </c>
      <c r="D2" s="2">
        <f>SUM(B2,C2)</f>
        <v>1260</v>
      </c>
      <c r="F2" s="1">
        <v>1000</v>
      </c>
      <c r="G2" s="11">
        <v>0.4</v>
      </c>
    </row>
    <row r="3" spans="1:7" x14ac:dyDescent="0.25">
      <c r="A3" s="1" t="s">
        <v>46</v>
      </c>
      <c r="B3" s="2">
        <v>1200</v>
      </c>
      <c r="C3" s="2">
        <f>B3*$G$3</f>
        <v>360</v>
      </c>
      <c r="D3" s="2">
        <f t="shared" ref="D3:D9" si="0">SUM(B3,C3)</f>
        <v>1560</v>
      </c>
      <c r="F3" s="1"/>
      <c r="G3" s="11">
        <v>0.3</v>
      </c>
    </row>
    <row r="4" spans="1:7" x14ac:dyDescent="0.25">
      <c r="A4" s="1" t="s">
        <v>74</v>
      </c>
      <c r="B4" s="2">
        <v>1500</v>
      </c>
      <c r="C4" s="2">
        <f t="shared" ref="C4:C6" si="1">B4*$G$3</f>
        <v>450</v>
      </c>
      <c r="D4" s="2">
        <f t="shared" si="0"/>
        <v>1950</v>
      </c>
    </row>
    <row r="5" spans="1:7" x14ac:dyDescent="0.25">
      <c r="A5" s="1" t="s">
        <v>75</v>
      </c>
      <c r="B5" s="2">
        <v>2000</v>
      </c>
      <c r="C5" s="2">
        <f t="shared" si="1"/>
        <v>600</v>
      </c>
      <c r="D5" s="2">
        <f t="shared" si="0"/>
        <v>2600</v>
      </c>
    </row>
    <row r="6" spans="1:7" x14ac:dyDescent="0.25">
      <c r="A6" s="1" t="s">
        <v>76</v>
      </c>
      <c r="B6" s="2">
        <v>1400</v>
      </c>
      <c r="C6" s="2">
        <f t="shared" si="1"/>
        <v>420</v>
      </c>
      <c r="D6" s="2">
        <f t="shared" si="0"/>
        <v>1820</v>
      </c>
    </row>
    <row r="7" spans="1:7" x14ac:dyDescent="0.25">
      <c r="A7" s="1" t="s">
        <v>77</v>
      </c>
      <c r="B7" s="2">
        <v>990</v>
      </c>
      <c r="C7" s="2">
        <f>B7*$G$2</f>
        <v>396</v>
      </c>
      <c r="D7" s="2">
        <f t="shared" si="0"/>
        <v>1386</v>
      </c>
    </row>
    <row r="8" spans="1:7" x14ac:dyDescent="0.25">
      <c r="A8" s="1" t="s">
        <v>78</v>
      </c>
      <c r="B8" s="2">
        <v>854</v>
      </c>
      <c r="C8" s="2">
        <f>B8*$G$2</f>
        <v>341.6</v>
      </c>
      <c r="D8" s="2">
        <f t="shared" si="0"/>
        <v>1195.5999999999999</v>
      </c>
    </row>
    <row r="9" spans="1:7" x14ac:dyDescent="0.25">
      <c r="A9" s="1" t="s">
        <v>79</v>
      </c>
      <c r="B9" s="2">
        <v>1100</v>
      </c>
      <c r="C9" s="2">
        <f>B9*$G$3</f>
        <v>330</v>
      </c>
      <c r="D9" s="2">
        <f t="shared" si="0"/>
        <v>1430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8" sqref="F18"/>
    </sheetView>
  </sheetViews>
  <sheetFormatPr defaultRowHeight="15" x14ac:dyDescent="0.25"/>
  <cols>
    <col min="1" max="1" width="15.42578125" bestFit="1" customWidth="1"/>
    <col min="2" max="6" width="14.28515625" bestFit="1" customWidth="1"/>
  </cols>
  <sheetData>
    <row r="1" spans="1:6" x14ac:dyDescent="0.25">
      <c r="A1" s="12" t="s">
        <v>82</v>
      </c>
      <c r="B1" s="13"/>
      <c r="C1" s="13"/>
      <c r="D1" s="13"/>
      <c r="E1" s="13"/>
      <c r="F1" s="14"/>
    </row>
    <row r="2" spans="1:6" x14ac:dyDescent="0.25">
      <c r="A2" s="5"/>
      <c r="B2" s="6"/>
      <c r="C2" s="6"/>
      <c r="D2" s="6"/>
      <c r="E2" s="6"/>
      <c r="F2" s="7"/>
    </row>
    <row r="3" spans="1:6" x14ac:dyDescent="0.25">
      <c r="A3" s="1" t="s">
        <v>83</v>
      </c>
      <c r="B3" s="1" t="s">
        <v>84</v>
      </c>
      <c r="C3" s="1" t="s">
        <v>85</v>
      </c>
      <c r="D3" s="1" t="s">
        <v>86</v>
      </c>
      <c r="E3" s="1" t="s">
        <v>87</v>
      </c>
      <c r="F3" s="1" t="s">
        <v>88</v>
      </c>
    </row>
    <row r="4" spans="1:6" x14ac:dyDescent="0.25">
      <c r="A4" s="1"/>
      <c r="B4" s="2">
        <v>140000</v>
      </c>
      <c r="C4" s="2">
        <v>165000</v>
      </c>
      <c r="D4" s="2">
        <v>208000</v>
      </c>
      <c r="E4" s="2">
        <v>280000</v>
      </c>
      <c r="F4" s="2">
        <f>SUM(B4:E4)</f>
        <v>793000</v>
      </c>
    </row>
    <row r="5" spans="1:6" x14ac:dyDescent="0.25">
      <c r="A5" s="5"/>
      <c r="B5" s="6"/>
      <c r="C5" s="6"/>
      <c r="D5" s="6"/>
      <c r="E5" s="6"/>
      <c r="F5" s="7"/>
    </row>
    <row r="6" spans="1:6" x14ac:dyDescent="0.25">
      <c r="A6" s="1" t="s">
        <v>89</v>
      </c>
      <c r="B6" s="1" t="s">
        <v>84</v>
      </c>
      <c r="C6" s="1" t="s">
        <v>85</v>
      </c>
      <c r="D6" s="1" t="s">
        <v>86</v>
      </c>
      <c r="E6" s="1" t="s">
        <v>87</v>
      </c>
      <c r="F6" s="1" t="s">
        <v>90</v>
      </c>
    </row>
    <row r="7" spans="1:6" x14ac:dyDescent="0.25">
      <c r="A7" s="1" t="s">
        <v>91</v>
      </c>
      <c r="B7" s="2">
        <v>20000</v>
      </c>
      <c r="C7" s="2">
        <v>26000</v>
      </c>
      <c r="D7" s="2">
        <v>33800</v>
      </c>
      <c r="E7" s="2">
        <v>43940</v>
      </c>
      <c r="F7" s="4">
        <f>SUM(B7:E7)</f>
        <v>123740</v>
      </c>
    </row>
    <row r="8" spans="1:6" x14ac:dyDescent="0.25">
      <c r="A8" s="1" t="s">
        <v>92</v>
      </c>
      <c r="B8" s="2">
        <v>20000</v>
      </c>
      <c r="C8" s="2">
        <v>15600</v>
      </c>
      <c r="D8" s="2">
        <v>20280</v>
      </c>
      <c r="E8" s="2">
        <v>26364</v>
      </c>
      <c r="F8" s="4">
        <f t="shared" ref="F8:F12" si="0">SUM(B8:E8)</f>
        <v>82244</v>
      </c>
    </row>
    <row r="9" spans="1:6" x14ac:dyDescent="0.25">
      <c r="A9" s="1" t="s">
        <v>93</v>
      </c>
      <c r="B9" s="2">
        <v>12000</v>
      </c>
      <c r="C9" s="2">
        <v>20930</v>
      </c>
      <c r="D9" s="2">
        <v>27209</v>
      </c>
      <c r="E9" s="2">
        <v>35371</v>
      </c>
      <c r="F9" s="4">
        <f t="shared" si="0"/>
        <v>95510</v>
      </c>
    </row>
    <row r="10" spans="1:6" x14ac:dyDescent="0.25">
      <c r="A10" s="1" t="s">
        <v>94</v>
      </c>
      <c r="B10" s="2">
        <v>16100</v>
      </c>
      <c r="C10" s="2">
        <v>28870</v>
      </c>
      <c r="D10" s="2">
        <v>33631</v>
      </c>
      <c r="E10" s="2">
        <v>43720</v>
      </c>
      <c r="F10" s="4">
        <f t="shared" si="0"/>
        <v>122321</v>
      </c>
    </row>
    <row r="11" spans="1:6" x14ac:dyDescent="0.25">
      <c r="A11" s="1" t="s">
        <v>95</v>
      </c>
      <c r="B11" s="2">
        <v>19900</v>
      </c>
      <c r="C11" s="2">
        <v>39000</v>
      </c>
      <c r="D11" s="2">
        <v>50700</v>
      </c>
      <c r="E11" s="2">
        <v>65910</v>
      </c>
      <c r="F11" s="4">
        <f t="shared" si="0"/>
        <v>175510</v>
      </c>
    </row>
    <row r="12" spans="1:6" x14ac:dyDescent="0.25">
      <c r="A12" s="1" t="s">
        <v>96</v>
      </c>
      <c r="B12" s="2">
        <v>25000</v>
      </c>
      <c r="C12" s="2">
        <v>32500</v>
      </c>
      <c r="D12" s="2">
        <v>42250</v>
      </c>
      <c r="E12" s="2">
        <v>54925</v>
      </c>
      <c r="F12" s="4">
        <f t="shared" si="0"/>
        <v>154675</v>
      </c>
    </row>
    <row r="13" spans="1:6" x14ac:dyDescent="0.25">
      <c r="A13" s="5"/>
      <c r="B13" s="6"/>
      <c r="C13" s="6"/>
      <c r="D13" s="6"/>
      <c r="E13" s="6"/>
      <c r="F13" s="7"/>
    </row>
    <row r="14" spans="1:6" x14ac:dyDescent="0.25">
      <c r="A14" s="1" t="s">
        <v>97</v>
      </c>
      <c r="B14" s="4">
        <f>SUM(B7:B12)</f>
        <v>113000</v>
      </c>
      <c r="C14" s="4">
        <f t="shared" ref="C14:E14" si="1">SUM(C7:C12)</f>
        <v>162900</v>
      </c>
      <c r="D14" s="4">
        <f t="shared" si="1"/>
        <v>207870</v>
      </c>
      <c r="E14" s="4">
        <f t="shared" si="1"/>
        <v>270230</v>
      </c>
      <c r="F14" s="1"/>
    </row>
    <row r="15" spans="1:6" x14ac:dyDescent="0.25">
      <c r="A15" s="1" t="s">
        <v>98</v>
      </c>
      <c r="B15" s="4">
        <f>B4-B14</f>
        <v>27000</v>
      </c>
      <c r="C15" s="4">
        <f t="shared" ref="C15:E15" si="2">C4-C14</f>
        <v>2100</v>
      </c>
      <c r="D15" s="4">
        <f t="shared" si="2"/>
        <v>130</v>
      </c>
      <c r="E15" s="4">
        <f t="shared" si="2"/>
        <v>9770</v>
      </c>
      <c r="F15" s="1"/>
    </row>
    <row r="16" spans="1:6" x14ac:dyDescent="0.25">
      <c r="A16" s="1" t="s">
        <v>99</v>
      </c>
      <c r="B16" s="1" t="str">
        <f>IF(B15&lt;=1000,"Prejuizo Total",IF(B15&lt;=5000,"Lucro Médio","Lucro Total"))</f>
        <v>Lucro Total</v>
      </c>
      <c r="C16" s="1" t="str">
        <f t="shared" ref="C16:E16" si="3">IF(C15&lt;=1000,"Prejuizo Total",IF(C15&lt;=5000,"Lucro Médio","Lucro Total"))</f>
        <v>Lucro Médio</v>
      </c>
      <c r="D16" s="1" t="str">
        <f t="shared" si="3"/>
        <v>Prejuizo Total</v>
      </c>
      <c r="E16" s="1" t="str">
        <f t="shared" si="3"/>
        <v>Lucro Total</v>
      </c>
      <c r="F16" s="1"/>
    </row>
    <row r="17" spans="1:6" x14ac:dyDescent="0.25">
      <c r="A17" s="5"/>
      <c r="B17" s="7"/>
      <c r="C17" s="5" t="s">
        <v>100</v>
      </c>
      <c r="D17" s="6"/>
      <c r="E17" s="7"/>
      <c r="F17" s="4">
        <f>SUM(F7:F12)</f>
        <v>754000</v>
      </c>
    </row>
  </sheetData>
  <mergeCells count="6">
    <mergeCell ref="A1:F1"/>
    <mergeCell ref="A2:F2"/>
    <mergeCell ref="A5:F5"/>
    <mergeCell ref="A13:F13"/>
    <mergeCell ref="A17:B17"/>
    <mergeCell ref="C17:E1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2" sqref="F12"/>
    </sheetView>
  </sheetViews>
  <sheetFormatPr defaultRowHeight="15" x14ac:dyDescent="0.25"/>
  <cols>
    <col min="4" max="4" width="9.85546875" bestFit="1" customWidth="1"/>
    <col min="6" max="6" width="19.2851562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6" t="s">
        <v>107</v>
      </c>
      <c r="F1" s="1" t="s">
        <v>108</v>
      </c>
      <c r="G1" s="1">
        <v>20</v>
      </c>
    </row>
    <row r="2" spans="1:7" x14ac:dyDescent="0.25">
      <c r="A2" s="1" t="s">
        <v>101</v>
      </c>
      <c r="B2" s="15">
        <v>4665</v>
      </c>
      <c r="C2" s="15">
        <v>4656</v>
      </c>
      <c r="D2" s="16" t="str">
        <f>IF(B2=C2,"Igual",IF(B2&lt;C2,"Maior","Menor"))</f>
        <v>Menor</v>
      </c>
      <c r="F2" s="1" t="s">
        <v>109</v>
      </c>
      <c r="G2" s="1">
        <v>18</v>
      </c>
    </row>
    <row r="3" spans="1:7" x14ac:dyDescent="0.25">
      <c r="A3" s="1" t="s">
        <v>102</v>
      </c>
      <c r="B3" s="15">
        <v>16574</v>
      </c>
      <c r="C3" s="15">
        <v>24348</v>
      </c>
      <c r="D3" s="16" t="str">
        <f t="shared" ref="D3:D7" si="0">IF(B3=C3,"Igual",IF(B3&lt;C3,"Maior","Menor"))</f>
        <v>Maior</v>
      </c>
      <c r="F3" s="1" t="s">
        <v>110</v>
      </c>
      <c r="G3" s="1">
        <v>24</v>
      </c>
    </row>
    <row r="4" spans="1:7" x14ac:dyDescent="0.25">
      <c r="A4" s="1" t="s">
        <v>103</v>
      </c>
      <c r="B4" s="15">
        <v>1654</v>
      </c>
      <c r="C4" s="15">
        <v>6468</v>
      </c>
      <c r="D4" s="16" t="str">
        <f t="shared" si="0"/>
        <v>Maior</v>
      </c>
    </row>
    <row r="5" spans="1:7" x14ac:dyDescent="0.25">
      <c r="A5" s="1" t="s">
        <v>104</v>
      </c>
      <c r="B5" s="1">
        <v>654</v>
      </c>
      <c r="C5" s="1">
        <v>654</v>
      </c>
      <c r="D5" s="16" t="str">
        <f t="shared" si="0"/>
        <v>Igual</v>
      </c>
      <c r="F5" s="1" t="s">
        <v>111</v>
      </c>
      <c r="G5" s="16" t="str">
        <f>IF(G1&lt;G2&lt;G3,"Dentro","Fora")</f>
        <v>Fora</v>
      </c>
    </row>
    <row r="6" spans="1:7" x14ac:dyDescent="0.25">
      <c r="A6" s="1" t="s">
        <v>105</v>
      </c>
      <c r="B6" s="1">
        <v>413</v>
      </c>
      <c r="C6" s="1">
        <v>434</v>
      </c>
      <c r="D6" s="16" t="str">
        <f t="shared" si="0"/>
        <v>Maior</v>
      </c>
    </row>
    <row r="7" spans="1:7" x14ac:dyDescent="0.25">
      <c r="A7" s="1" t="s">
        <v>106</v>
      </c>
      <c r="B7" s="15">
        <v>65765</v>
      </c>
      <c r="C7" s="15">
        <v>54646</v>
      </c>
      <c r="D7" s="16" t="str">
        <f t="shared" si="0"/>
        <v>Menor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17" sqref="A17:E17"/>
    </sheetView>
  </sheetViews>
  <sheetFormatPr defaultRowHeight="15" x14ac:dyDescent="0.25"/>
  <cols>
    <col min="2" max="2" width="27" bestFit="1" customWidth="1"/>
    <col min="3" max="3" width="17" bestFit="1" customWidth="1"/>
    <col min="4" max="4" width="14.85546875" bestFit="1" customWidth="1"/>
  </cols>
  <sheetData>
    <row r="1" spans="1:5" x14ac:dyDescent="0.25">
      <c r="A1" s="1" t="s">
        <v>44</v>
      </c>
      <c r="B1" s="1" t="s">
        <v>112</v>
      </c>
      <c r="C1" s="1" t="s">
        <v>113</v>
      </c>
      <c r="D1" s="1" t="s">
        <v>114</v>
      </c>
      <c r="E1" s="1" t="s">
        <v>115</v>
      </c>
    </row>
    <row r="2" spans="1:5" x14ac:dyDescent="0.25">
      <c r="A2" s="1" t="s">
        <v>77</v>
      </c>
      <c r="B2" s="1" t="s">
        <v>126</v>
      </c>
      <c r="C2" s="17" t="s">
        <v>141</v>
      </c>
      <c r="D2" s="1" t="s">
        <v>155</v>
      </c>
      <c r="E2" s="1"/>
    </row>
    <row r="3" spans="1:5" x14ac:dyDescent="0.25">
      <c r="A3" s="1" t="s">
        <v>45</v>
      </c>
      <c r="B3" s="17" t="s">
        <v>127</v>
      </c>
      <c r="C3" s="17" t="s">
        <v>142</v>
      </c>
      <c r="D3" s="1" t="s">
        <v>156</v>
      </c>
      <c r="E3" s="1"/>
    </row>
    <row r="4" spans="1:5" x14ac:dyDescent="0.25">
      <c r="A4" s="1" t="s">
        <v>116</v>
      </c>
      <c r="B4" s="17" t="s">
        <v>128</v>
      </c>
      <c r="C4" s="17" t="s">
        <v>143</v>
      </c>
      <c r="D4" s="1" t="s">
        <v>157</v>
      </c>
      <c r="E4" s="1"/>
    </row>
    <row r="5" spans="1:5" x14ac:dyDescent="0.25">
      <c r="A5" s="1" t="s">
        <v>117</v>
      </c>
      <c r="B5" s="17" t="s">
        <v>129</v>
      </c>
      <c r="C5" s="17" t="s">
        <v>153</v>
      </c>
      <c r="D5" s="1" t="s">
        <v>154</v>
      </c>
      <c r="E5" s="1"/>
    </row>
    <row r="6" spans="1:5" x14ac:dyDescent="0.25">
      <c r="A6" s="1" t="s">
        <v>48</v>
      </c>
      <c r="B6" s="17" t="s">
        <v>130</v>
      </c>
      <c r="C6" s="17" t="s">
        <v>144</v>
      </c>
      <c r="D6" s="1" t="s">
        <v>158</v>
      </c>
      <c r="E6" s="1"/>
    </row>
    <row r="7" spans="1:5" x14ac:dyDescent="0.25">
      <c r="A7" s="1" t="s">
        <v>47</v>
      </c>
      <c r="B7" s="17" t="s">
        <v>131</v>
      </c>
      <c r="C7" s="17" t="s">
        <v>141</v>
      </c>
      <c r="D7" s="1" t="s">
        <v>159</v>
      </c>
      <c r="E7" s="1"/>
    </row>
    <row r="8" spans="1:5" x14ac:dyDescent="0.25">
      <c r="A8" s="1" t="s">
        <v>118</v>
      </c>
      <c r="B8" s="17" t="s">
        <v>132</v>
      </c>
      <c r="C8" s="17" t="s">
        <v>145</v>
      </c>
      <c r="D8" s="1" t="s">
        <v>160</v>
      </c>
      <c r="E8" s="1"/>
    </row>
    <row r="9" spans="1:5" x14ac:dyDescent="0.25">
      <c r="A9" s="1" t="s">
        <v>119</v>
      </c>
      <c r="B9" s="17" t="s">
        <v>133</v>
      </c>
      <c r="C9" s="17" t="s">
        <v>146</v>
      </c>
      <c r="D9" s="1" t="s">
        <v>161</v>
      </c>
      <c r="E9" s="1"/>
    </row>
    <row r="10" spans="1:5" x14ac:dyDescent="0.25">
      <c r="A10" s="1" t="s">
        <v>120</v>
      </c>
      <c r="B10" s="17" t="s">
        <v>134</v>
      </c>
      <c r="C10" s="17" t="s">
        <v>147</v>
      </c>
      <c r="D10" s="1" t="s">
        <v>162</v>
      </c>
      <c r="E10" s="1"/>
    </row>
    <row r="11" spans="1:5" x14ac:dyDescent="0.25">
      <c r="A11" s="1" t="s">
        <v>46</v>
      </c>
      <c r="B11" s="17" t="s">
        <v>135</v>
      </c>
      <c r="C11" s="17" t="s">
        <v>148</v>
      </c>
      <c r="D11" s="1" t="s">
        <v>163</v>
      </c>
      <c r="E11" s="1"/>
    </row>
    <row r="12" spans="1:5" x14ac:dyDescent="0.25">
      <c r="A12" s="1" t="s">
        <v>121</v>
      </c>
      <c r="B12" s="17" t="s">
        <v>136</v>
      </c>
      <c r="C12" s="17" t="s">
        <v>149</v>
      </c>
      <c r="D12" s="1" t="s">
        <v>154</v>
      </c>
      <c r="E12" s="1"/>
    </row>
    <row r="13" spans="1:5" x14ac:dyDescent="0.25">
      <c r="A13" s="1" t="s">
        <v>122</v>
      </c>
      <c r="B13" s="17" t="s">
        <v>137</v>
      </c>
      <c r="C13" s="17" t="s">
        <v>150</v>
      </c>
      <c r="D13" s="1" t="s">
        <v>156</v>
      </c>
      <c r="E13" s="1"/>
    </row>
    <row r="14" spans="1:5" x14ac:dyDescent="0.25">
      <c r="A14" s="1" t="s">
        <v>123</v>
      </c>
      <c r="B14" s="17" t="s">
        <v>138</v>
      </c>
      <c r="C14" s="17" t="s">
        <v>141</v>
      </c>
      <c r="D14" s="1" t="s">
        <v>164</v>
      </c>
      <c r="E14" s="1"/>
    </row>
    <row r="15" spans="1:5" x14ac:dyDescent="0.25">
      <c r="A15" s="1" t="s">
        <v>124</v>
      </c>
      <c r="B15" s="17" t="s">
        <v>139</v>
      </c>
      <c r="C15" s="17" t="s">
        <v>151</v>
      </c>
      <c r="D15" s="1" t="s">
        <v>165</v>
      </c>
      <c r="E15" s="1"/>
    </row>
    <row r="16" spans="1:5" x14ac:dyDescent="0.25">
      <c r="A16" s="1" t="s">
        <v>125</v>
      </c>
      <c r="B16" s="17" t="s">
        <v>140</v>
      </c>
      <c r="C16" s="17" t="s">
        <v>152</v>
      </c>
      <c r="D16" s="1" t="s">
        <v>166</v>
      </c>
      <c r="E16" s="1"/>
    </row>
    <row r="17" spans="1:5" x14ac:dyDescent="0.25">
      <c r="A17" s="5"/>
      <c r="B17" s="6"/>
      <c r="C17" s="6"/>
      <c r="D17" s="6"/>
      <c r="E17" s="7"/>
    </row>
    <row r="18" spans="1:5" x14ac:dyDescent="0.25">
      <c r="A18" s="1" t="s">
        <v>44</v>
      </c>
      <c r="B18" s="5" t="s">
        <v>123</v>
      </c>
      <c r="C18" s="6"/>
      <c r="D18" s="6"/>
      <c r="E18" s="7"/>
    </row>
    <row r="19" spans="1:5" x14ac:dyDescent="0.25">
      <c r="A19" s="1" t="s">
        <v>112</v>
      </c>
      <c r="B19" s="1"/>
      <c r="C19" s="1"/>
      <c r="D19" s="1"/>
      <c r="E19" s="1"/>
    </row>
    <row r="20" spans="1:5" x14ac:dyDescent="0.25">
      <c r="A20" s="1" t="s">
        <v>113</v>
      </c>
      <c r="B20" s="1"/>
      <c r="C20" s="1"/>
      <c r="D20" s="1"/>
      <c r="E20" s="1"/>
    </row>
    <row r="21" spans="1:5" x14ac:dyDescent="0.25">
      <c r="A21" s="1" t="s">
        <v>114</v>
      </c>
      <c r="B21" s="1"/>
      <c r="C21" s="1"/>
      <c r="D21" s="1"/>
      <c r="E21" s="1"/>
    </row>
    <row r="22" spans="1:5" x14ac:dyDescent="0.25">
      <c r="A22" s="1" t="s">
        <v>115</v>
      </c>
      <c r="B22" s="1"/>
      <c r="C22" s="1"/>
      <c r="D22" s="1"/>
      <c r="E22" s="1"/>
    </row>
  </sheetData>
  <mergeCells count="2">
    <mergeCell ref="A17:E17"/>
    <mergeCell ref="B18:E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CESAR JUNIOR DOS SANTOS</dc:creator>
  <cp:lastModifiedBy>CARLOS CESAR JUNIOR DOS SANTOS</cp:lastModifiedBy>
  <dcterms:created xsi:type="dcterms:W3CDTF">2023-08-21T11:02:23Z</dcterms:created>
  <dcterms:modified xsi:type="dcterms:W3CDTF">2023-08-21T12:49:59Z</dcterms:modified>
</cp:coreProperties>
</file>