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C:\Users\carlo\Documents\GitHub\virtualGYM\RECURSOS\"/>
    </mc:Choice>
  </mc:AlternateContent>
  <xr:revisionPtr revIDLastSave="0" documentId="13_ncr:1_{0A61D1B1-CD65-4BA3-818D-1C6CE0744C64}" xr6:coauthVersionLast="47" xr6:coauthVersionMax="47" xr10:uidLastSave="{00000000-0000-0000-0000-000000000000}"/>
  <bookViews>
    <workbookView xWindow="-120" yWindow="-120" windowWidth="20730" windowHeight="11160" xr2:uid="{6D28EBDB-7544-4C8E-B6B6-4D331AF1D67D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4" i="1" l="1"/>
  <c r="M11" i="1"/>
  <c r="L11" i="1"/>
  <c r="J7" i="1"/>
  <c r="I2" i="1"/>
  <c r="I8" i="1"/>
  <c r="H6" i="1"/>
  <c r="H2" i="1"/>
  <c r="I5" i="1"/>
  <c r="I7" i="1"/>
  <c r="I6" i="1"/>
  <c r="I4" i="1"/>
  <c r="I3" i="1"/>
  <c r="E3" i="1"/>
  <c r="F3" i="1"/>
  <c r="E20" i="1"/>
  <c r="E19" i="1"/>
  <c r="F19" i="1" s="1"/>
  <c r="E12" i="1"/>
  <c r="E13" i="1" s="1"/>
  <c r="E4" i="1"/>
  <c r="E11" i="1" s="1"/>
  <c r="E7" i="1"/>
  <c r="E10" i="1" s="1"/>
  <c r="F4" i="1"/>
  <c r="F5" i="1"/>
  <c r="F8" i="1"/>
  <c r="F9" i="1"/>
  <c r="F17" i="1"/>
  <c r="F15" i="1"/>
  <c r="E18" i="1"/>
  <c r="F18" i="1" s="1"/>
  <c r="F2" i="1"/>
  <c r="E6" i="1" l="1"/>
  <c r="J6" i="1"/>
  <c r="K6" i="1" s="1"/>
  <c r="E23" i="1"/>
  <c r="F23" i="1" s="1"/>
  <c r="E22" i="1"/>
  <c r="E21" i="1"/>
  <c r="F21" i="1" s="1"/>
  <c r="F6" i="1"/>
  <c r="J2" i="1" s="1"/>
  <c r="K2" i="1" s="1"/>
  <c r="F20" i="1"/>
  <c r="K7" i="1" s="1"/>
  <c r="F22" i="1"/>
  <c r="F12" i="1"/>
  <c r="F13" i="1"/>
  <c r="J8" i="1" l="1"/>
  <c r="K8" i="1" s="1"/>
  <c r="F7" i="1"/>
  <c r="F10" i="1"/>
  <c r="F11" i="1"/>
  <c r="J3" i="1" l="1"/>
  <c r="K3" i="1" s="1"/>
  <c r="F14" i="1"/>
  <c r="E16" i="1"/>
  <c r="F16" i="1" s="1"/>
  <c r="J5" i="1" s="1"/>
  <c r="K5" i="1" s="1"/>
  <c r="J4" i="1" l="1"/>
  <c r="K4" i="1" s="1"/>
  <c r="F27" i="1" l="1"/>
</calcChain>
</file>

<file path=xl/sharedStrings.xml><?xml version="1.0" encoding="utf-8"?>
<sst xmlns="http://schemas.openxmlformats.org/spreadsheetml/2006/main" count="51" uniqueCount="48">
  <si>
    <t>Tabla</t>
  </si>
  <si>
    <t>GIMNASIO</t>
  </si>
  <si>
    <t>MULTIMEDIA</t>
  </si>
  <si>
    <t>SALA</t>
  </si>
  <si>
    <t>DISCIPLINA</t>
  </si>
  <si>
    <t>SALA_DISCIPLINA</t>
  </si>
  <si>
    <t>DISPOSITIVO</t>
  </si>
  <si>
    <t>TIPO_DISPOSITIVO</t>
  </si>
  <si>
    <t>STATUS</t>
  </si>
  <si>
    <t>STATUS_DISPOSITIVO</t>
  </si>
  <si>
    <t>CLIENTE</t>
  </si>
  <si>
    <t>SESION</t>
  </si>
  <si>
    <t>SENSOR</t>
  </si>
  <si>
    <t>REPORTE</t>
  </si>
  <si>
    <t>BITACORA</t>
  </si>
  <si>
    <t>CREDENCIAL</t>
  </si>
  <si>
    <t>INSTRUCTOR</t>
  </si>
  <si>
    <t>INSTRUCTOR_WEB</t>
  </si>
  <si>
    <t>ADMINISTRADOR</t>
  </si>
  <si>
    <t>EMPLEADO</t>
  </si>
  <si>
    <t>HUELLA</t>
  </si>
  <si>
    <t>PUESTO</t>
  </si>
  <si>
    <t>Total</t>
  </si>
  <si>
    <t>Modulo</t>
  </si>
  <si>
    <t>Cliente</t>
  </si>
  <si>
    <t>SESION_DISPOSITIVO</t>
  </si>
  <si>
    <t>Gimnasio</t>
  </si>
  <si>
    <t>Tablespace</t>
  </si>
  <si>
    <t>Registros</t>
  </si>
  <si>
    <t>Carga inicial</t>
  </si>
  <si>
    <t>Parcial</t>
  </si>
  <si>
    <t>Carga despues de 1 año</t>
  </si>
  <si>
    <t>Común</t>
  </si>
  <si>
    <t>B/registro</t>
  </si>
  <si>
    <t>B totales</t>
  </si>
  <si>
    <t>B</t>
  </si>
  <si>
    <t>indices_ts</t>
  </si>
  <si>
    <t>blob_ts</t>
  </si>
  <si>
    <t>instalaciones_ts</t>
  </si>
  <si>
    <t>inventario_ts</t>
  </si>
  <si>
    <t>empleados_ts</t>
  </si>
  <si>
    <t>huellas_ts</t>
  </si>
  <si>
    <t>clientes_ts</t>
  </si>
  <si>
    <t>sesiones_ts</t>
  </si>
  <si>
    <t>historial_ts</t>
  </si>
  <si>
    <t>MB</t>
  </si>
  <si>
    <t>MB asignados</t>
  </si>
  <si>
    <t>MB maximos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</si>
</sst>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Fill="1" applyAlignment="1">
      <alignment horizontal="left" vertical="top"/>
    </xf>
    <xf numFmtId="0" fontId="0" fillId="0" borderId="0" xfId="0" applyFill="1" applyAlignment="1">
      <alignment vertical="top"/>
    </xf>
    <xf numFmtId="0" fontId="0" fillId="0" borderId="0" xfId="0" applyFill="1"/>
    <xf numFmtId="0" fontId="1" fillId="0" borderId="0" xfId="0" applyFont="1" applyFill="1"/>
    <xf numFmtId="0" fontId="2" fillId="0" borderId="0" xfId="0" applyFont="1" applyFill="1"/>
    <xf numFmtId="0" fontId="2" fillId="0" borderId="0" xfId="0" applyFont="1"/>
    <xf numFmtId="0" fontId="0" fillId="3" borderId="0" xfId="0" applyFill="1"/>
    <xf numFmtId="0" fontId="0" fillId="4" borderId="0" xfId="0" applyFill="1"/>
    <xf numFmtId="0" fontId="1" fillId="2" borderId="0" xfId="0" applyFont="1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1" fillId="9" borderId="0" xfId="0" applyFont="1" applyFill="1"/>
    <xf numFmtId="0" fontId="1" fillId="10" borderId="0" xfId="0" applyFont="1" applyFill="1"/>
    <xf numFmtId="0" fontId="0" fillId="11" borderId="0" xfId="0" applyFill="1"/>
    <xf numFmtId="0" fontId="0" fillId="0" borderId="0" xfId="0" applyFill="1" applyAlignment="1">
      <alignment horizontal="left" vertical="top"/>
    </xf>
    <xf numFmtId="0" fontId="0" fillId="5" borderId="0" xfId="0" applyFill="1"/>
    <xf numFmtId="0" fontId="0" fillId="0" borderId="0" xfId="0" applyFill="1" applyAlignment="1">
      <alignment horizontal="left" vertical="top"/>
    </xf>
    <xf numFmtId="0" fontId="0" fillId="3" borderId="0" xfId="0" applyFill="1"/>
    <xf numFmtId="0" fontId="0" fillId="0" borderId="0" xfId="0" applyFill="1" applyAlignment="1">
      <alignment vertical="top"/>
    </xf>
    <xf numFmtId="0" fontId="0" fillId="3" borderId="0" xfId="0" applyFill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CAEH">
  <a:themeElements>
    <a:clrScheme name="TemaCAEH">
      <a:dk1>
        <a:sysClr val="windowText" lastClr="000000"/>
      </a:dk1>
      <a:lt1>
        <a:sysClr val="window" lastClr="FFFFFF"/>
      </a:lt1>
      <a:dk2>
        <a:srgbClr val="44546A"/>
      </a:dk2>
      <a:lt2>
        <a:srgbClr val="7F7F7F"/>
      </a:lt2>
      <a:accent1>
        <a:srgbClr val="C00000"/>
      </a:accent1>
      <a:accent2>
        <a:srgbClr val="C55A11"/>
      </a:accent2>
      <a:accent3>
        <a:srgbClr val="BF9000"/>
      </a:accent3>
      <a:accent4>
        <a:srgbClr val="538135"/>
      </a:accent4>
      <a:accent5>
        <a:srgbClr val="034A90"/>
      </a:accent5>
      <a:accent6>
        <a:srgbClr val="6F3B55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明朝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CEE63-D49C-433E-A269-686D46C23F67}">
  <dimension ref="A1:M32"/>
  <sheetViews>
    <sheetView tabSelected="1" workbookViewId="0">
      <selection activeCell="L10" sqref="L10"/>
    </sheetView>
  </sheetViews>
  <sheetFormatPr baseColWidth="10" defaultRowHeight="15" x14ac:dyDescent="0.25"/>
  <cols>
    <col min="2" max="2" width="15" customWidth="1"/>
    <col min="3" max="3" width="20" customWidth="1"/>
    <col min="4" max="4" width="11.42578125" customWidth="1"/>
    <col min="5" max="5" width="14.28515625" customWidth="1"/>
    <col min="6" max="6" width="11.42578125" customWidth="1"/>
    <col min="8" max="8" width="11.85546875" bestFit="1" customWidth="1"/>
    <col min="9" max="9" width="15" customWidth="1"/>
    <col min="12" max="12" width="13" customWidth="1"/>
  </cols>
  <sheetData>
    <row r="1" spans="1:13" x14ac:dyDescent="0.25">
      <c r="A1" s="5" t="s">
        <v>23</v>
      </c>
      <c r="B1" s="5" t="s">
        <v>27</v>
      </c>
      <c r="C1" s="15" t="s">
        <v>0</v>
      </c>
      <c r="D1" s="5" t="s">
        <v>33</v>
      </c>
      <c r="E1" s="14" t="s">
        <v>28</v>
      </c>
      <c r="F1" s="5" t="s">
        <v>34</v>
      </c>
      <c r="G1" s="6"/>
      <c r="H1" s="5" t="s">
        <v>23</v>
      </c>
      <c r="I1" s="9" t="s">
        <v>27</v>
      </c>
      <c r="J1" s="5" t="s">
        <v>35</v>
      </c>
      <c r="K1" s="5" t="s">
        <v>45</v>
      </c>
      <c r="L1" s="9" t="s">
        <v>46</v>
      </c>
      <c r="M1" s="5" t="s">
        <v>47</v>
      </c>
    </row>
    <row r="2" spans="1:13" x14ac:dyDescent="0.25">
      <c r="A2" s="19" t="s">
        <v>26</v>
      </c>
      <c r="B2" s="21" t="s">
        <v>38</v>
      </c>
      <c r="C2" s="16" t="s">
        <v>1</v>
      </c>
      <c r="D2" s="3">
        <v>4269</v>
      </c>
      <c r="E2" s="11">
        <v>5000</v>
      </c>
      <c r="F2" s="3">
        <f t="shared" ref="F2:F23" si="0">D2*E2</f>
        <v>21345000</v>
      </c>
      <c r="H2" s="19" t="str">
        <f>A2</f>
        <v>Gimnasio</v>
      </c>
      <c r="I2" s="22" t="str">
        <f>B2</f>
        <v>instalaciones_ts</v>
      </c>
      <c r="J2" s="3">
        <f>SUM(F2:F6)</f>
        <v>46710600</v>
      </c>
      <c r="K2" s="3">
        <f>J2/1024/1024</f>
        <v>44.546699523925781</v>
      </c>
      <c r="L2" s="8">
        <v>10</v>
      </c>
      <c r="M2">
        <v>100</v>
      </c>
    </row>
    <row r="3" spans="1:13" x14ac:dyDescent="0.25">
      <c r="A3" s="19"/>
      <c r="B3" s="21"/>
      <c r="C3" s="16" t="s">
        <v>2</v>
      </c>
      <c r="D3" s="3">
        <v>42</v>
      </c>
      <c r="E3" s="12">
        <f>100*E2</f>
        <v>500000</v>
      </c>
      <c r="F3" s="3">
        <f t="shared" si="0"/>
        <v>21000000</v>
      </c>
      <c r="H3" s="19"/>
      <c r="I3" s="7" t="str">
        <f>B7</f>
        <v>inventario_ts</v>
      </c>
      <c r="J3" s="3">
        <f>SUM(F7:F10)</f>
        <v>156290625</v>
      </c>
      <c r="K3" s="3">
        <f t="shared" ref="K3:K8" si="1">J3/1024/1024</f>
        <v>149.05035495758057</v>
      </c>
      <c r="L3" s="8">
        <v>50</v>
      </c>
      <c r="M3">
        <v>500</v>
      </c>
    </row>
    <row r="4" spans="1:13" x14ac:dyDescent="0.25">
      <c r="A4" s="19"/>
      <c r="B4" s="21"/>
      <c r="C4" s="16" t="s">
        <v>3</v>
      </c>
      <c r="D4" s="3">
        <v>83</v>
      </c>
      <c r="E4" s="12">
        <f>5*E2</f>
        <v>25000</v>
      </c>
      <c r="F4" s="3">
        <f t="shared" si="0"/>
        <v>2075000</v>
      </c>
      <c r="H4" s="19"/>
      <c r="I4" s="7" t="str">
        <f>B11</f>
        <v>empleados_ts</v>
      </c>
      <c r="J4" s="3">
        <f>SUM(F11:F15)</f>
        <v>58580680</v>
      </c>
      <c r="K4" s="3">
        <f t="shared" si="1"/>
        <v>55.866889953613281</v>
      </c>
      <c r="L4" s="8">
        <v>10</v>
      </c>
      <c r="M4">
        <v>100</v>
      </c>
    </row>
    <row r="5" spans="1:13" x14ac:dyDescent="0.25">
      <c r="A5" s="19"/>
      <c r="B5" s="21"/>
      <c r="C5" s="16" t="s">
        <v>4</v>
      </c>
      <c r="D5" s="3">
        <v>4060</v>
      </c>
      <c r="E5" s="11">
        <v>10</v>
      </c>
      <c r="F5" s="3">
        <f t="shared" si="0"/>
        <v>40600</v>
      </c>
      <c r="H5" s="19"/>
      <c r="I5" s="7" t="str">
        <f>B16</f>
        <v>huellas_ts</v>
      </c>
      <c r="J5" s="3">
        <f>F16</f>
        <v>145000</v>
      </c>
      <c r="K5" s="3">
        <f t="shared" si="1"/>
        <v>0.13828277587890625</v>
      </c>
      <c r="L5" s="8">
        <v>50</v>
      </c>
      <c r="M5">
        <v>500</v>
      </c>
    </row>
    <row r="6" spans="1:13" x14ac:dyDescent="0.25">
      <c r="A6" s="19"/>
      <c r="B6" s="21"/>
      <c r="C6" s="16" t="s">
        <v>5</v>
      </c>
      <c r="D6" s="3">
        <v>30</v>
      </c>
      <c r="E6" s="12">
        <f>3*E4</f>
        <v>75000</v>
      </c>
      <c r="F6" s="3">
        <f t="shared" si="0"/>
        <v>2250000</v>
      </c>
      <c r="H6" s="17" t="str">
        <f>A17</f>
        <v>Cliente</v>
      </c>
      <c r="I6" s="7" t="str">
        <f>B17</f>
        <v>clientes_ts</v>
      </c>
      <c r="J6" s="3">
        <f>SUM(F17:F19)</f>
        <v>6778500</v>
      </c>
      <c r="K6" s="3">
        <f t="shared" si="1"/>
        <v>6.4644813537597656</v>
      </c>
      <c r="L6" s="8">
        <v>10</v>
      </c>
      <c r="M6">
        <v>100</v>
      </c>
    </row>
    <row r="7" spans="1:13" x14ac:dyDescent="0.25">
      <c r="A7" s="19"/>
      <c r="B7" s="21" t="s">
        <v>39</v>
      </c>
      <c r="C7" s="16" t="s">
        <v>6</v>
      </c>
      <c r="D7" s="3">
        <v>60</v>
      </c>
      <c r="E7" s="12">
        <f>25*E4</f>
        <v>625000</v>
      </c>
      <c r="F7" s="3">
        <f t="shared" si="0"/>
        <v>37500000</v>
      </c>
      <c r="H7" s="17"/>
      <c r="I7" s="7" t="str">
        <f>B20</f>
        <v>sesiones_ts</v>
      </c>
      <c r="J7" s="3">
        <f>SUM(F20:F21)</f>
        <v>91260000</v>
      </c>
      <c r="K7" s="3">
        <f t="shared" si="1"/>
        <v>87.032318115234375</v>
      </c>
      <c r="L7" s="8">
        <v>50</v>
      </c>
      <c r="M7">
        <v>500</v>
      </c>
    </row>
    <row r="8" spans="1:13" x14ac:dyDescent="0.25">
      <c r="A8" s="19"/>
      <c r="B8" s="21"/>
      <c r="C8" s="16" t="s">
        <v>7</v>
      </c>
      <c r="D8" s="3">
        <v>4050</v>
      </c>
      <c r="E8" s="12">
        <v>10</v>
      </c>
      <c r="F8" s="3">
        <f t="shared" si="0"/>
        <v>40500</v>
      </c>
      <c r="H8" s="17"/>
      <c r="I8" s="7" t="str">
        <f>B22</f>
        <v>historial_ts</v>
      </c>
      <c r="J8" s="3">
        <f>SUM(F22:F23)</f>
        <v>1801020000</v>
      </c>
      <c r="K8" s="3">
        <f t="shared" si="1"/>
        <v>1717.5865173339844</v>
      </c>
      <c r="L8" s="8">
        <v>100</v>
      </c>
      <c r="M8">
        <v>2048</v>
      </c>
    </row>
    <row r="9" spans="1:13" x14ac:dyDescent="0.25">
      <c r="A9" s="19"/>
      <c r="B9" s="21"/>
      <c r="C9" s="16" t="s">
        <v>8</v>
      </c>
      <c r="D9" s="3">
        <v>25</v>
      </c>
      <c r="E9" s="11">
        <v>5</v>
      </c>
      <c r="F9" s="3">
        <f t="shared" si="0"/>
        <v>125</v>
      </c>
      <c r="H9" s="17" t="s">
        <v>32</v>
      </c>
      <c r="I9" s="20" t="s">
        <v>36</v>
      </c>
      <c r="J9" s="20"/>
      <c r="K9" s="20"/>
      <c r="L9" s="8">
        <v>50</v>
      </c>
      <c r="M9">
        <v>500</v>
      </c>
    </row>
    <row r="10" spans="1:13" x14ac:dyDescent="0.25">
      <c r="A10" s="19"/>
      <c r="B10" s="21"/>
      <c r="C10" s="16" t="s">
        <v>9</v>
      </c>
      <c r="D10" s="3">
        <v>38</v>
      </c>
      <c r="E10" s="13">
        <f>E9*E7</f>
        <v>3125000</v>
      </c>
      <c r="F10" s="3">
        <f t="shared" si="0"/>
        <v>118750000</v>
      </c>
      <c r="H10" s="17"/>
      <c r="I10" s="20" t="s">
        <v>37</v>
      </c>
      <c r="J10" s="20"/>
      <c r="K10" s="20"/>
      <c r="L10" s="8">
        <v>100</v>
      </c>
      <c r="M10">
        <v>2048</v>
      </c>
    </row>
    <row r="11" spans="1:13" x14ac:dyDescent="0.25">
      <c r="A11" s="19"/>
      <c r="B11" s="21" t="s">
        <v>40</v>
      </c>
      <c r="C11" s="16" t="s">
        <v>18</v>
      </c>
      <c r="D11" s="3">
        <v>130</v>
      </c>
      <c r="E11" s="11">
        <f>E4/5</f>
        <v>5000</v>
      </c>
      <c r="F11" s="3">
        <f t="shared" si="0"/>
        <v>650000</v>
      </c>
      <c r="H11" s="18" t="s">
        <v>22</v>
      </c>
      <c r="I11" s="18"/>
      <c r="J11" s="18"/>
      <c r="K11" s="18"/>
      <c r="L11" s="10">
        <f>SUM(L2:L10)</f>
        <v>430</v>
      </c>
      <c r="M11">
        <f>SUM(M2:M10)</f>
        <v>6396</v>
      </c>
    </row>
    <row r="12" spans="1:13" x14ac:dyDescent="0.25">
      <c r="A12" s="19"/>
      <c r="B12" s="21"/>
      <c r="C12" s="16" t="s">
        <v>16</v>
      </c>
      <c r="D12" s="3">
        <v>31</v>
      </c>
      <c r="E12" s="11">
        <f>E17*3</f>
        <v>4500</v>
      </c>
      <c r="F12" s="3">
        <f t="shared" si="0"/>
        <v>139500</v>
      </c>
    </row>
    <row r="13" spans="1:13" x14ac:dyDescent="0.25">
      <c r="A13" s="19"/>
      <c r="B13" s="21"/>
      <c r="C13" s="16" t="s">
        <v>17</v>
      </c>
      <c r="D13" s="3">
        <v>4020</v>
      </c>
      <c r="E13" s="12">
        <f>3*E12</f>
        <v>13500</v>
      </c>
      <c r="F13" s="3">
        <f t="shared" si="0"/>
        <v>54270000</v>
      </c>
    </row>
    <row r="14" spans="1:13" x14ac:dyDescent="0.25">
      <c r="A14" s="19"/>
      <c r="B14" s="21"/>
      <c r="C14" s="16" t="s">
        <v>19</v>
      </c>
      <c r="D14" s="3">
        <v>242</v>
      </c>
      <c r="E14" s="12">
        <f>E2+E11+E12</f>
        <v>14500</v>
      </c>
      <c r="F14" s="3">
        <f t="shared" si="0"/>
        <v>3509000</v>
      </c>
    </row>
    <row r="15" spans="1:13" x14ac:dyDescent="0.25">
      <c r="A15" s="19"/>
      <c r="B15" s="21"/>
      <c r="C15" s="16" t="s">
        <v>21</v>
      </c>
      <c r="D15" s="3">
        <v>4060</v>
      </c>
      <c r="E15" s="11">
        <v>3</v>
      </c>
      <c r="F15" s="3">
        <f t="shared" si="0"/>
        <v>12180</v>
      </c>
    </row>
    <row r="16" spans="1:13" x14ac:dyDescent="0.25">
      <c r="A16" s="19"/>
      <c r="B16" s="2" t="s">
        <v>41</v>
      </c>
      <c r="C16" s="16" t="s">
        <v>20</v>
      </c>
      <c r="D16" s="3">
        <v>10</v>
      </c>
      <c r="E16" s="12">
        <f>E14</f>
        <v>14500</v>
      </c>
      <c r="F16" s="3">
        <f t="shared" si="0"/>
        <v>145000</v>
      </c>
    </row>
    <row r="17" spans="1:7" x14ac:dyDescent="0.25">
      <c r="A17" s="19" t="s">
        <v>24</v>
      </c>
      <c r="B17" s="21" t="s">
        <v>42</v>
      </c>
      <c r="C17" s="16" t="s">
        <v>10</v>
      </c>
      <c r="D17" s="3">
        <v>4276</v>
      </c>
      <c r="E17" s="12">
        <v>1500</v>
      </c>
      <c r="F17" s="3">
        <f t="shared" si="0"/>
        <v>6414000</v>
      </c>
    </row>
    <row r="18" spans="1:7" x14ac:dyDescent="0.25">
      <c r="A18" s="19"/>
      <c r="B18" s="21"/>
      <c r="C18" s="16" t="s">
        <v>15</v>
      </c>
      <c r="D18" s="3">
        <v>39</v>
      </c>
      <c r="E18" s="12">
        <f>1*E17</f>
        <v>1500</v>
      </c>
      <c r="F18" s="3">
        <f t="shared" si="0"/>
        <v>58500</v>
      </c>
    </row>
    <row r="19" spans="1:7" x14ac:dyDescent="0.25">
      <c r="A19" s="19"/>
      <c r="B19" s="21"/>
      <c r="C19" s="16" t="s">
        <v>12</v>
      </c>
      <c r="D19" s="3">
        <v>68</v>
      </c>
      <c r="E19" s="12">
        <f>3*E17</f>
        <v>4500</v>
      </c>
      <c r="F19" s="3">
        <f t="shared" si="0"/>
        <v>306000</v>
      </c>
    </row>
    <row r="20" spans="1:7" x14ac:dyDescent="0.25">
      <c r="A20" s="19"/>
      <c r="B20" s="21" t="s">
        <v>43</v>
      </c>
      <c r="C20" s="16" t="s">
        <v>11</v>
      </c>
      <c r="D20" s="3">
        <v>84</v>
      </c>
      <c r="E20" s="13">
        <f>5*52*E17</f>
        <v>390000</v>
      </c>
      <c r="F20" s="3">
        <f t="shared" si="0"/>
        <v>32760000</v>
      </c>
    </row>
    <row r="21" spans="1:7" x14ac:dyDescent="0.25">
      <c r="A21" s="19"/>
      <c r="B21" s="21"/>
      <c r="C21" s="16" t="s">
        <v>25</v>
      </c>
      <c r="D21" s="3">
        <v>30</v>
      </c>
      <c r="E21" s="13">
        <f>E20*5</f>
        <v>1950000</v>
      </c>
      <c r="F21" s="3">
        <f t="shared" si="0"/>
        <v>58500000</v>
      </c>
    </row>
    <row r="22" spans="1:7" x14ac:dyDescent="0.25">
      <c r="A22" s="19"/>
      <c r="B22" s="21" t="s">
        <v>44</v>
      </c>
      <c r="C22" s="16" t="s">
        <v>13</v>
      </c>
      <c r="D22" s="3">
        <v>58</v>
      </c>
      <c r="E22" s="13">
        <f>1*E20</f>
        <v>390000</v>
      </c>
      <c r="F22" s="3">
        <f t="shared" si="0"/>
        <v>22620000</v>
      </c>
    </row>
    <row r="23" spans="1:7" x14ac:dyDescent="0.25">
      <c r="A23" s="19"/>
      <c r="B23" s="21"/>
      <c r="C23" s="16" t="s">
        <v>14</v>
      </c>
      <c r="D23" s="3">
        <v>38</v>
      </c>
      <c r="E23" s="13">
        <f>120*E20</f>
        <v>46800000</v>
      </c>
      <c r="F23" s="3">
        <f t="shared" si="0"/>
        <v>1778400000</v>
      </c>
    </row>
    <row r="25" spans="1:7" x14ac:dyDescent="0.25">
      <c r="A25" s="1"/>
      <c r="B25" s="2"/>
      <c r="C25" s="3"/>
      <c r="D25" s="21" t="s">
        <v>29</v>
      </c>
      <c r="E25" s="11" t="s">
        <v>22</v>
      </c>
      <c r="F25" s="3"/>
      <c r="G25" s="3"/>
    </row>
    <row r="26" spans="1:7" x14ac:dyDescent="0.25">
      <c r="A26" s="1"/>
      <c r="B26" s="2"/>
      <c r="C26" s="3"/>
      <c r="D26" s="21"/>
      <c r="E26" s="12" t="s">
        <v>30</v>
      </c>
      <c r="F26" s="3"/>
      <c r="G26" s="3"/>
    </row>
    <row r="27" spans="1:7" x14ac:dyDescent="0.25">
      <c r="A27" s="1"/>
      <c r="B27" s="2"/>
      <c r="C27" s="3"/>
      <c r="D27" s="13" t="s">
        <v>31</v>
      </c>
      <c r="E27" s="13"/>
      <c r="F27" s="4" t="e">
        <f>SUM(J2,#REF!, J3, J4, F16, J6, J7, J8)</f>
        <v>#REF!</v>
      </c>
      <c r="G27" s="4"/>
    </row>
    <row r="28" spans="1:7" x14ac:dyDescent="0.25">
      <c r="A28" s="1"/>
      <c r="B28" s="3"/>
    </row>
    <row r="29" spans="1:7" x14ac:dyDescent="0.25">
      <c r="A29" s="1"/>
      <c r="B29" s="3"/>
    </row>
    <row r="30" spans="1:7" x14ac:dyDescent="0.25">
      <c r="A30" s="1"/>
      <c r="B30" s="3"/>
    </row>
    <row r="31" spans="1:7" x14ac:dyDescent="0.25">
      <c r="A31" s="3"/>
      <c r="B31" s="3"/>
    </row>
    <row r="32" spans="1:7" x14ac:dyDescent="0.25">
      <c r="A32" s="3"/>
      <c r="B32" s="3"/>
    </row>
  </sheetData>
  <mergeCells count="12">
    <mergeCell ref="B2:B6"/>
    <mergeCell ref="H2:H5"/>
    <mergeCell ref="I10:K10"/>
    <mergeCell ref="D25:D26"/>
    <mergeCell ref="A2:A16"/>
    <mergeCell ref="A17:A23"/>
    <mergeCell ref="B7:B10"/>
    <mergeCell ref="B11:B15"/>
    <mergeCell ref="B17:B19"/>
    <mergeCell ref="B20:B21"/>
    <mergeCell ref="B22:B23"/>
    <mergeCell ref="I9:K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Amador Elizarrarás Herrera</dc:creator>
  <cp:lastModifiedBy>Carlos Amador Elizarrarás Herrera</cp:lastModifiedBy>
  <dcterms:created xsi:type="dcterms:W3CDTF">2022-05-13T06:06:44Z</dcterms:created>
  <dcterms:modified xsi:type="dcterms:W3CDTF">2022-05-16T14:14:06Z</dcterms:modified>
</cp:coreProperties>
</file>