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drawings/drawing8.xml" ContentType="application/vnd.openxmlformats-officedocument.drawing+xml"/>
  <Override PartName="/xl/charts/chart19.xml" ContentType="application/vnd.openxmlformats-officedocument.drawingml.chart+xml"/>
  <Override PartName="/xl/drawings/drawing9.xml" ContentType="application/vnd.openxmlformats-officedocument.drawing+xml"/>
  <Override PartName="/xl/charts/chart20.xml" ContentType="application/vnd.openxmlformats-officedocument.drawingml.chart+xml"/>
  <Override PartName="/xl/drawings/drawing10.xml" ContentType="application/vnd.openxmlformats-officedocument.drawing+xml"/>
  <Override PartName="/xl/charts/chart21.xml" ContentType="application/vnd.openxmlformats-officedocument.drawingml.chart+xml"/>
  <Override PartName="/xl/drawings/drawing11.xml" ContentType="application/vnd.openxmlformats-officedocument.drawing+xml"/>
  <Override PartName="/xl/charts/chart22.xml" ContentType="application/vnd.openxmlformats-officedocument.drawingml.chart+xml"/>
  <Override PartName="/xl/drawings/drawing12.xml" ContentType="application/vnd.openxmlformats-officedocument.drawing+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arlosa.garzon\OneDrive - unimilitar.edu.co\Unimilitar\2. Working papers\Multidimensional Gini\2025 paper\"/>
    </mc:Choice>
  </mc:AlternateContent>
  <bookViews>
    <workbookView xWindow="0" yWindow="495" windowWidth="25605" windowHeight="14265" tabRatio="500" firstSheet="9" activeTab="11"/>
  </bookViews>
  <sheets>
    <sheet name="Inequiality" sheetId="9" r:id="rId1"/>
    <sheet name="Poverty" sheetId="11" r:id="rId2"/>
    <sheet name="Growth" sheetId="10" r:id="rId3"/>
    <sheet name="Variables" sheetId="1" r:id="rId4"/>
    <sheet name="Graphs" sheetId="2" state="hidden" r:id="rId5"/>
    <sheet name="Inequality M" sheetId="3" r:id="rId6"/>
    <sheet name="Axioms" sheetId="4" r:id="rId7"/>
    <sheet name="Formula" sheetId="5" r:id="rId8"/>
    <sheet name="MIG" sheetId="6" r:id="rId9"/>
    <sheet name="Nivel beta 0 graph" sheetId="12" r:id="rId10"/>
    <sheet name="Cambio beta 0 graph" sheetId="13" r:id="rId11"/>
    <sheet name="Nivel beta -1 graph" sheetId="14" r:id="rId12"/>
    <sheet name="Cambio Beta -1 graph" sheetId="15" r:id="rId13"/>
    <sheet name="Nivel beta -2 graph" sheetId="16" r:id="rId14"/>
    <sheet name="Cambio beta -2 graph" sheetId="17"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73" i="6" l="1"/>
  <c r="Q73" i="6"/>
  <c r="P73" i="6"/>
  <c r="O73" i="6"/>
  <c r="N73" i="6"/>
  <c r="M73" i="6"/>
  <c r="L73" i="6"/>
  <c r="K73" i="6"/>
  <c r="J73" i="6"/>
  <c r="I73" i="6"/>
  <c r="H73" i="6"/>
  <c r="G73" i="6"/>
  <c r="F73" i="6"/>
  <c r="E73" i="6"/>
  <c r="D73" i="6"/>
  <c r="R72" i="6"/>
  <c r="Q72" i="6"/>
  <c r="P72" i="6"/>
  <c r="O72" i="6"/>
  <c r="N72" i="6"/>
  <c r="M72" i="6"/>
  <c r="L72" i="6"/>
  <c r="K72" i="6"/>
  <c r="J72" i="6"/>
  <c r="I72" i="6"/>
  <c r="H72" i="6"/>
  <c r="G72" i="6"/>
  <c r="F72" i="6"/>
  <c r="E72" i="6"/>
  <c r="D72" i="6"/>
  <c r="R71" i="6"/>
  <c r="Q71" i="6"/>
  <c r="P71" i="6"/>
  <c r="O71" i="6"/>
  <c r="N71" i="6"/>
  <c r="M71" i="6"/>
  <c r="L71" i="6"/>
  <c r="K71" i="6"/>
  <c r="J71" i="6"/>
  <c r="I71" i="6"/>
  <c r="H71" i="6"/>
  <c r="G71" i="6"/>
  <c r="F71" i="6"/>
  <c r="E71" i="6"/>
  <c r="D71" i="6"/>
  <c r="R70" i="6"/>
  <c r="Q70" i="6"/>
  <c r="P70" i="6"/>
  <c r="O70" i="6"/>
  <c r="N70" i="6"/>
  <c r="M70" i="6"/>
  <c r="L70" i="6"/>
  <c r="K70" i="6"/>
  <c r="J70" i="6"/>
  <c r="I70" i="6"/>
  <c r="H70" i="6"/>
  <c r="G70" i="6"/>
  <c r="F70" i="6"/>
  <c r="E70" i="6"/>
  <c r="D70" i="6"/>
  <c r="R52" i="6"/>
  <c r="Q52" i="6"/>
  <c r="P52" i="6"/>
  <c r="O52" i="6"/>
  <c r="N52" i="6"/>
  <c r="M52" i="6"/>
  <c r="L52" i="6"/>
  <c r="K52" i="6"/>
  <c r="J52" i="6"/>
  <c r="I52" i="6"/>
  <c r="H52" i="6"/>
  <c r="G52" i="6"/>
  <c r="F52" i="6"/>
  <c r="E52" i="6"/>
  <c r="D52" i="6"/>
  <c r="R51" i="6"/>
  <c r="Q51" i="6"/>
  <c r="P51" i="6"/>
  <c r="O51" i="6"/>
  <c r="N51" i="6"/>
  <c r="M51" i="6"/>
  <c r="L51" i="6"/>
  <c r="K51" i="6"/>
  <c r="J51" i="6"/>
  <c r="I51" i="6"/>
  <c r="H51" i="6"/>
  <c r="G51" i="6"/>
  <c r="F51" i="6"/>
  <c r="E51" i="6"/>
  <c r="D51" i="6"/>
  <c r="R50" i="6"/>
  <c r="Q50" i="6"/>
  <c r="P50" i="6"/>
  <c r="O50" i="6"/>
  <c r="N50" i="6"/>
  <c r="M50" i="6"/>
  <c r="L50" i="6"/>
  <c r="K50" i="6"/>
  <c r="J50" i="6"/>
  <c r="I50" i="6"/>
  <c r="H50" i="6"/>
  <c r="G50" i="6"/>
  <c r="F50" i="6"/>
  <c r="E50" i="6"/>
  <c r="E57" i="6" s="1"/>
  <c r="D50" i="6"/>
  <c r="R49" i="6"/>
  <c r="Q49" i="6"/>
  <c r="P49" i="6"/>
  <c r="O49" i="6"/>
  <c r="N49" i="6"/>
  <c r="M49" i="6"/>
  <c r="L49" i="6"/>
  <c r="K49" i="6"/>
  <c r="J49" i="6"/>
  <c r="I49" i="6"/>
  <c r="H49" i="6"/>
  <c r="G49" i="6"/>
  <c r="F49" i="6"/>
  <c r="E49" i="6"/>
  <c r="E56" i="6" s="1"/>
  <c r="D49" i="6"/>
  <c r="D28" i="6"/>
  <c r="C23" i="5"/>
  <c r="D42" i="5"/>
  <c r="C27" i="5"/>
  <c r="R81" i="6"/>
  <c r="Q81" i="6"/>
  <c r="P81" i="6"/>
  <c r="O81" i="6"/>
  <c r="N81" i="6"/>
  <c r="M81" i="6"/>
  <c r="L81" i="6"/>
  <c r="K81" i="6"/>
  <c r="J81" i="6"/>
  <c r="I81" i="6"/>
  <c r="H81" i="6"/>
  <c r="G81" i="6"/>
  <c r="F81" i="6"/>
  <c r="E81" i="6"/>
  <c r="R80" i="6"/>
  <c r="J80" i="6"/>
  <c r="R60" i="6"/>
  <c r="Q60" i="6"/>
  <c r="P60" i="6"/>
  <c r="O60" i="6"/>
  <c r="N60" i="6"/>
  <c r="M60" i="6"/>
  <c r="L60" i="6"/>
  <c r="K60" i="6"/>
  <c r="J60" i="6"/>
  <c r="I60" i="6"/>
  <c r="H60" i="6"/>
  <c r="G60" i="6"/>
  <c r="F60" i="6"/>
  <c r="E60" i="6"/>
  <c r="O56" i="6"/>
  <c r="J25" i="6"/>
  <c r="E25" i="6"/>
  <c r="D25" i="6"/>
  <c r="R25" i="6"/>
  <c r="Q25" i="6"/>
  <c r="P25" i="6"/>
  <c r="O25" i="6"/>
  <c r="N25" i="6"/>
  <c r="M25" i="6"/>
  <c r="L25" i="6"/>
  <c r="K25" i="6"/>
  <c r="I25" i="6"/>
  <c r="I58" i="6" s="1"/>
  <c r="H25" i="6"/>
  <c r="G25" i="6"/>
  <c r="F25" i="6"/>
  <c r="D24" i="6"/>
  <c r="R24" i="6"/>
  <c r="Q24" i="6"/>
  <c r="P24" i="6"/>
  <c r="P57" i="6" s="1"/>
  <c r="O24" i="6"/>
  <c r="N24" i="6"/>
  <c r="M24" i="6"/>
  <c r="L24" i="6"/>
  <c r="K24" i="6"/>
  <c r="J24" i="6"/>
  <c r="I24" i="6"/>
  <c r="H24" i="6"/>
  <c r="G24" i="6"/>
  <c r="F24" i="6"/>
  <c r="E24" i="6"/>
  <c r="D23" i="6"/>
  <c r="D30" i="6" s="1"/>
  <c r="D52" i="5"/>
  <c r="E52" i="5"/>
  <c r="C52" i="5"/>
  <c r="C57" i="5" s="1"/>
  <c r="E39" i="6"/>
  <c r="I39" i="6"/>
  <c r="J39" i="6"/>
  <c r="K39" i="6"/>
  <c r="L39" i="6"/>
  <c r="M39" i="6"/>
  <c r="N39" i="6"/>
  <c r="O39" i="6"/>
  <c r="P39" i="6"/>
  <c r="P79" i="6" s="1"/>
  <c r="Q39" i="6"/>
  <c r="R39" i="6"/>
  <c r="Q23" i="6"/>
  <c r="Q31" i="6" s="1"/>
  <c r="R23" i="6"/>
  <c r="R28" i="6" s="1"/>
  <c r="P23" i="6"/>
  <c r="P31" i="6" s="1"/>
  <c r="O23" i="6"/>
  <c r="O30" i="6" s="1"/>
  <c r="N23" i="6"/>
  <c r="M23" i="6"/>
  <c r="L23" i="6"/>
  <c r="K23" i="6"/>
  <c r="K28" i="6" s="1"/>
  <c r="J23" i="6"/>
  <c r="J28" i="6" s="1"/>
  <c r="I23" i="6"/>
  <c r="I31" i="6" s="1"/>
  <c r="H23" i="6"/>
  <c r="H31" i="6" s="1"/>
  <c r="G23" i="6"/>
  <c r="G30" i="6" s="1"/>
  <c r="F23" i="6"/>
  <c r="E23" i="6"/>
  <c r="C42" i="5"/>
  <c r="B14" i="5"/>
  <c r="B27" i="5"/>
  <c r="C43" i="5"/>
  <c r="B23" i="5"/>
  <c r="G10" i="5"/>
  <c r="B25" i="5"/>
  <c r="B24" i="5"/>
  <c r="D23" i="5"/>
  <c r="D14" i="5"/>
  <c r="C14" i="5"/>
  <c r="F42" i="11"/>
  <c r="E42" i="11"/>
  <c r="D42" i="11"/>
  <c r="C42" i="11"/>
  <c r="B42" i="11"/>
  <c r="C62" i="11"/>
  <c r="D62" i="11"/>
  <c r="E62" i="11"/>
  <c r="F62" i="11"/>
  <c r="B62" i="11"/>
  <c r="C11" i="11"/>
  <c r="B11" i="11"/>
  <c r="C13" i="11"/>
  <c r="B13" i="11" s="1"/>
  <c r="C12" i="11"/>
  <c r="B12" i="11"/>
  <c r="C10" i="11"/>
  <c r="B10" i="11"/>
  <c r="C9" i="11"/>
  <c r="B9" i="11"/>
  <c r="C3" i="11"/>
  <c r="B3" i="11" s="1"/>
  <c r="C7" i="11"/>
  <c r="B7" i="11" s="1"/>
  <c r="C6" i="11"/>
  <c r="B6" i="11" s="1"/>
  <c r="C5" i="11"/>
  <c r="B5" i="11" s="1"/>
  <c r="C4" i="11"/>
  <c r="B4" i="11" s="1"/>
  <c r="E32" i="10"/>
  <c r="E33" i="10"/>
  <c r="E34" i="10"/>
  <c r="E35" i="10"/>
  <c r="E36" i="10"/>
  <c r="E37" i="10"/>
  <c r="E38" i="10"/>
  <c r="E39" i="10"/>
  <c r="E40" i="10"/>
  <c r="E41" i="10"/>
  <c r="E42" i="10"/>
  <c r="E43" i="10"/>
  <c r="E44" i="10"/>
  <c r="E31" i="10"/>
  <c r="E45" i="10"/>
  <c r="Q79" i="6" l="1"/>
  <c r="P56" i="6"/>
  <c r="M79" i="6"/>
  <c r="R79" i="6"/>
  <c r="E29" i="6"/>
  <c r="E80" i="6"/>
  <c r="J79" i="6"/>
  <c r="K80" i="6"/>
  <c r="L29" i="6"/>
  <c r="L79" i="6"/>
  <c r="L80" i="6"/>
  <c r="H57" i="6"/>
  <c r="F30" i="6"/>
  <c r="F80" i="6"/>
  <c r="I57" i="6"/>
  <c r="K79" i="6"/>
  <c r="M28" i="6"/>
  <c r="M80" i="6"/>
  <c r="E79" i="6"/>
  <c r="N30" i="6"/>
  <c r="N58" i="6"/>
  <c r="F58" i="6"/>
  <c r="O58" i="6"/>
  <c r="G56" i="6"/>
  <c r="H58" i="6"/>
  <c r="H56" i="6"/>
  <c r="O80" i="6"/>
  <c r="F57" i="6"/>
  <c r="O57" i="6"/>
  <c r="Q58" i="6"/>
  <c r="I56" i="6"/>
  <c r="E58" i="6"/>
  <c r="M58" i="6"/>
  <c r="R56" i="6"/>
  <c r="I59" i="6"/>
  <c r="N57" i="6"/>
  <c r="R58" i="6"/>
  <c r="L58" i="6"/>
  <c r="J58" i="6"/>
  <c r="K59" i="6"/>
  <c r="M59" i="6"/>
  <c r="Q57" i="6"/>
  <c r="J57" i="6"/>
  <c r="K56" i="6"/>
  <c r="L56" i="6"/>
  <c r="Q56" i="6"/>
  <c r="K57" i="6"/>
  <c r="E59" i="6"/>
  <c r="L57" i="6"/>
  <c r="F56" i="6"/>
  <c r="I30" i="6"/>
  <c r="K30" i="6"/>
  <c r="K29" i="6"/>
  <c r="L36" i="6" s="1"/>
  <c r="H28" i="6"/>
  <c r="J31" i="6"/>
  <c r="J38" i="6" s="1"/>
  <c r="J78" i="6" s="1"/>
  <c r="J30" i="6"/>
  <c r="G28" i="6"/>
  <c r="J29" i="6"/>
  <c r="O31" i="6"/>
  <c r="P38" i="6" s="1"/>
  <c r="I29" i="6"/>
  <c r="K31" i="6"/>
  <c r="Q28" i="6"/>
  <c r="R35" i="6" s="1"/>
  <c r="M30" i="6"/>
  <c r="F31" i="6"/>
  <c r="R30" i="6"/>
  <c r="N31" i="6"/>
  <c r="H29" i="6"/>
  <c r="G31" i="6"/>
  <c r="E30" i="6"/>
  <c r="R29" i="6"/>
  <c r="P28" i="6"/>
  <c r="Q29" i="6"/>
  <c r="O28" i="6"/>
  <c r="Q30" i="6"/>
  <c r="P29" i="6"/>
  <c r="I28" i="6"/>
  <c r="O37" i="6"/>
  <c r="I38" i="6"/>
  <c r="K35" i="6"/>
  <c r="Q38" i="6"/>
  <c r="Q78" i="6" s="1"/>
  <c r="L30" i="6"/>
  <c r="M31" i="6"/>
  <c r="D29" i="6"/>
  <c r="O29" i="6"/>
  <c r="G29" i="6"/>
  <c r="E28" i="6"/>
  <c r="P30" i="6"/>
  <c r="H30" i="6"/>
  <c r="N29" i="6"/>
  <c r="F29" i="6"/>
  <c r="L28" i="6"/>
  <c r="L35" i="6" s="1"/>
  <c r="M29" i="6"/>
  <c r="M36" i="6" s="1"/>
  <c r="D31" i="6"/>
  <c r="E31" i="6"/>
  <c r="L31" i="6"/>
  <c r="N28" i="6"/>
  <c r="F28" i="6"/>
  <c r="R31" i="6"/>
  <c r="R38" i="6" s="1"/>
  <c r="C45" i="10"/>
  <c r="B45" i="10"/>
  <c r="N37" i="6" l="1"/>
  <c r="O77" i="6"/>
  <c r="J59" i="6"/>
  <c r="N79" i="6"/>
  <c r="O79" i="6"/>
  <c r="N77" i="6"/>
  <c r="P58" i="6"/>
  <c r="G58" i="6"/>
  <c r="R78" i="6"/>
  <c r="R57" i="6"/>
  <c r="G80" i="6"/>
  <c r="P59" i="6"/>
  <c r="G57" i="6"/>
  <c r="P80" i="6"/>
  <c r="Q80" i="6"/>
  <c r="H59" i="6"/>
  <c r="J56" i="6"/>
  <c r="H80" i="6"/>
  <c r="N80" i="6"/>
  <c r="I80" i="6"/>
  <c r="M57" i="6"/>
  <c r="I37" i="6"/>
  <c r="I77" i="6" s="1"/>
  <c r="K36" i="6"/>
  <c r="Q59" i="6"/>
  <c r="R59" i="6"/>
  <c r="L59" i="6"/>
  <c r="L37" i="6"/>
  <c r="O38" i="6"/>
  <c r="J37" i="6"/>
  <c r="M56" i="6"/>
  <c r="O59" i="6"/>
  <c r="N56" i="6"/>
  <c r="N59" i="6"/>
  <c r="F59" i="6"/>
  <c r="L38" i="6"/>
  <c r="L78" i="6" s="1"/>
  <c r="G59" i="6"/>
  <c r="K58" i="6"/>
  <c r="I35" i="6"/>
  <c r="K38" i="6"/>
  <c r="K78" i="6" s="1"/>
  <c r="P36" i="6"/>
  <c r="M38" i="6"/>
  <c r="I36" i="6"/>
  <c r="K37" i="6"/>
  <c r="R37" i="6"/>
  <c r="R77" i="6" s="1"/>
  <c r="P35" i="6"/>
  <c r="J36" i="6"/>
  <c r="Q36" i="6"/>
  <c r="R36" i="6"/>
  <c r="Q35" i="6"/>
  <c r="M37" i="6"/>
  <c r="M77" i="6" s="1"/>
  <c r="J35" i="6"/>
  <c r="E35" i="6"/>
  <c r="O36" i="6"/>
  <c r="M35" i="6"/>
  <c r="P37" i="6"/>
  <c r="P77" i="6" s="1"/>
  <c r="Q37" i="6"/>
  <c r="Q77" i="6" s="1"/>
  <c r="N35" i="6"/>
  <c r="O35" i="6"/>
  <c r="N36" i="6"/>
  <c r="N38" i="6"/>
  <c r="N78" i="6" s="1"/>
  <c r="F26" i="9"/>
  <c r="E26" i="9"/>
  <c r="D26" i="9"/>
  <c r="C26" i="9"/>
  <c r="B26" i="9"/>
  <c r="F39" i="6"/>
  <c r="F79" i="6" s="1"/>
  <c r="G39" i="6"/>
  <c r="G79" i="6" s="1"/>
  <c r="H39" i="6"/>
  <c r="E36" i="6"/>
  <c r="F36" i="6"/>
  <c r="H36" i="6"/>
  <c r="H37" i="6"/>
  <c r="G37" i="6"/>
  <c r="H38" i="6"/>
  <c r="G35" i="6"/>
  <c r="H35" i="6"/>
  <c r="C44" i="5"/>
  <c r="C59" i="5" s="1"/>
  <c r="B28" i="5"/>
  <c r="C58" i="5" s="1"/>
  <c r="B29" i="5"/>
  <c r="D79" i="5"/>
  <c r="C28" i="5"/>
  <c r="D44" i="5" s="1"/>
  <c r="C29" i="5"/>
  <c r="D27" i="5"/>
  <c r="E42" i="5" s="1"/>
  <c r="D28" i="5"/>
  <c r="D29" i="5"/>
  <c r="D43" i="5"/>
  <c r="E43" i="5"/>
  <c r="D45" i="5"/>
  <c r="E45" i="5"/>
  <c r="C45" i="5"/>
  <c r="C60" i="5" s="1"/>
  <c r="G11" i="5"/>
  <c r="G12" i="5"/>
  <c r="E37" i="5"/>
  <c r="E38" i="5"/>
  <c r="E36" i="5"/>
  <c r="D25" i="5"/>
  <c r="C25" i="5"/>
  <c r="D24" i="5"/>
  <c r="C24" i="5"/>
  <c r="F77" i="2"/>
  <c r="F78" i="2"/>
  <c r="F79" i="2"/>
  <c r="F80" i="2"/>
  <c r="F81" i="2"/>
  <c r="F82" i="2"/>
  <c r="F83" i="2"/>
  <c r="F84" i="2"/>
  <c r="F85" i="2"/>
  <c r="F86" i="2"/>
  <c r="F76" i="2"/>
  <c r="G71" i="2"/>
  <c r="G58" i="2"/>
  <c r="G59" i="2"/>
  <c r="G60" i="2"/>
  <c r="G61" i="2"/>
  <c r="G62" i="2"/>
  <c r="G63" i="2"/>
  <c r="G64" i="2"/>
  <c r="G65" i="2"/>
  <c r="G66" i="2"/>
  <c r="G67" i="2"/>
  <c r="G68" i="2"/>
  <c r="G69" i="2"/>
  <c r="G70" i="2"/>
  <c r="G57" i="2"/>
  <c r="F58" i="2"/>
  <c r="F59" i="2"/>
  <c r="F60" i="2"/>
  <c r="F61" i="2"/>
  <c r="F62" i="2"/>
  <c r="F63" i="2"/>
  <c r="F64" i="2"/>
  <c r="F65" i="2"/>
  <c r="F66" i="2"/>
  <c r="F67" i="2"/>
  <c r="F68" i="2"/>
  <c r="F69" i="2"/>
  <c r="F70" i="2"/>
  <c r="F71" i="2"/>
  <c r="F57" i="2"/>
  <c r="O78" i="6" l="1"/>
  <c r="H79" i="6"/>
  <c r="I79" i="6"/>
  <c r="J77" i="6"/>
  <c r="G77" i="6"/>
  <c r="K77" i="6"/>
  <c r="L77" i="6"/>
  <c r="H77" i="6"/>
  <c r="I78" i="6"/>
  <c r="M78" i="6"/>
  <c r="P78" i="6"/>
  <c r="F37" i="6"/>
  <c r="G38" i="6"/>
  <c r="G78" i="6" s="1"/>
  <c r="E37" i="6"/>
  <c r="E77" i="6" s="1"/>
  <c r="E38" i="6"/>
  <c r="E78" i="6" s="1"/>
  <c r="D59" i="5"/>
  <c r="D57" i="5"/>
  <c r="E60" i="5"/>
  <c r="E58" i="5"/>
  <c r="C79" i="5"/>
  <c r="D58" i="5"/>
  <c r="D60" i="5"/>
  <c r="E57" i="5"/>
  <c r="F38" i="6"/>
  <c r="G36" i="6"/>
  <c r="F35" i="6"/>
  <c r="E44" i="5"/>
  <c r="E59" i="5" s="1"/>
  <c r="F77" i="6" l="1"/>
  <c r="F78" i="6"/>
  <c r="H78" i="6"/>
  <c r="B79" i="5"/>
</calcChain>
</file>

<file path=xl/sharedStrings.xml><?xml version="1.0" encoding="utf-8"?>
<sst xmlns="http://schemas.openxmlformats.org/spreadsheetml/2006/main" count="474" uniqueCount="287">
  <si>
    <t>The multidimensional Gini coefficient</t>
  </si>
  <si>
    <t>Dimension</t>
  </si>
  <si>
    <t>Health</t>
  </si>
  <si>
    <t>Education</t>
  </si>
  <si>
    <t>Childhood</t>
  </si>
  <si>
    <t>Question in survey</t>
  </si>
  <si>
    <t>Years of education completed</t>
  </si>
  <si>
    <t>Variable</t>
  </si>
  <si>
    <t>Description</t>
  </si>
  <si>
    <t>Type</t>
  </si>
  <si>
    <t>Format</t>
  </si>
  <si>
    <t>Continuous</t>
  </si>
  <si>
    <t>Numeric</t>
  </si>
  <si>
    <t>Access to health care with opportunity</t>
  </si>
  <si>
    <t>It was constructed a variable indicating the number of years attained by each household member. In the case of people who were studying at the time of applying the survey, the calculation correspond to the years accumulated until the immediately preceding degree to which they are enrolled (Only years approved). In the case of people who are out of school years of education achieved correspond to the cumulative to the last degree achieved. After that the data base was filtered for people over 15 and a household average is calculated.</t>
  </si>
  <si>
    <t>1. Are you currently studied? (Attend preschool, school, college or university) 
1: Yes, 2: No                           
2. In what level are you enrolled and currently pursuing degree? 
a. Preschool; b. Basic primary (1st - 5th); c. Secondary school (6th. To 9th); d. Tertiary school (10th - 13th); e. Technical education; f. Technological education; g. University (undergraduate); h. Postgraduate                                  
3. What is your highest educational level attained? and the last year or grade passed at this level? 
a. None; b. Preschool; c. Basic primary (1st - 5th); d. Secondary school (6th to 9th); e. Tertiary school (10th - 13th); f. Technical untitled; g. Technical entitled; h. Technological untitled; i. Technological entitled; j. University untitled; k. University entitled; l. Postgraduate untitled; m. Postgraduate entitled</t>
  </si>
  <si>
    <t>Meassurement</t>
  </si>
  <si>
    <t>Access to healthcare</t>
  </si>
  <si>
    <t>Access to child care</t>
  </si>
  <si>
    <t>Access to child caring services</t>
  </si>
  <si>
    <t>Level of analysis</t>
  </si>
  <si>
    <t>Household</t>
  </si>
  <si>
    <t>1. Along the week, where or with whom remains the child most of the time?
a. Attends a community prescholar or a kindergarden, b. In home with her father and mother, c. At work with her mother and father, d. At home with a nanny, e. The care of a relative over 18 years, f. The care of a relative under 18 years, g. At home alone, h. Other.</t>
  </si>
  <si>
    <t>Argumentation</t>
  </si>
  <si>
    <t>Gross Coverage</t>
  </si>
  <si>
    <t>Net Coverage</t>
  </si>
  <si>
    <t>Coverage rate of basic (primary and secondary) and terciary education</t>
  </si>
  <si>
    <t>Coverage rate of health insurance</t>
  </si>
  <si>
    <t>2015p</t>
  </si>
  <si>
    <t>Contributory</t>
  </si>
  <si>
    <t>Subsidized</t>
  </si>
  <si>
    <t>Total</t>
  </si>
  <si>
    <t xml:space="preserve">Uninsured </t>
  </si>
  <si>
    <t xml:space="preserve">Source: Ministry of Health. </t>
  </si>
  <si>
    <t>Average years of education</t>
  </si>
  <si>
    <t>Source: Ministry of Education.</t>
  </si>
  <si>
    <t>Source: UNDP Colombia</t>
  </si>
  <si>
    <t>In Colombia, according to the information of the Ministry of Education, since the year 2.006 gross rate of coverage in basic education had been up to 100% and the net coverage rate up to 90%. Coverage is a key variable in the proccess of development, but doesn't mean full knowledge appropiation or an excel behavior in the education achievement. However, years of education completed indicator meassures scholling years ended and aproved. Currently, the country reaches an average years of education of 9.5 in 2012 and is expected that in 2015 this number climbs to 10. Inside this number, inequalities arise. For example, differences between man and woman is around 4/5 of a year of education.</t>
  </si>
  <si>
    <t>Health system in Colombia works in the concept of  colective insurance since 1993. Nowadays, insurance has been climbed drastically, from 60% in the year 2.000 to 95% in 2015. If special regimes in health are incorpored, coverage increases up to 98%. Coverage is vital in terms of health, also is a right that people have, is the right of living. However, access to health care in terms of opportunity is other story, roughly 77% of people that have a disease or face a situation where need to go to a doctor, they really do. Here is where inequalities are hiding. Poor people fece a lot of access barriers, like cultural, geographical, financial, etc.</t>
  </si>
  <si>
    <t>Informal</t>
  </si>
  <si>
    <t>Formal</t>
  </si>
  <si>
    <t>Percentaje of ocupied people, formal and informal</t>
  </si>
  <si>
    <t>Kinder Garden</t>
  </si>
  <si>
    <t>Transition</t>
  </si>
  <si>
    <t>Population 0-5</t>
  </si>
  <si>
    <t>Source: DANE</t>
  </si>
  <si>
    <t xml:space="preserve">Kinder Garden </t>
  </si>
  <si>
    <t>It was constructed a variable by household with children between 0 and 5 years, analysing if they have access to care services for early childhood. It is considered that a child under five years do not have access to care services for early childhood, if she don't attend to a community preschool or kindergarden (public or private). This variable is the percentaje of early childs that don't have this care services.</t>
  </si>
  <si>
    <t>Unemployment rate has been declined from 14% in 2001 to 8,9% in 2015. Those are good news for Colombia. But, half of the employment performed in bad conditions; those that people face in the informal sector of the labor market. Is thrue that infomrality has droped in the last decade, but slowly. In 2001, for example, 54% of the employment was informal and now in 2015 situation is roughly 48%.  In that sence, formal labor sector in Colombia has benn growing, as the unemployment rate is decreasing. Now, in terms of inequality, people working in informal sector are mostly poor. In comparison with formal sector people without education are 6 times in the later, people just with basic education are 3 times. On the other side, formal sector ocupies 4 times more profesionals.</t>
  </si>
  <si>
    <t>Access to a kindergarden is fundamental in early child development. It is a bound step in people's life and is breakdown in poverty spirals. Investment in childhood, or more especificly in early childs, is one of the most powerfull tools for overcoming poverty in developing and poor countries. In fact, in this stage of life, inequality starts to divide peoples development paths. Is so, Colombia has much land to walk in this field. The last fifteen years coverage of kindergarden attendace or childcare alternative is roughly in 24% on average, trying to recover from the second half of the last decade data.  Nowadays, childs between 0 and 5 are around 4,3 millons, 8% of the total population. Acording with Quality of life survey of 2008, this year 48% of this kids were in poverty and 21% in extreme poverty. In poor conditions kindergardens demands are low, as well as health insurance affiliation.</t>
  </si>
  <si>
    <t>It was constructed a variable indicating the access to health care when people have a medical need. It is measured barriers in access to healthcare services effectively. In the case of people who had in the last 30 days had a demand for healthcare, when affiliated at the health system, the calculation included  illness, accident, dental problems or any other health problems that hasn't involved hospitalization. It was considered that a person faced barriers in accessing to health services, if people choose a non institutional attendance, different to a general practitioner, specialist, dentist, therapist or health institution.</t>
  </si>
  <si>
    <t>1. Are you affiliated, is contributor or beneficiary of a social security institution in health?
1: Yes, 2: No
2. In the past 30 days, had some disease, accident, dental problems or any other health problem that has not involved hospitalization? 
1: Yes, 2: No                   
3. To address this health problem, which of the next actions you primarily made? 
a. I went to a general physician, specialist, dentist, therapist or health institution; b. I went to a health worker or nurse; c. I went to a chemist, pharmacist, druggist; d. I consulted a tegua, healer, herbalist, people with empirical experience; e. I attended alternative therapies (acupuncture, flower essences, music therapy, homeopathy, etc.); f. I use home remedies; g. I prescribed by myself h. nothing</t>
  </si>
  <si>
    <t>Values</t>
  </si>
  <si>
    <t>Information of the indicator starts from 0 and its maximun is the highest level of education</t>
  </si>
  <si>
    <t>Values are 0 if people are not affiliated to the health insurance system, 1 if they are affiliated but don't used it the last month and 2 if they are affiliated and use it the last month due to a disease</t>
  </si>
  <si>
    <t>1. In what activity you occupy most of the time last week?
a. Working, b. Looking for Work, c. Studying, d. Household chores, f. Permanently incapacitated for work, g. Another activity, which?
2. Are you currently paying to a pension fund? 
1. Si, 2. No, 3. Pensioner
3. Are you affiliated, is contributor or beneficiary of a social security institution in health?
1: Yes, 2: No</t>
  </si>
  <si>
    <t>Values: 1. Total informality, 2. Unpaid household work, affiliated to the health system, 3. Unpaid sdudents, 4. Unpaid people looking for a job, 5. Workers who contribute to health but not to pension, 6. Workers who contribute to pension and health, 0. Other non laboral activities.</t>
  </si>
  <si>
    <t>relative mean deviation</t>
  </si>
  <si>
    <t>coefficient of variation</t>
  </si>
  <si>
    <t>standard deviation of logs</t>
  </si>
  <si>
    <t>Gini coefficient</t>
  </si>
  <si>
    <t>Mehran measure</t>
  </si>
  <si>
    <t>Piesch measure</t>
  </si>
  <si>
    <t>Kakwani measure</t>
  </si>
  <si>
    <t>Theil entropy measure</t>
  </si>
  <si>
    <t>Theil mean log deviation measure</t>
  </si>
  <si>
    <t>Years of education Inequality Meassures</t>
  </si>
  <si>
    <t>It was constructed a variable of people working in legal conditions of formality. This means that a person was in a formal employment if she was currenlty hired and was paying to a pension fund. This indicator needed the information of the occupational activity developed last month and if taken on account to that activity, people contribute to the Colombian social security system. Is important  highlight that acording to the legal framework health insurance must be universal and in terms of formalization it is mandatory, as well as contribution to a pension fund, when workers are formal.</t>
  </si>
  <si>
    <t>Values: 1. The care of a relative over 18 years, 2. At home with a nanny, 3. a. At work with her mother and father, 4. In home with her father and mother, 5. Attends a community prescholar or a kindergarden</t>
  </si>
  <si>
    <t xml:space="preserve">Property 1. </t>
  </si>
  <si>
    <t>Property 2.</t>
  </si>
  <si>
    <t>For all x in Rk++, and all k × k permutation matrices P :
Wk(Px) = Wk(x)</t>
  </si>
  <si>
    <t>Property 3.</t>
  </si>
  <si>
    <t>For all λ &gt; 0 : Wk(λ1k) = λ.</t>
  </si>
  <si>
    <t>For all x,y in Rk++ : if y &gt; x, then Wk(y) &gt; Wk(x)</t>
  </si>
  <si>
    <t>All entries of x are desirable. If a vector is obtained by increasing at least one entry of another vector, it should be preferred to the initial one.</t>
  </si>
  <si>
    <t>Any information of individuals other than the quantities stated in the entries of x are unimportant in the aggregation. It assures an impartial treatment of all individuals.</t>
  </si>
  <si>
    <t>Whenever all entries of x are equal to λ, the result should be λ</t>
  </si>
  <si>
    <t>Property 4.</t>
  </si>
  <si>
    <t>Let K be the set of all k entries and let L be a subset of K, in the comparison of two vectors, the magnitude of the ‘unconcerned’ entries in L should not matter.</t>
  </si>
  <si>
    <t>Property 5.</t>
  </si>
  <si>
    <t xml:space="preserve">Being R^k++ the set of ordered vectors, the comparison of two vectors is not affected by the magnitude of common entries in both vectors as long as the initial ranking is maintained. </t>
  </si>
  <si>
    <t>Property 6.</t>
  </si>
  <si>
    <t>For all x,y in Rk++ and all positive λ : Wk(x) &gt; Wk(y) if and only if Wk(λx) &gt; Wk(λy).</t>
  </si>
  <si>
    <t>Property 7.</t>
  </si>
  <si>
    <t>For all x,y in Rk++ and all positive diag- onal matrices Λ : Wk(x) &gt; Wk(y) if and only if Wk(Λx) &gt; Wk(Λy).</t>
  </si>
  <si>
    <t>Property 8.</t>
  </si>
  <si>
    <t>Monotonicity</t>
  </si>
  <si>
    <t>MON</t>
  </si>
  <si>
    <t>SYM</t>
  </si>
  <si>
    <t>NORM</t>
  </si>
  <si>
    <t>SEP</t>
  </si>
  <si>
    <t>RSEP</t>
  </si>
  <si>
    <t>WSI</t>
  </si>
  <si>
    <t>SSI</t>
  </si>
  <si>
    <t>WTI</t>
  </si>
  <si>
    <t>Weak translation invariance</t>
  </si>
  <si>
    <t>Strong ratio-scale invariance</t>
  </si>
  <si>
    <t>Weak ratio-scale invariance</t>
  </si>
  <si>
    <t>Rank-dependent Separability</t>
  </si>
  <si>
    <t>Symmetry</t>
  </si>
  <si>
    <t>Normalization</t>
  </si>
  <si>
    <t>Separability</t>
  </si>
  <si>
    <t>For all x, y in Rk++ and all κ : Wk(x) &gt; Wk(y) if and only if Wk(x + κ1k) &gt; Wk(y + κ1k).</t>
  </si>
  <si>
    <t>Rescaling of all entries of the two vectors x and y with the same positive number does not affect their ordering.</t>
  </si>
  <si>
    <t>Rescaling of all entries of x and y should not lead to a reordering, if they differ across the entries of vectors</t>
  </si>
  <si>
    <t>Ordering of two vectors by Wk is not affected if a common amount is added to all entries.</t>
  </si>
  <si>
    <t>Property</t>
  </si>
  <si>
    <t>Redution</t>
  </si>
  <si>
    <t>Definition</t>
  </si>
  <si>
    <t>For all x,x′,y,y′ in Rk++ : if there is an L⊂K such that for all l in L xl =yl and x′l =yl′ whereas for all k in K\L, xk = x′k and yk = yk′, then Wk(x) &gt; Wk(y) ⇔ Wk(x′) &gt; Wk(y′).</t>
  </si>
  <si>
    <t>For all x,x′,y,y′ in R^k++ : if there is an L⊂K such that for all l in L xl =yl and x′l =yl′ whereas for all k in K\L, xk = x′k and yk = yk′, then Wk(x) &gt; Wk(y) ⇔ Wk(x′) &gt; Wk(y′).</t>
  </si>
  <si>
    <t>Replication invariance</t>
  </si>
  <si>
    <t>Property 9.</t>
  </si>
  <si>
    <t>REP</t>
  </si>
  <si>
    <t>For all x in Rk++ and all z in Rlk++ which is a
replication of x : Wlk(z) = Wk(x).</t>
  </si>
  <si>
    <t>Restricted aggregation</t>
  </si>
  <si>
    <t>RA</t>
  </si>
  <si>
    <t>For all x in R^k++ :
Wk(x) = Wk (Wl (x1,...,xl),...,Wl (x1,...,xl),xl+1,...,xk).</t>
  </si>
  <si>
    <t>Aggregation of the total vector is equivalent to an aggregation in which the outcomes of the better-off subgroup are first aggregated into one aggregate.</t>
  </si>
  <si>
    <t>Property 10.</t>
  </si>
  <si>
    <t>Proposition</t>
  </si>
  <si>
    <t>Proposition 1.</t>
  </si>
  <si>
    <t>Proposition 2.</t>
  </si>
  <si>
    <t xml:space="preserve">Aggregation function across dimensions Wm </t>
  </si>
  <si>
    <r>
      <t xml:space="preserve">A continuous aggregation function Wm : Rm++ → R++ satisfies
(a) MON, NORM, SEP and WSI, if and only if for each x in Rm++ we have (1), where wj &gt; 0 for all j and </t>
    </r>
    <r>
      <rPr>
        <sz val="12"/>
        <color theme="1"/>
        <rFont val="Apple Symbols"/>
        <family val="2"/>
      </rPr>
      <t>􏰍</t>
    </r>
    <r>
      <rPr>
        <sz val="12"/>
        <color theme="1"/>
        <rFont val="Arial Narrow"/>
        <family val="2"/>
      </rPr>
      <t>the summatory of wj =1,
(b) MON, NORM and SSI, if and only if for each x in Rm++ we have (2),  where wj  &gt; 0 for all j and summatory of wj =1.</t>
    </r>
  </si>
  <si>
    <t xml:space="preserve">(1)
(2)
</t>
  </si>
  <si>
    <t>Wm</t>
  </si>
  <si>
    <t>Wn</t>
  </si>
  <si>
    <t>Aggregation function</t>
  </si>
  <si>
    <t>Formula</t>
  </si>
  <si>
    <t xml:space="preserve">(a). Constant Elasticity of Substitution (CES) function, where parameter β reflects the degree of substitutability between the dimensions of well-being. β=1: Perfect substitution and β tending to -∞: Perfect complementarity.
(b) Case where β = 0. That is a Cobb-Douglas well-being function, which has unit elasticity of substitution.
</t>
  </si>
  <si>
    <r>
      <t xml:space="preserve">A continuous aggregation function Wn : Rn++ → R++ satisfies MON, SYM, NORM, RSEP, WSI, WTI, REP and RA if and only if for each x in Rn++ we have (3), where </t>
    </r>
    <r>
      <rPr>
        <sz val="12"/>
        <color theme="1"/>
        <rFont val="Palatino Linotype Italic"/>
      </rPr>
      <t>_x0000_δ</t>
    </r>
    <r>
      <rPr>
        <sz val="12"/>
        <color theme="1"/>
        <rFont val="Arial Narrow"/>
        <family val="2"/>
      </rPr>
      <t xml:space="preserve"> &gt; 0 and ri is a shorthand for ri(x), that is the rank of individual i on the basis of the levels of vector x.</t>
    </r>
  </si>
  <si>
    <t>(3)</t>
  </si>
  <si>
    <r>
      <t>(c ) Weighted averages associated to a single parameter δ</t>
    </r>
    <r>
      <rPr>
        <sz val="12"/>
        <color theme="1"/>
        <rFont val="Palatino Linotype Italic"/>
      </rPr>
      <t>_x0000_</t>
    </r>
    <r>
      <rPr>
        <sz val="12"/>
        <color theme="1"/>
        <rFont val="Arial Narrow"/>
        <family val="2"/>
      </rPr>
      <t xml:space="preserve">, the bottom-sensitivity of the aggregation function. The higher </t>
    </r>
    <r>
      <rPr>
        <sz val="12"/>
        <color theme="1"/>
        <rFont val="Palatino Linotype Italic"/>
      </rPr>
      <t>_x0000_</t>
    </r>
    <r>
      <rPr>
        <sz val="12"/>
        <color theme="1"/>
        <rFont val="Arial Narrow"/>
        <family val="2"/>
      </rPr>
      <t>δ, the more weight is given to the bottom of the distribution. δ = 1: Unweighted average in the utilitarian tradition. δ tending to +∞: Rawlsian case where only the worse-off individual is counted.  δ between 0 and 1: best-off individuals have the more weight. In the standard Gini social evaluation function δ</t>
    </r>
    <r>
      <rPr>
        <sz val="12"/>
        <color theme="1"/>
        <rFont val="Palatino Linotype Italic"/>
      </rPr>
      <t>_x0000_</t>
    </r>
    <r>
      <rPr>
        <sz val="12"/>
        <color theme="1"/>
        <rFont val="Arial Narrow"/>
        <family val="2"/>
      </rPr>
      <t xml:space="preserve"> = 2.</t>
    </r>
  </si>
  <si>
    <t>Property 11.</t>
  </si>
  <si>
    <t>Uniform Majorization</t>
  </si>
  <si>
    <t>UM</t>
  </si>
  <si>
    <t>For all distribution matrices X and Y in Rnxm ++:
if Y = BX for some nxn bistochastic matrix B,Y ≠ X and Y is not a permutation of X, then Wnxm (Y) &gt; Wnxm (X).</t>
  </si>
  <si>
    <t>if a uniform mean-preserving averaging is carried out in all dimensions, the resulting distribution matrix is socially preferred to the original one (Kolm 1977, Marshall and Olkin 1979, Tsui 1995, Weymark 2006)</t>
  </si>
  <si>
    <t xml:space="preserve">Property 12. </t>
  </si>
  <si>
    <t>Correlation Increasing Transfer</t>
  </si>
  <si>
    <t>CIT</t>
  </si>
  <si>
    <t>Correlation Increasing Majorization</t>
  </si>
  <si>
    <t xml:space="preserve">Property 13. </t>
  </si>
  <si>
    <t>CIM</t>
  </si>
  <si>
    <t>For all distribution matrices X and Z, Z is obtained from X through a CIT if X ≠ Z, X is not a permutation of Z, and there are two individuals k and l such that 
(i) zjk = max {xkj , xlj} for all dimensions j, 
(ii) zjl = min{xkj , xlj } for all dimensions j and 
(iii) zi = xi for all i 2/ {k, l}.</t>
  </si>
  <si>
    <t>Definition 1.</t>
  </si>
  <si>
    <t>In terms if the sensitivity to the correlation between the dimensions of well-being (Atkinson and Bourguignon, 1982), the definition talks about the rearrangement of the outcomes of two individuals such that one individual gets the highest outcomes in all dimensions and the other the lowest (Tsui, 1999)</t>
  </si>
  <si>
    <t>A distribution matrix Z that is obtained from X by any correlation increasing transfer (CIT), is socially inferior. This means that if two distribution matrices have identical marginal distributions, the one with lower correlation between the dimensions is preferred.</t>
  </si>
  <si>
    <t>For all distribution matrices X and Z in Rnxm ++: if Z is obtained from X by a correlation increasing transfer (CIT) then Wnxm (X) &gt; Wnxm (Z).</t>
  </si>
  <si>
    <t>Aggregation function across individuals Wn</t>
  </si>
  <si>
    <t>Proposition 4.</t>
  </si>
  <si>
    <t>Wn (Wm)</t>
  </si>
  <si>
    <t>Continuous double aggregation function, first by dimensions, then by individuals</t>
  </si>
  <si>
    <t>It meas that aggregation takes place on a percapita basis.</t>
  </si>
  <si>
    <t>(4)</t>
  </si>
  <si>
    <r>
      <t xml:space="preserve">Degree of substitutability β should be smaller than 1 and the bottom-sensitivity δ of the aggregation across individuals Wn should be larger than a lower-bound </t>
    </r>
    <r>
      <rPr>
        <sz val="12"/>
        <color theme="1"/>
        <rFont val="Palatino Linotype Italic"/>
      </rPr>
      <t>_x0000_</t>
    </r>
    <r>
      <rPr>
        <sz val="12"/>
        <color theme="1"/>
        <rFont val="Arial Narrow"/>
        <family val="2"/>
      </rPr>
      <t>δ', which depends on the initial matrix X, the weighting scheme w and the degree of substitutability β.</t>
    </r>
  </si>
  <si>
    <r>
      <t>A continuous double aggregation function (4): Rnxm ++→ R ++, where Wm satisfies MON, NORM, SEP and WSI; and Wn satisfies MON, SYM, NORM, RSEP, WSI, WTI, REP and RA. 
Given that, dobble aggregation satisfies:
i) UM if and only if (4) is calculated unsing β &lt; 1 and δ</t>
    </r>
    <r>
      <rPr>
        <sz val="12"/>
        <color theme="1"/>
        <rFont val="Palatino Linotype Italic"/>
      </rPr>
      <t>_x0000_</t>
    </r>
    <r>
      <rPr>
        <sz val="12"/>
        <color theme="1"/>
        <rFont val="Arial Narrow"/>
        <family val="2"/>
      </rPr>
      <t xml:space="preserve"> &gt; 1
ii) CIM if and only if (4) is calculated unsing δ</t>
    </r>
    <r>
      <rPr>
        <sz val="12"/>
        <color theme="1"/>
        <rFont val="Palatino Linotype Italic"/>
      </rPr>
      <t>_x0000_</t>
    </r>
    <r>
      <rPr>
        <sz val="12"/>
        <color theme="1"/>
        <rFont val="Arial Narrow"/>
        <family val="2"/>
      </rPr>
      <t xml:space="preserve"> &gt; δ</t>
    </r>
    <r>
      <rPr>
        <sz val="12"/>
        <color theme="1"/>
        <rFont val="Palatino Linotype Italic"/>
      </rPr>
      <t>_x0000_'</t>
    </r>
    <r>
      <rPr>
        <sz val="12"/>
        <color theme="1"/>
        <rFont val="Arial Narrow"/>
        <family val="2"/>
      </rPr>
      <t xml:space="preserve">,where </t>
    </r>
    <r>
      <rPr>
        <sz val="12"/>
        <color theme="1"/>
        <rFont val="Palatino Linotype Italic"/>
      </rPr>
      <t>_x0000_</t>
    </r>
    <r>
      <rPr>
        <sz val="12"/>
        <color theme="1"/>
        <rFont val="Arial Narrow"/>
        <family val="2"/>
      </rPr>
      <t>δ</t>
    </r>
    <r>
      <rPr>
        <sz val="12"/>
        <color theme="1"/>
        <rFont val="Palatino Linotype Italic"/>
      </rPr>
      <t>_x0000_</t>
    </r>
    <r>
      <rPr>
        <sz val="12"/>
        <color theme="1"/>
        <rFont val="Arial Narrow"/>
        <family val="2"/>
      </rPr>
      <t>' is a threshold depending on the initial matrix, the correlation increasing transfer, w and β</t>
    </r>
    <r>
      <rPr>
        <sz val="12"/>
        <color theme="1"/>
        <rFont val="Palatino Linotype Italic"/>
      </rPr>
      <t>_x0000_</t>
    </r>
    <r>
      <rPr>
        <sz val="12"/>
        <color theme="1"/>
        <rFont val="Arial Narrow"/>
        <family val="2"/>
      </rPr>
      <t>.</t>
    </r>
  </si>
  <si>
    <t>Unfair Rearrangement Principle</t>
  </si>
  <si>
    <t>URP</t>
  </si>
  <si>
    <t>For all distribution matrices X and Z* in Rnxm ++: if Z* is obtained from X by the sequence of correlation increasing transfers that makes one individual in Z* top-ranked in all dimensions, another individual second ranked in all dimensions and so forth, then Wnxm (X) &gt; Wnxm (Z).</t>
  </si>
  <si>
    <t>Sequence of correlation increasing transfers makes one individual top-ranked in all dimensions, another individual second ranked in all dimensions and so forth, leads to social inferior situation. So that, dimensions are perfectly correlated.</t>
  </si>
  <si>
    <t>I(X)</t>
  </si>
  <si>
    <t>Multidimensional inequality is the fraction of the aggregate amount of each dimension of a given distribution matrix that could be destroyed if every dimension of the matrix is equalized while keeping the resulting matrix socially indifferent to the original matrix (Kolm, 1977 and Deqcanq and Lugo, 2009)</t>
  </si>
  <si>
    <r>
      <t xml:space="preserve">I(X) is defined as the scalar that solves: Wnxm ((1 </t>
    </r>
    <r>
      <rPr>
        <sz val="12"/>
        <color theme="1"/>
        <rFont val="Palatino Linotype Italic"/>
      </rPr>
      <t>_x0000_- I</t>
    </r>
    <r>
      <rPr>
        <sz val="12"/>
        <color theme="1"/>
        <rFont val="Arial Narrow"/>
        <family val="2"/>
      </rPr>
      <t>(X)) Xμ) = Wn</t>
    </r>
    <r>
      <rPr>
        <sz val="12"/>
        <color theme="1"/>
        <rFont val="Lucida Grande"/>
        <family val="2"/>
      </rPr>
      <t>x</t>
    </r>
    <r>
      <rPr>
        <sz val="12"/>
        <color theme="1"/>
        <rFont val="Arial Narrow"/>
        <family val="2"/>
      </rPr>
      <t>m (X). Where Xμ is the equalized distribution matrix defined such that all the elements in the j</t>
    </r>
    <r>
      <rPr>
        <sz val="12"/>
        <color theme="1"/>
        <rFont val="Palatino Linotype Italic"/>
      </rPr>
      <t>_x0000_</t>
    </r>
    <r>
      <rPr>
        <sz val="12"/>
        <color theme="1"/>
        <rFont val="Arial Narrow"/>
        <family val="2"/>
      </rPr>
      <t>th column of the matrix are the dimension-wise mean μ(xj)</t>
    </r>
  </si>
  <si>
    <t>Multidimensional relative Inequality S-Gini Index</t>
  </si>
  <si>
    <t>Definition 2.</t>
  </si>
  <si>
    <t>Occupation</t>
  </si>
  <si>
    <t>Formal occupation</t>
  </si>
  <si>
    <t>Occupation in the formal sector of the economy paying for a health and / or pension fund</t>
  </si>
  <si>
    <t>Coverage rate of kinder garden</t>
  </si>
  <si>
    <t>Percentaje of household with at least  one child between 3 and 5 years without childcare</t>
  </si>
  <si>
    <t>Childcare</t>
  </si>
  <si>
    <t>Multidimensional Gini Index</t>
  </si>
  <si>
    <t>Carlos Garzón</t>
  </si>
  <si>
    <t>Example</t>
  </si>
  <si>
    <t>D 1</t>
  </si>
  <si>
    <t>D 2</t>
  </si>
  <si>
    <t>D 3</t>
  </si>
  <si>
    <t>X =</t>
  </si>
  <si>
    <t>µ(xi)</t>
  </si>
  <si>
    <t>µ(xj)</t>
  </si>
  <si>
    <t>β</t>
  </si>
  <si>
    <t>delta</t>
  </si>
  <si>
    <t>n</t>
  </si>
  <si>
    <t>wj</t>
  </si>
  <si>
    <t>m</t>
  </si>
  <si>
    <t>delta = 2</t>
  </si>
  <si>
    <t>delta = 3</t>
  </si>
  <si>
    <t>delta = 4</t>
  </si>
  <si>
    <t>delta = 5</t>
  </si>
  <si>
    <t>bottom sencitivity</t>
  </si>
  <si>
    <t>w</t>
  </si>
  <si>
    <t>m weights wjs relative importance to outcomes in the aggregation across dimensions</t>
  </si>
  <si>
    <t>Number of people</t>
  </si>
  <si>
    <t>Number of dimensions</t>
  </si>
  <si>
    <t>DECANCQ AND LUGO (2009)</t>
  </si>
  <si>
    <t>First Stage: aggregation function across dimension Wm</t>
  </si>
  <si>
    <t>ri</t>
  </si>
  <si>
    <t>Second Stage: Aggregation across individuals Wn</t>
  </si>
  <si>
    <t>Third Stage: Multidimensional S-Gini Inequality Index</t>
  </si>
  <si>
    <t>Sum Wjμ(x)</t>
  </si>
  <si>
    <t>β = 0</t>
  </si>
  <si>
    <t>Income Gini</t>
  </si>
  <si>
    <t>Nacional</t>
  </si>
  <si>
    <t>Cabeceras</t>
  </si>
  <si>
    <t>* Serie 2002 - 2011 Fuente: DANE - Encuesta Continua de Hogares (2002-2006) y Gran Encuesta Integrada de Hogares (2008-2012)
Nota: Datos expandidos con proyecciones de población, elaboradas con base en los resultados del censo 2005.
Nota: los datos de 2006 y 2007 no se calculan por problemas de comparabillidad en las series de empleo y pobreza como resultado del cambio metodológico 
que implicó la transición de la Encuesta Continua de Hogares a la Gran Encuesta Integrada de Hogares. https://www.dane.gov.co/index.php/estadisticas-por-tema/pobreza-y-condiciones-de-vida/pobreza-y-desigualdad/pobreza-y-desigualdad-2012</t>
  </si>
  <si>
    <t>** Serie 2012 - 2023 empalmada. Fuente: DANE - Gran Encuesta Integrada de Hogares (2012 - 2023).
Nota 2012 - 2020:  Datos expandidos con proyecciones de población, elaboradas con base en los resultados del censo 2005 y factor de ajuste de empalme 2012-2020.
Nota 2022 y 2023:  Datos expandidos con proyecciones de población, elaboradas con base en los resultados del censo 2018. Estos son los datos oficiales de pobreza monetaria y corresponden a una actualización del marco muestral realizada a partir del CNPV 2018, por lo cual, no son comparables con los datos de la serie marco 2005. Actualmente, la entidad se encuentra realizando estudios para generar la serie que empalme ambos marcos.
Nota 2021: Datos retroproyectados a partir de las proyecciones de CNPV 2018 y con ajuste poblacional ocasionado por el cambio del marco realizado en 2021</t>
  </si>
  <si>
    <t>Income inequality in Colombia 2002 - 2023</t>
  </si>
  <si>
    <t>National</t>
  </si>
  <si>
    <t>Urban</t>
  </si>
  <si>
    <t>Rural</t>
  </si>
  <si>
    <t>Other semi urban areas</t>
  </si>
  <si>
    <t>Metropolitan areas and big cities</t>
  </si>
  <si>
    <t>13 A.M.</t>
  </si>
  <si>
    <t>Otras Cabeceras</t>
  </si>
  <si>
    <t xml:space="preserve">Resto </t>
  </si>
  <si>
    <t>Percápita income</t>
  </si>
  <si>
    <t>Fuente: DANE - Gran Encuesta Integrada de Hogares</t>
  </si>
  <si>
    <t>Nota: Datos expandidos con proyecciones de población, elaboradas con base en los resultados del censo 2005.</t>
  </si>
  <si>
    <t>Income percápita in Colombia</t>
  </si>
  <si>
    <t>Nominal GDP 2008 2023</t>
  </si>
  <si>
    <t>Nominal GDP (Base 2015)</t>
  </si>
  <si>
    <t>Inflation</t>
  </si>
  <si>
    <t>Nominal Income pecápita</t>
  </si>
  <si>
    <t>Current Income pecápita</t>
  </si>
  <si>
    <r>
      <rPr>
        <b/>
        <sz val="10"/>
        <rFont val="Garamond"/>
        <family val="1"/>
      </rPr>
      <t xml:space="preserve">Fuente: </t>
    </r>
    <r>
      <rPr>
        <sz val="10"/>
        <rFont val="Garamond"/>
        <family val="1"/>
      </rPr>
      <t>DANE</t>
    </r>
    <r>
      <rPr>
        <b/>
        <sz val="10"/>
        <rFont val="Garamond"/>
        <family val="1"/>
      </rPr>
      <t xml:space="preserve"> - </t>
    </r>
    <r>
      <rPr>
        <sz val="10"/>
        <rFont val="Garamond"/>
        <family val="1"/>
      </rPr>
      <t>Gran Encuesta Integrada de Hogares (2012 - 2023).</t>
    </r>
  </si>
  <si>
    <r>
      <rPr>
        <b/>
        <sz val="10"/>
        <rFont val="Garamond"/>
        <family val="1"/>
      </rPr>
      <t>Nota 2012 - 2020:</t>
    </r>
    <r>
      <rPr>
        <sz val="10"/>
        <rFont val="Garamond"/>
        <family val="1"/>
      </rPr>
      <t xml:space="preserve">  Datos expandidos con proyecciones de población, elaboradas con base en los resultados del censo 2005 y factor de ajuste de empalme 2012-2020.</t>
    </r>
  </si>
  <si>
    <r>
      <rPr>
        <b/>
        <sz val="10"/>
        <rFont val="Garamond"/>
        <family val="1"/>
      </rPr>
      <t>Nota 2022 y 2023:</t>
    </r>
    <r>
      <rPr>
        <sz val="10"/>
        <rFont val="Garamond"/>
        <family val="1"/>
      </rPr>
      <t xml:space="preserve">  Datos expandidos con proyecciones de población, elaboradas con base en los resultados del censo 2018. Estos son los datos oficiales de pobreza monetaria y corresponden a una actualización del marco muestral realizada a partir del CNPV 2018, por lo cual, no son comparables con los datos de la serie marco 2005. Actualmente, la entidad se encuentra realizando estudios para generar la serie que empalme ambos marcos.</t>
    </r>
  </si>
  <si>
    <r>
      <rPr>
        <b/>
        <sz val="10"/>
        <color theme="1"/>
        <rFont val="Garamond"/>
        <family val="1"/>
      </rPr>
      <t>Nota 2021:</t>
    </r>
    <r>
      <rPr>
        <sz val="10"/>
        <color theme="1"/>
        <rFont val="Garamond"/>
        <family val="1"/>
      </rPr>
      <t xml:space="preserve"> Datos retroproyectados a partir de las proyecciones de CNPV 2018 y con ajuste poblacional ocasionado por el cambio del marco realizado en 2021</t>
    </r>
  </si>
  <si>
    <t>Centros poblados y rural disperso</t>
  </si>
  <si>
    <t>13 ciudades y A.M.</t>
  </si>
  <si>
    <t>Otras cabeceras</t>
  </si>
  <si>
    <t>Income poverty in Colombia 2012 - 2023</t>
  </si>
  <si>
    <t>Income extreme poverty in Colombia 2010 2023</t>
  </si>
  <si>
    <t>Fuente: DANE - Gran Encuesta Integrada de Hogares (2012 - 2023).</t>
  </si>
  <si>
    <t>Income poverty in Colombia 2010 - 2012</t>
  </si>
  <si>
    <t>Extreme Income poverty in Colombia 2010 - 2012</t>
  </si>
  <si>
    <t>Resto</t>
  </si>
  <si>
    <t>Income poverty in Colombia 2010 - 2023</t>
  </si>
  <si>
    <t>Extreme income poverty in Colombia 2010 - 2023</t>
  </si>
  <si>
    <t xml:space="preserve"> Encuesta Continua de Hogares (2002-2006) y Gran Encuesta Integrada de Hogares (2008-2012)</t>
  </si>
  <si>
    <t>Access to Schooling</t>
  </si>
  <si>
    <t>Sum Wjμ(wj)</t>
  </si>
  <si>
    <t>2010-11</t>
  </si>
  <si>
    <t>2011-12</t>
  </si>
  <si>
    <t>2012-13</t>
  </si>
  <si>
    <t>2013-14</t>
  </si>
  <si>
    <t>2014-15</t>
  </si>
  <si>
    <t>2015-16</t>
  </si>
  <si>
    <t>2016-17</t>
  </si>
  <si>
    <t>2017-18</t>
  </si>
  <si>
    <t>2018-19</t>
  </si>
  <si>
    <t>2019-20</t>
  </si>
  <si>
    <t>2020-21</t>
  </si>
  <si>
    <t>2021-22</t>
  </si>
  <si>
    <t>2022-23</t>
  </si>
  <si>
    <t>2023-24</t>
  </si>
  <si>
    <t>Health care</t>
  </si>
  <si>
    <t>Child care</t>
  </si>
  <si>
    <t>Wm (x)</t>
  </si>
  <si>
    <t>Wm ordered (x) =</t>
  </si>
  <si>
    <t>July 17th 2025</t>
  </si>
  <si>
    <t>β = -1</t>
  </si>
  <si>
    <t>β = -2</t>
  </si>
  <si>
    <t>I(X, β = 0)</t>
  </si>
  <si>
    <t>I' (X, β = 0)</t>
  </si>
  <si>
    <t>I(X, β = -1)</t>
  </si>
  <si>
    <t>I' (X, β = -2)</t>
  </si>
  <si>
    <t>I' (X, β = -1)</t>
  </si>
  <si>
    <t>I(X, β = -2)</t>
  </si>
  <si>
    <t>Wn (β = 0)</t>
  </si>
  <si>
    <t>Wn (β = -1)</t>
  </si>
  <si>
    <t>β = - 2</t>
  </si>
  <si>
    <t>Wn (β = - 2)</t>
  </si>
  <si>
    <t>𝛿 = 2</t>
  </si>
  <si>
    <t>𝛿 = 3</t>
  </si>
  <si>
    <t>𝛿 = 4</t>
  </si>
  <si>
    <t>𝛿 = 5</t>
  </si>
  <si>
    <t>Delta</t>
  </si>
  <si>
    <t>Inequality measures of eduattain</t>
  </si>
  <si>
    <t>Inequality measures of hc_access</t>
  </si>
  <si>
    <t>Inequality measures of occupation</t>
  </si>
  <si>
    <t>Inequality measures of child_care</t>
  </si>
  <si>
    <t>Beta</t>
  </si>
  <si>
    <t>Bottom sencitivity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</si>
</sst>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64" formatCode="_(* #,##0_);_(* \(#,##0\);_(* &quot;-&quot;_);_(@_)"/>
    <numFmt numFmtId="165" formatCode="_(* #,##0.0_);_(* \(#,##0.0\);_(* &quot;-&quot;_);_(@_)"/>
    <numFmt numFmtId="166" formatCode="0.0%"/>
    <numFmt numFmtId="167" formatCode="_(* #,##0.00000_);_(* \(#,##0.00000\);_(* &quot;-&quot;_);_(@_)"/>
    <numFmt numFmtId="168" formatCode="0.0000"/>
    <numFmt numFmtId="169" formatCode="0.000000"/>
    <numFmt numFmtId="170" formatCode="0.000"/>
    <numFmt numFmtId="171" formatCode="0.0"/>
    <numFmt numFmtId="172" formatCode="_-* #,##0\ _€_-;\-* #,##0\ _€_-;_-* &quot;-&quot;??\ _€_-;_-@_-"/>
    <numFmt numFmtId="173" formatCode="_-* #,##0.00\ _P_t_s_-;\-* #,##0.00\ _P_t_s_-;_-* &quot;-&quot;??\ _P_t_s_-;_-@_-"/>
    <numFmt numFmtId="174" formatCode="_-* #,##0\ _P_t_s_-;\-* #,##0\ _P_t_s_-;_-* &quot;-&quot;??\ _P_t_s_-;_-@_-"/>
    <numFmt numFmtId="175" formatCode="_-* #,##0_-;\-* #,##0_-;_-* &quot;-&quot;?_-;_-@_-"/>
  </numFmts>
  <fonts count="33">
    <font>
      <sz val="12"/>
      <color theme="1"/>
      <name val="Calibri"/>
      <family val="2"/>
      <scheme val="minor"/>
    </font>
    <font>
      <sz val="12"/>
      <color theme="1"/>
      <name val="Calibri"/>
      <family val="2"/>
      <scheme val="minor"/>
    </font>
    <font>
      <sz val="9"/>
      <color theme="1"/>
      <name val="Garamond"/>
      <family val="1"/>
    </font>
    <font>
      <u/>
      <sz val="12"/>
      <color theme="10"/>
      <name val="Calibri"/>
      <family val="2"/>
      <scheme val="minor"/>
    </font>
    <font>
      <u/>
      <sz val="12"/>
      <color theme="11"/>
      <name val="Calibri"/>
      <family val="2"/>
      <scheme val="minor"/>
    </font>
    <font>
      <sz val="8"/>
      <name val="Calibri"/>
      <family val="2"/>
      <scheme val="minor"/>
    </font>
    <font>
      <sz val="12"/>
      <color theme="1"/>
      <name val="Arial Narrow"/>
      <family val="2"/>
    </font>
    <font>
      <sz val="12"/>
      <color rgb="FF000000"/>
      <name val="Arial Narrow"/>
      <family val="2"/>
    </font>
    <font>
      <sz val="10"/>
      <name val="Arial"/>
      <family val="2"/>
    </font>
    <font>
      <b/>
      <sz val="14"/>
      <color theme="4"/>
      <name val="Arial Narrow"/>
      <family val="2"/>
    </font>
    <font>
      <b/>
      <sz val="12"/>
      <color theme="4"/>
      <name val="Arial Narrow"/>
      <family val="2"/>
    </font>
    <font>
      <sz val="12"/>
      <color theme="1"/>
      <name val="Apple Symbols"/>
      <family val="2"/>
    </font>
    <font>
      <sz val="12"/>
      <color theme="1"/>
      <name val="Palatino Linotype Italic"/>
    </font>
    <font>
      <sz val="12"/>
      <color theme="1"/>
      <name val="Lucida Grande"/>
      <family val="2"/>
    </font>
    <font>
      <sz val="11"/>
      <color theme="1"/>
      <name val="Calibri"/>
      <family val="2"/>
      <scheme val="minor"/>
    </font>
    <font>
      <b/>
      <sz val="11"/>
      <color theme="1"/>
      <name val="Calibri"/>
      <family val="2"/>
      <scheme val="minor"/>
    </font>
    <font>
      <sz val="11"/>
      <color theme="1"/>
      <name val="Calibri"/>
      <family val="2"/>
    </font>
    <font>
      <sz val="10"/>
      <color theme="1"/>
      <name val="CMR10"/>
    </font>
    <font>
      <sz val="12"/>
      <color theme="1"/>
      <name val="Garamond"/>
      <family val="1"/>
    </font>
    <font>
      <sz val="12"/>
      <name val="Garamond"/>
      <family val="1"/>
    </font>
    <font>
      <sz val="12"/>
      <color indexed="8"/>
      <name val="Garamond"/>
      <family val="1"/>
    </font>
    <font>
      <b/>
      <sz val="12"/>
      <color theme="1"/>
      <name val="Garamond"/>
      <family val="1"/>
    </font>
    <font>
      <b/>
      <sz val="12"/>
      <name val="Garamond"/>
      <family val="1"/>
    </font>
    <font>
      <b/>
      <sz val="18"/>
      <color theme="1"/>
      <name val="Garamond"/>
      <family val="1"/>
    </font>
    <font>
      <sz val="10"/>
      <color indexed="8"/>
      <name val="Garamond"/>
      <family val="1"/>
    </font>
    <font>
      <sz val="10"/>
      <color theme="1"/>
      <name val="Garamond"/>
      <family val="1"/>
    </font>
    <font>
      <b/>
      <sz val="10"/>
      <name val="Garamond"/>
      <family val="1"/>
    </font>
    <font>
      <sz val="10"/>
      <name val="Garamond"/>
      <family val="1"/>
    </font>
    <font>
      <b/>
      <sz val="10"/>
      <color theme="1"/>
      <name val="Garamond"/>
      <family val="1"/>
    </font>
    <font>
      <b/>
      <sz val="16"/>
      <color theme="1"/>
      <name val="Garamond"/>
      <family val="1"/>
    </font>
    <font>
      <b/>
      <sz val="14"/>
      <color theme="1"/>
      <name val="Garamond"/>
      <family val="1"/>
    </font>
    <font>
      <b/>
      <sz val="11"/>
      <color theme="1"/>
      <name val="Garamond"/>
      <family val="1"/>
    </font>
    <font>
      <sz val="11"/>
      <color theme="1"/>
      <name val="Garamond"/>
      <family val="1"/>
    </font>
  </fonts>
  <fills count="8">
    <fill>
      <patternFill patternType="none"/>
    </fill>
    <fill>
      <patternFill patternType="gray125"/>
    </fill>
    <fill>
      <patternFill patternType="solid">
        <fgColor theme="4" tint="0.59999389629810485"/>
        <bgColor indexed="64"/>
      </patternFill>
    </fill>
    <fill>
      <patternFill patternType="solid">
        <fgColor theme="0" tint="-0.14999847407452621"/>
        <bgColor theme="0" tint="-0.14999847407452621"/>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dotted">
        <color auto="1"/>
      </left>
      <right style="dotted">
        <color auto="1"/>
      </right>
      <top style="dotted">
        <color auto="1"/>
      </top>
      <bottom style="dotted">
        <color auto="1"/>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right/>
      <top/>
      <bottom style="medium">
        <color auto="1"/>
      </bottom>
      <diagonal/>
    </border>
    <border>
      <left/>
      <right/>
      <top style="medium">
        <color indexed="64"/>
      </top>
      <bottom/>
      <diagonal/>
    </border>
    <border>
      <left/>
      <right/>
      <top style="thin">
        <color indexed="64"/>
      </top>
      <bottom/>
      <diagonal/>
    </border>
    <border>
      <left/>
      <right/>
      <top/>
      <bottom style="thin">
        <color indexed="64"/>
      </bottom>
      <diagonal/>
    </border>
    <border>
      <left style="medium">
        <color auto="1"/>
      </left>
      <right style="dotted">
        <color auto="1"/>
      </right>
      <top style="medium">
        <color auto="1"/>
      </top>
      <bottom/>
      <diagonal/>
    </border>
    <border>
      <left style="dotted">
        <color auto="1"/>
      </left>
      <right style="dotted">
        <color auto="1"/>
      </right>
      <top style="medium">
        <color auto="1"/>
      </top>
      <bottom/>
      <diagonal/>
    </border>
    <border>
      <left style="dotted">
        <color auto="1"/>
      </left>
      <right style="medium">
        <color auto="1"/>
      </right>
      <top style="medium">
        <color auto="1"/>
      </top>
      <bottom/>
      <diagonal/>
    </border>
    <border>
      <left style="medium">
        <color indexed="64"/>
      </left>
      <right style="dotted">
        <color auto="1"/>
      </right>
      <top style="medium">
        <color indexed="64"/>
      </top>
      <bottom style="medium">
        <color indexed="64"/>
      </bottom>
      <diagonal/>
    </border>
    <border>
      <left style="dotted">
        <color auto="1"/>
      </left>
      <right style="dotted">
        <color auto="1"/>
      </right>
      <top style="medium">
        <color indexed="64"/>
      </top>
      <bottom style="medium">
        <color indexed="64"/>
      </bottom>
      <diagonal/>
    </border>
    <border>
      <left style="dotted">
        <color auto="1"/>
      </left>
      <right style="medium">
        <color indexed="64"/>
      </right>
      <top style="medium">
        <color indexed="64"/>
      </top>
      <bottom style="medium">
        <color indexed="64"/>
      </bottom>
      <diagonal/>
    </border>
  </borders>
  <cellStyleXfs count="19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4"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9" fontId="8" fillId="0" borderId="0" applyFont="0" applyFill="0" applyBorder="0" applyAlignment="0" applyProtection="0"/>
    <xf numFmtId="0" fontId="8" fillId="0" borderId="0"/>
    <xf numFmtId="173" fontId="8" fillId="0" borderId="0" applyFont="0" applyFill="0" applyBorder="0" applyAlignment="0" applyProtection="0"/>
    <xf numFmtId="173" fontId="8" fillId="0" borderId="0" applyFont="0" applyFill="0" applyBorder="0" applyAlignment="0" applyProtection="0"/>
    <xf numFmtId="9" fontId="8" fillId="0" borderId="0" applyFont="0" applyFill="0" applyBorder="0" applyAlignment="0" applyProtection="0"/>
  </cellStyleXfs>
  <cellXfs count="131">
    <xf numFmtId="0" fontId="0" fillId="0" borderId="0" xfId="0"/>
    <xf numFmtId="0" fontId="6" fillId="0" borderId="0" xfId="0" applyFont="1"/>
    <xf numFmtId="10" fontId="6" fillId="0" borderId="0" xfId="0" applyNumberFormat="1" applyFont="1"/>
    <xf numFmtId="9" fontId="6" fillId="0" borderId="0" xfId="0" applyNumberFormat="1" applyFont="1"/>
    <xf numFmtId="164" fontId="6" fillId="0" borderId="0" xfId="17" applyFont="1"/>
    <xf numFmtId="0" fontId="7" fillId="0" borderId="0" xfId="0" applyFont="1"/>
    <xf numFmtId="165" fontId="6" fillId="0" borderId="0" xfId="17" applyNumberFormat="1" applyFont="1"/>
    <xf numFmtId="165" fontId="6" fillId="0" borderId="0" xfId="0" applyNumberFormat="1" applyFont="1"/>
    <xf numFmtId="166" fontId="6" fillId="0" borderId="0" xfId="18" applyNumberFormat="1" applyFont="1"/>
    <xf numFmtId="3" fontId="6" fillId="0" borderId="0" xfId="0" applyNumberFormat="1" applyFont="1"/>
    <xf numFmtId="0" fontId="9" fillId="0" borderId="0" xfId="0" applyFont="1"/>
    <xf numFmtId="0" fontId="10" fillId="0" borderId="0" xfId="0" applyFont="1" applyAlignment="1">
      <alignment horizontal="center" vertical="center"/>
    </xf>
    <xf numFmtId="167" fontId="6" fillId="0" borderId="0" xfId="17" applyNumberFormat="1" applyFont="1"/>
    <xf numFmtId="0" fontId="6" fillId="0" borderId="0" xfId="0" applyFont="1" applyAlignment="1">
      <alignment wrapText="1"/>
    </xf>
    <xf numFmtId="0" fontId="6" fillId="0" borderId="0" xfId="0" applyFont="1" applyAlignment="1">
      <alignment vertical="center" wrapText="1"/>
    </xf>
    <xf numFmtId="0" fontId="9" fillId="0" borderId="0" xfId="0" applyFont="1" applyAlignment="1">
      <alignment horizontal="center" vertical="center"/>
    </xf>
    <xf numFmtId="0" fontId="6" fillId="0" borderId="1" xfId="0" applyFont="1" applyBorder="1"/>
    <xf numFmtId="0" fontId="9" fillId="0" borderId="1" xfId="0" applyFont="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wrapText="1"/>
    </xf>
    <xf numFmtId="0" fontId="6" fillId="0" borderId="1" xfId="0" quotePrefix="1" applyFont="1" applyBorder="1" applyAlignment="1">
      <alignment wrapText="1"/>
    </xf>
    <xf numFmtId="0" fontId="6" fillId="0" borderId="1" xfId="0" quotePrefix="1" applyFont="1" applyBorder="1" applyAlignment="1">
      <alignment vertical="center" wrapText="1"/>
    </xf>
    <xf numFmtId="0" fontId="6" fillId="0" borderId="1" xfId="0" quotePrefix="1"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5" fillId="0" borderId="0" xfId="130" applyFont="1"/>
    <xf numFmtId="0" fontId="14" fillId="0" borderId="0" xfId="130"/>
    <xf numFmtId="14" fontId="14" fillId="0" borderId="0" xfId="130" applyNumberFormat="1"/>
    <xf numFmtId="0" fontId="14" fillId="0" borderId="0" xfId="130" applyAlignment="1">
      <alignment horizontal="center"/>
    </xf>
    <xf numFmtId="0" fontId="14" fillId="0" borderId="2" xfId="130" applyBorder="1" applyAlignment="1">
      <alignment horizontal="center"/>
    </xf>
    <xf numFmtId="0" fontId="14" fillId="0" borderId="3" xfId="130" applyBorder="1" applyAlignment="1">
      <alignment horizontal="center"/>
    </xf>
    <xf numFmtId="168" fontId="14" fillId="0" borderId="4" xfId="130" applyNumberFormat="1" applyBorder="1" applyAlignment="1">
      <alignment horizontal="center"/>
    </xf>
    <xf numFmtId="0" fontId="16" fillId="0" borderId="0" xfId="130" applyFont="1" applyAlignment="1">
      <alignment horizontal="center"/>
    </xf>
    <xf numFmtId="168" fontId="14" fillId="0" borderId="0" xfId="130" applyNumberFormat="1" applyAlignment="1">
      <alignment horizontal="center"/>
    </xf>
    <xf numFmtId="0" fontId="14" fillId="0" borderId="0" xfId="130" applyAlignment="1">
      <alignment horizontal="center" vertical="center"/>
    </xf>
    <xf numFmtId="0" fontId="17" fillId="0" borderId="0" xfId="130" applyFont="1"/>
    <xf numFmtId="1" fontId="14" fillId="0" borderId="4" xfId="130" applyNumberFormat="1" applyBorder="1" applyAlignment="1">
      <alignment horizontal="center"/>
    </xf>
    <xf numFmtId="168" fontId="15" fillId="0" borderId="0" xfId="130" applyNumberFormat="1" applyFont="1" applyAlignment="1">
      <alignment horizontal="center"/>
    </xf>
    <xf numFmtId="1" fontId="14" fillId="0" borderId="0" xfId="130" applyNumberFormat="1" applyAlignment="1">
      <alignment horizontal="center"/>
    </xf>
    <xf numFmtId="168" fontId="14" fillId="2" borderId="4" xfId="130" applyNumberFormat="1" applyFill="1" applyBorder="1" applyAlignment="1">
      <alignment horizontal="center"/>
    </xf>
    <xf numFmtId="169" fontId="14" fillId="0" borderId="0" xfId="130" applyNumberFormat="1"/>
    <xf numFmtId="0" fontId="18" fillId="0" borderId="0" xfId="0" applyFont="1"/>
    <xf numFmtId="0" fontId="18" fillId="0" borderId="9" xfId="0" applyFont="1" applyBorder="1"/>
    <xf numFmtId="0" fontId="18" fillId="0" borderId="11" xfId="0" applyFont="1" applyBorder="1"/>
    <xf numFmtId="170" fontId="19" fillId="0" borderId="5" xfId="190" applyNumberFormat="1" applyFont="1" applyFill="1" applyBorder="1" applyAlignment="1">
      <alignment horizontal="center" vertical="center"/>
    </xf>
    <xf numFmtId="170" fontId="19" fillId="0" borderId="10" xfId="190" applyNumberFormat="1" applyFont="1" applyFill="1" applyBorder="1" applyAlignment="1">
      <alignment horizontal="center" vertical="center"/>
    </xf>
    <xf numFmtId="170" fontId="18" fillId="0" borderId="10" xfId="190" applyNumberFormat="1" applyFont="1" applyFill="1" applyBorder="1" applyAlignment="1">
      <alignment horizontal="center" vertical="center"/>
    </xf>
    <xf numFmtId="170" fontId="19" fillId="0" borderId="12" xfId="190" applyNumberFormat="1" applyFont="1" applyFill="1" applyBorder="1" applyAlignment="1">
      <alignment horizontal="center" vertical="center"/>
    </xf>
    <xf numFmtId="170" fontId="19" fillId="0" borderId="13" xfId="190" applyNumberFormat="1" applyFont="1" applyFill="1" applyBorder="1" applyAlignment="1">
      <alignment horizontal="center" vertical="center"/>
    </xf>
    <xf numFmtId="170" fontId="20" fillId="0" borderId="5" xfId="189" applyNumberFormat="1" applyFont="1" applyFill="1" applyBorder="1" applyAlignment="1">
      <alignment horizontal="center" vertical="center"/>
    </xf>
    <xf numFmtId="170" fontId="20" fillId="0" borderId="10" xfId="189" applyNumberFormat="1" applyFont="1" applyFill="1" applyBorder="1" applyAlignment="1">
      <alignment horizontal="center" vertical="center"/>
    </xf>
    <xf numFmtId="170" fontId="18" fillId="0" borderId="5" xfId="0" applyNumberFormat="1" applyFont="1" applyBorder="1" applyAlignment="1">
      <alignment horizontal="center" vertical="center"/>
    </xf>
    <xf numFmtId="170" fontId="18" fillId="0" borderId="10" xfId="0" applyNumberFormat="1" applyFont="1" applyBorder="1" applyAlignment="1">
      <alignment horizontal="center" vertical="center"/>
    </xf>
    <xf numFmtId="0" fontId="21" fillId="0" borderId="6" xfId="0" applyFont="1" applyBorder="1"/>
    <xf numFmtId="171" fontId="22" fillId="0" borderId="7" xfId="191" applyNumberFormat="1" applyFont="1" applyBorder="1" applyAlignment="1">
      <alignment horizontal="center" vertical="center" wrapText="1"/>
    </xf>
    <xf numFmtId="171" fontId="22" fillId="0" borderId="8" xfId="191" applyNumberFormat="1" applyFont="1" applyBorder="1" applyAlignment="1">
      <alignment horizontal="center" vertical="center" wrapText="1"/>
    </xf>
    <xf numFmtId="166" fontId="19" fillId="0" borderId="0" xfId="18" applyNumberFormat="1" applyFont="1" applyFill="1" applyBorder="1" applyAlignment="1">
      <alignment horizontal="center" vertical="center"/>
    </xf>
    <xf numFmtId="0" fontId="24" fillId="0" borderId="15" xfId="0" applyFont="1" applyBorder="1" applyAlignment="1">
      <alignment horizontal="left"/>
    </xf>
    <xf numFmtId="0" fontId="24" fillId="3" borderId="0" xfId="0" applyFont="1" applyFill="1" applyAlignment="1">
      <alignment horizontal="left"/>
    </xf>
    <xf numFmtId="0" fontId="24" fillId="0" borderId="0" xfId="0" applyFont="1" applyAlignment="1">
      <alignment horizontal="left"/>
    </xf>
    <xf numFmtId="0" fontId="24" fillId="0" borderId="14" xfId="0" applyFont="1" applyBorder="1" applyAlignment="1">
      <alignment horizontal="left"/>
    </xf>
    <xf numFmtId="172" fontId="24" fillId="0" borderId="15" xfId="189" applyNumberFormat="1" applyFont="1" applyBorder="1" applyAlignment="1">
      <alignment horizontal="center"/>
    </xf>
    <xf numFmtId="172" fontId="24" fillId="3" borderId="0" xfId="189" applyNumberFormat="1" applyFont="1" applyFill="1" applyBorder="1" applyAlignment="1">
      <alignment horizontal="center"/>
    </xf>
    <xf numFmtId="172" fontId="24" fillId="0" borderId="0" xfId="189" applyNumberFormat="1" applyFont="1" applyBorder="1" applyAlignment="1">
      <alignment horizontal="center"/>
    </xf>
    <xf numFmtId="172" fontId="24" fillId="0" borderId="14" xfId="189" applyNumberFormat="1" applyFont="1" applyBorder="1" applyAlignment="1">
      <alignment horizontal="center"/>
    </xf>
    <xf numFmtId="0" fontId="25" fillId="0" borderId="0" xfId="0" applyFont="1"/>
    <xf numFmtId="174" fontId="26" fillId="4" borderId="16" xfId="192" applyNumberFormat="1" applyFont="1" applyFill="1" applyBorder="1" applyAlignment="1"/>
    <xf numFmtId="174" fontId="26" fillId="4" borderId="16" xfId="193" applyNumberFormat="1" applyFont="1" applyFill="1" applyBorder="1"/>
    <xf numFmtId="174" fontId="27" fillId="0" borderId="0" xfId="192" applyNumberFormat="1" applyFont="1" applyFill="1" applyBorder="1" applyAlignment="1"/>
    <xf numFmtId="174" fontId="27" fillId="0" borderId="0" xfId="193" applyNumberFormat="1" applyFont="1"/>
    <xf numFmtId="174" fontId="27" fillId="4" borderId="17" xfId="192" applyNumberFormat="1" applyFont="1" applyFill="1" applyBorder="1" applyAlignment="1"/>
    <xf numFmtId="174" fontId="27" fillId="4" borderId="17" xfId="193" applyNumberFormat="1" applyFont="1" applyFill="1" applyBorder="1"/>
    <xf numFmtId="174" fontId="27" fillId="4" borderId="0" xfId="192" applyNumberFormat="1" applyFont="1" applyFill="1" applyBorder="1" applyAlignment="1"/>
    <xf numFmtId="174" fontId="27" fillId="4" borderId="0" xfId="193" applyNumberFormat="1" applyFont="1" applyFill="1"/>
    <xf numFmtId="0" fontId="27" fillId="0" borderId="0" xfId="0" applyFont="1"/>
    <xf numFmtId="166" fontId="25" fillId="0" borderId="0" xfId="18" applyNumberFormat="1" applyFont="1"/>
    <xf numFmtId="164" fontId="25" fillId="0" borderId="5" xfId="17" applyFont="1" applyBorder="1"/>
    <xf numFmtId="0" fontId="25" fillId="0" borderId="5" xfId="0" applyFont="1" applyBorder="1"/>
    <xf numFmtId="166" fontId="25" fillId="0" borderId="5" xfId="18" applyNumberFormat="1" applyFont="1" applyBorder="1"/>
    <xf numFmtId="0" fontId="25" fillId="0" borderId="21" xfId="0" applyFont="1" applyBorder="1"/>
    <xf numFmtId="0" fontId="28" fillId="0" borderId="22"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6" xfId="0" applyFont="1" applyBorder="1" applyAlignment="1">
      <alignment horizontal="center" vertical="center" wrapText="1"/>
    </xf>
    <xf numFmtId="164" fontId="25" fillId="0" borderId="7" xfId="17" applyFont="1" applyBorder="1"/>
    <xf numFmtId="0" fontId="25" fillId="0" borderId="7" xfId="0" applyFont="1" applyBorder="1"/>
    <xf numFmtId="0" fontId="25" fillId="0" borderId="8" xfId="0" applyFont="1" applyBorder="1"/>
    <xf numFmtId="0" fontId="28" fillId="0" borderId="9" xfId="0" applyFont="1" applyBorder="1" applyAlignment="1">
      <alignment horizontal="center" vertical="center" wrapText="1"/>
    </xf>
    <xf numFmtId="0" fontId="25" fillId="0" borderId="10" xfId="0" applyFont="1" applyBorder="1"/>
    <xf numFmtId="175" fontId="25" fillId="0" borderId="10" xfId="0" applyNumberFormat="1" applyFont="1" applyBorder="1"/>
    <xf numFmtId="0" fontId="28" fillId="0" borderId="11" xfId="0" applyFont="1" applyBorder="1" applyAlignment="1">
      <alignment horizontal="center" vertical="center" wrapText="1"/>
    </xf>
    <xf numFmtId="164" fontId="25" fillId="0" borderId="12" xfId="17" applyFont="1" applyBorder="1"/>
    <xf numFmtId="166" fontId="25" fillId="0" borderId="12" xfId="18" applyNumberFormat="1" applyFont="1" applyBorder="1"/>
    <xf numFmtId="175" fontId="25" fillId="0" borderId="13" xfId="0" applyNumberFormat="1" applyFont="1" applyBorder="1"/>
    <xf numFmtId="171" fontId="25" fillId="0" borderId="0" xfId="0" applyNumberFormat="1" applyFont="1"/>
    <xf numFmtId="9" fontId="25" fillId="0" borderId="0" xfId="18" applyFont="1"/>
    <xf numFmtId="170" fontId="20" fillId="5" borderId="5" xfId="189" applyNumberFormat="1" applyFont="1" applyFill="1" applyBorder="1" applyAlignment="1">
      <alignment horizontal="center" vertical="center"/>
    </xf>
    <xf numFmtId="170" fontId="19" fillId="5" borderId="5" xfId="190" applyNumberFormat="1" applyFont="1" applyFill="1" applyBorder="1" applyAlignment="1">
      <alignment horizontal="center" vertical="center"/>
    </xf>
    <xf numFmtId="170" fontId="19" fillId="5" borderId="12" xfId="190" applyNumberFormat="1" applyFont="1" applyFill="1" applyBorder="1" applyAlignment="1">
      <alignment horizontal="center" vertical="center"/>
    </xf>
    <xf numFmtId="0" fontId="31" fillId="0" borderId="0" xfId="130" applyFont="1"/>
    <xf numFmtId="0" fontId="32" fillId="0" borderId="0" xfId="130" applyFont="1"/>
    <xf numFmtId="14" fontId="32" fillId="0" borderId="0" xfId="130" applyNumberFormat="1" applyFont="1"/>
    <xf numFmtId="0" fontId="32" fillId="0" borderId="0" xfId="130" applyFont="1" applyAlignment="1">
      <alignment horizontal="center" vertical="center"/>
    </xf>
    <xf numFmtId="0" fontId="32" fillId="0" borderId="0" xfId="130" applyFont="1" applyAlignment="1">
      <alignment horizontal="center"/>
    </xf>
    <xf numFmtId="1" fontId="32" fillId="0" borderId="0" xfId="130" applyNumberFormat="1" applyFont="1" applyAlignment="1">
      <alignment horizontal="center"/>
    </xf>
    <xf numFmtId="168" fontId="32" fillId="0" borderId="0" xfId="130" applyNumberFormat="1" applyFont="1" applyAlignment="1">
      <alignment horizontal="center"/>
    </xf>
    <xf numFmtId="0" fontId="31" fillId="0" borderId="0" xfId="130" applyFont="1" applyAlignment="1">
      <alignment horizontal="center" vertical="center"/>
    </xf>
    <xf numFmtId="0" fontId="31" fillId="0" borderId="0" xfId="130" applyFont="1" applyAlignment="1">
      <alignment horizontal="center"/>
    </xf>
    <xf numFmtId="1" fontId="31" fillId="0" borderId="0" xfId="130" applyNumberFormat="1" applyFont="1" applyAlignment="1">
      <alignment horizontal="center"/>
    </xf>
    <xf numFmtId="168" fontId="32" fillId="5" borderId="0" xfId="130" applyNumberFormat="1" applyFont="1" applyFill="1" applyAlignment="1">
      <alignment horizontal="center" vertical="center"/>
    </xf>
    <xf numFmtId="1" fontId="32" fillId="5" borderId="4" xfId="130" applyNumberFormat="1" applyFont="1" applyFill="1" applyBorder="1" applyAlignment="1">
      <alignment horizontal="center"/>
    </xf>
    <xf numFmtId="168" fontId="32" fillId="5" borderId="4" xfId="130" applyNumberFormat="1" applyFont="1" applyFill="1" applyBorder="1" applyAlignment="1">
      <alignment horizontal="center"/>
    </xf>
    <xf numFmtId="0" fontId="15" fillId="0" borderId="0" xfId="130" applyFont="1" applyAlignment="1">
      <alignment horizontal="center"/>
    </xf>
    <xf numFmtId="2" fontId="32" fillId="5" borderId="4" xfId="130" applyNumberFormat="1" applyFont="1" applyFill="1" applyBorder="1" applyAlignment="1">
      <alignment horizontal="center"/>
    </xf>
    <xf numFmtId="170" fontId="19" fillId="6" borderId="5" xfId="190" applyNumberFormat="1" applyFont="1" applyFill="1" applyBorder="1" applyAlignment="1">
      <alignment horizontal="center" vertical="center"/>
    </xf>
    <xf numFmtId="166" fontId="32" fillId="5" borderId="0" xfId="18" applyNumberFormat="1" applyFont="1" applyFill="1"/>
    <xf numFmtId="166" fontId="32" fillId="6" borderId="0" xfId="18" applyNumberFormat="1" applyFont="1" applyFill="1"/>
    <xf numFmtId="0" fontId="31" fillId="7" borderId="0" xfId="130" applyFont="1" applyFill="1" applyAlignment="1">
      <alignment horizontal="center" vertical="center"/>
    </xf>
    <xf numFmtId="1" fontId="32" fillId="7" borderId="4" xfId="130" applyNumberFormat="1" applyFont="1" applyFill="1" applyBorder="1" applyAlignment="1">
      <alignment horizontal="center"/>
    </xf>
    <xf numFmtId="170" fontId="19" fillId="0" borderId="0" xfId="190" applyNumberFormat="1" applyFont="1" applyFill="1" applyBorder="1" applyAlignment="1">
      <alignment horizontal="center" vertical="center"/>
    </xf>
    <xf numFmtId="0" fontId="18" fillId="0" borderId="0" xfId="0" applyFont="1" applyAlignment="1">
      <alignment horizontal="left" vertical="center" wrapText="1"/>
    </xf>
    <xf numFmtId="0" fontId="18" fillId="0" borderId="0" xfId="0" applyFont="1" applyAlignment="1">
      <alignment horizontal="left" vertical="center"/>
    </xf>
    <xf numFmtId="0" fontId="23" fillId="0" borderId="14" xfId="0" applyFont="1" applyBorder="1" applyAlignment="1">
      <alignment horizontal="center" vertical="center"/>
    </xf>
    <xf numFmtId="0" fontId="30" fillId="0" borderId="14" xfId="0" applyFont="1" applyBorder="1" applyAlignment="1">
      <alignment horizontal="center" vertical="center"/>
    </xf>
    <xf numFmtId="0" fontId="29" fillId="0" borderId="18" xfId="0" applyFont="1" applyBorder="1" applyAlignment="1">
      <alignment horizontal="center"/>
    </xf>
    <xf numFmtId="0" fontId="29" fillId="0" borderId="19" xfId="0" applyFont="1" applyBorder="1" applyAlignment="1">
      <alignment horizontal="center"/>
    </xf>
    <xf numFmtId="0" fontId="29" fillId="0" borderId="20" xfId="0" applyFont="1" applyBorder="1" applyAlignment="1">
      <alignment horizontal="center"/>
    </xf>
    <xf numFmtId="0" fontId="2" fillId="0" borderId="1" xfId="0" applyFont="1" applyBorder="1" applyAlignment="1">
      <alignment horizontal="center" vertical="center" wrapText="1"/>
    </xf>
  </cellXfs>
  <cellStyles count="195">
    <cellStyle name="Comma 2" xfId="192"/>
    <cellStyle name="Comma 2 2" xfId="19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Millares" xfId="189" builtinId="3"/>
    <cellStyle name="Millares [0]" xfId="17" builtinId="6"/>
    <cellStyle name="Normal" xfId="0" builtinId="0"/>
    <cellStyle name="Normal 2" xfId="31"/>
    <cellStyle name="Normal 3" xfId="130"/>
    <cellStyle name="Normal 3 2" xfId="191"/>
    <cellStyle name="Percent 2 2" xfId="190"/>
    <cellStyle name="Percent 2 2 2" xfId="194"/>
    <cellStyle name="Porcentaje" xfId="18"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5" Type="http://schemas.openxmlformats.org/officeDocument/2006/relationships/worksheet" Target="worksheets/sheet5.xml"/><Relationship Id="rId15" Type="http://schemas.openxmlformats.org/officeDocument/2006/relationships/chartsheet" Target="chartsheets/sheet6.xml"/><Relationship Id="rId10" Type="http://schemas.openxmlformats.org/officeDocument/2006/relationships/chartsheet" Target="chartsheets/sheet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Inequiality!$B$3</c:f>
              <c:strCache>
                <c:ptCount val="1"/>
                <c:pt idx="0">
                  <c:v>National</c:v>
                </c:pt>
              </c:strCache>
            </c:strRef>
          </c:tx>
          <c:spPr>
            <a:ln w="28575" cap="rnd">
              <a:solidFill>
                <a:schemeClr val="accent2"/>
              </a:solidFill>
              <a:round/>
            </a:ln>
            <a:effectLst/>
          </c:spPr>
          <c:marker>
            <c:symbol val="none"/>
          </c:marker>
          <c:cat>
            <c:numRef>
              <c:f>Inequiality!$A$12:$A$25</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Inequiality!$B$12:$B$25</c:f>
              <c:numCache>
                <c:formatCode>0.000</c:formatCode>
                <c:ptCount val="14"/>
                <c:pt idx="0">
                  <c:v>0.57599999999999996</c:v>
                </c:pt>
                <c:pt idx="1">
                  <c:v>0.56899999999999995</c:v>
                </c:pt>
                <c:pt idx="2">
                  <c:v>0.54600000000000004</c:v>
                </c:pt>
                <c:pt idx="3">
                  <c:v>0.54600000000000004</c:v>
                </c:pt>
                <c:pt idx="4">
                  <c:v>0.54700000000000004</c:v>
                </c:pt>
                <c:pt idx="5">
                  <c:v>0.53100000000000003</c:v>
                </c:pt>
                <c:pt idx="6">
                  <c:v>0.52700000000000002</c:v>
                </c:pt>
                <c:pt idx="7">
                  <c:v>0.51900000000000002</c:v>
                </c:pt>
                <c:pt idx="8">
                  <c:v>0.52700000000000002</c:v>
                </c:pt>
                <c:pt idx="9">
                  <c:v>0.53500000000000003</c:v>
                </c:pt>
                <c:pt idx="10">
                  <c:v>0.55300000000000005</c:v>
                </c:pt>
                <c:pt idx="11">
                  <c:v>0.56299999999999994</c:v>
                </c:pt>
                <c:pt idx="12">
                  <c:v>0.55600000000000005</c:v>
                </c:pt>
                <c:pt idx="13">
                  <c:v>0.54600000000000004</c:v>
                </c:pt>
              </c:numCache>
            </c:numRef>
          </c:val>
          <c:smooth val="0"/>
          <c:extLst>
            <c:ext xmlns:c16="http://schemas.microsoft.com/office/drawing/2014/chart" uri="{C3380CC4-5D6E-409C-BE32-E72D297353CC}">
              <c16:uniqueId val="{00000000-02C5-6145-9B0E-0FFD836C498D}"/>
            </c:ext>
          </c:extLst>
        </c:ser>
        <c:ser>
          <c:idx val="1"/>
          <c:order val="1"/>
          <c:tx>
            <c:strRef>
              <c:f>Inequiality!$C$3</c:f>
              <c:strCache>
                <c:ptCount val="1"/>
                <c:pt idx="0">
                  <c:v>Urban</c:v>
                </c:pt>
              </c:strCache>
            </c:strRef>
          </c:tx>
          <c:spPr>
            <a:ln w="28575" cap="rnd">
              <a:solidFill>
                <a:schemeClr val="tx2">
                  <a:lumMod val="60000"/>
                  <a:lumOff val="40000"/>
                </a:schemeClr>
              </a:solidFill>
              <a:prstDash val="dash"/>
              <a:round/>
            </a:ln>
            <a:effectLst/>
          </c:spPr>
          <c:marker>
            <c:symbol val="none"/>
          </c:marker>
          <c:cat>
            <c:numRef>
              <c:f>Inequiality!$A$12:$A$25</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Inequiality!$C$12:$C$25</c:f>
              <c:numCache>
                <c:formatCode>0.000</c:formatCode>
                <c:ptCount val="14"/>
                <c:pt idx="0">
                  <c:v>0.55400000000000005</c:v>
                </c:pt>
                <c:pt idx="1">
                  <c:v>0.54800000000000004</c:v>
                </c:pt>
                <c:pt idx="2">
                  <c:v>0.51600000000000001</c:v>
                </c:pt>
                <c:pt idx="3">
                  <c:v>0.51900000000000002</c:v>
                </c:pt>
                <c:pt idx="4">
                  <c:v>0.51800000000000002</c:v>
                </c:pt>
                <c:pt idx="5">
                  <c:v>0.501</c:v>
                </c:pt>
                <c:pt idx="6">
                  <c:v>0.499</c:v>
                </c:pt>
                <c:pt idx="7">
                  <c:v>0.49299999999999999</c:v>
                </c:pt>
                <c:pt idx="8">
                  <c:v>0.501</c:v>
                </c:pt>
                <c:pt idx="9">
                  <c:v>0.50800000000000001</c:v>
                </c:pt>
                <c:pt idx="10">
                  <c:v>0.53900000000000003</c:v>
                </c:pt>
                <c:pt idx="11">
                  <c:v>0.54800000000000004</c:v>
                </c:pt>
                <c:pt idx="12">
                  <c:v>0.53800000000000003</c:v>
                </c:pt>
                <c:pt idx="13">
                  <c:v>0.52800000000000002</c:v>
                </c:pt>
              </c:numCache>
            </c:numRef>
          </c:val>
          <c:smooth val="0"/>
          <c:extLst>
            <c:ext xmlns:c16="http://schemas.microsoft.com/office/drawing/2014/chart" uri="{C3380CC4-5D6E-409C-BE32-E72D297353CC}">
              <c16:uniqueId val="{00000001-02C5-6145-9B0E-0FFD836C498D}"/>
            </c:ext>
          </c:extLst>
        </c:ser>
        <c:ser>
          <c:idx val="2"/>
          <c:order val="2"/>
          <c:tx>
            <c:strRef>
              <c:f>Inequiality!$D$3</c:f>
              <c:strCache>
                <c:ptCount val="1"/>
                <c:pt idx="0">
                  <c:v>Rural</c:v>
                </c:pt>
              </c:strCache>
            </c:strRef>
          </c:tx>
          <c:spPr>
            <a:ln w="28575" cap="rnd" cmpd="thickThin">
              <a:solidFill>
                <a:schemeClr val="tx1"/>
              </a:solidFill>
              <a:round/>
            </a:ln>
            <a:effectLst/>
          </c:spPr>
          <c:marker>
            <c:symbol val="none"/>
          </c:marker>
          <c:cat>
            <c:numRef>
              <c:f>Inequiality!$A$12:$A$25</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Inequiality!$D$12:$D$25</c:f>
              <c:numCache>
                <c:formatCode>0.000</c:formatCode>
                <c:ptCount val="14"/>
                <c:pt idx="0">
                  <c:v>0.54500000000000004</c:v>
                </c:pt>
                <c:pt idx="1">
                  <c:v>0.53900000000000003</c:v>
                </c:pt>
                <c:pt idx="2">
                  <c:v>0.47599999999999998</c:v>
                </c:pt>
                <c:pt idx="3">
                  <c:v>0.45900000000000002</c:v>
                </c:pt>
                <c:pt idx="4">
                  <c:v>0.47399999999999998</c:v>
                </c:pt>
                <c:pt idx="5">
                  <c:v>0.46899999999999997</c:v>
                </c:pt>
                <c:pt idx="6">
                  <c:v>0.47399999999999998</c:v>
                </c:pt>
                <c:pt idx="7">
                  <c:v>0.47099999999999997</c:v>
                </c:pt>
                <c:pt idx="8">
                  <c:v>0.46400000000000002</c:v>
                </c:pt>
                <c:pt idx="9">
                  <c:v>0.47399999999999998</c:v>
                </c:pt>
                <c:pt idx="10">
                  <c:v>0.47499999999999998</c:v>
                </c:pt>
                <c:pt idx="11">
                  <c:v>0.46200000000000002</c:v>
                </c:pt>
                <c:pt idx="12">
                  <c:v>0.47899999999999998</c:v>
                </c:pt>
                <c:pt idx="13">
                  <c:v>0.47699999999999998</c:v>
                </c:pt>
              </c:numCache>
            </c:numRef>
          </c:val>
          <c:smooth val="0"/>
          <c:extLst>
            <c:ext xmlns:c16="http://schemas.microsoft.com/office/drawing/2014/chart" uri="{C3380CC4-5D6E-409C-BE32-E72D297353CC}">
              <c16:uniqueId val="{00000002-02C5-6145-9B0E-0FFD836C498D}"/>
            </c:ext>
          </c:extLst>
        </c:ser>
        <c:dLbls>
          <c:showLegendKey val="0"/>
          <c:showVal val="0"/>
          <c:showCatName val="0"/>
          <c:showSerName val="0"/>
          <c:showPercent val="0"/>
          <c:showBubbleSize val="0"/>
        </c:dLbls>
        <c:smooth val="0"/>
        <c:axId val="1540926560"/>
        <c:axId val="1540928272"/>
      </c:lineChart>
      <c:catAx>
        <c:axId val="154092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Garamond" panose="02020404030301010803" pitchFamily="18" charset="0"/>
                <a:ea typeface="+mn-ea"/>
                <a:cs typeface="+mn-cs"/>
              </a:defRPr>
            </a:pPr>
            <a:endParaRPr lang="es-CO"/>
          </a:p>
        </c:txPr>
        <c:crossAx val="1540928272"/>
        <c:crosses val="autoZero"/>
        <c:auto val="1"/>
        <c:lblAlgn val="ctr"/>
        <c:lblOffset val="100"/>
        <c:noMultiLvlLbl val="0"/>
      </c:catAx>
      <c:valAx>
        <c:axId val="1540928272"/>
        <c:scaling>
          <c:orientation val="minMax"/>
          <c:min val="0.45"/>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Garamond" panose="02020404030301010803" pitchFamily="18" charset="0"/>
                <a:ea typeface="+mn-ea"/>
                <a:cs typeface="+mn-cs"/>
              </a:defRPr>
            </a:pPr>
            <a:endParaRPr lang="es-CO"/>
          </a:p>
        </c:txPr>
        <c:crossAx val="1540926560"/>
        <c:crosses val="autoZero"/>
        <c:crossBetween val="between"/>
      </c:valAx>
      <c:spPr>
        <a:noFill/>
        <a:ln>
          <a:solidFill>
            <a:schemeClr val="bg1">
              <a:lumMod val="65000"/>
            </a:schemeClr>
          </a:solidFill>
          <a:prstDash val="dash"/>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Garamond" panose="02020404030301010803" pitchFamily="18" charset="0"/>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Garamond" panose="02020404030301010803" pitchFamily="18"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494028871391099"/>
          <c:y val="5.0925925925925902E-2"/>
          <c:w val="0.70505971128608902"/>
          <c:h val="0.74427456984543605"/>
        </c:manualLayout>
      </c:layout>
      <c:lineChart>
        <c:grouping val="standard"/>
        <c:varyColors val="0"/>
        <c:ser>
          <c:idx val="0"/>
          <c:order val="0"/>
          <c:tx>
            <c:strRef>
              <c:f>'Inequality M'!$A$7</c:f>
              <c:strCache>
                <c:ptCount val="1"/>
                <c:pt idx="0">
                  <c:v>Gini coefficient</c:v>
                </c:pt>
              </c:strCache>
            </c:strRef>
          </c:tx>
          <c:spPr>
            <a:ln w="28575" cmpd="sng">
              <a:solidFill>
                <a:srgbClr val="BFBFBF"/>
              </a:solidFill>
            </a:ln>
          </c:spPr>
          <c:marker>
            <c:symbol val="none"/>
          </c:marker>
          <c:cat>
            <c:numRef>
              <c:f>'Inequality M'!$B$3:$F$3</c:f>
              <c:numCache>
                <c:formatCode>General</c:formatCode>
                <c:ptCount val="5"/>
                <c:pt idx="0">
                  <c:v>2010</c:v>
                </c:pt>
                <c:pt idx="1">
                  <c:v>2011</c:v>
                </c:pt>
                <c:pt idx="2">
                  <c:v>2012</c:v>
                </c:pt>
                <c:pt idx="3">
                  <c:v>2013</c:v>
                </c:pt>
                <c:pt idx="4">
                  <c:v>2014</c:v>
                </c:pt>
              </c:numCache>
            </c:numRef>
          </c:cat>
          <c:val>
            <c:numRef>
              <c:f>'Inequality M'!$B$37:$F$37</c:f>
              <c:numCache>
                <c:formatCode>_(* #,##0.00000_);_(* \(#,##0.00000\);_(* "-"_);_(@_)</c:formatCode>
                <c:ptCount val="5"/>
                <c:pt idx="0">
                  <c:v>0.16599085</c:v>
                </c:pt>
                <c:pt idx="1">
                  <c:v>0.16280567000000001</c:v>
                </c:pt>
                <c:pt idx="2">
                  <c:v>0.16237576000000001</c:v>
                </c:pt>
                <c:pt idx="3">
                  <c:v>0.16697142000000001</c:v>
                </c:pt>
                <c:pt idx="4">
                  <c:v>0.16131164000000001</c:v>
                </c:pt>
              </c:numCache>
            </c:numRef>
          </c:val>
          <c:smooth val="0"/>
          <c:extLst>
            <c:ext xmlns:c16="http://schemas.microsoft.com/office/drawing/2014/chart" uri="{C3380CC4-5D6E-409C-BE32-E72D297353CC}">
              <c16:uniqueId val="{00000000-3316-B345-86E0-DD05F158E060}"/>
            </c:ext>
          </c:extLst>
        </c:ser>
        <c:dLbls>
          <c:showLegendKey val="0"/>
          <c:showVal val="0"/>
          <c:showCatName val="0"/>
          <c:showSerName val="0"/>
          <c:showPercent val="0"/>
          <c:showBubbleSize val="0"/>
        </c:dLbls>
        <c:marker val="1"/>
        <c:smooth val="0"/>
        <c:axId val="2090690296"/>
        <c:axId val="2090693720"/>
      </c:lineChart>
      <c:lineChart>
        <c:grouping val="standard"/>
        <c:varyColors val="0"/>
        <c:ser>
          <c:idx val="1"/>
          <c:order val="1"/>
          <c:tx>
            <c:strRef>
              <c:f>'Inequality M'!$A$10</c:f>
              <c:strCache>
                <c:ptCount val="1"/>
                <c:pt idx="0">
                  <c:v>Kakwani measure</c:v>
                </c:pt>
              </c:strCache>
            </c:strRef>
          </c:tx>
          <c:spPr>
            <a:ln w="28575" cmpd="sng">
              <a:solidFill>
                <a:srgbClr val="7F7F7F"/>
              </a:solidFill>
            </a:ln>
          </c:spPr>
          <c:marker>
            <c:symbol val="none"/>
          </c:marker>
          <c:cat>
            <c:numRef>
              <c:f>'Inequality M'!$B$3:$F$3</c:f>
              <c:numCache>
                <c:formatCode>General</c:formatCode>
                <c:ptCount val="5"/>
                <c:pt idx="0">
                  <c:v>2010</c:v>
                </c:pt>
                <c:pt idx="1">
                  <c:v>2011</c:v>
                </c:pt>
                <c:pt idx="2">
                  <c:v>2012</c:v>
                </c:pt>
                <c:pt idx="3">
                  <c:v>2013</c:v>
                </c:pt>
                <c:pt idx="4">
                  <c:v>2014</c:v>
                </c:pt>
              </c:numCache>
            </c:numRef>
          </c:cat>
          <c:val>
            <c:numRef>
              <c:f>'Inequality M'!$B$40:$F$40</c:f>
              <c:numCache>
                <c:formatCode>_(* #,##0.00000_);_(* \(#,##0.00000\);_(* "-"_);_(@_)</c:formatCode>
                <c:ptCount val="5"/>
                <c:pt idx="0">
                  <c:v>4.3700870000000003E-2</c:v>
                </c:pt>
                <c:pt idx="1">
                  <c:v>4.353547E-2</c:v>
                </c:pt>
                <c:pt idx="2">
                  <c:v>4.3283679999999998E-2</c:v>
                </c:pt>
                <c:pt idx="3">
                  <c:v>4.471572E-2</c:v>
                </c:pt>
                <c:pt idx="4">
                  <c:v>4.3363369999999998E-2</c:v>
                </c:pt>
              </c:numCache>
            </c:numRef>
          </c:val>
          <c:smooth val="0"/>
          <c:extLst>
            <c:ext xmlns:c16="http://schemas.microsoft.com/office/drawing/2014/chart" uri="{C3380CC4-5D6E-409C-BE32-E72D297353CC}">
              <c16:uniqueId val="{00000001-3316-B345-86E0-DD05F158E060}"/>
            </c:ext>
          </c:extLst>
        </c:ser>
        <c:dLbls>
          <c:showLegendKey val="0"/>
          <c:showVal val="0"/>
          <c:showCatName val="0"/>
          <c:showSerName val="0"/>
          <c:showPercent val="0"/>
          <c:showBubbleSize val="0"/>
        </c:dLbls>
        <c:marker val="1"/>
        <c:smooth val="0"/>
        <c:axId val="2090704856"/>
        <c:axId val="2090699384"/>
      </c:lineChart>
      <c:catAx>
        <c:axId val="2090690296"/>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693720"/>
        <c:crosses val="autoZero"/>
        <c:auto val="1"/>
        <c:lblAlgn val="ctr"/>
        <c:lblOffset val="100"/>
        <c:noMultiLvlLbl val="0"/>
      </c:catAx>
      <c:valAx>
        <c:axId val="2090693720"/>
        <c:scaling>
          <c:orientation val="minMax"/>
          <c:max val="0.2"/>
          <c:min val="0.1"/>
        </c:scaling>
        <c:delete val="0"/>
        <c:axPos val="l"/>
        <c:majorGridlines>
          <c:spPr>
            <a:ln>
              <a:solidFill>
                <a:schemeClr val="bg1">
                  <a:lumMod val="85000"/>
                </a:schemeClr>
              </a:solidFill>
              <a:prstDash val="sysDot"/>
            </a:ln>
          </c:spPr>
        </c:majorGridlines>
        <c:title>
          <c:tx>
            <c:rich>
              <a:bodyPr/>
              <a:lstStyle/>
              <a:p>
                <a:pPr>
                  <a:defRPr/>
                </a:pPr>
                <a:r>
                  <a:rPr lang="es-ES"/>
                  <a:t>Gini Measure</a:t>
                </a:r>
              </a:p>
            </c:rich>
          </c:tx>
          <c:overlay val="0"/>
        </c:title>
        <c:numFmt formatCode="#,##0.000" sourceLinked="0"/>
        <c:majorTickMark val="none"/>
        <c:minorTickMark val="none"/>
        <c:tickLblPos val="nextTo"/>
        <c:crossAx val="2090690296"/>
        <c:crosses val="autoZero"/>
        <c:crossBetween val="between"/>
      </c:valAx>
      <c:valAx>
        <c:axId val="2090699384"/>
        <c:scaling>
          <c:orientation val="minMax"/>
          <c:max val="0.06"/>
          <c:min val="0.02"/>
        </c:scaling>
        <c:delete val="0"/>
        <c:axPos val="r"/>
        <c:title>
          <c:tx>
            <c:rich>
              <a:bodyPr rot="-5400000" vert="horz"/>
              <a:lstStyle/>
              <a:p>
                <a:pPr>
                  <a:defRPr/>
                </a:pPr>
                <a:r>
                  <a:rPr lang="es-ES"/>
                  <a:t>Kakwani Measure</a:t>
                </a:r>
              </a:p>
            </c:rich>
          </c:tx>
          <c:overlay val="0"/>
        </c:title>
        <c:numFmt formatCode="#,##0.000" sourceLinked="0"/>
        <c:majorTickMark val="out"/>
        <c:minorTickMark val="none"/>
        <c:tickLblPos val="nextTo"/>
        <c:crossAx val="2090704856"/>
        <c:crosses val="max"/>
        <c:crossBetween val="between"/>
      </c:valAx>
      <c:catAx>
        <c:axId val="2090704856"/>
        <c:scaling>
          <c:orientation val="minMax"/>
        </c:scaling>
        <c:delete val="1"/>
        <c:axPos val="b"/>
        <c:numFmt formatCode="General" sourceLinked="1"/>
        <c:majorTickMark val="out"/>
        <c:minorTickMark val="none"/>
        <c:tickLblPos val="nextTo"/>
        <c:crossAx val="2090699384"/>
        <c:crosses val="autoZero"/>
        <c:auto val="1"/>
        <c:lblAlgn val="ctr"/>
        <c:lblOffset val="100"/>
        <c:noMultiLvlLbl val="0"/>
      </c:cat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494028871391099"/>
          <c:y val="5.0925925925925902E-2"/>
          <c:w val="0.70505971128608902"/>
          <c:h val="0.74427456984543605"/>
        </c:manualLayout>
      </c:layout>
      <c:lineChart>
        <c:grouping val="standard"/>
        <c:varyColors val="0"/>
        <c:ser>
          <c:idx val="0"/>
          <c:order val="0"/>
          <c:tx>
            <c:strRef>
              <c:f>'Inequality M'!$A$7</c:f>
              <c:strCache>
                <c:ptCount val="1"/>
                <c:pt idx="0">
                  <c:v>Gini coefficient</c:v>
                </c:pt>
              </c:strCache>
            </c:strRef>
          </c:tx>
          <c:spPr>
            <a:ln w="28575" cmpd="sng">
              <a:solidFill>
                <a:srgbClr val="BFBFBF"/>
              </a:solidFill>
            </a:ln>
          </c:spPr>
          <c:marker>
            <c:symbol val="none"/>
          </c:marker>
          <c:cat>
            <c:numRef>
              <c:f>'Inequality M'!$B$3:$F$3</c:f>
              <c:numCache>
                <c:formatCode>General</c:formatCode>
                <c:ptCount val="5"/>
                <c:pt idx="0">
                  <c:v>2010</c:v>
                </c:pt>
                <c:pt idx="1">
                  <c:v>2011</c:v>
                </c:pt>
                <c:pt idx="2">
                  <c:v>2012</c:v>
                </c:pt>
                <c:pt idx="3">
                  <c:v>2013</c:v>
                </c:pt>
                <c:pt idx="4">
                  <c:v>2014</c:v>
                </c:pt>
              </c:numCache>
            </c:numRef>
          </c:cat>
          <c:val>
            <c:numRef>
              <c:f>'Inequality M'!$B$53:$F$53</c:f>
              <c:numCache>
                <c:formatCode>_(* #,##0.00000_);_(* \(#,##0.00000\);_(* "-"_);_(@_)</c:formatCode>
                <c:ptCount val="5"/>
                <c:pt idx="0">
                  <c:v>0.13732986999999999</c:v>
                </c:pt>
                <c:pt idx="1">
                  <c:v>0.12694821000000001</c:v>
                </c:pt>
                <c:pt idx="2">
                  <c:v>0.13710866999999999</c:v>
                </c:pt>
                <c:pt idx="3">
                  <c:v>0.12774009</c:v>
                </c:pt>
                <c:pt idx="4">
                  <c:v>0.13750144</c:v>
                </c:pt>
              </c:numCache>
            </c:numRef>
          </c:val>
          <c:smooth val="0"/>
          <c:extLst>
            <c:ext xmlns:c16="http://schemas.microsoft.com/office/drawing/2014/chart" uri="{C3380CC4-5D6E-409C-BE32-E72D297353CC}">
              <c16:uniqueId val="{00000000-97CC-2749-882F-EE31A4222225}"/>
            </c:ext>
          </c:extLst>
        </c:ser>
        <c:dLbls>
          <c:showLegendKey val="0"/>
          <c:showVal val="0"/>
          <c:showCatName val="0"/>
          <c:showSerName val="0"/>
          <c:showPercent val="0"/>
          <c:showBubbleSize val="0"/>
        </c:dLbls>
        <c:marker val="1"/>
        <c:smooth val="0"/>
        <c:axId val="2090738312"/>
        <c:axId val="2090741656"/>
      </c:lineChart>
      <c:lineChart>
        <c:grouping val="standard"/>
        <c:varyColors val="0"/>
        <c:ser>
          <c:idx val="1"/>
          <c:order val="1"/>
          <c:tx>
            <c:strRef>
              <c:f>'Inequality M'!$A$10</c:f>
              <c:strCache>
                <c:ptCount val="1"/>
                <c:pt idx="0">
                  <c:v>Kakwani measure</c:v>
                </c:pt>
              </c:strCache>
            </c:strRef>
          </c:tx>
          <c:spPr>
            <a:ln w="28575" cmpd="sng">
              <a:solidFill>
                <a:schemeClr val="bg1">
                  <a:lumMod val="50000"/>
                </a:schemeClr>
              </a:solidFill>
            </a:ln>
          </c:spPr>
          <c:marker>
            <c:symbol val="none"/>
          </c:marker>
          <c:cat>
            <c:numRef>
              <c:f>'Inequality M'!$B$3:$F$3</c:f>
              <c:numCache>
                <c:formatCode>General</c:formatCode>
                <c:ptCount val="5"/>
                <c:pt idx="0">
                  <c:v>2010</c:v>
                </c:pt>
                <c:pt idx="1">
                  <c:v>2011</c:v>
                </c:pt>
                <c:pt idx="2">
                  <c:v>2012</c:v>
                </c:pt>
                <c:pt idx="3">
                  <c:v>2013</c:v>
                </c:pt>
                <c:pt idx="4">
                  <c:v>2014</c:v>
                </c:pt>
              </c:numCache>
            </c:numRef>
          </c:cat>
          <c:val>
            <c:numRef>
              <c:f>'Inequality M'!$B$56:$F$56</c:f>
              <c:numCache>
                <c:formatCode>_(* #,##0.00000_);_(* \(#,##0.00000\);_(* "-"_);_(@_)</c:formatCode>
                <c:ptCount val="5"/>
                <c:pt idx="0">
                  <c:v>3.746381E-2</c:v>
                </c:pt>
                <c:pt idx="1">
                  <c:v>3.2525100000000001E-2</c:v>
                </c:pt>
                <c:pt idx="2">
                  <c:v>3.6456679999999998E-2</c:v>
                </c:pt>
                <c:pt idx="3">
                  <c:v>3.2199560000000002E-2</c:v>
                </c:pt>
                <c:pt idx="4">
                  <c:v>3.5853889999999999E-2</c:v>
                </c:pt>
              </c:numCache>
            </c:numRef>
          </c:val>
          <c:smooth val="0"/>
          <c:extLst>
            <c:ext xmlns:c16="http://schemas.microsoft.com/office/drawing/2014/chart" uri="{C3380CC4-5D6E-409C-BE32-E72D297353CC}">
              <c16:uniqueId val="{00000001-97CC-2749-882F-EE31A4222225}"/>
            </c:ext>
          </c:extLst>
        </c:ser>
        <c:dLbls>
          <c:showLegendKey val="0"/>
          <c:showVal val="0"/>
          <c:showCatName val="0"/>
          <c:showSerName val="0"/>
          <c:showPercent val="0"/>
          <c:showBubbleSize val="0"/>
        </c:dLbls>
        <c:marker val="1"/>
        <c:smooth val="0"/>
        <c:axId val="2090752792"/>
        <c:axId val="2090747320"/>
      </c:lineChart>
      <c:catAx>
        <c:axId val="2090738312"/>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741656"/>
        <c:crosses val="autoZero"/>
        <c:auto val="1"/>
        <c:lblAlgn val="ctr"/>
        <c:lblOffset val="100"/>
        <c:noMultiLvlLbl val="0"/>
      </c:catAx>
      <c:valAx>
        <c:axId val="2090741656"/>
        <c:scaling>
          <c:orientation val="minMax"/>
          <c:max val="0.2"/>
          <c:min val="0"/>
        </c:scaling>
        <c:delete val="0"/>
        <c:axPos val="l"/>
        <c:majorGridlines>
          <c:spPr>
            <a:ln>
              <a:solidFill>
                <a:schemeClr val="bg1">
                  <a:lumMod val="85000"/>
                </a:schemeClr>
              </a:solidFill>
              <a:prstDash val="sysDot"/>
            </a:ln>
          </c:spPr>
        </c:majorGridlines>
        <c:title>
          <c:tx>
            <c:rich>
              <a:bodyPr/>
              <a:lstStyle/>
              <a:p>
                <a:pPr>
                  <a:defRPr/>
                </a:pPr>
                <a:r>
                  <a:rPr lang="es-ES"/>
                  <a:t>Gini Measure</a:t>
                </a:r>
              </a:p>
            </c:rich>
          </c:tx>
          <c:overlay val="0"/>
        </c:title>
        <c:numFmt formatCode="#,##0.000" sourceLinked="0"/>
        <c:majorTickMark val="none"/>
        <c:minorTickMark val="none"/>
        <c:tickLblPos val="nextTo"/>
        <c:crossAx val="2090738312"/>
        <c:crosses val="autoZero"/>
        <c:crossBetween val="between"/>
      </c:valAx>
      <c:valAx>
        <c:axId val="2090747320"/>
        <c:scaling>
          <c:orientation val="minMax"/>
          <c:max val="5.5E-2"/>
          <c:min val="0"/>
        </c:scaling>
        <c:delete val="0"/>
        <c:axPos val="r"/>
        <c:title>
          <c:tx>
            <c:rich>
              <a:bodyPr rot="-5400000" vert="horz"/>
              <a:lstStyle/>
              <a:p>
                <a:pPr>
                  <a:defRPr/>
                </a:pPr>
                <a:r>
                  <a:rPr lang="es-ES"/>
                  <a:t>Kakwani Measure</a:t>
                </a:r>
              </a:p>
            </c:rich>
          </c:tx>
          <c:overlay val="0"/>
        </c:title>
        <c:numFmt formatCode="#,##0.000" sourceLinked="0"/>
        <c:majorTickMark val="out"/>
        <c:minorTickMark val="none"/>
        <c:tickLblPos val="nextTo"/>
        <c:crossAx val="2090752792"/>
        <c:crosses val="max"/>
        <c:crossBetween val="between"/>
      </c:valAx>
      <c:catAx>
        <c:axId val="2090752792"/>
        <c:scaling>
          <c:orientation val="minMax"/>
        </c:scaling>
        <c:delete val="1"/>
        <c:axPos val="b"/>
        <c:numFmt formatCode="General" sourceLinked="1"/>
        <c:majorTickMark val="out"/>
        <c:minorTickMark val="none"/>
        <c:tickLblPos val="nextTo"/>
        <c:crossAx val="2090747320"/>
        <c:crosses val="autoZero"/>
        <c:auto val="1"/>
        <c:lblAlgn val="ctr"/>
        <c:lblOffset val="100"/>
        <c:noMultiLvlLbl val="0"/>
      </c:cat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MIG!$B$35</c:f>
              <c:strCache>
                <c:ptCount val="1"/>
                <c:pt idx="0">
                  <c:v>𝛿 = 2</c:v>
                </c:pt>
              </c:strCache>
            </c:strRef>
          </c:tx>
          <c:spPr>
            <a:ln w="28575" cmpd="sng">
              <a:solidFill>
                <a:schemeClr val="accent2">
                  <a:lumMod val="75000"/>
                </a:schemeClr>
              </a:solidFill>
              <a:prstDash val="sys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MIG!$E$35:$R$35</c:f>
              <c:numCache>
                <c:formatCode>0.0%</c:formatCode>
                <c:ptCount val="14"/>
                <c:pt idx="0">
                  <c:v>-3.2399733104824247E-3</c:v>
                </c:pt>
                <c:pt idx="1">
                  <c:v>1.4997769515497028E-2</c:v>
                </c:pt>
                <c:pt idx="2">
                  <c:v>1.1300675485918399E-2</c:v>
                </c:pt>
                <c:pt idx="3">
                  <c:v>-2.145148531197183E-3</c:v>
                </c:pt>
                <c:pt idx="4">
                  <c:v>-6.4898491868770058E-4</c:v>
                </c:pt>
                <c:pt idx="5">
                  <c:v>-2.9654635756609649E-3</c:v>
                </c:pt>
                <c:pt idx="6">
                  <c:v>1.3060148798405669E-2</c:v>
                </c:pt>
                <c:pt idx="7">
                  <c:v>-7.7325426431964495E-3</c:v>
                </c:pt>
                <c:pt idx="8">
                  <c:v>-1.7550221433082491E-4</c:v>
                </c:pt>
                <c:pt idx="9">
                  <c:v>-1.1909539707703587E-2</c:v>
                </c:pt>
                <c:pt idx="10">
                  <c:v>5.3690426971095828E-3</c:v>
                </c:pt>
                <c:pt idx="11">
                  <c:v>6.3713665016547072E-3</c:v>
                </c:pt>
                <c:pt idx="12">
                  <c:v>3.6538726957144885E-3</c:v>
                </c:pt>
                <c:pt idx="13">
                  <c:v>9.8375406282227296E-3</c:v>
                </c:pt>
              </c:numCache>
            </c:numRef>
          </c:val>
          <c:smooth val="0"/>
          <c:extLst>
            <c:ext xmlns:c16="http://schemas.microsoft.com/office/drawing/2014/chart" uri="{C3380CC4-5D6E-409C-BE32-E72D297353CC}">
              <c16:uniqueId val="{00000000-5BBB-EC46-8A69-A5239BC1646C}"/>
            </c:ext>
          </c:extLst>
        </c:ser>
        <c:ser>
          <c:idx val="1"/>
          <c:order val="1"/>
          <c:tx>
            <c:strRef>
              <c:f>MIG!$B$36</c:f>
              <c:strCache>
                <c:ptCount val="1"/>
                <c:pt idx="0">
                  <c:v>𝛿 = 3</c:v>
                </c:pt>
              </c:strCache>
            </c:strRef>
          </c:tx>
          <c:spPr>
            <a:ln w="28575" cmpd="sng">
              <a:solidFill>
                <a:schemeClr val="accent2"/>
              </a:solidFill>
              <a:prstDash val="sysDash"/>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MIG!$E$36:$R$36</c:f>
              <c:numCache>
                <c:formatCode>0.0%</c:formatCode>
                <c:ptCount val="14"/>
                <c:pt idx="0">
                  <c:v>-1.4174293238690128E-3</c:v>
                </c:pt>
                <c:pt idx="1">
                  <c:v>9.6931004930043141E-3</c:v>
                </c:pt>
                <c:pt idx="2">
                  <c:v>9.0273387215027423E-3</c:v>
                </c:pt>
                <c:pt idx="3">
                  <c:v>-4.9504576269721046E-3</c:v>
                </c:pt>
                <c:pt idx="4">
                  <c:v>-9.1392650349837457E-3</c:v>
                </c:pt>
                <c:pt idx="5">
                  <c:v>-4.8554341308842952E-3</c:v>
                </c:pt>
                <c:pt idx="6">
                  <c:v>1.1313510952712935E-2</c:v>
                </c:pt>
                <c:pt idx="7">
                  <c:v>-2.500323919673364E-3</c:v>
                </c:pt>
                <c:pt idx="8">
                  <c:v>-1.5939164309662912E-3</c:v>
                </c:pt>
                <c:pt idx="9">
                  <c:v>-1.2710147884708811E-2</c:v>
                </c:pt>
                <c:pt idx="10">
                  <c:v>2.6583058289375572E-3</c:v>
                </c:pt>
                <c:pt idx="11">
                  <c:v>3.8399265691260176E-3</c:v>
                </c:pt>
                <c:pt idx="12">
                  <c:v>4.8150542807001706E-4</c:v>
                </c:pt>
                <c:pt idx="13">
                  <c:v>5.5677008174583875E-3</c:v>
                </c:pt>
              </c:numCache>
            </c:numRef>
          </c:val>
          <c:smooth val="0"/>
          <c:extLst>
            <c:ext xmlns:c16="http://schemas.microsoft.com/office/drawing/2014/chart" uri="{C3380CC4-5D6E-409C-BE32-E72D297353CC}">
              <c16:uniqueId val="{00000001-5BBB-EC46-8A69-A5239BC1646C}"/>
            </c:ext>
          </c:extLst>
        </c:ser>
        <c:ser>
          <c:idx val="2"/>
          <c:order val="2"/>
          <c:tx>
            <c:strRef>
              <c:f>MIG!$B$37</c:f>
              <c:strCache>
                <c:ptCount val="1"/>
                <c:pt idx="0">
                  <c:v>𝛿 = 4</c:v>
                </c:pt>
              </c:strCache>
            </c:strRef>
          </c:tx>
          <c:spPr>
            <a:ln w="28575" cmpd="sng">
              <a:solidFill>
                <a:schemeClr val="tx2">
                  <a:lumMod val="60000"/>
                  <a:lumOff val="40000"/>
                </a:schemeClr>
              </a:solidFill>
              <a:prstDash val="dash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MIG!$E$37:$R$37</c:f>
              <c:numCache>
                <c:formatCode>0.0%</c:formatCode>
                <c:ptCount val="14"/>
                <c:pt idx="0">
                  <c:v>-2.4915481537224338E-4</c:v>
                </c:pt>
                <c:pt idx="1">
                  <c:v>7.1865880505785906E-3</c:v>
                </c:pt>
                <c:pt idx="2">
                  <c:v>7.8442489391139514E-3</c:v>
                </c:pt>
                <c:pt idx="3">
                  <c:v>-5.9930135888254243E-3</c:v>
                </c:pt>
                <c:pt idx="4">
                  <c:v>-1.8165942250926159E-2</c:v>
                </c:pt>
                <c:pt idx="5">
                  <c:v>-5.4914047713972014E-3</c:v>
                </c:pt>
                <c:pt idx="6">
                  <c:v>1.177104017810704E-2</c:v>
                </c:pt>
                <c:pt idx="7">
                  <c:v>-8.0458904421998323E-4</c:v>
                </c:pt>
                <c:pt idx="8">
                  <c:v>-2.4409563045150184E-3</c:v>
                </c:pt>
                <c:pt idx="9">
                  <c:v>-1.2386922364971853E-2</c:v>
                </c:pt>
                <c:pt idx="10">
                  <c:v>1.86588945759536E-3</c:v>
                </c:pt>
                <c:pt idx="11">
                  <c:v>2.3479539211253009E-3</c:v>
                </c:pt>
                <c:pt idx="12">
                  <c:v>-1.4515197621536302E-3</c:v>
                </c:pt>
                <c:pt idx="13">
                  <c:v>3.6157948883868141E-3</c:v>
                </c:pt>
              </c:numCache>
            </c:numRef>
          </c:val>
          <c:smooth val="0"/>
          <c:extLst>
            <c:ext xmlns:c16="http://schemas.microsoft.com/office/drawing/2014/chart" uri="{C3380CC4-5D6E-409C-BE32-E72D297353CC}">
              <c16:uniqueId val="{00000002-5BBB-EC46-8A69-A5239BC1646C}"/>
            </c:ext>
          </c:extLst>
        </c:ser>
        <c:ser>
          <c:idx val="3"/>
          <c:order val="3"/>
          <c:tx>
            <c:strRef>
              <c:f>MIG!$B$38</c:f>
              <c:strCache>
                <c:ptCount val="1"/>
                <c:pt idx="0">
                  <c:v>𝛿 = 5</c:v>
                </c:pt>
              </c:strCache>
            </c:strRef>
          </c:tx>
          <c:spPr>
            <a:ln w="28575" cmpd="sng">
              <a:solidFill>
                <a:schemeClr val="bg1">
                  <a:lumMod val="75000"/>
                </a:schemeClr>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MIG!$E$38:$R$38</c:f>
              <c:numCache>
                <c:formatCode>0.0%</c:formatCode>
                <c:ptCount val="14"/>
                <c:pt idx="0">
                  <c:v>5.8782407938329229E-4</c:v>
                </c:pt>
                <c:pt idx="1">
                  <c:v>5.6980546919134234E-3</c:v>
                </c:pt>
                <c:pt idx="2">
                  <c:v>7.086398721203313E-3</c:v>
                </c:pt>
                <c:pt idx="3">
                  <c:v>-6.5082312620428073E-3</c:v>
                </c:pt>
                <c:pt idx="4">
                  <c:v>-2.6473550607638674E-2</c:v>
                </c:pt>
                <c:pt idx="5">
                  <c:v>-5.6638248362729238E-3</c:v>
                </c:pt>
                <c:pt idx="6">
                  <c:v>1.2564398473306593E-2</c:v>
                </c:pt>
                <c:pt idx="7">
                  <c:v>-9.2585229552688553E-5</c:v>
                </c:pt>
                <c:pt idx="8">
                  <c:v>-2.9481896808304375E-3</c:v>
                </c:pt>
                <c:pt idx="9">
                  <c:v>-1.1857864060518253E-2</c:v>
                </c:pt>
                <c:pt idx="10">
                  <c:v>1.6462975920099598E-3</c:v>
                </c:pt>
                <c:pt idx="11">
                  <c:v>1.3814368427906842E-3</c:v>
                </c:pt>
                <c:pt idx="12">
                  <c:v>-2.8836087079574524E-3</c:v>
                </c:pt>
                <c:pt idx="13">
                  <c:v>2.4507347267594959E-3</c:v>
                </c:pt>
              </c:numCache>
            </c:numRef>
          </c:val>
          <c:smooth val="0"/>
          <c:extLst>
            <c:ext xmlns:c16="http://schemas.microsoft.com/office/drawing/2014/chart" uri="{C3380CC4-5D6E-409C-BE32-E72D297353CC}">
              <c16:uniqueId val="{00000003-5BBB-EC46-8A69-A5239BC1646C}"/>
            </c:ext>
          </c:extLst>
        </c:ser>
        <c:ser>
          <c:idx val="4"/>
          <c:order val="4"/>
          <c:tx>
            <c:strRef>
              <c:f>MIG!$B$39</c:f>
              <c:strCache>
                <c:ptCount val="1"/>
                <c:pt idx="0">
                  <c:v>Income Gini</c:v>
                </c:pt>
              </c:strCache>
            </c:strRef>
          </c:tx>
          <c:spPr>
            <a:ln w="38100" cmpd="dbl">
              <a:solidFill>
                <a:schemeClr val="tx1"/>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MIG!$E$39:$R$39</c:f>
              <c:numCache>
                <c:formatCode>0.0%</c:formatCode>
                <c:ptCount val="14"/>
                <c:pt idx="0">
                  <c:v>-2.1428571428571463E-2</c:v>
                </c:pt>
                <c:pt idx="1">
                  <c:v>-1.642335766423364E-2</c:v>
                </c:pt>
                <c:pt idx="2">
                  <c:v>0</c:v>
                </c:pt>
                <c:pt idx="3">
                  <c:v>-1.8552875695733162E-3</c:v>
                </c:pt>
                <c:pt idx="4">
                  <c:v>-1.3011152416356864E-2</c:v>
                </c:pt>
                <c:pt idx="5">
                  <c:v>-7.532956685499026E-3</c:v>
                </c:pt>
                <c:pt idx="6">
                  <c:v>-1.5180265654648917E-2</c:v>
                </c:pt>
                <c:pt idx="7">
                  <c:v>1.5414258188824581E-2</c:v>
                </c:pt>
                <c:pt idx="8">
                  <c:v>1.5180265654648917E-2</c:v>
                </c:pt>
                <c:pt idx="9">
                  <c:v>3.3644859813084071E-2</c:v>
                </c:pt>
                <c:pt idx="10">
                  <c:v>1.8083182640144413E-2</c:v>
                </c:pt>
                <c:pt idx="11">
                  <c:v>-1.2433392539964339E-2</c:v>
                </c:pt>
                <c:pt idx="12">
                  <c:v>-1.7985611510791366E-2</c:v>
                </c:pt>
                <c:pt idx="13">
                  <c:v>3.66300366300365E-3</c:v>
                </c:pt>
              </c:numCache>
            </c:numRef>
          </c:val>
          <c:smooth val="0"/>
          <c:extLst>
            <c:ext xmlns:c16="http://schemas.microsoft.com/office/drawing/2014/chart" uri="{C3380CC4-5D6E-409C-BE32-E72D297353CC}">
              <c16:uniqueId val="{00000004-5BBB-EC46-8A69-A5239BC1646C}"/>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I(X)'</a:t>
                </a:r>
              </a:p>
            </c:rich>
          </c:tx>
          <c:overlay val="0"/>
        </c:title>
        <c:numFmt formatCode="#,##0.000" sourceLinked="0"/>
        <c:majorTickMark val="none"/>
        <c:minorTickMark val="none"/>
        <c:tickLblPos val="nextTo"/>
        <c:crossAx val="2090816600"/>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MIG!$B$28</c:f>
              <c:strCache>
                <c:ptCount val="1"/>
                <c:pt idx="0">
                  <c:v>𝛿 = 2</c:v>
                </c:pt>
              </c:strCache>
            </c:strRef>
          </c:tx>
          <c:spPr>
            <a:ln w="28575" cmpd="sng">
              <a:solidFill>
                <a:schemeClr val="accent2">
                  <a:lumMod val="75000"/>
                </a:schemeClr>
              </a:solidFill>
              <a:prstDash val="sysDot"/>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MIG!$D$28:$R$28</c:f>
              <c:numCache>
                <c:formatCode>0.000</c:formatCode>
                <c:ptCount val="15"/>
                <c:pt idx="0">
                  <c:v>0.46787325108073874</c:v>
                </c:pt>
                <c:pt idx="1">
                  <c:v>0.46635735423454849</c:v>
                </c:pt>
                <c:pt idx="2">
                  <c:v>0.4733516743452153</c:v>
                </c:pt>
                <c:pt idx="3">
                  <c:v>0.47870086800770673</c:v>
                </c:pt>
                <c:pt idx="4">
                  <c:v>0.47767398354381718</c:v>
                </c:pt>
                <c:pt idx="5">
                  <c:v>0.47736398033244776</c:v>
                </c:pt>
                <c:pt idx="6">
                  <c:v>0.47594837483643937</c:v>
                </c:pt>
                <c:pt idx="7">
                  <c:v>0.48216433143216264</c:v>
                </c:pt>
                <c:pt idx="8">
                  <c:v>0.47843597517833514</c:v>
                </c:pt>
                <c:pt idx="9">
                  <c:v>0.47835200860527582</c:v>
                </c:pt>
                <c:pt idx="10">
                  <c:v>0.47265505636453153</c:v>
                </c:pt>
                <c:pt idx="11">
                  <c:v>0.47519276154315748</c:v>
                </c:pt>
                <c:pt idx="12">
                  <c:v>0.47822038878588236</c:v>
                </c:pt>
                <c:pt idx="13">
                  <c:v>0.47996774520700103</c:v>
                </c:pt>
                <c:pt idx="14">
                  <c:v>0.4846894474007114</c:v>
                </c:pt>
              </c:numCache>
            </c:numRef>
          </c:val>
          <c:smooth val="0"/>
          <c:extLst>
            <c:ext xmlns:c16="http://schemas.microsoft.com/office/drawing/2014/chart" uri="{C3380CC4-5D6E-409C-BE32-E72D297353CC}">
              <c16:uniqueId val="{00000000-044E-4B42-941C-BDAA1F1C32CB}"/>
            </c:ext>
          </c:extLst>
        </c:ser>
        <c:ser>
          <c:idx val="1"/>
          <c:order val="1"/>
          <c:tx>
            <c:strRef>
              <c:f>MIG!$B$29</c:f>
              <c:strCache>
                <c:ptCount val="1"/>
                <c:pt idx="0">
                  <c:v>𝛿 = 3</c:v>
                </c:pt>
              </c:strCache>
            </c:strRef>
          </c:tx>
          <c:spPr>
            <a:ln w="28575" cmpd="sng">
              <a:solidFill>
                <a:schemeClr val="accent2"/>
              </a:solidFill>
              <a:prstDash val="sysDash"/>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MIG!$D$29:$R$29</c:f>
              <c:numCache>
                <c:formatCode>0.000</c:formatCode>
                <c:ptCount val="15"/>
                <c:pt idx="0">
                  <c:v>0.52447971659590154</c:v>
                </c:pt>
                <c:pt idx="1">
                  <c:v>0.52373630366582402</c:v>
                </c:pt>
                <c:pt idx="2">
                  <c:v>0.52881293228909143</c:v>
                </c:pt>
                <c:pt idx="3">
                  <c:v>0.5335867057491761</c:v>
                </c:pt>
                <c:pt idx="4">
                  <c:v>0.5309452073720492</c:v>
                </c:pt>
                <c:pt idx="5">
                  <c:v>0.52609275840282166</c:v>
                </c:pt>
                <c:pt idx="6">
                  <c:v>0.52353834966766155</c:v>
                </c:pt>
                <c:pt idx="7">
                  <c:v>0.52946140652079188</c:v>
                </c:pt>
                <c:pt idx="8">
                  <c:v>0.52813758150152401</c:v>
                </c:pt>
                <c:pt idx="9">
                  <c:v>0.52729577433255792</c:v>
                </c:pt>
                <c:pt idx="10">
                  <c:v>0.52059376706180904</c:v>
                </c:pt>
                <c:pt idx="11">
                  <c:v>0.52197766450729799</c:v>
                </c:pt>
                <c:pt idx="12">
                  <c:v>0.52398202040972985</c:v>
                </c:pt>
                <c:pt idx="13">
                  <c:v>0.52423432059676822</c:v>
                </c:pt>
                <c:pt idx="14">
                  <c:v>0.52715310045209463</c:v>
                </c:pt>
              </c:numCache>
            </c:numRef>
          </c:val>
          <c:smooth val="0"/>
          <c:extLst>
            <c:ext xmlns:c16="http://schemas.microsoft.com/office/drawing/2014/chart" uri="{C3380CC4-5D6E-409C-BE32-E72D297353CC}">
              <c16:uniqueId val="{00000001-044E-4B42-941C-BDAA1F1C32CB}"/>
            </c:ext>
          </c:extLst>
        </c:ser>
        <c:ser>
          <c:idx val="2"/>
          <c:order val="2"/>
          <c:tx>
            <c:strRef>
              <c:f>MIG!$B$30</c:f>
              <c:strCache>
                <c:ptCount val="1"/>
                <c:pt idx="0">
                  <c:v>𝛿 = 4</c:v>
                </c:pt>
              </c:strCache>
            </c:strRef>
          </c:tx>
          <c:spPr>
            <a:ln w="28575" cmpd="sng">
              <a:solidFill>
                <a:schemeClr val="tx2">
                  <a:lumMod val="60000"/>
                  <a:lumOff val="40000"/>
                </a:schemeClr>
              </a:solidFill>
              <a:prstDash val="dashDot"/>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MIG!$D$30:$R$30</c:f>
              <c:numCache>
                <c:formatCode>0.000</c:formatCode>
                <c:ptCount val="15"/>
                <c:pt idx="0">
                  <c:v>0.55960347930300913</c:v>
                </c:pt>
                <c:pt idx="1">
                  <c:v>0.55946405140144173</c:v>
                </c:pt>
                <c:pt idx="2">
                  <c:v>0.56348468906797167</c:v>
                </c:pt>
                <c:pt idx="3">
                  <c:v>0.56790480324240011</c:v>
                </c:pt>
                <c:pt idx="4">
                  <c:v>0.56450134203940916</c:v>
                </c:pt>
                <c:pt idx="5">
                  <c:v>0.55424664325935091</c:v>
                </c:pt>
                <c:pt idx="6">
                  <c:v>0.55120305059802566</c:v>
                </c:pt>
                <c:pt idx="7">
                  <c:v>0.55769128385291022</c:v>
                </c:pt>
                <c:pt idx="8">
                  <c:v>0.55724257155586521</c:v>
                </c:pt>
                <c:pt idx="9">
                  <c:v>0.55588236678768177</c:v>
                </c:pt>
                <c:pt idx="10">
                  <c:v>0.54899669506622595</c:v>
                </c:pt>
                <c:pt idx="11">
                  <c:v>0.55002106221180469</c:v>
                </c:pt>
                <c:pt idx="12">
                  <c:v>0.55131248632152641</c:v>
                </c:pt>
                <c:pt idx="13">
                  <c:v>0.55051224535250864</c:v>
                </c:pt>
                <c:pt idx="14">
                  <c:v>0.55250278471524861</c:v>
                </c:pt>
              </c:numCache>
            </c:numRef>
          </c:val>
          <c:smooth val="0"/>
          <c:extLst>
            <c:ext xmlns:c16="http://schemas.microsoft.com/office/drawing/2014/chart" uri="{C3380CC4-5D6E-409C-BE32-E72D297353CC}">
              <c16:uniqueId val="{00000002-044E-4B42-941C-BDAA1F1C32CB}"/>
            </c:ext>
          </c:extLst>
        </c:ser>
        <c:ser>
          <c:idx val="3"/>
          <c:order val="3"/>
          <c:tx>
            <c:strRef>
              <c:f>MIG!$B$31</c:f>
              <c:strCache>
                <c:ptCount val="1"/>
                <c:pt idx="0">
                  <c:v>𝛿 = 5</c:v>
                </c:pt>
              </c:strCache>
            </c:strRef>
          </c:tx>
          <c:spPr>
            <a:ln w="28575" cmpd="sng">
              <a:solidFill>
                <a:schemeClr val="bg1">
                  <a:lumMod val="75000"/>
                </a:schemeClr>
              </a:solidFill>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MIG!$D$31:$R$31</c:f>
              <c:numCache>
                <c:formatCode>0.000</c:formatCode>
                <c:ptCount val="15"/>
                <c:pt idx="0">
                  <c:v>0.58539682234290069</c:v>
                </c:pt>
                <c:pt idx="1">
                  <c:v>0.58574093269106831</c:v>
                </c:pt>
                <c:pt idx="2">
                  <c:v>0.58907851656083443</c:v>
                </c:pt>
                <c:pt idx="3">
                  <c:v>0.59325296180727949</c:v>
                </c:pt>
                <c:pt idx="4">
                  <c:v>0.58939193433494586</c:v>
                </c:pt>
                <c:pt idx="5">
                  <c:v>0.57378863713359562</c:v>
                </c:pt>
                <c:pt idx="6">
                  <c:v>0.57053879879982716</c:v>
                </c:pt>
                <c:pt idx="7">
                  <c:v>0.57770727561242985</c:v>
                </c:pt>
                <c:pt idx="8">
                  <c:v>0.57765378845170301</c:v>
                </c:pt>
                <c:pt idx="9">
                  <c:v>0.57595075551349706</c:v>
                </c:pt>
                <c:pt idx="10">
                  <c:v>0.56912120974906522</c:v>
                </c:pt>
                <c:pt idx="11">
                  <c:v>0.57005815262623694</c:v>
                </c:pt>
                <c:pt idx="12">
                  <c:v>0.57084565196080805</c:v>
                </c:pt>
                <c:pt idx="13">
                  <c:v>0.5691995564679142</c:v>
                </c:pt>
                <c:pt idx="14">
                  <c:v>0.5705945135874062</c:v>
                </c:pt>
              </c:numCache>
            </c:numRef>
          </c:val>
          <c:smooth val="0"/>
          <c:extLst>
            <c:ext xmlns:c16="http://schemas.microsoft.com/office/drawing/2014/chart" uri="{C3380CC4-5D6E-409C-BE32-E72D297353CC}">
              <c16:uniqueId val="{00000003-044E-4B42-941C-BDAA1F1C32CB}"/>
            </c:ext>
          </c:extLst>
        </c:ser>
        <c:ser>
          <c:idx val="4"/>
          <c:order val="4"/>
          <c:tx>
            <c:strRef>
              <c:f>MIG!$B$32</c:f>
              <c:strCache>
                <c:ptCount val="1"/>
                <c:pt idx="0">
                  <c:v>Income Gini</c:v>
                </c:pt>
              </c:strCache>
            </c:strRef>
          </c:tx>
          <c:spPr>
            <a:ln w="38100" cmpd="dbl">
              <a:solidFill>
                <a:schemeClr val="tx1"/>
              </a:solidFill>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MIG!$D$32:$R$32</c:f>
              <c:numCache>
                <c:formatCode>0.000</c:formatCode>
                <c:ptCount val="15"/>
                <c:pt idx="0">
                  <c:v>0.56000000000000005</c:v>
                </c:pt>
                <c:pt idx="1">
                  <c:v>0.54800000000000004</c:v>
                </c:pt>
                <c:pt idx="2">
                  <c:v>0.53900000000000003</c:v>
                </c:pt>
                <c:pt idx="3">
                  <c:v>0.53900000000000003</c:v>
                </c:pt>
                <c:pt idx="4">
                  <c:v>0.53800000000000003</c:v>
                </c:pt>
                <c:pt idx="5">
                  <c:v>0.53100000000000003</c:v>
                </c:pt>
                <c:pt idx="6">
                  <c:v>0.52700000000000002</c:v>
                </c:pt>
                <c:pt idx="7">
                  <c:v>0.51900000000000002</c:v>
                </c:pt>
                <c:pt idx="8">
                  <c:v>0.52700000000000002</c:v>
                </c:pt>
                <c:pt idx="9">
                  <c:v>0.53500000000000003</c:v>
                </c:pt>
                <c:pt idx="10">
                  <c:v>0.55300000000000005</c:v>
                </c:pt>
                <c:pt idx="11">
                  <c:v>0.56299999999999994</c:v>
                </c:pt>
                <c:pt idx="12">
                  <c:v>0.55600000000000005</c:v>
                </c:pt>
                <c:pt idx="13">
                  <c:v>0.54600000000000004</c:v>
                </c:pt>
                <c:pt idx="14">
                  <c:v>0.54800000000000004</c:v>
                </c:pt>
              </c:numCache>
            </c:numRef>
          </c:val>
          <c:smooth val="0"/>
          <c:extLst>
            <c:ext xmlns:c16="http://schemas.microsoft.com/office/drawing/2014/chart" uri="{C3380CC4-5D6E-409C-BE32-E72D297353CC}">
              <c16:uniqueId val="{00000004-044E-4B42-941C-BDAA1F1C32CB}"/>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0" sourceLinked="1"/>
        <c:majorTickMark val="none"/>
        <c:minorTickMark val="none"/>
        <c:tickLblPos val="nextTo"/>
        <c:crossAx val="2090820008"/>
        <c:crosses val="autoZero"/>
        <c:auto val="1"/>
        <c:lblAlgn val="ctr"/>
        <c:lblOffset val="100"/>
        <c:noMultiLvlLbl val="0"/>
      </c:catAx>
      <c:valAx>
        <c:axId val="2090820008"/>
        <c:scaling>
          <c:orientation val="minMax"/>
          <c:max val="0.6"/>
          <c:min val="0.45"/>
        </c:scaling>
        <c:delete val="0"/>
        <c:axPos val="l"/>
        <c:majorGridlines>
          <c:spPr>
            <a:ln>
              <a:solidFill>
                <a:schemeClr val="bg1">
                  <a:lumMod val="85000"/>
                </a:schemeClr>
              </a:solidFill>
              <a:prstDash val="sysDot"/>
            </a:ln>
          </c:spPr>
        </c:majorGridlines>
        <c:title>
          <c:tx>
            <c:rich>
              <a:bodyPr/>
              <a:lstStyle/>
              <a:p>
                <a:pPr>
                  <a:defRPr/>
                </a:pPr>
                <a:r>
                  <a:rPr lang="es-ES"/>
                  <a:t>I(X)</a:t>
                </a:r>
              </a:p>
            </c:rich>
          </c:tx>
          <c:overlay val="0"/>
        </c:title>
        <c:numFmt formatCode="#,##0.000" sourceLinked="0"/>
        <c:majorTickMark val="none"/>
        <c:minorTickMark val="none"/>
        <c:tickLblPos val="nextTo"/>
        <c:crossAx val="2090816600"/>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MIG!$B$49</c:f>
              <c:strCache>
                <c:ptCount val="1"/>
                <c:pt idx="0">
                  <c:v>𝛿 = 2</c:v>
                </c:pt>
              </c:strCache>
            </c:strRef>
          </c:tx>
          <c:spPr>
            <a:ln w="28575" cmpd="sng">
              <a:solidFill>
                <a:schemeClr val="accent2">
                  <a:lumMod val="75000"/>
                </a:schemeClr>
              </a:solidFill>
              <a:prstDash val="sysDot"/>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MIG!$D$49:$R$49</c:f>
              <c:numCache>
                <c:formatCode>0.000</c:formatCode>
                <c:ptCount val="15"/>
                <c:pt idx="0">
                  <c:v>0.38006972562465463</c:v>
                </c:pt>
                <c:pt idx="1">
                  <c:v>0.38536552040666283</c:v>
                </c:pt>
                <c:pt idx="2">
                  <c:v>0.37518539728465489</c:v>
                </c:pt>
                <c:pt idx="3">
                  <c:v>0.37151811098648141</c:v>
                </c:pt>
                <c:pt idx="4">
                  <c:v>0.37223395358760153</c:v>
                </c:pt>
                <c:pt idx="5">
                  <c:v>0.39915744694443278</c:v>
                </c:pt>
                <c:pt idx="6">
                  <c:v>0.40005502059273851</c:v>
                </c:pt>
                <c:pt idx="7">
                  <c:v>0.38377591847484321</c:v>
                </c:pt>
                <c:pt idx="8">
                  <c:v>0.40141885444390063</c:v>
                </c:pt>
                <c:pt idx="9">
                  <c:v>0.40399184128588189</c:v>
                </c:pt>
                <c:pt idx="10">
                  <c:v>0.40872338231167321</c:v>
                </c:pt>
                <c:pt idx="11">
                  <c:v>0.40668555170005799</c:v>
                </c:pt>
                <c:pt idx="12">
                  <c:v>0.40569378971858139</c:v>
                </c:pt>
                <c:pt idx="13">
                  <c:v>0.40424726893639806</c:v>
                </c:pt>
                <c:pt idx="14">
                  <c:v>0.39923425013234132</c:v>
                </c:pt>
              </c:numCache>
            </c:numRef>
          </c:val>
          <c:smooth val="0"/>
          <c:extLst>
            <c:ext xmlns:c16="http://schemas.microsoft.com/office/drawing/2014/chart" uri="{C3380CC4-5D6E-409C-BE32-E72D297353CC}">
              <c16:uniqueId val="{00000000-A9C6-5C49-B571-9D460F73D00D}"/>
            </c:ext>
          </c:extLst>
        </c:ser>
        <c:ser>
          <c:idx val="1"/>
          <c:order val="1"/>
          <c:tx>
            <c:strRef>
              <c:f>MIG!$B$50</c:f>
              <c:strCache>
                <c:ptCount val="1"/>
                <c:pt idx="0">
                  <c:v>𝛿 = 3</c:v>
                </c:pt>
              </c:strCache>
            </c:strRef>
          </c:tx>
          <c:spPr>
            <a:ln w="28575" cmpd="sng">
              <a:solidFill>
                <a:schemeClr val="accent2"/>
              </a:solidFill>
              <a:prstDash val="sysDash"/>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MIG!$D$50:$R$50</c:f>
              <c:numCache>
                <c:formatCode>0.000</c:formatCode>
                <c:ptCount val="15"/>
                <c:pt idx="0">
                  <c:v>0.3397829763160593</c:v>
                </c:pt>
                <c:pt idx="1">
                  <c:v>0.34339212772577499</c:v>
                </c:pt>
                <c:pt idx="2">
                  <c:v>0.33652440859718519</c:v>
                </c:pt>
                <c:pt idx="3">
                  <c:v>0.33377185210407784</c:v>
                </c:pt>
                <c:pt idx="4">
                  <c:v>0.33623363596160183</c:v>
                </c:pt>
                <c:pt idx="5">
                  <c:v>0.36531607333768501</c:v>
                </c:pt>
                <c:pt idx="6">
                  <c:v>0.36683077159748922</c:v>
                </c:pt>
                <c:pt idx="7">
                  <c:v>0.35265759500253396</c:v>
                </c:pt>
                <c:pt idx="8">
                  <c:v>0.36662812586702465</c:v>
                </c:pt>
                <c:pt idx="9">
                  <c:v>0.36947840875058319</c:v>
                </c:pt>
                <c:pt idx="10">
                  <c:v>0.37549218311914284</c:v>
                </c:pt>
                <c:pt idx="11">
                  <c:v>0.37506334204096697</c:v>
                </c:pt>
                <c:pt idx="12">
                  <c:v>0.37454225161429305</c:v>
                </c:pt>
                <c:pt idx="13">
                  <c:v>0.37441159680636493</c:v>
                </c:pt>
                <c:pt idx="14">
                  <c:v>0.3713409631536897</c:v>
                </c:pt>
              </c:numCache>
            </c:numRef>
          </c:val>
          <c:smooth val="0"/>
          <c:extLst>
            <c:ext xmlns:c16="http://schemas.microsoft.com/office/drawing/2014/chart" uri="{C3380CC4-5D6E-409C-BE32-E72D297353CC}">
              <c16:uniqueId val="{00000001-A9C6-5C49-B571-9D460F73D00D}"/>
            </c:ext>
          </c:extLst>
        </c:ser>
        <c:ser>
          <c:idx val="2"/>
          <c:order val="2"/>
          <c:tx>
            <c:strRef>
              <c:f>MIG!$B$51</c:f>
              <c:strCache>
                <c:ptCount val="1"/>
                <c:pt idx="0">
                  <c:v>𝛿 = 4</c:v>
                </c:pt>
              </c:strCache>
            </c:strRef>
          </c:tx>
          <c:spPr>
            <a:ln w="28575" cmpd="sng">
              <a:solidFill>
                <a:schemeClr val="tx2">
                  <a:lumMod val="60000"/>
                  <a:lumOff val="40000"/>
                </a:schemeClr>
              </a:solidFill>
              <a:prstDash val="dashDot"/>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MIG!$D$51:$R$51</c:f>
              <c:numCache>
                <c:formatCode>0.000</c:formatCode>
                <c:ptCount val="15"/>
                <c:pt idx="0">
                  <c:v>0.31908505650799801</c:v>
                </c:pt>
                <c:pt idx="1">
                  <c:v>0.32178091040021228</c:v>
                </c:pt>
                <c:pt idx="2">
                  <c:v>0.31623465393935962</c:v>
                </c:pt>
                <c:pt idx="3">
                  <c:v>0.31386423414096298</c:v>
                </c:pt>
                <c:pt idx="4">
                  <c:v>0.31693074739554178</c:v>
                </c:pt>
                <c:pt idx="5">
                  <c:v>0.3481000714317421</c:v>
                </c:pt>
                <c:pt idx="6">
                  <c:v>0.34974528337623179</c:v>
                </c:pt>
                <c:pt idx="7">
                  <c:v>0.33619516527146309</c:v>
                </c:pt>
                <c:pt idx="8">
                  <c:v>0.34843997446513597</c:v>
                </c:pt>
                <c:pt idx="9">
                  <c:v>0.35147033299861585</c:v>
                </c:pt>
                <c:pt idx="10">
                  <c:v>0.35778683555010393</c:v>
                </c:pt>
                <c:pt idx="11">
                  <c:v>0.35771406548072704</c:v>
                </c:pt>
                <c:pt idx="12">
                  <c:v>0.357513034635974</c:v>
                </c:pt>
                <c:pt idx="13">
                  <c:v>0.35810596596396571</c:v>
                </c:pt>
                <c:pt idx="14">
                  <c:v>0.35573842294310093</c:v>
                </c:pt>
              </c:numCache>
            </c:numRef>
          </c:val>
          <c:smooth val="0"/>
          <c:extLst>
            <c:ext xmlns:c16="http://schemas.microsoft.com/office/drawing/2014/chart" uri="{C3380CC4-5D6E-409C-BE32-E72D297353CC}">
              <c16:uniqueId val="{00000002-A9C6-5C49-B571-9D460F73D00D}"/>
            </c:ext>
          </c:extLst>
        </c:ser>
        <c:ser>
          <c:idx val="3"/>
          <c:order val="3"/>
          <c:tx>
            <c:strRef>
              <c:f>MIG!$B$52</c:f>
              <c:strCache>
                <c:ptCount val="1"/>
                <c:pt idx="0">
                  <c:v>𝛿 = 5</c:v>
                </c:pt>
              </c:strCache>
            </c:strRef>
          </c:tx>
          <c:spPr>
            <a:ln w="28575" cmpd="sng">
              <a:solidFill>
                <a:schemeClr val="bg1">
                  <a:lumMod val="75000"/>
                </a:schemeClr>
              </a:solidFill>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MIG!$D$52:$R$52</c:f>
              <c:numCache>
                <c:formatCode>0.000</c:formatCode>
                <c:ptCount val="15"/>
                <c:pt idx="0">
                  <c:v>0.30445451308817428</c:v>
                </c:pt>
                <c:pt idx="1">
                  <c:v>0.30658329251371702</c:v>
                </c:pt>
                <c:pt idx="2">
                  <c:v>0.30164689460977717</c:v>
                </c:pt>
                <c:pt idx="3">
                  <c:v>0.29946590360455888</c:v>
                </c:pt>
                <c:pt idx="4">
                  <c:v>0.30279700544761801</c:v>
                </c:pt>
                <c:pt idx="5">
                  <c:v>0.33640298764851551</c:v>
                </c:pt>
                <c:pt idx="6">
                  <c:v>0.33801965133720419</c:v>
                </c:pt>
                <c:pt idx="7">
                  <c:v>0.32451609556152933</c:v>
                </c:pt>
                <c:pt idx="8">
                  <c:v>0.33590706754839106</c:v>
                </c:pt>
                <c:pt idx="9">
                  <c:v>0.33907145727962412</c:v>
                </c:pt>
                <c:pt idx="10">
                  <c:v>0.34539663288327416</c:v>
                </c:pt>
                <c:pt idx="11">
                  <c:v>0.34539068950588148</c:v>
                </c:pt>
                <c:pt idx="12">
                  <c:v>0.34541158838543834</c:v>
                </c:pt>
                <c:pt idx="13">
                  <c:v>0.34654131354668061</c:v>
                </c:pt>
                <c:pt idx="14">
                  <c:v>0.34455630720953478</c:v>
                </c:pt>
              </c:numCache>
            </c:numRef>
          </c:val>
          <c:smooth val="0"/>
          <c:extLst>
            <c:ext xmlns:c16="http://schemas.microsoft.com/office/drawing/2014/chart" uri="{C3380CC4-5D6E-409C-BE32-E72D297353CC}">
              <c16:uniqueId val="{00000003-A9C6-5C49-B571-9D460F73D00D}"/>
            </c:ext>
          </c:extLst>
        </c:ser>
        <c:ser>
          <c:idx val="4"/>
          <c:order val="4"/>
          <c:tx>
            <c:strRef>
              <c:f>MIG!$B$53</c:f>
              <c:strCache>
                <c:ptCount val="1"/>
                <c:pt idx="0">
                  <c:v>Income Gini</c:v>
                </c:pt>
              </c:strCache>
            </c:strRef>
          </c:tx>
          <c:spPr>
            <a:ln w="38100" cmpd="dbl">
              <a:solidFill>
                <a:schemeClr val="tx1"/>
              </a:solidFill>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MIG!$D$53:$R$53</c:f>
              <c:numCache>
                <c:formatCode>0.000</c:formatCode>
                <c:ptCount val="15"/>
                <c:pt idx="0">
                  <c:v>0.56000000000000005</c:v>
                </c:pt>
                <c:pt idx="1">
                  <c:v>0.54800000000000004</c:v>
                </c:pt>
                <c:pt idx="2">
                  <c:v>0.53900000000000003</c:v>
                </c:pt>
                <c:pt idx="3">
                  <c:v>0.53900000000000003</c:v>
                </c:pt>
                <c:pt idx="4">
                  <c:v>0.53800000000000003</c:v>
                </c:pt>
                <c:pt idx="5">
                  <c:v>0.53100000000000003</c:v>
                </c:pt>
                <c:pt idx="6">
                  <c:v>0.52700000000000002</c:v>
                </c:pt>
                <c:pt idx="7">
                  <c:v>0.51900000000000002</c:v>
                </c:pt>
                <c:pt idx="8">
                  <c:v>0.52700000000000002</c:v>
                </c:pt>
                <c:pt idx="9">
                  <c:v>0.53500000000000003</c:v>
                </c:pt>
                <c:pt idx="10">
                  <c:v>0.55300000000000005</c:v>
                </c:pt>
                <c:pt idx="11">
                  <c:v>0.56299999999999994</c:v>
                </c:pt>
                <c:pt idx="12">
                  <c:v>0.55600000000000005</c:v>
                </c:pt>
                <c:pt idx="13">
                  <c:v>0.54600000000000004</c:v>
                </c:pt>
                <c:pt idx="14">
                  <c:v>0.54800000000000004</c:v>
                </c:pt>
              </c:numCache>
            </c:numRef>
          </c:val>
          <c:smooth val="0"/>
          <c:extLst>
            <c:ext xmlns:c16="http://schemas.microsoft.com/office/drawing/2014/chart" uri="{C3380CC4-5D6E-409C-BE32-E72D297353CC}">
              <c16:uniqueId val="{00000004-A9C6-5C49-B571-9D460F73D00D}"/>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min val="0.25"/>
        </c:scaling>
        <c:delete val="0"/>
        <c:axPos val="l"/>
        <c:majorGridlines>
          <c:spPr>
            <a:ln>
              <a:solidFill>
                <a:schemeClr val="bg1">
                  <a:lumMod val="85000"/>
                </a:schemeClr>
              </a:solidFill>
              <a:prstDash val="sysDot"/>
            </a:ln>
          </c:spPr>
        </c:majorGridlines>
        <c:title>
          <c:tx>
            <c:rich>
              <a:bodyPr/>
              <a:lstStyle/>
              <a:p>
                <a:pPr>
                  <a:defRPr/>
                </a:pPr>
                <a:r>
                  <a:rPr lang="es-ES"/>
                  <a:t>I(X)</a:t>
                </a:r>
              </a:p>
            </c:rich>
          </c:tx>
          <c:overlay val="0"/>
        </c:title>
        <c:numFmt formatCode="#,##0.000" sourceLinked="0"/>
        <c:majorTickMark val="none"/>
        <c:minorTickMark val="none"/>
        <c:tickLblPos val="nextTo"/>
        <c:crossAx val="2090816600"/>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MIG!$B$70</c:f>
              <c:strCache>
                <c:ptCount val="1"/>
                <c:pt idx="0">
                  <c:v>𝛿 = 2</c:v>
                </c:pt>
              </c:strCache>
            </c:strRef>
          </c:tx>
          <c:spPr>
            <a:ln w="28575" cmpd="sng">
              <a:solidFill>
                <a:schemeClr val="accent2">
                  <a:lumMod val="75000"/>
                </a:schemeClr>
              </a:solidFill>
              <a:prstDash val="sysDot"/>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MIG!$D$70:$R$70</c:f>
              <c:numCache>
                <c:formatCode>0.000</c:formatCode>
                <c:ptCount val="15"/>
                <c:pt idx="0">
                  <c:v>0.29491661259341923</c:v>
                </c:pt>
                <c:pt idx="1">
                  <c:v>0.30139725535362916</c:v>
                </c:pt>
                <c:pt idx="2">
                  <c:v>0.29062418244616472</c:v>
                </c:pt>
                <c:pt idx="3">
                  <c:v>0.28779866749235039</c:v>
                </c:pt>
                <c:pt idx="4">
                  <c:v>0.28785336682909513</c:v>
                </c:pt>
                <c:pt idx="5">
                  <c:v>0.33288257556156714</c:v>
                </c:pt>
                <c:pt idx="6">
                  <c:v>0.33269423354971234</c:v>
                </c:pt>
                <c:pt idx="7">
                  <c:v>0.30822167447746984</c:v>
                </c:pt>
                <c:pt idx="8">
                  <c:v>0.33615119206857041</c:v>
                </c:pt>
                <c:pt idx="9">
                  <c:v>0.33986419867592399</c:v>
                </c:pt>
                <c:pt idx="10">
                  <c:v>0.34164932051649832</c:v>
                </c:pt>
                <c:pt idx="11">
                  <c:v>0.34048192645114705</c:v>
                </c:pt>
                <c:pt idx="12">
                  <c:v>0.34076700705156704</c:v>
                </c:pt>
                <c:pt idx="13">
                  <c:v>0.33957465103467388</c:v>
                </c:pt>
                <c:pt idx="14">
                  <c:v>0.33447627319764989</c:v>
                </c:pt>
              </c:numCache>
            </c:numRef>
          </c:val>
          <c:smooth val="0"/>
          <c:extLst>
            <c:ext xmlns:c16="http://schemas.microsoft.com/office/drawing/2014/chart" uri="{C3380CC4-5D6E-409C-BE32-E72D297353CC}">
              <c16:uniqueId val="{00000000-E59D-4E43-9050-8FB30A1E0A50}"/>
            </c:ext>
          </c:extLst>
        </c:ser>
        <c:ser>
          <c:idx val="1"/>
          <c:order val="1"/>
          <c:tx>
            <c:strRef>
              <c:f>MIG!$B$71</c:f>
              <c:strCache>
                <c:ptCount val="1"/>
                <c:pt idx="0">
                  <c:v>𝛿 = 3</c:v>
                </c:pt>
              </c:strCache>
            </c:strRef>
          </c:tx>
          <c:spPr>
            <a:ln w="28575" cmpd="sng">
              <a:solidFill>
                <a:schemeClr val="accent2"/>
              </a:solidFill>
              <a:prstDash val="sysDash"/>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MIG!$D$71:$R$71</c:f>
              <c:numCache>
                <c:formatCode>0.000</c:formatCode>
                <c:ptCount val="15"/>
                <c:pt idx="0">
                  <c:v>0.26360006035807032</c:v>
                </c:pt>
                <c:pt idx="1">
                  <c:v>0.26814767613749951</c:v>
                </c:pt>
                <c:pt idx="2">
                  <c:v>0.26129766519287811</c:v>
                </c:pt>
                <c:pt idx="3">
                  <c:v>0.25944911954828132</c:v>
                </c:pt>
                <c:pt idx="4">
                  <c:v>0.2613330375384828</c:v>
                </c:pt>
                <c:pt idx="5">
                  <c:v>0.3083871688558219</c:v>
                </c:pt>
                <c:pt idx="6">
                  <c:v>0.30865809388247573</c:v>
                </c:pt>
                <c:pt idx="7">
                  <c:v>0.28656182080565062</c:v>
                </c:pt>
                <c:pt idx="8">
                  <c:v>0.31101629558857363</c:v>
                </c:pt>
                <c:pt idx="9">
                  <c:v>0.31484865619513358</c:v>
                </c:pt>
                <c:pt idx="10">
                  <c:v>0.31800170676057166</c:v>
                </c:pt>
                <c:pt idx="11">
                  <c:v>0.31870603390937691</c:v>
                </c:pt>
                <c:pt idx="12">
                  <c:v>0.31919255873563313</c:v>
                </c:pt>
                <c:pt idx="13">
                  <c:v>0.31917499820344053</c:v>
                </c:pt>
                <c:pt idx="14">
                  <c:v>0.31607247613480555</c:v>
                </c:pt>
              </c:numCache>
            </c:numRef>
          </c:val>
          <c:smooth val="0"/>
          <c:extLst>
            <c:ext xmlns:c16="http://schemas.microsoft.com/office/drawing/2014/chart" uri="{C3380CC4-5D6E-409C-BE32-E72D297353CC}">
              <c16:uniqueId val="{00000001-E59D-4E43-9050-8FB30A1E0A50}"/>
            </c:ext>
          </c:extLst>
        </c:ser>
        <c:ser>
          <c:idx val="2"/>
          <c:order val="2"/>
          <c:tx>
            <c:strRef>
              <c:f>MIG!$B$72</c:f>
              <c:strCache>
                <c:ptCount val="1"/>
                <c:pt idx="0">
                  <c:v>𝛿 = 4</c:v>
                </c:pt>
              </c:strCache>
            </c:strRef>
          </c:tx>
          <c:spPr>
            <a:ln w="28575" cmpd="sng">
              <a:solidFill>
                <a:schemeClr val="tx2">
                  <a:lumMod val="60000"/>
                  <a:lumOff val="40000"/>
                </a:schemeClr>
              </a:solidFill>
              <a:prstDash val="dashDot"/>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MIG!$D$72:$R$72</c:f>
              <c:numCache>
                <c:formatCode>0.000</c:formatCode>
                <c:ptCount val="15"/>
                <c:pt idx="0">
                  <c:v>0.25113062356316401</c:v>
                </c:pt>
                <c:pt idx="1">
                  <c:v>0.25478345383041351</c:v>
                </c:pt>
                <c:pt idx="2">
                  <c:v>0.24932138479512617</c:v>
                </c:pt>
                <c:pt idx="3">
                  <c:v>0.24780897856369832</c:v>
                </c:pt>
                <c:pt idx="4">
                  <c:v>0.25024405086426099</c:v>
                </c:pt>
                <c:pt idx="5">
                  <c:v>0.29798568332308156</c:v>
                </c:pt>
                <c:pt idx="6">
                  <c:v>0.29833277712944978</c:v>
                </c:pt>
                <c:pt idx="7">
                  <c:v>0.27722467150750207</c:v>
                </c:pt>
                <c:pt idx="8">
                  <c:v>0.29984980725003257</c:v>
                </c:pt>
                <c:pt idx="9">
                  <c:v>0.30374106196715028</c:v>
                </c:pt>
                <c:pt idx="10">
                  <c:v>0.30729126153074998</c:v>
                </c:pt>
                <c:pt idx="11">
                  <c:v>0.30833665320490777</c:v>
                </c:pt>
                <c:pt idx="12">
                  <c:v>0.30894901237482436</c:v>
                </c:pt>
                <c:pt idx="13">
                  <c:v>0.30944144901643283</c:v>
                </c:pt>
                <c:pt idx="14">
                  <c:v>0.30689547260526684</c:v>
                </c:pt>
              </c:numCache>
            </c:numRef>
          </c:val>
          <c:smooth val="0"/>
          <c:extLst>
            <c:ext xmlns:c16="http://schemas.microsoft.com/office/drawing/2014/chart" uri="{C3380CC4-5D6E-409C-BE32-E72D297353CC}">
              <c16:uniqueId val="{00000002-E59D-4E43-9050-8FB30A1E0A50}"/>
            </c:ext>
          </c:extLst>
        </c:ser>
        <c:ser>
          <c:idx val="3"/>
          <c:order val="3"/>
          <c:tx>
            <c:strRef>
              <c:f>MIG!$B$73</c:f>
              <c:strCache>
                <c:ptCount val="1"/>
                <c:pt idx="0">
                  <c:v>𝛿 = 5</c:v>
                </c:pt>
              </c:strCache>
            </c:strRef>
          </c:tx>
          <c:spPr>
            <a:ln w="28575" cmpd="sng">
              <a:solidFill>
                <a:schemeClr val="bg1">
                  <a:lumMod val="75000"/>
                </a:schemeClr>
              </a:solidFill>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MIG!$D$73:$R$73</c:f>
              <c:numCache>
                <c:formatCode>0.000</c:formatCode>
                <c:ptCount val="15"/>
                <c:pt idx="0">
                  <c:v>0.24313666832377315</c:v>
                </c:pt>
                <c:pt idx="1">
                  <c:v>0.24630896189870455</c:v>
                </c:pt>
                <c:pt idx="2">
                  <c:v>0.24137209237469026</c:v>
                </c:pt>
                <c:pt idx="3">
                  <c:v>0.23998041758221131</c:v>
                </c:pt>
                <c:pt idx="4">
                  <c:v>0.24260941061393326</c:v>
                </c:pt>
                <c:pt idx="5">
                  <c:v>0.29113666282281947</c:v>
                </c:pt>
                <c:pt idx="6">
                  <c:v>0.29144782597518687</c:v>
                </c:pt>
                <c:pt idx="7">
                  <c:v>0.27077114698901905</c:v>
                </c:pt>
                <c:pt idx="8">
                  <c:v>0.29232052943366155</c:v>
                </c:pt>
                <c:pt idx="9">
                  <c:v>0.29625819564545569</c:v>
                </c:pt>
                <c:pt idx="10">
                  <c:v>0.29991678442095965</c:v>
                </c:pt>
                <c:pt idx="11">
                  <c:v>0.30098387226784384</c:v>
                </c:pt>
                <c:pt idx="12">
                  <c:v>0.30167705627585434</c:v>
                </c:pt>
                <c:pt idx="13">
                  <c:v>0.3025049852908594</c:v>
                </c:pt>
                <c:pt idx="14">
                  <c:v>0.30020014784585591</c:v>
                </c:pt>
              </c:numCache>
            </c:numRef>
          </c:val>
          <c:smooth val="0"/>
          <c:extLst>
            <c:ext xmlns:c16="http://schemas.microsoft.com/office/drawing/2014/chart" uri="{C3380CC4-5D6E-409C-BE32-E72D297353CC}">
              <c16:uniqueId val="{00000003-E59D-4E43-9050-8FB30A1E0A50}"/>
            </c:ext>
          </c:extLst>
        </c:ser>
        <c:ser>
          <c:idx val="4"/>
          <c:order val="4"/>
          <c:tx>
            <c:strRef>
              <c:f>MIG!$B$74</c:f>
              <c:strCache>
                <c:ptCount val="1"/>
                <c:pt idx="0">
                  <c:v>Income Gini</c:v>
                </c:pt>
              </c:strCache>
            </c:strRef>
          </c:tx>
          <c:spPr>
            <a:ln w="38100" cmpd="dbl">
              <a:solidFill>
                <a:schemeClr val="tx1"/>
              </a:solidFill>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MIG!$D$74:$R$74</c:f>
              <c:numCache>
                <c:formatCode>0.000</c:formatCode>
                <c:ptCount val="15"/>
                <c:pt idx="0">
                  <c:v>0.56000000000000005</c:v>
                </c:pt>
                <c:pt idx="1">
                  <c:v>0.54800000000000004</c:v>
                </c:pt>
                <c:pt idx="2">
                  <c:v>0.53900000000000003</c:v>
                </c:pt>
                <c:pt idx="3">
                  <c:v>0.53900000000000003</c:v>
                </c:pt>
                <c:pt idx="4">
                  <c:v>0.53800000000000003</c:v>
                </c:pt>
                <c:pt idx="5">
                  <c:v>0.53100000000000003</c:v>
                </c:pt>
                <c:pt idx="6">
                  <c:v>0.52700000000000002</c:v>
                </c:pt>
                <c:pt idx="7">
                  <c:v>0.51900000000000002</c:v>
                </c:pt>
                <c:pt idx="8">
                  <c:v>0.52700000000000002</c:v>
                </c:pt>
                <c:pt idx="9">
                  <c:v>0.53500000000000003</c:v>
                </c:pt>
                <c:pt idx="10">
                  <c:v>0.55300000000000005</c:v>
                </c:pt>
                <c:pt idx="11">
                  <c:v>0.56299999999999994</c:v>
                </c:pt>
                <c:pt idx="12">
                  <c:v>0.55600000000000005</c:v>
                </c:pt>
                <c:pt idx="13">
                  <c:v>0.54600000000000004</c:v>
                </c:pt>
                <c:pt idx="14">
                  <c:v>0.54800000000000004</c:v>
                </c:pt>
              </c:numCache>
            </c:numRef>
          </c:val>
          <c:smooth val="0"/>
          <c:extLst>
            <c:ext xmlns:c16="http://schemas.microsoft.com/office/drawing/2014/chart" uri="{C3380CC4-5D6E-409C-BE32-E72D297353CC}">
              <c16:uniqueId val="{00000004-E59D-4E43-9050-8FB30A1E0A50}"/>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min val="0.2"/>
        </c:scaling>
        <c:delete val="0"/>
        <c:axPos val="l"/>
        <c:majorGridlines>
          <c:spPr>
            <a:ln>
              <a:solidFill>
                <a:schemeClr val="bg1">
                  <a:lumMod val="85000"/>
                </a:schemeClr>
              </a:solidFill>
              <a:prstDash val="sysDot"/>
            </a:ln>
          </c:spPr>
        </c:majorGridlines>
        <c:title>
          <c:tx>
            <c:rich>
              <a:bodyPr/>
              <a:lstStyle/>
              <a:p>
                <a:pPr>
                  <a:defRPr/>
                </a:pPr>
                <a:r>
                  <a:rPr lang="es-ES"/>
                  <a:t>I(X)</a:t>
                </a:r>
              </a:p>
            </c:rich>
          </c:tx>
          <c:overlay val="0"/>
        </c:title>
        <c:numFmt formatCode="#,##0.000" sourceLinked="0"/>
        <c:majorTickMark val="none"/>
        <c:minorTickMark val="none"/>
        <c:tickLblPos val="nextTo"/>
        <c:crossAx val="2090816600"/>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MIG!$B$56</c:f>
              <c:strCache>
                <c:ptCount val="1"/>
                <c:pt idx="0">
                  <c:v>𝛿 = 2</c:v>
                </c:pt>
              </c:strCache>
            </c:strRef>
          </c:tx>
          <c:spPr>
            <a:ln w="28575" cmpd="sng">
              <a:solidFill>
                <a:schemeClr val="accent2">
                  <a:lumMod val="75000"/>
                </a:schemeClr>
              </a:solidFill>
              <a:prstDash val="sys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MIG!$E$56:$R$56</c:f>
              <c:numCache>
                <c:formatCode>0.0%</c:formatCode>
                <c:ptCount val="14"/>
                <c:pt idx="0">
                  <c:v>1.3933745376073947E-2</c:v>
                </c:pt>
                <c:pt idx="1">
                  <c:v>-2.641679803440955E-2</c:v>
                </c:pt>
                <c:pt idx="2">
                  <c:v>-9.7745976381673483E-3</c:v>
                </c:pt>
                <c:pt idx="3">
                  <c:v>1.9268040506001949E-3</c:v>
                </c:pt>
                <c:pt idx="4">
                  <c:v>7.2329493581501314E-2</c:v>
                </c:pt>
                <c:pt idx="5">
                  <c:v>2.2486706816486901E-3</c:v>
                </c:pt>
                <c:pt idx="6">
                  <c:v>-4.0692158028101999E-2</c:v>
                </c:pt>
                <c:pt idx="7">
                  <c:v>4.5971972496794189E-2</c:v>
                </c:pt>
                <c:pt idx="8">
                  <c:v>6.4097309169637295E-3</c:v>
                </c:pt>
                <c:pt idx="9">
                  <c:v>1.1711971733713966E-2</c:v>
                </c:pt>
                <c:pt idx="10">
                  <c:v>-4.9858429926117331E-3</c:v>
                </c:pt>
                <c:pt idx="11">
                  <c:v>-2.4386457235344716E-3</c:v>
                </c:pt>
                <c:pt idx="12">
                  <c:v>-3.5655482505333458E-3</c:v>
                </c:pt>
                <c:pt idx="13">
                  <c:v>-1.2400872409716768E-2</c:v>
                </c:pt>
              </c:numCache>
            </c:numRef>
          </c:val>
          <c:smooth val="0"/>
          <c:extLst>
            <c:ext xmlns:c16="http://schemas.microsoft.com/office/drawing/2014/chart" uri="{C3380CC4-5D6E-409C-BE32-E72D297353CC}">
              <c16:uniqueId val="{00000000-CBDB-1A41-964C-52FD8AE375D1}"/>
            </c:ext>
          </c:extLst>
        </c:ser>
        <c:ser>
          <c:idx val="1"/>
          <c:order val="1"/>
          <c:tx>
            <c:strRef>
              <c:f>MIG!$B$57</c:f>
              <c:strCache>
                <c:ptCount val="1"/>
                <c:pt idx="0">
                  <c:v>𝛿 = 3</c:v>
                </c:pt>
              </c:strCache>
            </c:strRef>
          </c:tx>
          <c:spPr>
            <a:ln w="28575" cmpd="sng">
              <a:solidFill>
                <a:schemeClr val="accent2"/>
              </a:solidFill>
              <a:prstDash val="sysDash"/>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MIG!$E$57:$R$57</c:f>
              <c:numCache>
                <c:formatCode>0.0%</c:formatCode>
                <c:ptCount val="14"/>
                <c:pt idx="0">
                  <c:v>1.0621931236362236E-2</c:v>
                </c:pt>
                <c:pt idx="1">
                  <c:v>-1.9999640568563626E-2</c:v>
                </c:pt>
                <c:pt idx="2">
                  <c:v>-8.1793665564453555E-3</c:v>
                </c:pt>
                <c:pt idx="3">
                  <c:v>7.3756484916420728E-3</c:v>
                </c:pt>
                <c:pt idx="4">
                  <c:v>8.649472945474268E-2</c:v>
                </c:pt>
                <c:pt idx="5">
                  <c:v>4.1462677674302117E-3</c:v>
                </c:pt>
                <c:pt idx="6">
                  <c:v>-3.8636825730931301E-2</c:v>
                </c:pt>
                <c:pt idx="7">
                  <c:v>3.9615000676195056E-2</c:v>
                </c:pt>
                <c:pt idx="8">
                  <c:v>7.7743159415770702E-3</c:v>
                </c:pt>
                <c:pt idx="9">
                  <c:v>1.6276389164107341E-2</c:v>
                </c:pt>
                <c:pt idx="10">
                  <c:v>-1.142077245426476E-3</c:v>
                </c:pt>
                <c:pt idx="11">
                  <c:v>-1.3893397948152586E-3</c:v>
                </c:pt>
                <c:pt idx="12">
                  <c:v>-3.4883863533419213E-4</c:v>
                </c:pt>
                <c:pt idx="13">
                  <c:v>-8.2012247453523424E-3</c:v>
                </c:pt>
              </c:numCache>
            </c:numRef>
          </c:val>
          <c:smooth val="0"/>
          <c:extLst>
            <c:ext xmlns:c16="http://schemas.microsoft.com/office/drawing/2014/chart" uri="{C3380CC4-5D6E-409C-BE32-E72D297353CC}">
              <c16:uniqueId val="{00000001-CBDB-1A41-964C-52FD8AE375D1}"/>
            </c:ext>
          </c:extLst>
        </c:ser>
        <c:ser>
          <c:idx val="2"/>
          <c:order val="2"/>
          <c:tx>
            <c:strRef>
              <c:f>MIG!$B$58</c:f>
              <c:strCache>
                <c:ptCount val="1"/>
                <c:pt idx="0">
                  <c:v>𝛿 = 4</c:v>
                </c:pt>
              </c:strCache>
            </c:strRef>
          </c:tx>
          <c:spPr>
            <a:ln w="28575" cmpd="sng">
              <a:solidFill>
                <a:schemeClr val="tx2">
                  <a:lumMod val="60000"/>
                  <a:lumOff val="40000"/>
                </a:schemeClr>
              </a:solidFill>
              <a:prstDash val="dash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MIG!$E$58:$R$58</c:f>
              <c:numCache>
                <c:formatCode>0.0%</c:formatCode>
                <c:ptCount val="14"/>
                <c:pt idx="0">
                  <c:v>8.4486999225759085E-3</c:v>
                </c:pt>
                <c:pt idx="1">
                  <c:v>-1.7236126449995282E-2</c:v>
                </c:pt>
                <c:pt idx="2">
                  <c:v>-7.4957623045676103E-3</c:v>
                </c:pt>
                <c:pt idx="3">
                  <c:v>9.7701901682800685E-3</c:v>
                </c:pt>
                <c:pt idx="4">
                  <c:v>9.8347428554477867E-2</c:v>
                </c:pt>
                <c:pt idx="5">
                  <c:v>4.7262614389100843E-3</c:v>
                </c:pt>
                <c:pt idx="6">
                  <c:v>-3.8742818699265769E-2</c:v>
                </c:pt>
                <c:pt idx="7">
                  <c:v>3.6421728979313839E-2</c:v>
                </c:pt>
                <c:pt idx="8">
                  <c:v>8.6969313384079872E-3</c:v>
                </c:pt>
                <c:pt idx="9">
                  <c:v>1.7971652109576297E-2</c:v>
                </c:pt>
                <c:pt idx="10">
                  <c:v>-2.0338945468745262E-4</c:v>
                </c:pt>
                <c:pt idx="11">
                  <c:v>-5.6198753180947136E-4</c:v>
                </c:pt>
                <c:pt idx="12">
                  <c:v>1.6584886998467496E-3</c:v>
                </c:pt>
                <c:pt idx="13">
                  <c:v>-6.6112917568734719E-3</c:v>
                </c:pt>
              </c:numCache>
            </c:numRef>
          </c:val>
          <c:smooth val="0"/>
          <c:extLst>
            <c:ext xmlns:c16="http://schemas.microsoft.com/office/drawing/2014/chart" uri="{C3380CC4-5D6E-409C-BE32-E72D297353CC}">
              <c16:uniqueId val="{00000002-CBDB-1A41-964C-52FD8AE375D1}"/>
            </c:ext>
          </c:extLst>
        </c:ser>
        <c:ser>
          <c:idx val="3"/>
          <c:order val="3"/>
          <c:tx>
            <c:strRef>
              <c:f>MIG!$B$59</c:f>
              <c:strCache>
                <c:ptCount val="1"/>
                <c:pt idx="0">
                  <c:v>𝛿 = 5</c:v>
                </c:pt>
              </c:strCache>
            </c:strRef>
          </c:tx>
          <c:spPr>
            <a:ln w="28575" cmpd="sng">
              <a:solidFill>
                <a:schemeClr val="bg1">
                  <a:lumMod val="75000"/>
                </a:schemeClr>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MIG!$E$59:$R$59</c:f>
              <c:numCache>
                <c:formatCode>0.0%</c:formatCode>
                <c:ptCount val="14"/>
                <c:pt idx="0">
                  <c:v>6.9921099344196769E-3</c:v>
                </c:pt>
                <c:pt idx="1">
                  <c:v>-1.6101327190616521E-2</c:v>
                </c:pt>
                <c:pt idx="2">
                  <c:v>-7.2302783293681783E-3</c:v>
                </c:pt>
                <c:pt idx="3">
                  <c:v>1.1123476171957858E-2</c:v>
                </c:pt>
                <c:pt idx="4">
                  <c:v>0.11098518676305447</c:v>
                </c:pt>
                <c:pt idx="5">
                  <c:v>4.8057352284214261E-3</c:v>
                </c:pt>
                <c:pt idx="6">
                  <c:v>-3.9949025810348204E-2</c:v>
                </c:pt>
                <c:pt idx="7">
                  <c:v>3.5101408351259966E-2</c:v>
                </c:pt>
                <c:pt idx="8">
                  <c:v>9.4204321282320702E-3</c:v>
                </c:pt>
                <c:pt idx="9">
                  <c:v>1.865440298159271E-2</c:v>
                </c:pt>
                <c:pt idx="10">
                  <c:v>-1.7207398181784406E-5</c:v>
                </c:pt>
                <c:pt idx="11">
                  <c:v>6.0507941272991417E-5</c:v>
                </c:pt>
                <c:pt idx="12">
                  <c:v>3.2706637508108649E-3</c:v>
                </c:pt>
                <c:pt idx="13">
                  <c:v>-5.7280510563957332E-3</c:v>
                </c:pt>
              </c:numCache>
            </c:numRef>
          </c:val>
          <c:smooth val="0"/>
          <c:extLst>
            <c:ext xmlns:c16="http://schemas.microsoft.com/office/drawing/2014/chart" uri="{C3380CC4-5D6E-409C-BE32-E72D297353CC}">
              <c16:uniqueId val="{00000003-CBDB-1A41-964C-52FD8AE375D1}"/>
            </c:ext>
          </c:extLst>
        </c:ser>
        <c:ser>
          <c:idx val="4"/>
          <c:order val="4"/>
          <c:tx>
            <c:strRef>
              <c:f>MIG!$B$60</c:f>
              <c:strCache>
                <c:ptCount val="1"/>
                <c:pt idx="0">
                  <c:v>Income Gini</c:v>
                </c:pt>
              </c:strCache>
            </c:strRef>
          </c:tx>
          <c:spPr>
            <a:ln w="38100" cmpd="dbl">
              <a:solidFill>
                <a:schemeClr val="tx1"/>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MIG!$E$60:$R$60</c:f>
              <c:numCache>
                <c:formatCode>0.0%</c:formatCode>
                <c:ptCount val="14"/>
                <c:pt idx="0">
                  <c:v>-2.1428571428571463E-2</c:v>
                </c:pt>
                <c:pt idx="1">
                  <c:v>-1.642335766423364E-2</c:v>
                </c:pt>
                <c:pt idx="2">
                  <c:v>0</c:v>
                </c:pt>
                <c:pt idx="3">
                  <c:v>-1.8552875695733162E-3</c:v>
                </c:pt>
                <c:pt idx="4">
                  <c:v>-1.3011152416356864E-2</c:v>
                </c:pt>
                <c:pt idx="5">
                  <c:v>-7.532956685499026E-3</c:v>
                </c:pt>
                <c:pt idx="6">
                  <c:v>-1.5180265654648917E-2</c:v>
                </c:pt>
                <c:pt idx="7">
                  <c:v>1.5414258188824581E-2</c:v>
                </c:pt>
                <c:pt idx="8">
                  <c:v>1.5180265654648917E-2</c:v>
                </c:pt>
                <c:pt idx="9">
                  <c:v>3.3644859813084071E-2</c:v>
                </c:pt>
                <c:pt idx="10">
                  <c:v>1.8083182640144413E-2</c:v>
                </c:pt>
                <c:pt idx="11">
                  <c:v>-1.2433392539964339E-2</c:v>
                </c:pt>
                <c:pt idx="12">
                  <c:v>-1.7985611510791366E-2</c:v>
                </c:pt>
                <c:pt idx="13">
                  <c:v>3.66300366300365E-3</c:v>
                </c:pt>
              </c:numCache>
            </c:numRef>
          </c:val>
          <c:smooth val="0"/>
          <c:extLst>
            <c:ext xmlns:c16="http://schemas.microsoft.com/office/drawing/2014/chart" uri="{C3380CC4-5D6E-409C-BE32-E72D297353CC}">
              <c16:uniqueId val="{00000004-CBDB-1A41-964C-52FD8AE375D1}"/>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I(X)'</a:t>
                </a:r>
              </a:p>
            </c:rich>
          </c:tx>
          <c:overlay val="0"/>
        </c:title>
        <c:numFmt formatCode="#,##0.000" sourceLinked="0"/>
        <c:majorTickMark val="none"/>
        <c:minorTickMark val="none"/>
        <c:tickLblPos val="nextTo"/>
        <c:crossAx val="2090816600"/>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MIG!$B$77</c:f>
              <c:strCache>
                <c:ptCount val="1"/>
                <c:pt idx="0">
                  <c:v>𝛿 = 2</c:v>
                </c:pt>
              </c:strCache>
            </c:strRef>
          </c:tx>
          <c:spPr>
            <a:ln w="28575" cmpd="sng">
              <a:solidFill>
                <a:schemeClr val="accent2">
                  <a:lumMod val="75000"/>
                </a:schemeClr>
              </a:solidFill>
              <a:prstDash val="sys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MIG!$E$77:$R$77</c:f>
              <c:numCache>
                <c:formatCode>0.0%</c:formatCode>
                <c:ptCount val="14"/>
                <c:pt idx="0">
                  <c:v>2.1974492054621431E-2</c:v>
                </c:pt>
                <c:pt idx="1">
                  <c:v>-3.5743765797815241E-2</c:v>
                </c:pt>
                <c:pt idx="2">
                  <c:v>-9.7222293411104443E-3</c:v>
                </c:pt>
                <c:pt idx="3">
                  <c:v>1.9006111884167787E-4</c:v>
                </c:pt>
                <c:pt idx="4">
                  <c:v>0.15643106498457882</c:v>
                </c:pt>
                <c:pt idx="5">
                  <c:v>-5.6579113982480056E-4</c:v>
                </c:pt>
                <c:pt idx="6">
                  <c:v>-7.3558711286126677E-2</c:v>
                </c:pt>
                <c:pt idx="7">
                  <c:v>9.061503425562023E-2</c:v>
                </c:pt>
                <c:pt idx="8">
                  <c:v>1.1045644623494777E-2</c:v>
                </c:pt>
                <c:pt idx="9">
                  <c:v>5.2524562679121534E-3</c:v>
                </c:pt>
                <c:pt idx="10">
                  <c:v>-3.4169365933068852E-3</c:v>
                </c:pt>
                <c:pt idx="11">
                  <c:v>8.3728555988682452E-4</c:v>
                </c:pt>
                <c:pt idx="12">
                  <c:v>-3.4990359753716005E-3</c:v>
                </c:pt>
                <c:pt idx="13">
                  <c:v>-1.501401185715534E-2</c:v>
                </c:pt>
              </c:numCache>
            </c:numRef>
          </c:val>
          <c:smooth val="0"/>
          <c:extLst>
            <c:ext xmlns:c16="http://schemas.microsoft.com/office/drawing/2014/chart" uri="{C3380CC4-5D6E-409C-BE32-E72D297353CC}">
              <c16:uniqueId val="{00000000-C539-A747-B1EF-49729A6E414E}"/>
            </c:ext>
          </c:extLst>
        </c:ser>
        <c:ser>
          <c:idx val="1"/>
          <c:order val="1"/>
          <c:tx>
            <c:strRef>
              <c:f>MIG!$B$78</c:f>
              <c:strCache>
                <c:ptCount val="1"/>
                <c:pt idx="0">
                  <c:v>𝛿 = 3</c:v>
                </c:pt>
              </c:strCache>
            </c:strRef>
          </c:tx>
          <c:spPr>
            <a:ln w="28575" cmpd="sng">
              <a:solidFill>
                <a:schemeClr val="accent2"/>
              </a:solidFill>
              <a:prstDash val="sysDash"/>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MIG!$E$78:$R$78</c:f>
              <c:numCache>
                <c:formatCode>0.0%</c:formatCode>
                <c:ptCount val="14"/>
                <c:pt idx="0">
                  <c:v>1.7251952724334663E-2</c:v>
                </c:pt>
                <c:pt idx="1">
                  <c:v>-2.554566589310614E-2</c:v>
                </c:pt>
                <c:pt idx="2">
                  <c:v>-7.0744820595021185E-3</c:v>
                </c:pt>
                <c:pt idx="3">
                  <c:v>7.2612232929583076E-3</c:v>
                </c:pt>
                <c:pt idx="4">
                  <c:v>0.18005427771607363</c:v>
                </c:pt>
                <c:pt idx="5">
                  <c:v>8.7852237062580052E-4</c:v>
                </c:pt>
                <c:pt idx="6">
                  <c:v>-7.1588186134650456E-2</c:v>
                </c:pt>
                <c:pt idx="7">
                  <c:v>8.5337518843825011E-2</c:v>
                </c:pt>
                <c:pt idx="8">
                  <c:v>1.2322057271332065E-2</c:v>
                </c:pt>
                <c:pt idx="9">
                  <c:v>1.0014495864590689E-2</c:v>
                </c:pt>
                <c:pt idx="10">
                  <c:v>2.2148533603172371E-3</c:v>
                </c:pt>
                <c:pt idx="11">
                  <c:v>1.5265629592522423E-3</c:v>
                </c:pt>
                <c:pt idx="12">
                  <c:v>-5.5015481131959199E-5</c:v>
                </c:pt>
                <c:pt idx="13">
                  <c:v>-9.7204420336753916E-3</c:v>
                </c:pt>
              </c:numCache>
            </c:numRef>
          </c:val>
          <c:smooth val="0"/>
          <c:extLst>
            <c:ext xmlns:c16="http://schemas.microsoft.com/office/drawing/2014/chart" uri="{C3380CC4-5D6E-409C-BE32-E72D297353CC}">
              <c16:uniqueId val="{00000001-C539-A747-B1EF-49729A6E414E}"/>
            </c:ext>
          </c:extLst>
        </c:ser>
        <c:ser>
          <c:idx val="2"/>
          <c:order val="2"/>
          <c:tx>
            <c:strRef>
              <c:f>MIG!$B$79</c:f>
              <c:strCache>
                <c:ptCount val="1"/>
                <c:pt idx="0">
                  <c:v>𝛿 = 4</c:v>
                </c:pt>
              </c:strCache>
            </c:strRef>
          </c:tx>
          <c:spPr>
            <a:ln w="28575" cmpd="sng">
              <a:solidFill>
                <a:schemeClr val="tx2">
                  <a:lumMod val="60000"/>
                  <a:lumOff val="40000"/>
                </a:schemeClr>
              </a:solidFill>
              <a:prstDash val="dash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MIG!$E$79:$R$79</c:f>
              <c:numCache>
                <c:formatCode>0.0%</c:formatCode>
                <c:ptCount val="14"/>
                <c:pt idx="0">
                  <c:v>1.4545538952682735E-2</c:v>
                </c:pt>
                <c:pt idx="1">
                  <c:v>-2.1438083804778629E-2</c:v>
                </c:pt>
                <c:pt idx="2">
                  <c:v>-6.066091092308934E-3</c:v>
                </c:pt>
                <c:pt idx="3">
                  <c:v>9.8264086905823778E-3</c:v>
                </c:pt>
                <c:pt idx="4">
                  <c:v>0.1907802894571784</c:v>
                </c:pt>
                <c:pt idx="5">
                  <c:v>1.1648002766357912E-3</c:v>
                </c:pt>
                <c:pt idx="6">
                  <c:v>-7.0753558576598041E-2</c:v>
                </c:pt>
                <c:pt idx="7">
                  <c:v>8.1612995046576264E-2</c:v>
                </c:pt>
                <c:pt idx="8">
                  <c:v>1.2977346068036466E-2</c:v>
                </c:pt>
                <c:pt idx="9">
                  <c:v>1.1688243731707404E-2</c:v>
                </c:pt>
                <c:pt idx="10">
                  <c:v>3.4019570519194797E-3</c:v>
                </c:pt>
                <c:pt idx="11">
                  <c:v>1.9860083566181075E-3</c:v>
                </c:pt>
                <c:pt idx="12">
                  <c:v>1.5939090978902559E-3</c:v>
                </c:pt>
                <c:pt idx="13">
                  <c:v>-8.2276515290968799E-3</c:v>
                </c:pt>
              </c:numCache>
            </c:numRef>
          </c:val>
          <c:smooth val="0"/>
          <c:extLst>
            <c:ext xmlns:c16="http://schemas.microsoft.com/office/drawing/2014/chart" uri="{C3380CC4-5D6E-409C-BE32-E72D297353CC}">
              <c16:uniqueId val="{00000002-C539-A747-B1EF-49729A6E414E}"/>
            </c:ext>
          </c:extLst>
        </c:ser>
        <c:ser>
          <c:idx val="3"/>
          <c:order val="3"/>
          <c:tx>
            <c:strRef>
              <c:f>MIG!$B$80</c:f>
              <c:strCache>
                <c:ptCount val="1"/>
                <c:pt idx="0">
                  <c:v>𝛿 = 5</c:v>
                </c:pt>
              </c:strCache>
            </c:strRef>
          </c:tx>
          <c:spPr>
            <a:ln w="28575" cmpd="sng">
              <a:solidFill>
                <a:schemeClr val="bg1">
                  <a:lumMod val="75000"/>
                </a:schemeClr>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MIG!$E$80:$R$80</c:f>
              <c:numCache>
                <c:formatCode>0.0%</c:formatCode>
                <c:ptCount val="14"/>
                <c:pt idx="0">
                  <c:v>1.3047367954828637E-2</c:v>
                </c:pt>
                <c:pt idx="1">
                  <c:v>-2.004340193697296E-2</c:v>
                </c:pt>
                <c:pt idx="2">
                  <c:v>-5.765682265862826E-3</c:v>
                </c:pt>
                <c:pt idx="3">
                  <c:v>1.0955031490522904E-2</c:v>
                </c:pt>
                <c:pt idx="4">
                  <c:v>0.20002213469826247</c:v>
                </c:pt>
                <c:pt idx="5">
                  <c:v>1.0687872470283022E-3</c:v>
                </c:pt>
                <c:pt idx="6">
                  <c:v>-7.0944701395467491E-2</c:v>
                </c:pt>
                <c:pt idx="7">
                  <c:v>7.9585224217100237E-2</c:v>
                </c:pt>
                <c:pt idx="8">
                  <c:v>1.3470371784776614E-2</c:v>
                </c:pt>
                <c:pt idx="9">
                  <c:v>1.2349325113295118E-2</c:v>
                </c:pt>
                <c:pt idx="10">
                  <c:v>3.5579464115167436E-3</c:v>
                </c:pt>
                <c:pt idx="11">
                  <c:v>2.3030603028246777E-3</c:v>
                </c:pt>
                <c:pt idx="12">
                  <c:v>2.7444215520586734E-3</c:v>
                </c:pt>
                <c:pt idx="13">
                  <c:v>-7.6191717726151742E-3</c:v>
                </c:pt>
              </c:numCache>
            </c:numRef>
          </c:val>
          <c:smooth val="0"/>
          <c:extLst>
            <c:ext xmlns:c16="http://schemas.microsoft.com/office/drawing/2014/chart" uri="{C3380CC4-5D6E-409C-BE32-E72D297353CC}">
              <c16:uniqueId val="{00000003-C539-A747-B1EF-49729A6E414E}"/>
            </c:ext>
          </c:extLst>
        </c:ser>
        <c:ser>
          <c:idx val="4"/>
          <c:order val="4"/>
          <c:tx>
            <c:strRef>
              <c:f>MIG!$B$81</c:f>
              <c:strCache>
                <c:ptCount val="1"/>
                <c:pt idx="0">
                  <c:v>Income Gini</c:v>
                </c:pt>
              </c:strCache>
            </c:strRef>
          </c:tx>
          <c:spPr>
            <a:ln w="38100" cmpd="dbl">
              <a:solidFill>
                <a:schemeClr val="tx1"/>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MIG!$E$81:$R$81</c:f>
              <c:numCache>
                <c:formatCode>0.0%</c:formatCode>
                <c:ptCount val="14"/>
                <c:pt idx="0">
                  <c:v>-2.1428571428571463E-2</c:v>
                </c:pt>
                <c:pt idx="1">
                  <c:v>-1.642335766423364E-2</c:v>
                </c:pt>
                <c:pt idx="2">
                  <c:v>0</c:v>
                </c:pt>
                <c:pt idx="3">
                  <c:v>-1.8552875695733162E-3</c:v>
                </c:pt>
                <c:pt idx="4">
                  <c:v>-1.3011152416356864E-2</c:v>
                </c:pt>
                <c:pt idx="5">
                  <c:v>-7.532956685499026E-3</c:v>
                </c:pt>
                <c:pt idx="6">
                  <c:v>-1.5180265654648917E-2</c:v>
                </c:pt>
                <c:pt idx="7">
                  <c:v>1.5414258188824581E-2</c:v>
                </c:pt>
                <c:pt idx="8">
                  <c:v>1.5180265654648917E-2</c:v>
                </c:pt>
                <c:pt idx="9">
                  <c:v>3.3644859813084071E-2</c:v>
                </c:pt>
                <c:pt idx="10">
                  <c:v>1.8083182640144413E-2</c:v>
                </c:pt>
                <c:pt idx="11">
                  <c:v>-1.2433392539964339E-2</c:v>
                </c:pt>
                <c:pt idx="12">
                  <c:v>-1.7985611510791366E-2</c:v>
                </c:pt>
                <c:pt idx="13">
                  <c:v>3.66300366300365E-3</c:v>
                </c:pt>
              </c:numCache>
            </c:numRef>
          </c:val>
          <c:smooth val="0"/>
          <c:extLst>
            <c:ext xmlns:c16="http://schemas.microsoft.com/office/drawing/2014/chart" uri="{C3380CC4-5D6E-409C-BE32-E72D297353CC}">
              <c16:uniqueId val="{00000004-C539-A747-B1EF-49729A6E414E}"/>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I(X)'</a:t>
                </a:r>
              </a:p>
            </c:rich>
          </c:tx>
          <c:overlay val="0"/>
        </c:title>
        <c:numFmt formatCode="#,##0.000" sourceLinked="0"/>
        <c:majorTickMark val="none"/>
        <c:minorTickMark val="none"/>
        <c:tickLblPos val="nextTo"/>
        <c:crossAx val="2090816600"/>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Unidimensional and Multidimensional Gini Inequality 2010 -2024, Beta = 0</a:t>
            </a:r>
          </a:p>
        </c:rich>
      </c:tx>
      <c:layout/>
      <c:overlay val="1"/>
    </c:title>
    <c:autoTitleDeleted val="0"/>
    <c:plotArea>
      <c:layout>
        <c:manualLayout>
          <c:layoutTarget val="inner"/>
          <c:xMode val="edge"/>
          <c:yMode val="edge"/>
          <c:x val="0.11805768461954944"/>
          <c:y val="0.10304645640777929"/>
          <c:w val="0.86582871321640653"/>
          <c:h val="0.73643051204065946"/>
        </c:manualLayout>
      </c:layout>
      <c:lineChart>
        <c:grouping val="standard"/>
        <c:varyColors val="0"/>
        <c:ser>
          <c:idx val="0"/>
          <c:order val="0"/>
          <c:tx>
            <c:strRef>
              <c:f>MIG!$B$28</c:f>
              <c:strCache>
                <c:ptCount val="1"/>
                <c:pt idx="0">
                  <c:v>𝛿 = 2</c:v>
                </c:pt>
              </c:strCache>
            </c:strRef>
          </c:tx>
          <c:spPr>
            <a:ln w="28575" cmpd="sng">
              <a:solidFill>
                <a:schemeClr val="accent4">
                  <a:lumMod val="75000"/>
                </a:schemeClr>
              </a:solidFill>
              <a:prstDash val="sysDot"/>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MIG!$D$28:$R$28</c:f>
              <c:numCache>
                <c:formatCode>0.000</c:formatCode>
                <c:ptCount val="15"/>
                <c:pt idx="0">
                  <c:v>0.46787325108073874</c:v>
                </c:pt>
                <c:pt idx="1">
                  <c:v>0.46635735423454849</c:v>
                </c:pt>
                <c:pt idx="2">
                  <c:v>0.4733516743452153</c:v>
                </c:pt>
                <c:pt idx="3">
                  <c:v>0.47870086800770673</c:v>
                </c:pt>
                <c:pt idx="4">
                  <c:v>0.47767398354381718</c:v>
                </c:pt>
                <c:pt idx="5">
                  <c:v>0.47736398033244776</c:v>
                </c:pt>
                <c:pt idx="6">
                  <c:v>0.47594837483643937</c:v>
                </c:pt>
                <c:pt idx="7">
                  <c:v>0.48216433143216264</c:v>
                </c:pt>
                <c:pt idx="8">
                  <c:v>0.47843597517833514</c:v>
                </c:pt>
                <c:pt idx="9">
                  <c:v>0.47835200860527582</c:v>
                </c:pt>
                <c:pt idx="10">
                  <c:v>0.47265505636453153</c:v>
                </c:pt>
                <c:pt idx="11">
                  <c:v>0.47519276154315748</c:v>
                </c:pt>
                <c:pt idx="12">
                  <c:v>0.47822038878588236</c:v>
                </c:pt>
                <c:pt idx="13">
                  <c:v>0.47996774520700103</c:v>
                </c:pt>
                <c:pt idx="14">
                  <c:v>0.4846894474007114</c:v>
                </c:pt>
              </c:numCache>
            </c:numRef>
          </c:val>
          <c:smooth val="0"/>
          <c:extLst>
            <c:ext xmlns:c16="http://schemas.microsoft.com/office/drawing/2014/chart" uri="{C3380CC4-5D6E-409C-BE32-E72D297353CC}">
              <c16:uniqueId val="{00000000-FC20-814E-8699-58295A2066F9}"/>
            </c:ext>
          </c:extLst>
        </c:ser>
        <c:ser>
          <c:idx val="1"/>
          <c:order val="1"/>
          <c:tx>
            <c:strRef>
              <c:f>MIG!$B$29</c:f>
              <c:strCache>
                <c:ptCount val="1"/>
                <c:pt idx="0">
                  <c:v>𝛿 = 3</c:v>
                </c:pt>
              </c:strCache>
            </c:strRef>
          </c:tx>
          <c:spPr>
            <a:ln w="28575" cmpd="sng">
              <a:solidFill>
                <a:schemeClr val="accent2"/>
              </a:solidFill>
              <a:prstDash val="sysDash"/>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MIG!$D$29:$R$29</c:f>
              <c:numCache>
                <c:formatCode>0.000</c:formatCode>
                <c:ptCount val="15"/>
                <c:pt idx="0">
                  <c:v>0.52447971659590154</c:v>
                </c:pt>
                <c:pt idx="1">
                  <c:v>0.52373630366582402</c:v>
                </c:pt>
                <c:pt idx="2">
                  <c:v>0.52881293228909143</c:v>
                </c:pt>
                <c:pt idx="3">
                  <c:v>0.5335867057491761</c:v>
                </c:pt>
                <c:pt idx="4">
                  <c:v>0.5309452073720492</c:v>
                </c:pt>
                <c:pt idx="5">
                  <c:v>0.52609275840282166</c:v>
                </c:pt>
                <c:pt idx="6">
                  <c:v>0.52353834966766155</c:v>
                </c:pt>
                <c:pt idx="7">
                  <c:v>0.52946140652079188</c:v>
                </c:pt>
                <c:pt idx="8">
                  <c:v>0.52813758150152401</c:v>
                </c:pt>
                <c:pt idx="9">
                  <c:v>0.52729577433255792</c:v>
                </c:pt>
                <c:pt idx="10">
                  <c:v>0.52059376706180904</c:v>
                </c:pt>
                <c:pt idx="11">
                  <c:v>0.52197766450729799</c:v>
                </c:pt>
                <c:pt idx="12">
                  <c:v>0.52398202040972985</c:v>
                </c:pt>
                <c:pt idx="13">
                  <c:v>0.52423432059676822</c:v>
                </c:pt>
                <c:pt idx="14">
                  <c:v>0.52715310045209463</c:v>
                </c:pt>
              </c:numCache>
            </c:numRef>
          </c:val>
          <c:smooth val="0"/>
          <c:extLst>
            <c:ext xmlns:c16="http://schemas.microsoft.com/office/drawing/2014/chart" uri="{C3380CC4-5D6E-409C-BE32-E72D297353CC}">
              <c16:uniqueId val="{00000001-FC20-814E-8699-58295A2066F9}"/>
            </c:ext>
          </c:extLst>
        </c:ser>
        <c:ser>
          <c:idx val="2"/>
          <c:order val="2"/>
          <c:tx>
            <c:strRef>
              <c:f>MIG!$B$30</c:f>
              <c:strCache>
                <c:ptCount val="1"/>
                <c:pt idx="0">
                  <c:v>𝛿 = 4</c:v>
                </c:pt>
              </c:strCache>
            </c:strRef>
          </c:tx>
          <c:spPr>
            <a:ln w="28575" cmpd="sng">
              <a:solidFill>
                <a:schemeClr val="tx2">
                  <a:lumMod val="60000"/>
                  <a:lumOff val="40000"/>
                </a:schemeClr>
              </a:solidFill>
              <a:prstDash val="dashDot"/>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MIG!$D$30:$R$30</c:f>
              <c:numCache>
                <c:formatCode>0.000</c:formatCode>
                <c:ptCount val="15"/>
                <c:pt idx="0">
                  <c:v>0.55960347930300913</c:v>
                </c:pt>
                <c:pt idx="1">
                  <c:v>0.55946405140144173</c:v>
                </c:pt>
                <c:pt idx="2">
                  <c:v>0.56348468906797167</c:v>
                </c:pt>
                <c:pt idx="3">
                  <c:v>0.56790480324240011</c:v>
                </c:pt>
                <c:pt idx="4">
                  <c:v>0.56450134203940916</c:v>
                </c:pt>
                <c:pt idx="5">
                  <c:v>0.55424664325935091</c:v>
                </c:pt>
                <c:pt idx="6">
                  <c:v>0.55120305059802566</c:v>
                </c:pt>
                <c:pt idx="7">
                  <c:v>0.55769128385291022</c:v>
                </c:pt>
                <c:pt idx="8">
                  <c:v>0.55724257155586521</c:v>
                </c:pt>
                <c:pt idx="9">
                  <c:v>0.55588236678768177</c:v>
                </c:pt>
                <c:pt idx="10">
                  <c:v>0.54899669506622595</c:v>
                </c:pt>
                <c:pt idx="11">
                  <c:v>0.55002106221180469</c:v>
                </c:pt>
                <c:pt idx="12">
                  <c:v>0.55131248632152641</c:v>
                </c:pt>
                <c:pt idx="13">
                  <c:v>0.55051224535250864</c:v>
                </c:pt>
                <c:pt idx="14">
                  <c:v>0.55250278471524861</c:v>
                </c:pt>
              </c:numCache>
            </c:numRef>
          </c:val>
          <c:smooth val="0"/>
          <c:extLst>
            <c:ext xmlns:c16="http://schemas.microsoft.com/office/drawing/2014/chart" uri="{C3380CC4-5D6E-409C-BE32-E72D297353CC}">
              <c16:uniqueId val="{00000002-FC20-814E-8699-58295A2066F9}"/>
            </c:ext>
          </c:extLst>
        </c:ser>
        <c:ser>
          <c:idx val="3"/>
          <c:order val="3"/>
          <c:tx>
            <c:strRef>
              <c:f>MIG!$B$31</c:f>
              <c:strCache>
                <c:ptCount val="1"/>
                <c:pt idx="0">
                  <c:v>𝛿 = 5</c:v>
                </c:pt>
              </c:strCache>
            </c:strRef>
          </c:tx>
          <c:spPr>
            <a:ln w="28575" cmpd="sng">
              <a:solidFill>
                <a:schemeClr val="bg1">
                  <a:lumMod val="75000"/>
                </a:schemeClr>
              </a:solidFill>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MIG!$D$31:$R$31</c:f>
              <c:numCache>
                <c:formatCode>0.000</c:formatCode>
                <c:ptCount val="15"/>
                <c:pt idx="0">
                  <c:v>0.58539682234290069</c:v>
                </c:pt>
                <c:pt idx="1">
                  <c:v>0.58574093269106831</c:v>
                </c:pt>
                <c:pt idx="2">
                  <c:v>0.58907851656083443</c:v>
                </c:pt>
                <c:pt idx="3">
                  <c:v>0.59325296180727949</c:v>
                </c:pt>
                <c:pt idx="4">
                  <c:v>0.58939193433494586</c:v>
                </c:pt>
                <c:pt idx="5">
                  <c:v>0.57378863713359562</c:v>
                </c:pt>
                <c:pt idx="6">
                  <c:v>0.57053879879982716</c:v>
                </c:pt>
                <c:pt idx="7">
                  <c:v>0.57770727561242985</c:v>
                </c:pt>
                <c:pt idx="8">
                  <c:v>0.57765378845170301</c:v>
                </c:pt>
                <c:pt idx="9">
                  <c:v>0.57595075551349706</c:v>
                </c:pt>
                <c:pt idx="10">
                  <c:v>0.56912120974906522</c:v>
                </c:pt>
                <c:pt idx="11">
                  <c:v>0.57005815262623694</c:v>
                </c:pt>
                <c:pt idx="12">
                  <c:v>0.57084565196080805</c:v>
                </c:pt>
                <c:pt idx="13">
                  <c:v>0.5691995564679142</c:v>
                </c:pt>
                <c:pt idx="14">
                  <c:v>0.5705945135874062</c:v>
                </c:pt>
              </c:numCache>
            </c:numRef>
          </c:val>
          <c:smooth val="0"/>
          <c:extLst>
            <c:ext xmlns:c16="http://schemas.microsoft.com/office/drawing/2014/chart" uri="{C3380CC4-5D6E-409C-BE32-E72D297353CC}">
              <c16:uniqueId val="{00000003-FC20-814E-8699-58295A2066F9}"/>
            </c:ext>
          </c:extLst>
        </c:ser>
        <c:ser>
          <c:idx val="4"/>
          <c:order val="4"/>
          <c:tx>
            <c:strRef>
              <c:f>MIG!$B$32</c:f>
              <c:strCache>
                <c:ptCount val="1"/>
                <c:pt idx="0">
                  <c:v>Income Gini</c:v>
                </c:pt>
              </c:strCache>
            </c:strRef>
          </c:tx>
          <c:spPr>
            <a:ln w="38100" cmpd="dbl">
              <a:solidFill>
                <a:schemeClr val="tx1"/>
              </a:solidFill>
            </a:ln>
          </c:spPr>
          <c:marker>
            <c:symbol val="none"/>
          </c:marker>
          <c:cat>
            <c:numRef>
              <c:f>MIG!$D$27:$R$27</c:f>
              <c:numCache>
                <c:formatCode>0</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MIG!$D$32:$R$32</c:f>
              <c:numCache>
                <c:formatCode>0.000</c:formatCode>
                <c:ptCount val="15"/>
                <c:pt idx="0">
                  <c:v>0.56000000000000005</c:v>
                </c:pt>
                <c:pt idx="1">
                  <c:v>0.54800000000000004</c:v>
                </c:pt>
                <c:pt idx="2">
                  <c:v>0.53900000000000003</c:v>
                </c:pt>
                <c:pt idx="3">
                  <c:v>0.53900000000000003</c:v>
                </c:pt>
                <c:pt idx="4">
                  <c:v>0.53800000000000003</c:v>
                </c:pt>
                <c:pt idx="5">
                  <c:v>0.53100000000000003</c:v>
                </c:pt>
                <c:pt idx="6">
                  <c:v>0.52700000000000002</c:v>
                </c:pt>
                <c:pt idx="7">
                  <c:v>0.51900000000000002</c:v>
                </c:pt>
                <c:pt idx="8">
                  <c:v>0.52700000000000002</c:v>
                </c:pt>
                <c:pt idx="9">
                  <c:v>0.53500000000000003</c:v>
                </c:pt>
                <c:pt idx="10">
                  <c:v>0.55300000000000005</c:v>
                </c:pt>
                <c:pt idx="11">
                  <c:v>0.56299999999999994</c:v>
                </c:pt>
                <c:pt idx="12">
                  <c:v>0.55600000000000005</c:v>
                </c:pt>
                <c:pt idx="13">
                  <c:v>0.54600000000000004</c:v>
                </c:pt>
                <c:pt idx="14">
                  <c:v>0.54800000000000004</c:v>
                </c:pt>
              </c:numCache>
            </c:numRef>
          </c:val>
          <c:smooth val="0"/>
          <c:extLst>
            <c:ext xmlns:c16="http://schemas.microsoft.com/office/drawing/2014/chart" uri="{C3380CC4-5D6E-409C-BE32-E72D297353CC}">
              <c16:uniqueId val="{00000004-FC20-814E-8699-58295A2066F9}"/>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0" sourceLinked="1"/>
        <c:majorTickMark val="none"/>
        <c:minorTickMark val="none"/>
        <c:tickLblPos val="nextTo"/>
        <c:txPr>
          <a:bodyPr rot="-2700000"/>
          <a:lstStyle/>
          <a:p>
            <a:pPr>
              <a:defRPr/>
            </a:pPr>
            <a:endParaRPr lang="es-CO"/>
          </a:p>
        </c:txPr>
        <c:crossAx val="2090820008"/>
        <c:crosses val="autoZero"/>
        <c:auto val="1"/>
        <c:lblAlgn val="ctr"/>
        <c:lblOffset val="100"/>
        <c:noMultiLvlLbl val="0"/>
      </c:catAx>
      <c:valAx>
        <c:axId val="2090820008"/>
        <c:scaling>
          <c:orientation val="minMax"/>
          <c:max val="0.6"/>
          <c:min val="0.45"/>
        </c:scaling>
        <c:delete val="0"/>
        <c:axPos val="l"/>
        <c:majorGridlines>
          <c:spPr>
            <a:ln>
              <a:solidFill>
                <a:schemeClr val="bg1">
                  <a:lumMod val="85000"/>
                </a:schemeClr>
              </a:solidFill>
              <a:prstDash val="sysDot"/>
            </a:ln>
          </c:spPr>
        </c:majorGridlines>
        <c:title>
          <c:tx>
            <c:rich>
              <a:bodyPr/>
              <a:lstStyle/>
              <a:p>
                <a:pPr>
                  <a:defRPr/>
                </a:pPr>
                <a:r>
                  <a:rPr lang="es-ES"/>
                  <a:t>I(X)</a:t>
                </a:r>
              </a:p>
            </c:rich>
          </c:tx>
          <c:layout/>
          <c:overlay val="0"/>
        </c:title>
        <c:numFmt formatCode="#,##0.000" sourceLinked="0"/>
        <c:majorTickMark val="none"/>
        <c:minorTickMark val="none"/>
        <c:tickLblPos val="nextTo"/>
        <c:crossAx val="2090816600"/>
        <c:crosses val="autoZero"/>
        <c:crossBetween val="between"/>
      </c:valAx>
    </c:plotArea>
    <c:legend>
      <c:legendPos val="b"/>
      <c:layout/>
      <c:overlay val="0"/>
    </c:legend>
    <c:plotVisOnly val="1"/>
    <c:dispBlanksAs val="gap"/>
    <c:showDLblsOverMax val="0"/>
  </c:chart>
  <c:txPr>
    <a:bodyPr/>
    <a:lstStyle/>
    <a:p>
      <a:pPr>
        <a:defRPr sz="1600">
          <a:latin typeface="Garamond" panose="02020404030301010803" pitchFamily="18" charset="0"/>
          <a:cs typeface="Arial Narrow"/>
        </a:defRPr>
      </a:pPr>
      <a:endParaRPr lang="es-CO"/>
    </a:p>
  </c:txPr>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Dynamics of Unidimensional and Multidimensional Gini Inequality 2010 -2024, Beta 0</a:t>
            </a:r>
          </a:p>
        </c:rich>
      </c:tx>
      <c:layout/>
      <c:overlay val="1"/>
    </c:title>
    <c:autoTitleDeleted val="0"/>
    <c:plotArea>
      <c:layout>
        <c:manualLayout>
          <c:layoutTarget val="inner"/>
          <c:xMode val="edge"/>
          <c:yMode val="edge"/>
          <c:x val="0.12162009408867257"/>
          <c:y val="0.12337387935220559"/>
          <c:w val="0.85933655789927532"/>
          <c:h val="0.76955099627633405"/>
        </c:manualLayout>
      </c:layout>
      <c:lineChart>
        <c:grouping val="standard"/>
        <c:varyColors val="0"/>
        <c:ser>
          <c:idx val="0"/>
          <c:order val="0"/>
          <c:tx>
            <c:strRef>
              <c:f>MIG!$B$35</c:f>
              <c:strCache>
                <c:ptCount val="1"/>
                <c:pt idx="0">
                  <c:v>𝛿 = 2</c:v>
                </c:pt>
              </c:strCache>
            </c:strRef>
          </c:tx>
          <c:spPr>
            <a:ln w="28575" cmpd="sng">
              <a:solidFill>
                <a:schemeClr val="accent2">
                  <a:lumMod val="75000"/>
                </a:schemeClr>
              </a:solidFill>
              <a:prstDash val="sys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MIG!$E$35:$R$35</c:f>
              <c:numCache>
                <c:formatCode>0.0%</c:formatCode>
                <c:ptCount val="14"/>
                <c:pt idx="0">
                  <c:v>-3.2399733104824247E-3</c:v>
                </c:pt>
                <c:pt idx="1">
                  <c:v>1.4997769515497028E-2</c:v>
                </c:pt>
                <c:pt idx="2">
                  <c:v>1.1300675485918399E-2</c:v>
                </c:pt>
                <c:pt idx="3">
                  <c:v>-2.145148531197183E-3</c:v>
                </c:pt>
                <c:pt idx="4">
                  <c:v>-6.4898491868770058E-4</c:v>
                </c:pt>
                <c:pt idx="5">
                  <c:v>-2.9654635756609649E-3</c:v>
                </c:pt>
                <c:pt idx="6">
                  <c:v>1.3060148798405669E-2</c:v>
                </c:pt>
                <c:pt idx="7">
                  <c:v>-7.7325426431964495E-3</c:v>
                </c:pt>
                <c:pt idx="8">
                  <c:v>-1.7550221433082491E-4</c:v>
                </c:pt>
                <c:pt idx="9">
                  <c:v>-1.1909539707703587E-2</c:v>
                </c:pt>
                <c:pt idx="10">
                  <c:v>5.3690426971095828E-3</c:v>
                </c:pt>
                <c:pt idx="11">
                  <c:v>6.3713665016547072E-3</c:v>
                </c:pt>
                <c:pt idx="12">
                  <c:v>3.6538726957144885E-3</c:v>
                </c:pt>
                <c:pt idx="13">
                  <c:v>9.8375406282227296E-3</c:v>
                </c:pt>
              </c:numCache>
            </c:numRef>
          </c:val>
          <c:smooth val="0"/>
          <c:extLst>
            <c:ext xmlns:c16="http://schemas.microsoft.com/office/drawing/2014/chart" uri="{C3380CC4-5D6E-409C-BE32-E72D297353CC}">
              <c16:uniqueId val="{00000000-4CD8-954A-8E0F-71940E02A39F}"/>
            </c:ext>
          </c:extLst>
        </c:ser>
        <c:ser>
          <c:idx val="1"/>
          <c:order val="1"/>
          <c:tx>
            <c:strRef>
              <c:f>MIG!$B$36</c:f>
              <c:strCache>
                <c:ptCount val="1"/>
                <c:pt idx="0">
                  <c:v>𝛿 = 3</c:v>
                </c:pt>
              </c:strCache>
            </c:strRef>
          </c:tx>
          <c:spPr>
            <a:ln w="28575" cmpd="sng">
              <a:solidFill>
                <a:schemeClr val="accent2"/>
              </a:solidFill>
              <a:prstDash val="sysDash"/>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MIG!$E$36:$R$36</c:f>
              <c:numCache>
                <c:formatCode>0.0%</c:formatCode>
                <c:ptCount val="14"/>
                <c:pt idx="0">
                  <c:v>-1.4174293238690128E-3</c:v>
                </c:pt>
                <c:pt idx="1">
                  <c:v>9.6931004930043141E-3</c:v>
                </c:pt>
                <c:pt idx="2">
                  <c:v>9.0273387215027423E-3</c:v>
                </c:pt>
                <c:pt idx="3">
                  <c:v>-4.9504576269721046E-3</c:v>
                </c:pt>
                <c:pt idx="4">
                  <c:v>-9.1392650349837457E-3</c:v>
                </c:pt>
                <c:pt idx="5">
                  <c:v>-4.8554341308842952E-3</c:v>
                </c:pt>
                <c:pt idx="6">
                  <c:v>1.1313510952712935E-2</c:v>
                </c:pt>
                <c:pt idx="7">
                  <c:v>-2.500323919673364E-3</c:v>
                </c:pt>
                <c:pt idx="8">
                  <c:v>-1.5939164309662912E-3</c:v>
                </c:pt>
                <c:pt idx="9">
                  <c:v>-1.2710147884708811E-2</c:v>
                </c:pt>
                <c:pt idx="10">
                  <c:v>2.6583058289375572E-3</c:v>
                </c:pt>
                <c:pt idx="11">
                  <c:v>3.8399265691260176E-3</c:v>
                </c:pt>
                <c:pt idx="12">
                  <c:v>4.8150542807001706E-4</c:v>
                </c:pt>
                <c:pt idx="13">
                  <c:v>5.5677008174583875E-3</c:v>
                </c:pt>
              </c:numCache>
            </c:numRef>
          </c:val>
          <c:smooth val="0"/>
          <c:extLst>
            <c:ext xmlns:c16="http://schemas.microsoft.com/office/drawing/2014/chart" uri="{C3380CC4-5D6E-409C-BE32-E72D297353CC}">
              <c16:uniqueId val="{00000001-4CD8-954A-8E0F-71940E02A39F}"/>
            </c:ext>
          </c:extLst>
        </c:ser>
        <c:ser>
          <c:idx val="2"/>
          <c:order val="2"/>
          <c:tx>
            <c:strRef>
              <c:f>MIG!$B$37</c:f>
              <c:strCache>
                <c:ptCount val="1"/>
                <c:pt idx="0">
                  <c:v>𝛿 = 4</c:v>
                </c:pt>
              </c:strCache>
            </c:strRef>
          </c:tx>
          <c:spPr>
            <a:ln w="28575" cmpd="sng">
              <a:solidFill>
                <a:schemeClr val="tx2">
                  <a:lumMod val="60000"/>
                  <a:lumOff val="40000"/>
                </a:schemeClr>
              </a:solidFill>
              <a:prstDash val="dash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MIG!$E$37:$R$37</c:f>
              <c:numCache>
                <c:formatCode>0.0%</c:formatCode>
                <c:ptCount val="14"/>
                <c:pt idx="0">
                  <c:v>-2.4915481537224338E-4</c:v>
                </c:pt>
                <c:pt idx="1">
                  <c:v>7.1865880505785906E-3</c:v>
                </c:pt>
                <c:pt idx="2">
                  <c:v>7.8442489391139514E-3</c:v>
                </c:pt>
                <c:pt idx="3">
                  <c:v>-5.9930135888254243E-3</c:v>
                </c:pt>
                <c:pt idx="4">
                  <c:v>-1.8165942250926159E-2</c:v>
                </c:pt>
                <c:pt idx="5">
                  <c:v>-5.4914047713972014E-3</c:v>
                </c:pt>
                <c:pt idx="6">
                  <c:v>1.177104017810704E-2</c:v>
                </c:pt>
                <c:pt idx="7">
                  <c:v>-8.0458904421998323E-4</c:v>
                </c:pt>
                <c:pt idx="8">
                  <c:v>-2.4409563045150184E-3</c:v>
                </c:pt>
                <c:pt idx="9">
                  <c:v>-1.2386922364971853E-2</c:v>
                </c:pt>
                <c:pt idx="10">
                  <c:v>1.86588945759536E-3</c:v>
                </c:pt>
                <c:pt idx="11">
                  <c:v>2.3479539211253009E-3</c:v>
                </c:pt>
                <c:pt idx="12">
                  <c:v>-1.4515197621536302E-3</c:v>
                </c:pt>
                <c:pt idx="13">
                  <c:v>3.6157948883868141E-3</c:v>
                </c:pt>
              </c:numCache>
            </c:numRef>
          </c:val>
          <c:smooth val="0"/>
          <c:extLst>
            <c:ext xmlns:c16="http://schemas.microsoft.com/office/drawing/2014/chart" uri="{C3380CC4-5D6E-409C-BE32-E72D297353CC}">
              <c16:uniqueId val="{00000002-4CD8-954A-8E0F-71940E02A39F}"/>
            </c:ext>
          </c:extLst>
        </c:ser>
        <c:ser>
          <c:idx val="3"/>
          <c:order val="3"/>
          <c:tx>
            <c:strRef>
              <c:f>MIG!$B$38</c:f>
              <c:strCache>
                <c:ptCount val="1"/>
                <c:pt idx="0">
                  <c:v>𝛿 = 5</c:v>
                </c:pt>
              </c:strCache>
            </c:strRef>
          </c:tx>
          <c:spPr>
            <a:ln w="28575" cmpd="sng">
              <a:solidFill>
                <a:schemeClr val="bg1">
                  <a:lumMod val="75000"/>
                </a:schemeClr>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MIG!$E$38:$R$38</c:f>
              <c:numCache>
                <c:formatCode>0.0%</c:formatCode>
                <c:ptCount val="14"/>
                <c:pt idx="0">
                  <c:v>5.8782407938329229E-4</c:v>
                </c:pt>
                <c:pt idx="1">
                  <c:v>5.6980546919134234E-3</c:v>
                </c:pt>
                <c:pt idx="2">
                  <c:v>7.086398721203313E-3</c:v>
                </c:pt>
                <c:pt idx="3">
                  <c:v>-6.5082312620428073E-3</c:v>
                </c:pt>
                <c:pt idx="4">
                  <c:v>-2.6473550607638674E-2</c:v>
                </c:pt>
                <c:pt idx="5">
                  <c:v>-5.6638248362729238E-3</c:v>
                </c:pt>
                <c:pt idx="6">
                  <c:v>1.2564398473306593E-2</c:v>
                </c:pt>
                <c:pt idx="7">
                  <c:v>-9.2585229552688553E-5</c:v>
                </c:pt>
                <c:pt idx="8">
                  <c:v>-2.9481896808304375E-3</c:v>
                </c:pt>
                <c:pt idx="9">
                  <c:v>-1.1857864060518253E-2</c:v>
                </c:pt>
                <c:pt idx="10">
                  <c:v>1.6462975920099598E-3</c:v>
                </c:pt>
                <c:pt idx="11">
                  <c:v>1.3814368427906842E-3</c:v>
                </c:pt>
                <c:pt idx="12">
                  <c:v>-2.8836087079574524E-3</c:v>
                </c:pt>
                <c:pt idx="13">
                  <c:v>2.4507347267594959E-3</c:v>
                </c:pt>
              </c:numCache>
            </c:numRef>
          </c:val>
          <c:smooth val="0"/>
          <c:extLst>
            <c:ext xmlns:c16="http://schemas.microsoft.com/office/drawing/2014/chart" uri="{C3380CC4-5D6E-409C-BE32-E72D297353CC}">
              <c16:uniqueId val="{00000003-4CD8-954A-8E0F-71940E02A39F}"/>
            </c:ext>
          </c:extLst>
        </c:ser>
        <c:ser>
          <c:idx val="4"/>
          <c:order val="4"/>
          <c:tx>
            <c:strRef>
              <c:f>MIG!$B$39</c:f>
              <c:strCache>
                <c:ptCount val="1"/>
                <c:pt idx="0">
                  <c:v>Income Gini</c:v>
                </c:pt>
              </c:strCache>
            </c:strRef>
          </c:tx>
          <c:spPr>
            <a:ln w="38100" cmpd="dbl">
              <a:solidFill>
                <a:schemeClr val="tx1"/>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MIG!$E$39:$R$39</c:f>
              <c:numCache>
                <c:formatCode>0.0%</c:formatCode>
                <c:ptCount val="14"/>
                <c:pt idx="0">
                  <c:v>-2.1428571428571463E-2</c:v>
                </c:pt>
                <c:pt idx="1">
                  <c:v>-1.642335766423364E-2</c:v>
                </c:pt>
                <c:pt idx="2">
                  <c:v>0</c:v>
                </c:pt>
                <c:pt idx="3">
                  <c:v>-1.8552875695733162E-3</c:v>
                </c:pt>
                <c:pt idx="4">
                  <c:v>-1.3011152416356864E-2</c:v>
                </c:pt>
                <c:pt idx="5">
                  <c:v>-7.532956685499026E-3</c:v>
                </c:pt>
                <c:pt idx="6">
                  <c:v>-1.5180265654648917E-2</c:v>
                </c:pt>
                <c:pt idx="7">
                  <c:v>1.5414258188824581E-2</c:v>
                </c:pt>
                <c:pt idx="8">
                  <c:v>1.5180265654648917E-2</c:v>
                </c:pt>
                <c:pt idx="9">
                  <c:v>3.3644859813084071E-2</c:v>
                </c:pt>
                <c:pt idx="10">
                  <c:v>1.8083182640144413E-2</c:v>
                </c:pt>
                <c:pt idx="11">
                  <c:v>-1.2433392539964339E-2</c:v>
                </c:pt>
                <c:pt idx="12">
                  <c:v>-1.7985611510791366E-2</c:v>
                </c:pt>
                <c:pt idx="13">
                  <c:v>3.66300366300365E-3</c:v>
                </c:pt>
              </c:numCache>
            </c:numRef>
          </c:val>
          <c:smooth val="0"/>
          <c:extLst>
            <c:ext xmlns:c16="http://schemas.microsoft.com/office/drawing/2014/chart" uri="{C3380CC4-5D6E-409C-BE32-E72D297353CC}">
              <c16:uniqueId val="{00000004-4CD8-954A-8E0F-71940E02A39F}"/>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I(X)'</a:t>
                </a:r>
              </a:p>
            </c:rich>
          </c:tx>
          <c:layout/>
          <c:overlay val="0"/>
        </c:title>
        <c:numFmt formatCode="#,##0.000" sourceLinked="0"/>
        <c:majorTickMark val="none"/>
        <c:minorTickMark val="none"/>
        <c:tickLblPos val="nextTo"/>
        <c:crossAx val="2090816600"/>
        <c:crosses val="autoZero"/>
        <c:crossBetween val="between"/>
      </c:valAx>
    </c:plotArea>
    <c:legend>
      <c:legendPos val="b"/>
      <c:layout/>
      <c:overlay val="0"/>
    </c:legend>
    <c:plotVisOnly val="1"/>
    <c:dispBlanksAs val="gap"/>
    <c:showDLblsOverMax val="0"/>
  </c:chart>
  <c:txPr>
    <a:bodyPr/>
    <a:lstStyle/>
    <a:p>
      <a:pPr>
        <a:defRPr sz="1600">
          <a:latin typeface="Garamond" panose="02020404030301010803" pitchFamily="18" charset="0"/>
          <a:cs typeface="Arial Narrow"/>
        </a:defRPr>
      </a:pPr>
      <a:endParaRPr lang="es-CO"/>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Graphs!$C$4</c:f>
              <c:strCache>
                <c:ptCount val="1"/>
                <c:pt idx="0">
                  <c:v>Gross Coverage</c:v>
                </c:pt>
              </c:strCache>
            </c:strRef>
          </c:tx>
          <c:spPr>
            <a:ln w="28575" cmpd="sng">
              <a:solidFill>
                <a:schemeClr val="bg1">
                  <a:lumMod val="50000"/>
                </a:schemeClr>
              </a:solidFill>
            </a:ln>
          </c:spPr>
          <c:marker>
            <c:symbol val="none"/>
          </c:marker>
          <c:cat>
            <c:numRef>
              <c:f>Graphs!$B$5:$B$15</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Graphs!$C$5:$C$15</c:f>
              <c:numCache>
                <c:formatCode>0.00%</c:formatCode>
                <c:ptCount val="11"/>
                <c:pt idx="0">
                  <c:v>0.90569999999999995</c:v>
                </c:pt>
                <c:pt idx="1">
                  <c:v>0.94289999999999996</c:v>
                </c:pt>
                <c:pt idx="2">
                  <c:v>0.95509999999999995</c:v>
                </c:pt>
                <c:pt idx="3">
                  <c:v>0.97860000000000003</c:v>
                </c:pt>
                <c:pt idx="4">
                  <c:v>1.0051000000000001</c:v>
                </c:pt>
                <c:pt idx="5">
                  <c:v>1.0086999999999999</c:v>
                </c:pt>
                <c:pt idx="6">
                  <c:v>1.0236000000000001</c:v>
                </c:pt>
                <c:pt idx="7">
                  <c:v>1.0465</c:v>
                </c:pt>
                <c:pt idx="8">
                  <c:v>1.0397000000000001</c:v>
                </c:pt>
                <c:pt idx="9">
                  <c:v>1.0344</c:v>
                </c:pt>
                <c:pt idx="10">
                  <c:v>1.0076000000000001</c:v>
                </c:pt>
              </c:numCache>
            </c:numRef>
          </c:val>
          <c:smooth val="0"/>
          <c:extLst>
            <c:ext xmlns:c16="http://schemas.microsoft.com/office/drawing/2014/chart" uri="{C3380CC4-5D6E-409C-BE32-E72D297353CC}">
              <c16:uniqueId val="{00000000-86C3-1B43-8574-20FC54A18ED2}"/>
            </c:ext>
          </c:extLst>
        </c:ser>
        <c:ser>
          <c:idx val="1"/>
          <c:order val="1"/>
          <c:tx>
            <c:strRef>
              <c:f>Graphs!$D$4</c:f>
              <c:strCache>
                <c:ptCount val="1"/>
                <c:pt idx="0">
                  <c:v>Net Coverage</c:v>
                </c:pt>
              </c:strCache>
            </c:strRef>
          </c:tx>
          <c:spPr>
            <a:ln w="28575" cmpd="sng">
              <a:solidFill>
                <a:schemeClr val="bg1">
                  <a:lumMod val="75000"/>
                </a:schemeClr>
              </a:solidFill>
            </a:ln>
          </c:spPr>
          <c:marker>
            <c:symbol val="none"/>
          </c:marker>
          <c:cat>
            <c:numRef>
              <c:f>Graphs!$B$5:$B$15</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Graphs!$D$5:$D$15</c:f>
              <c:numCache>
                <c:formatCode>0.00%</c:formatCode>
                <c:ptCount val="11"/>
                <c:pt idx="0">
                  <c:v>0.84389999999999998</c:v>
                </c:pt>
                <c:pt idx="1">
                  <c:v>0.86140000000000005</c:v>
                </c:pt>
                <c:pt idx="2">
                  <c:v>0.86209999999999998</c:v>
                </c:pt>
                <c:pt idx="3">
                  <c:v>0.88109999999999999</c:v>
                </c:pt>
                <c:pt idx="4">
                  <c:v>0.89419999999999999</c:v>
                </c:pt>
                <c:pt idx="5">
                  <c:v>0.89380000000000004</c:v>
                </c:pt>
                <c:pt idx="6">
                  <c:v>0.89200000000000002</c:v>
                </c:pt>
                <c:pt idx="7">
                  <c:v>0.90029999999999999</c:v>
                </c:pt>
                <c:pt idx="8">
                  <c:v>0.89670000000000005</c:v>
                </c:pt>
                <c:pt idx="9">
                  <c:v>0.90539999999999998</c:v>
                </c:pt>
                <c:pt idx="10">
                  <c:v>0.8831</c:v>
                </c:pt>
              </c:numCache>
            </c:numRef>
          </c:val>
          <c:smooth val="0"/>
          <c:extLst>
            <c:ext xmlns:c16="http://schemas.microsoft.com/office/drawing/2014/chart" uri="{C3380CC4-5D6E-409C-BE32-E72D297353CC}">
              <c16:uniqueId val="{00000001-86C3-1B43-8574-20FC54A18ED2}"/>
            </c:ext>
          </c:extLst>
        </c:ser>
        <c:dLbls>
          <c:showLegendKey val="0"/>
          <c:showVal val="0"/>
          <c:showCatName val="0"/>
          <c:showSerName val="0"/>
          <c:showPercent val="0"/>
          <c:showBubbleSize val="0"/>
        </c:dLbls>
        <c:smooth val="0"/>
        <c:axId val="2090552888"/>
        <c:axId val="2090555464"/>
      </c:lineChart>
      <c:catAx>
        <c:axId val="2090552888"/>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555464"/>
        <c:crosses val="autoZero"/>
        <c:auto val="1"/>
        <c:lblAlgn val="ctr"/>
        <c:lblOffset val="100"/>
        <c:noMultiLvlLbl val="0"/>
      </c:catAx>
      <c:valAx>
        <c:axId val="2090555464"/>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Coverage %</a:t>
                </a:r>
              </a:p>
            </c:rich>
          </c:tx>
          <c:overlay val="0"/>
        </c:title>
        <c:numFmt formatCode="0.00%" sourceLinked="1"/>
        <c:majorTickMark val="none"/>
        <c:minorTickMark val="none"/>
        <c:tickLblPos val="nextTo"/>
        <c:crossAx val="2090552888"/>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Unidimensional and Multidimensional Gini Inequality 2010 -2024, Beta = -1</a:t>
            </a:r>
          </a:p>
        </c:rich>
      </c:tx>
      <c:layout/>
      <c:overlay val="1"/>
    </c:title>
    <c:autoTitleDeleted val="0"/>
    <c:plotArea>
      <c:layout>
        <c:manualLayout>
          <c:layoutTarget val="inner"/>
          <c:xMode val="edge"/>
          <c:yMode val="edge"/>
          <c:x val="0.12999651429450682"/>
          <c:y val="0.1194640619461198"/>
          <c:w val="0.85388988354144912"/>
          <c:h val="0.67244595402154006"/>
        </c:manualLayout>
      </c:layout>
      <c:lineChart>
        <c:grouping val="standard"/>
        <c:varyColors val="0"/>
        <c:ser>
          <c:idx val="0"/>
          <c:order val="0"/>
          <c:tx>
            <c:strRef>
              <c:f>MIG!$B$49</c:f>
              <c:strCache>
                <c:ptCount val="1"/>
                <c:pt idx="0">
                  <c:v>𝛿 = 2</c:v>
                </c:pt>
              </c:strCache>
            </c:strRef>
          </c:tx>
          <c:spPr>
            <a:ln w="28575" cmpd="sng">
              <a:solidFill>
                <a:schemeClr val="accent2">
                  <a:lumMod val="75000"/>
                </a:schemeClr>
              </a:solidFill>
              <a:prstDash val="sysDot"/>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MIG!$D$49:$R$49</c:f>
              <c:numCache>
                <c:formatCode>0.000</c:formatCode>
                <c:ptCount val="15"/>
                <c:pt idx="0">
                  <c:v>0.38006972562465463</c:v>
                </c:pt>
                <c:pt idx="1">
                  <c:v>0.38536552040666283</c:v>
                </c:pt>
                <c:pt idx="2">
                  <c:v>0.37518539728465489</c:v>
                </c:pt>
                <c:pt idx="3">
                  <c:v>0.37151811098648141</c:v>
                </c:pt>
                <c:pt idx="4">
                  <c:v>0.37223395358760153</c:v>
                </c:pt>
                <c:pt idx="5">
                  <c:v>0.39915744694443278</c:v>
                </c:pt>
                <c:pt idx="6">
                  <c:v>0.40005502059273851</c:v>
                </c:pt>
                <c:pt idx="7">
                  <c:v>0.38377591847484321</c:v>
                </c:pt>
                <c:pt idx="8">
                  <c:v>0.40141885444390063</c:v>
                </c:pt>
                <c:pt idx="9">
                  <c:v>0.40399184128588189</c:v>
                </c:pt>
                <c:pt idx="10">
                  <c:v>0.40872338231167321</c:v>
                </c:pt>
                <c:pt idx="11">
                  <c:v>0.40668555170005799</c:v>
                </c:pt>
                <c:pt idx="12">
                  <c:v>0.40569378971858139</c:v>
                </c:pt>
                <c:pt idx="13">
                  <c:v>0.40424726893639806</c:v>
                </c:pt>
                <c:pt idx="14">
                  <c:v>0.39923425013234132</c:v>
                </c:pt>
              </c:numCache>
            </c:numRef>
          </c:val>
          <c:smooth val="0"/>
          <c:extLst>
            <c:ext xmlns:c16="http://schemas.microsoft.com/office/drawing/2014/chart" uri="{C3380CC4-5D6E-409C-BE32-E72D297353CC}">
              <c16:uniqueId val="{00000000-508E-7D4B-A36F-88CDC8677731}"/>
            </c:ext>
          </c:extLst>
        </c:ser>
        <c:ser>
          <c:idx val="1"/>
          <c:order val="1"/>
          <c:tx>
            <c:strRef>
              <c:f>MIG!$B$50</c:f>
              <c:strCache>
                <c:ptCount val="1"/>
                <c:pt idx="0">
                  <c:v>𝛿 = 3</c:v>
                </c:pt>
              </c:strCache>
            </c:strRef>
          </c:tx>
          <c:spPr>
            <a:ln w="28575" cmpd="sng">
              <a:solidFill>
                <a:schemeClr val="accent2"/>
              </a:solidFill>
              <a:prstDash val="sysDash"/>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MIG!$D$50:$R$50</c:f>
              <c:numCache>
                <c:formatCode>0.000</c:formatCode>
                <c:ptCount val="15"/>
                <c:pt idx="0">
                  <c:v>0.3397829763160593</c:v>
                </c:pt>
                <c:pt idx="1">
                  <c:v>0.34339212772577499</c:v>
                </c:pt>
                <c:pt idx="2">
                  <c:v>0.33652440859718519</c:v>
                </c:pt>
                <c:pt idx="3">
                  <c:v>0.33377185210407784</c:v>
                </c:pt>
                <c:pt idx="4">
                  <c:v>0.33623363596160183</c:v>
                </c:pt>
                <c:pt idx="5">
                  <c:v>0.36531607333768501</c:v>
                </c:pt>
                <c:pt idx="6">
                  <c:v>0.36683077159748922</c:v>
                </c:pt>
                <c:pt idx="7">
                  <c:v>0.35265759500253396</c:v>
                </c:pt>
                <c:pt idx="8">
                  <c:v>0.36662812586702465</c:v>
                </c:pt>
                <c:pt idx="9">
                  <c:v>0.36947840875058319</c:v>
                </c:pt>
                <c:pt idx="10">
                  <c:v>0.37549218311914284</c:v>
                </c:pt>
                <c:pt idx="11">
                  <c:v>0.37506334204096697</c:v>
                </c:pt>
                <c:pt idx="12">
                  <c:v>0.37454225161429305</c:v>
                </c:pt>
                <c:pt idx="13">
                  <c:v>0.37441159680636493</c:v>
                </c:pt>
                <c:pt idx="14">
                  <c:v>0.3713409631536897</c:v>
                </c:pt>
              </c:numCache>
            </c:numRef>
          </c:val>
          <c:smooth val="0"/>
          <c:extLst>
            <c:ext xmlns:c16="http://schemas.microsoft.com/office/drawing/2014/chart" uri="{C3380CC4-5D6E-409C-BE32-E72D297353CC}">
              <c16:uniqueId val="{00000001-508E-7D4B-A36F-88CDC8677731}"/>
            </c:ext>
          </c:extLst>
        </c:ser>
        <c:ser>
          <c:idx val="2"/>
          <c:order val="2"/>
          <c:tx>
            <c:strRef>
              <c:f>MIG!$B$51</c:f>
              <c:strCache>
                <c:ptCount val="1"/>
                <c:pt idx="0">
                  <c:v>𝛿 = 4</c:v>
                </c:pt>
              </c:strCache>
            </c:strRef>
          </c:tx>
          <c:spPr>
            <a:ln w="28575" cmpd="sng">
              <a:solidFill>
                <a:schemeClr val="tx2">
                  <a:lumMod val="60000"/>
                  <a:lumOff val="40000"/>
                </a:schemeClr>
              </a:solidFill>
              <a:prstDash val="dashDot"/>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MIG!$D$51:$R$51</c:f>
              <c:numCache>
                <c:formatCode>0.000</c:formatCode>
                <c:ptCount val="15"/>
                <c:pt idx="0">
                  <c:v>0.31908505650799801</c:v>
                </c:pt>
                <c:pt idx="1">
                  <c:v>0.32178091040021228</c:v>
                </c:pt>
                <c:pt idx="2">
                  <c:v>0.31623465393935962</c:v>
                </c:pt>
                <c:pt idx="3">
                  <c:v>0.31386423414096298</c:v>
                </c:pt>
                <c:pt idx="4">
                  <c:v>0.31693074739554178</c:v>
                </c:pt>
                <c:pt idx="5">
                  <c:v>0.3481000714317421</c:v>
                </c:pt>
                <c:pt idx="6">
                  <c:v>0.34974528337623179</c:v>
                </c:pt>
                <c:pt idx="7">
                  <c:v>0.33619516527146309</c:v>
                </c:pt>
                <c:pt idx="8">
                  <c:v>0.34843997446513597</c:v>
                </c:pt>
                <c:pt idx="9">
                  <c:v>0.35147033299861585</c:v>
                </c:pt>
                <c:pt idx="10">
                  <c:v>0.35778683555010393</c:v>
                </c:pt>
                <c:pt idx="11">
                  <c:v>0.35771406548072704</c:v>
                </c:pt>
                <c:pt idx="12">
                  <c:v>0.357513034635974</c:v>
                </c:pt>
                <c:pt idx="13">
                  <c:v>0.35810596596396571</c:v>
                </c:pt>
                <c:pt idx="14">
                  <c:v>0.35573842294310093</c:v>
                </c:pt>
              </c:numCache>
            </c:numRef>
          </c:val>
          <c:smooth val="0"/>
          <c:extLst>
            <c:ext xmlns:c16="http://schemas.microsoft.com/office/drawing/2014/chart" uri="{C3380CC4-5D6E-409C-BE32-E72D297353CC}">
              <c16:uniqueId val="{00000002-508E-7D4B-A36F-88CDC8677731}"/>
            </c:ext>
          </c:extLst>
        </c:ser>
        <c:ser>
          <c:idx val="3"/>
          <c:order val="3"/>
          <c:tx>
            <c:strRef>
              <c:f>MIG!$B$52</c:f>
              <c:strCache>
                <c:ptCount val="1"/>
                <c:pt idx="0">
                  <c:v>𝛿 = 5</c:v>
                </c:pt>
              </c:strCache>
            </c:strRef>
          </c:tx>
          <c:spPr>
            <a:ln w="28575" cmpd="sng">
              <a:solidFill>
                <a:schemeClr val="bg1">
                  <a:lumMod val="75000"/>
                </a:schemeClr>
              </a:solidFill>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MIG!$D$52:$R$52</c:f>
              <c:numCache>
                <c:formatCode>0.000</c:formatCode>
                <c:ptCount val="15"/>
                <c:pt idx="0">
                  <c:v>0.30445451308817428</c:v>
                </c:pt>
                <c:pt idx="1">
                  <c:v>0.30658329251371702</c:v>
                </c:pt>
                <c:pt idx="2">
                  <c:v>0.30164689460977717</c:v>
                </c:pt>
                <c:pt idx="3">
                  <c:v>0.29946590360455888</c:v>
                </c:pt>
                <c:pt idx="4">
                  <c:v>0.30279700544761801</c:v>
                </c:pt>
                <c:pt idx="5">
                  <c:v>0.33640298764851551</c:v>
                </c:pt>
                <c:pt idx="6">
                  <c:v>0.33801965133720419</c:v>
                </c:pt>
                <c:pt idx="7">
                  <c:v>0.32451609556152933</c:v>
                </c:pt>
                <c:pt idx="8">
                  <c:v>0.33590706754839106</c:v>
                </c:pt>
                <c:pt idx="9">
                  <c:v>0.33907145727962412</c:v>
                </c:pt>
                <c:pt idx="10">
                  <c:v>0.34539663288327416</c:v>
                </c:pt>
                <c:pt idx="11">
                  <c:v>0.34539068950588148</c:v>
                </c:pt>
                <c:pt idx="12">
                  <c:v>0.34541158838543834</c:v>
                </c:pt>
                <c:pt idx="13">
                  <c:v>0.34654131354668061</c:v>
                </c:pt>
                <c:pt idx="14">
                  <c:v>0.34455630720953478</c:v>
                </c:pt>
              </c:numCache>
            </c:numRef>
          </c:val>
          <c:smooth val="0"/>
          <c:extLst>
            <c:ext xmlns:c16="http://schemas.microsoft.com/office/drawing/2014/chart" uri="{C3380CC4-5D6E-409C-BE32-E72D297353CC}">
              <c16:uniqueId val="{00000003-508E-7D4B-A36F-88CDC8677731}"/>
            </c:ext>
          </c:extLst>
        </c:ser>
        <c:ser>
          <c:idx val="4"/>
          <c:order val="4"/>
          <c:tx>
            <c:strRef>
              <c:f>MIG!$B$53</c:f>
              <c:strCache>
                <c:ptCount val="1"/>
                <c:pt idx="0">
                  <c:v>Income Gini</c:v>
                </c:pt>
              </c:strCache>
            </c:strRef>
          </c:tx>
          <c:spPr>
            <a:ln w="38100" cmpd="dbl">
              <a:solidFill>
                <a:schemeClr val="tx1"/>
              </a:solidFill>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MIG!$D$53:$R$53</c:f>
              <c:numCache>
                <c:formatCode>0.000</c:formatCode>
                <c:ptCount val="15"/>
                <c:pt idx="0">
                  <c:v>0.56000000000000005</c:v>
                </c:pt>
                <c:pt idx="1">
                  <c:v>0.54800000000000004</c:v>
                </c:pt>
                <c:pt idx="2">
                  <c:v>0.53900000000000003</c:v>
                </c:pt>
                <c:pt idx="3">
                  <c:v>0.53900000000000003</c:v>
                </c:pt>
                <c:pt idx="4">
                  <c:v>0.53800000000000003</c:v>
                </c:pt>
                <c:pt idx="5">
                  <c:v>0.53100000000000003</c:v>
                </c:pt>
                <c:pt idx="6">
                  <c:v>0.52700000000000002</c:v>
                </c:pt>
                <c:pt idx="7">
                  <c:v>0.51900000000000002</c:v>
                </c:pt>
                <c:pt idx="8">
                  <c:v>0.52700000000000002</c:v>
                </c:pt>
                <c:pt idx="9">
                  <c:v>0.53500000000000003</c:v>
                </c:pt>
                <c:pt idx="10">
                  <c:v>0.55300000000000005</c:v>
                </c:pt>
                <c:pt idx="11">
                  <c:v>0.56299999999999994</c:v>
                </c:pt>
                <c:pt idx="12">
                  <c:v>0.55600000000000005</c:v>
                </c:pt>
                <c:pt idx="13">
                  <c:v>0.54600000000000004</c:v>
                </c:pt>
                <c:pt idx="14">
                  <c:v>0.54800000000000004</c:v>
                </c:pt>
              </c:numCache>
            </c:numRef>
          </c:val>
          <c:smooth val="0"/>
          <c:extLst>
            <c:ext xmlns:c16="http://schemas.microsoft.com/office/drawing/2014/chart" uri="{C3380CC4-5D6E-409C-BE32-E72D297353CC}">
              <c16:uniqueId val="{00000004-508E-7D4B-A36F-88CDC8677731}"/>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min val="0.25"/>
        </c:scaling>
        <c:delete val="0"/>
        <c:axPos val="l"/>
        <c:majorGridlines>
          <c:spPr>
            <a:ln>
              <a:solidFill>
                <a:schemeClr val="bg1">
                  <a:lumMod val="85000"/>
                </a:schemeClr>
              </a:solidFill>
              <a:prstDash val="sysDot"/>
            </a:ln>
          </c:spPr>
        </c:majorGridlines>
        <c:title>
          <c:tx>
            <c:rich>
              <a:bodyPr/>
              <a:lstStyle/>
              <a:p>
                <a:pPr>
                  <a:defRPr/>
                </a:pPr>
                <a:r>
                  <a:rPr lang="es-ES"/>
                  <a:t>I(X)</a:t>
                </a:r>
              </a:p>
            </c:rich>
          </c:tx>
          <c:layout/>
          <c:overlay val="0"/>
        </c:title>
        <c:numFmt formatCode="#,##0.000" sourceLinked="0"/>
        <c:majorTickMark val="none"/>
        <c:minorTickMark val="none"/>
        <c:tickLblPos val="nextTo"/>
        <c:crossAx val="2090816600"/>
        <c:crosses val="autoZero"/>
        <c:crossBetween val="between"/>
      </c:valAx>
    </c:plotArea>
    <c:legend>
      <c:legendPos val="b"/>
      <c:layout/>
      <c:overlay val="0"/>
    </c:legend>
    <c:plotVisOnly val="1"/>
    <c:dispBlanksAs val="gap"/>
    <c:showDLblsOverMax val="0"/>
  </c:chart>
  <c:txPr>
    <a:bodyPr/>
    <a:lstStyle/>
    <a:p>
      <a:pPr>
        <a:defRPr sz="1600">
          <a:latin typeface="Garamond" panose="02020404030301010803" pitchFamily="18" charset="0"/>
          <a:cs typeface="Arial Narrow"/>
        </a:defRPr>
      </a:pPr>
      <a:endParaRPr lang="es-CO"/>
    </a:p>
  </c:txPr>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Dynamics of Unidimensional and Multidimensional Gini Inequality 2010 -2024, Beta -1</a:t>
            </a:r>
          </a:p>
        </c:rich>
      </c:tx>
      <c:layout/>
      <c:overlay val="0"/>
    </c:title>
    <c:autoTitleDeleted val="0"/>
    <c:plotArea>
      <c:layout/>
      <c:lineChart>
        <c:grouping val="standard"/>
        <c:varyColors val="0"/>
        <c:ser>
          <c:idx val="0"/>
          <c:order val="0"/>
          <c:tx>
            <c:strRef>
              <c:f>MIG!$B$56</c:f>
              <c:strCache>
                <c:ptCount val="1"/>
                <c:pt idx="0">
                  <c:v>𝛿 = 2</c:v>
                </c:pt>
              </c:strCache>
            </c:strRef>
          </c:tx>
          <c:spPr>
            <a:ln w="28575" cmpd="sng">
              <a:solidFill>
                <a:schemeClr val="accent2">
                  <a:lumMod val="75000"/>
                </a:schemeClr>
              </a:solidFill>
              <a:prstDash val="sys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MIG!$E$56:$R$56</c:f>
              <c:numCache>
                <c:formatCode>0.0%</c:formatCode>
                <c:ptCount val="14"/>
                <c:pt idx="0">
                  <c:v>1.3933745376073947E-2</c:v>
                </c:pt>
                <c:pt idx="1">
                  <c:v>-2.641679803440955E-2</c:v>
                </c:pt>
                <c:pt idx="2">
                  <c:v>-9.7745976381673483E-3</c:v>
                </c:pt>
                <c:pt idx="3">
                  <c:v>1.9268040506001949E-3</c:v>
                </c:pt>
                <c:pt idx="4">
                  <c:v>7.2329493581501314E-2</c:v>
                </c:pt>
                <c:pt idx="5">
                  <c:v>2.2486706816486901E-3</c:v>
                </c:pt>
                <c:pt idx="6">
                  <c:v>-4.0692158028101999E-2</c:v>
                </c:pt>
                <c:pt idx="7">
                  <c:v>4.5971972496794189E-2</c:v>
                </c:pt>
                <c:pt idx="8">
                  <c:v>6.4097309169637295E-3</c:v>
                </c:pt>
                <c:pt idx="9">
                  <c:v>1.1711971733713966E-2</c:v>
                </c:pt>
                <c:pt idx="10">
                  <c:v>-4.9858429926117331E-3</c:v>
                </c:pt>
                <c:pt idx="11">
                  <c:v>-2.4386457235344716E-3</c:v>
                </c:pt>
                <c:pt idx="12">
                  <c:v>-3.5655482505333458E-3</c:v>
                </c:pt>
                <c:pt idx="13">
                  <c:v>-1.2400872409716768E-2</c:v>
                </c:pt>
              </c:numCache>
            </c:numRef>
          </c:val>
          <c:smooth val="0"/>
          <c:extLst>
            <c:ext xmlns:c16="http://schemas.microsoft.com/office/drawing/2014/chart" uri="{C3380CC4-5D6E-409C-BE32-E72D297353CC}">
              <c16:uniqueId val="{00000000-8766-BE46-A28D-6466977EE688}"/>
            </c:ext>
          </c:extLst>
        </c:ser>
        <c:ser>
          <c:idx val="1"/>
          <c:order val="1"/>
          <c:tx>
            <c:strRef>
              <c:f>MIG!$B$57</c:f>
              <c:strCache>
                <c:ptCount val="1"/>
                <c:pt idx="0">
                  <c:v>𝛿 = 3</c:v>
                </c:pt>
              </c:strCache>
            </c:strRef>
          </c:tx>
          <c:spPr>
            <a:ln w="28575" cmpd="sng">
              <a:solidFill>
                <a:schemeClr val="accent2"/>
              </a:solidFill>
              <a:prstDash val="sysDash"/>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MIG!$E$57:$R$57</c:f>
              <c:numCache>
                <c:formatCode>0.0%</c:formatCode>
                <c:ptCount val="14"/>
                <c:pt idx="0">
                  <c:v>1.0621931236362236E-2</c:v>
                </c:pt>
                <c:pt idx="1">
                  <c:v>-1.9999640568563626E-2</c:v>
                </c:pt>
                <c:pt idx="2">
                  <c:v>-8.1793665564453555E-3</c:v>
                </c:pt>
                <c:pt idx="3">
                  <c:v>7.3756484916420728E-3</c:v>
                </c:pt>
                <c:pt idx="4">
                  <c:v>8.649472945474268E-2</c:v>
                </c:pt>
                <c:pt idx="5">
                  <c:v>4.1462677674302117E-3</c:v>
                </c:pt>
                <c:pt idx="6">
                  <c:v>-3.8636825730931301E-2</c:v>
                </c:pt>
                <c:pt idx="7">
                  <c:v>3.9615000676195056E-2</c:v>
                </c:pt>
                <c:pt idx="8">
                  <c:v>7.7743159415770702E-3</c:v>
                </c:pt>
                <c:pt idx="9">
                  <c:v>1.6276389164107341E-2</c:v>
                </c:pt>
                <c:pt idx="10">
                  <c:v>-1.142077245426476E-3</c:v>
                </c:pt>
                <c:pt idx="11">
                  <c:v>-1.3893397948152586E-3</c:v>
                </c:pt>
                <c:pt idx="12">
                  <c:v>-3.4883863533419213E-4</c:v>
                </c:pt>
                <c:pt idx="13">
                  <c:v>-8.2012247453523424E-3</c:v>
                </c:pt>
              </c:numCache>
            </c:numRef>
          </c:val>
          <c:smooth val="0"/>
          <c:extLst>
            <c:ext xmlns:c16="http://schemas.microsoft.com/office/drawing/2014/chart" uri="{C3380CC4-5D6E-409C-BE32-E72D297353CC}">
              <c16:uniqueId val="{00000001-8766-BE46-A28D-6466977EE688}"/>
            </c:ext>
          </c:extLst>
        </c:ser>
        <c:ser>
          <c:idx val="2"/>
          <c:order val="2"/>
          <c:tx>
            <c:strRef>
              <c:f>MIG!$B$58</c:f>
              <c:strCache>
                <c:ptCount val="1"/>
                <c:pt idx="0">
                  <c:v>𝛿 = 4</c:v>
                </c:pt>
              </c:strCache>
            </c:strRef>
          </c:tx>
          <c:spPr>
            <a:ln w="28575" cmpd="sng">
              <a:solidFill>
                <a:schemeClr val="tx2">
                  <a:lumMod val="60000"/>
                  <a:lumOff val="40000"/>
                </a:schemeClr>
              </a:solidFill>
              <a:prstDash val="dash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MIG!$E$58:$R$58</c:f>
              <c:numCache>
                <c:formatCode>0.0%</c:formatCode>
                <c:ptCount val="14"/>
                <c:pt idx="0">
                  <c:v>8.4486999225759085E-3</c:v>
                </c:pt>
                <c:pt idx="1">
                  <c:v>-1.7236126449995282E-2</c:v>
                </c:pt>
                <c:pt idx="2">
                  <c:v>-7.4957623045676103E-3</c:v>
                </c:pt>
                <c:pt idx="3">
                  <c:v>9.7701901682800685E-3</c:v>
                </c:pt>
                <c:pt idx="4">
                  <c:v>9.8347428554477867E-2</c:v>
                </c:pt>
                <c:pt idx="5">
                  <c:v>4.7262614389100843E-3</c:v>
                </c:pt>
                <c:pt idx="6">
                  <c:v>-3.8742818699265769E-2</c:v>
                </c:pt>
                <c:pt idx="7">
                  <c:v>3.6421728979313839E-2</c:v>
                </c:pt>
                <c:pt idx="8">
                  <c:v>8.6969313384079872E-3</c:v>
                </c:pt>
                <c:pt idx="9">
                  <c:v>1.7971652109576297E-2</c:v>
                </c:pt>
                <c:pt idx="10">
                  <c:v>-2.0338945468745262E-4</c:v>
                </c:pt>
                <c:pt idx="11">
                  <c:v>-5.6198753180947136E-4</c:v>
                </c:pt>
                <c:pt idx="12">
                  <c:v>1.6584886998467496E-3</c:v>
                </c:pt>
                <c:pt idx="13">
                  <c:v>-6.6112917568734719E-3</c:v>
                </c:pt>
              </c:numCache>
            </c:numRef>
          </c:val>
          <c:smooth val="0"/>
          <c:extLst>
            <c:ext xmlns:c16="http://schemas.microsoft.com/office/drawing/2014/chart" uri="{C3380CC4-5D6E-409C-BE32-E72D297353CC}">
              <c16:uniqueId val="{00000002-8766-BE46-A28D-6466977EE688}"/>
            </c:ext>
          </c:extLst>
        </c:ser>
        <c:ser>
          <c:idx val="3"/>
          <c:order val="3"/>
          <c:tx>
            <c:strRef>
              <c:f>MIG!$B$59</c:f>
              <c:strCache>
                <c:ptCount val="1"/>
                <c:pt idx="0">
                  <c:v>𝛿 = 5</c:v>
                </c:pt>
              </c:strCache>
            </c:strRef>
          </c:tx>
          <c:spPr>
            <a:ln w="28575" cmpd="sng">
              <a:solidFill>
                <a:schemeClr val="bg1">
                  <a:lumMod val="75000"/>
                </a:schemeClr>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MIG!$E$59:$R$59</c:f>
              <c:numCache>
                <c:formatCode>0.0%</c:formatCode>
                <c:ptCount val="14"/>
                <c:pt idx="0">
                  <c:v>6.9921099344196769E-3</c:v>
                </c:pt>
                <c:pt idx="1">
                  <c:v>-1.6101327190616521E-2</c:v>
                </c:pt>
                <c:pt idx="2">
                  <c:v>-7.2302783293681783E-3</c:v>
                </c:pt>
                <c:pt idx="3">
                  <c:v>1.1123476171957858E-2</c:v>
                </c:pt>
                <c:pt idx="4">
                  <c:v>0.11098518676305447</c:v>
                </c:pt>
                <c:pt idx="5">
                  <c:v>4.8057352284214261E-3</c:v>
                </c:pt>
                <c:pt idx="6">
                  <c:v>-3.9949025810348204E-2</c:v>
                </c:pt>
                <c:pt idx="7">
                  <c:v>3.5101408351259966E-2</c:v>
                </c:pt>
                <c:pt idx="8">
                  <c:v>9.4204321282320702E-3</c:v>
                </c:pt>
                <c:pt idx="9">
                  <c:v>1.865440298159271E-2</c:v>
                </c:pt>
                <c:pt idx="10">
                  <c:v>-1.7207398181784406E-5</c:v>
                </c:pt>
                <c:pt idx="11">
                  <c:v>6.0507941272991417E-5</c:v>
                </c:pt>
                <c:pt idx="12">
                  <c:v>3.2706637508108649E-3</c:v>
                </c:pt>
                <c:pt idx="13">
                  <c:v>-5.7280510563957332E-3</c:v>
                </c:pt>
              </c:numCache>
            </c:numRef>
          </c:val>
          <c:smooth val="0"/>
          <c:extLst>
            <c:ext xmlns:c16="http://schemas.microsoft.com/office/drawing/2014/chart" uri="{C3380CC4-5D6E-409C-BE32-E72D297353CC}">
              <c16:uniqueId val="{00000003-8766-BE46-A28D-6466977EE688}"/>
            </c:ext>
          </c:extLst>
        </c:ser>
        <c:ser>
          <c:idx val="4"/>
          <c:order val="4"/>
          <c:tx>
            <c:strRef>
              <c:f>MIG!$B$60</c:f>
              <c:strCache>
                <c:ptCount val="1"/>
                <c:pt idx="0">
                  <c:v>Income Gini</c:v>
                </c:pt>
              </c:strCache>
            </c:strRef>
          </c:tx>
          <c:spPr>
            <a:ln w="38100" cmpd="dbl">
              <a:solidFill>
                <a:schemeClr val="tx1"/>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MIG!$E$60:$R$60</c:f>
              <c:numCache>
                <c:formatCode>0.0%</c:formatCode>
                <c:ptCount val="14"/>
                <c:pt idx="0">
                  <c:v>-2.1428571428571463E-2</c:v>
                </c:pt>
                <c:pt idx="1">
                  <c:v>-1.642335766423364E-2</c:v>
                </c:pt>
                <c:pt idx="2">
                  <c:v>0</c:v>
                </c:pt>
                <c:pt idx="3">
                  <c:v>-1.8552875695733162E-3</c:v>
                </c:pt>
                <c:pt idx="4">
                  <c:v>-1.3011152416356864E-2</c:v>
                </c:pt>
                <c:pt idx="5">
                  <c:v>-7.532956685499026E-3</c:v>
                </c:pt>
                <c:pt idx="6">
                  <c:v>-1.5180265654648917E-2</c:v>
                </c:pt>
                <c:pt idx="7">
                  <c:v>1.5414258188824581E-2</c:v>
                </c:pt>
                <c:pt idx="8">
                  <c:v>1.5180265654648917E-2</c:v>
                </c:pt>
                <c:pt idx="9">
                  <c:v>3.3644859813084071E-2</c:v>
                </c:pt>
                <c:pt idx="10">
                  <c:v>1.8083182640144413E-2</c:v>
                </c:pt>
                <c:pt idx="11">
                  <c:v>-1.2433392539964339E-2</c:v>
                </c:pt>
                <c:pt idx="12">
                  <c:v>-1.7985611510791366E-2</c:v>
                </c:pt>
                <c:pt idx="13">
                  <c:v>3.66300366300365E-3</c:v>
                </c:pt>
              </c:numCache>
            </c:numRef>
          </c:val>
          <c:smooth val="0"/>
          <c:extLst>
            <c:ext xmlns:c16="http://schemas.microsoft.com/office/drawing/2014/chart" uri="{C3380CC4-5D6E-409C-BE32-E72D297353CC}">
              <c16:uniqueId val="{00000004-8766-BE46-A28D-6466977EE688}"/>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I(X)'</a:t>
                </a:r>
              </a:p>
            </c:rich>
          </c:tx>
          <c:layout/>
          <c:overlay val="0"/>
        </c:title>
        <c:numFmt formatCode="#,##0.000" sourceLinked="0"/>
        <c:majorTickMark val="none"/>
        <c:minorTickMark val="none"/>
        <c:tickLblPos val="nextTo"/>
        <c:crossAx val="2090816600"/>
        <c:crosses val="autoZero"/>
        <c:crossBetween val="between"/>
      </c:valAx>
    </c:plotArea>
    <c:legend>
      <c:legendPos val="b"/>
      <c:layout/>
      <c:overlay val="0"/>
    </c:legend>
    <c:plotVisOnly val="1"/>
    <c:dispBlanksAs val="gap"/>
    <c:showDLblsOverMax val="0"/>
  </c:chart>
  <c:txPr>
    <a:bodyPr/>
    <a:lstStyle/>
    <a:p>
      <a:pPr>
        <a:defRPr sz="1600">
          <a:latin typeface="Garamond" panose="02020404030301010803" pitchFamily="18" charset="0"/>
          <a:cs typeface="Arial Narrow"/>
        </a:defRPr>
      </a:pPr>
      <a:endParaRPr lang="es-CO"/>
    </a:p>
  </c:txPr>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Unidimensional and Multidimensional Gini Inequality 2010 -2024, Beta = -2</a:t>
            </a:r>
          </a:p>
        </c:rich>
      </c:tx>
      <c:layout/>
      <c:overlay val="0"/>
    </c:title>
    <c:autoTitleDeleted val="0"/>
    <c:plotArea>
      <c:layout/>
      <c:lineChart>
        <c:grouping val="standard"/>
        <c:varyColors val="0"/>
        <c:ser>
          <c:idx val="0"/>
          <c:order val="0"/>
          <c:tx>
            <c:strRef>
              <c:f>MIG!$B$70</c:f>
              <c:strCache>
                <c:ptCount val="1"/>
                <c:pt idx="0">
                  <c:v>𝛿 = 2</c:v>
                </c:pt>
              </c:strCache>
            </c:strRef>
          </c:tx>
          <c:spPr>
            <a:ln w="28575" cmpd="sng">
              <a:solidFill>
                <a:schemeClr val="accent2">
                  <a:lumMod val="75000"/>
                </a:schemeClr>
              </a:solidFill>
              <a:prstDash val="sysDot"/>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MIG!$D$70:$R$70</c:f>
              <c:numCache>
                <c:formatCode>0.000</c:formatCode>
                <c:ptCount val="15"/>
                <c:pt idx="0">
                  <c:v>0.29491661259341923</c:v>
                </c:pt>
                <c:pt idx="1">
                  <c:v>0.30139725535362916</c:v>
                </c:pt>
                <c:pt idx="2">
                  <c:v>0.29062418244616472</c:v>
                </c:pt>
                <c:pt idx="3">
                  <c:v>0.28779866749235039</c:v>
                </c:pt>
                <c:pt idx="4">
                  <c:v>0.28785336682909513</c:v>
                </c:pt>
                <c:pt idx="5">
                  <c:v>0.33288257556156714</c:v>
                </c:pt>
                <c:pt idx="6">
                  <c:v>0.33269423354971234</c:v>
                </c:pt>
                <c:pt idx="7">
                  <c:v>0.30822167447746984</c:v>
                </c:pt>
                <c:pt idx="8">
                  <c:v>0.33615119206857041</c:v>
                </c:pt>
                <c:pt idx="9">
                  <c:v>0.33986419867592399</c:v>
                </c:pt>
                <c:pt idx="10">
                  <c:v>0.34164932051649832</c:v>
                </c:pt>
                <c:pt idx="11">
                  <c:v>0.34048192645114705</c:v>
                </c:pt>
                <c:pt idx="12">
                  <c:v>0.34076700705156704</c:v>
                </c:pt>
                <c:pt idx="13">
                  <c:v>0.33957465103467388</c:v>
                </c:pt>
                <c:pt idx="14">
                  <c:v>0.33447627319764989</c:v>
                </c:pt>
              </c:numCache>
            </c:numRef>
          </c:val>
          <c:smooth val="0"/>
          <c:extLst>
            <c:ext xmlns:c16="http://schemas.microsoft.com/office/drawing/2014/chart" uri="{C3380CC4-5D6E-409C-BE32-E72D297353CC}">
              <c16:uniqueId val="{00000000-390C-0A4E-9B1C-2B78E64B3106}"/>
            </c:ext>
          </c:extLst>
        </c:ser>
        <c:ser>
          <c:idx val="1"/>
          <c:order val="1"/>
          <c:tx>
            <c:strRef>
              <c:f>MIG!$B$71</c:f>
              <c:strCache>
                <c:ptCount val="1"/>
                <c:pt idx="0">
                  <c:v>𝛿 = 3</c:v>
                </c:pt>
              </c:strCache>
            </c:strRef>
          </c:tx>
          <c:spPr>
            <a:ln w="28575" cmpd="sng">
              <a:solidFill>
                <a:schemeClr val="accent2"/>
              </a:solidFill>
              <a:prstDash val="sysDash"/>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MIG!$D$71:$R$71</c:f>
              <c:numCache>
                <c:formatCode>0.000</c:formatCode>
                <c:ptCount val="15"/>
                <c:pt idx="0">
                  <c:v>0.26360006035807032</c:v>
                </c:pt>
                <c:pt idx="1">
                  <c:v>0.26814767613749951</c:v>
                </c:pt>
                <c:pt idx="2">
                  <c:v>0.26129766519287811</c:v>
                </c:pt>
                <c:pt idx="3">
                  <c:v>0.25944911954828132</c:v>
                </c:pt>
                <c:pt idx="4">
                  <c:v>0.2613330375384828</c:v>
                </c:pt>
                <c:pt idx="5">
                  <c:v>0.3083871688558219</c:v>
                </c:pt>
                <c:pt idx="6">
                  <c:v>0.30865809388247573</c:v>
                </c:pt>
                <c:pt idx="7">
                  <c:v>0.28656182080565062</c:v>
                </c:pt>
                <c:pt idx="8">
                  <c:v>0.31101629558857363</c:v>
                </c:pt>
                <c:pt idx="9">
                  <c:v>0.31484865619513358</c:v>
                </c:pt>
                <c:pt idx="10">
                  <c:v>0.31800170676057166</c:v>
                </c:pt>
                <c:pt idx="11">
                  <c:v>0.31870603390937691</c:v>
                </c:pt>
                <c:pt idx="12">
                  <c:v>0.31919255873563313</c:v>
                </c:pt>
                <c:pt idx="13">
                  <c:v>0.31917499820344053</c:v>
                </c:pt>
                <c:pt idx="14">
                  <c:v>0.31607247613480555</c:v>
                </c:pt>
              </c:numCache>
            </c:numRef>
          </c:val>
          <c:smooth val="0"/>
          <c:extLst>
            <c:ext xmlns:c16="http://schemas.microsoft.com/office/drawing/2014/chart" uri="{C3380CC4-5D6E-409C-BE32-E72D297353CC}">
              <c16:uniqueId val="{00000001-390C-0A4E-9B1C-2B78E64B3106}"/>
            </c:ext>
          </c:extLst>
        </c:ser>
        <c:ser>
          <c:idx val="2"/>
          <c:order val="2"/>
          <c:tx>
            <c:strRef>
              <c:f>MIG!$B$72</c:f>
              <c:strCache>
                <c:ptCount val="1"/>
                <c:pt idx="0">
                  <c:v>𝛿 = 4</c:v>
                </c:pt>
              </c:strCache>
            </c:strRef>
          </c:tx>
          <c:spPr>
            <a:ln w="28575" cmpd="sng">
              <a:solidFill>
                <a:schemeClr val="tx2">
                  <a:lumMod val="60000"/>
                  <a:lumOff val="40000"/>
                </a:schemeClr>
              </a:solidFill>
              <a:prstDash val="dashDot"/>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MIG!$D$72:$R$72</c:f>
              <c:numCache>
                <c:formatCode>0.000</c:formatCode>
                <c:ptCount val="15"/>
                <c:pt idx="0">
                  <c:v>0.25113062356316401</c:v>
                </c:pt>
                <c:pt idx="1">
                  <c:v>0.25478345383041351</c:v>
                </c:pt>
                <c:pt idx="2">
                  <c:v>0.24932138479512617</c:v>
                </c:pt>
                <c:pt idx="3">
                  <c:v>0.24780897856369832</c:v>
                </c:pt>
                <c:pt idx="4">
                  <c:v>0.25024405086426099</c:v>
                </c:pt>
                <c:pt idx="5">
                  <c:v>0.29798568332308156</c:v>
                </c:pt>
                <c:pt idx="6">
                  <c:v>0.29833277712944978</c:v>
                </c:pt>
                <c:pt idx="7">
                  <c:v>0.27722467150750207</c:v>
                </c:pt>
                <c:pt idx="8">
                  <c:v>0.29984980725003257</c:v>
                </c:pt>
                <c:pt idx="9">
                  <c:v>0.30374106196715028</c:v>
                </c:pt>
                <c:pt idx="10">
                  <c:v>0.30729126153074998</c:v>
                </c:pt>
                <c:pt idx="11">
                  <c:v>0.30833665320490777</c:v>
                </c:pt>
                <c:pt idx="12">
                  <c:v>0.30894901237482436</c:v>
                </c:pt>
                <c:pt idx="13">
                  <c:v>0.30944144901643283</c:v>
                </c:pt>
                <c:pt idx="14">
                  <c:v>0.30689547260526684</c:v>
                </c:pt>
              </c:numCache>
            </c:numRef>
          </c:val>
          <c:smooth val="0"/>
          <c:extLst>
            <c:ext xmlns:c16="http://schemas.microsoft.com/office/drawing/2014/chart" uri="{C3380CC4-5D6E-409C-BE32-E72D297353CC}">
              <c16:uniqueId val="{00000002-390C-0A4E-9B1C-2B78E64B3106}"/>
            </c:ext>
          </c:extLst>
        </c:ser>
        <c:ser>
          <c:idx val="3"/>
          <c:order val="3"/>
          <c:tx>
            <c:strRef>
              <c:f>MIG!$B$73</c:f>
              <c:strCache>
                <c:ptCount val="1"/>
                <c:pt idx="0">
                  <c:v>𝛿 = 5</c:v>
                </c:pt>
              </c:strCache>
            </c:strRef>
          </c:tx>
          <c:spPr>
            <a:ln w="28575" cmpd="sng">
              <a:solidFill>
                <a:schemeClr val="bg1">
                  <a:lumMod val="75000"/>
                </a:schemeClr>
              </a:solidFill>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MIG!$D$73:$R$73</c:f>
              <c:numCache>
                <c:formatCode>0.000</c:formatCode>
                <c:ptCount val="15"/>
                <c:pt idx="0">
                  <c:v>0.24313666832377315</c:v>
                </c:pt>
                <c:pt idx="1">
                  <c:v>0.24630896189870455</c:v>
                </c:pt>
                <c:pt idx="2">
                  <c:v>0.24137209237469026</c:v>
                </c:pt>
                <c:pt idx="3">
                  <c:v>0.23998041758221131</c:v>
                </c:pt>
                <c:pt idx="4">
                  <c:v>0.24260941061393326</c:v>
                </c:pt>
                <c:pt idx="5">
                  <c:v>0.29113666282281947</c:v>
                </c:pt>
                <c:pt idx="6">
                  <c:v>0.29144782597518687</c:v>
                </c:pt>
                <c:pt idx="7">
                  <c:v>0.27077114698901905</c:v>
                </c:pt>
                <c:pt idx="8">
                  <c:v>0.29232052943366155</c:v>
                </c:pt>
                <c:pt idx="9">
                  <c:v>0.29625819564545569</c:v>
                </c:pt>
                <c:pt idx="10">
                  <c:v>0.29991678442095965</c:v>
                </c:pt>
                <c:pt idx="11">
                  <c:v>0.30098387226784384</c:v>
                </c:pt>
                <c:pt idx="12">
                  <c:v>0.30167705627585434</c:v>
                </c:pt>
                <c:pt idx="13">
                  <c:v>0.3025049852908594</c:v>
                </c:pt>
                <c:pt idx="14">
                  <c:v>0.30020014784585591</c:v>
                </c:pt>
              </c:numCache>
            </c:numRef>
          </c:val>
          <c:smooth val="0"/>
          <c:extLst>
            <c:ext xmlns:c16="http://schemas.microsoft.com/office/drawing/2014/chart" uri="{C3380CC4-5D6E-409C-BE32-E72D297353CC}">
              <c16:uniqueId val="{00000003-390C-0A4E-9B1C-2B78E64B3106}"/>
            </c:ext>
          </c:extLst>
        </c:ser>
        <c:ser>
          <c:idx val="4"/>
          <c:order val="4"/>
          <c:tx>
            <c:strRef>
              <c:f>MIG!$B$74</c:f>
              <c:strCache>
                <c:ptCount val="1"/>
                <c:pt idx="0">
                  <c:v>Income Gini</c:v>
                </c:pt>
              </c:strCache>
            </c:strRef>
          </c:tx>
          <c:spPr>
            <a:ln w="38100" cmpd="dbl">
              <a:solidFill>
                <a:schemeClr val="tx1"/>
              </a:solidFill>
            </a:ln>
          </c:spPr>
          <c:marker>
            <c:symbol val="none"/>
          </c:marker>
          <c:cat>
            <c:strRef>
              <c:f>MIG!$D$34:$R$34</c:f>
              <c:strCache>
                <c:ptCount val="15"/>
                <c:pt idx="1">
                  <c:v>2010-11</c:v>
                </c:pt>
                <c:pt idx="2">
                  <c:v>2011-12</c:v>
                </c:pt>
                <c:pt idx="3">
                  <c:v>2012-13</c:v>
                </c:pt>
                <c:pt idx="4">
                  <c:v>2013-14</c:v>
                </c:pt>
                <c:pt idx="5">
                  <c:v>2014-15</c:v>
                </c:pt>
                <c:pt idx="6">
                  <c:v>2015-16</c:v>
                </c:pt>
                <c:pt idx="7">
                  <c:v>2016-17</c:v>
                </c:pt>
                <c:pt idx="8">
                  <c:v>2017-18</c:v>
                </c:pt>
                <c:pt idx="9">
                  <c:v>2018-19</c:v>
                </c:pt>
                <c:pt idx="10">
                  <c:v>2019-20</c:v>
                </c:pt>
                <c:pt idx="11">
                  <c:v>2020-21</c:v>
                </c:pt>
                <c:pt idx="12">
                  <c:v>2021-22</c:v>
                </c:pt>
                <c:pt idx="13">
                  <c:v>2022-23</c:v>
                </c:pt>
                <c:pt idx="14">
                  <c:v>2023-24</c:v>
                </c:pt>
              </c:strCache>
            </c:strRef>
          </c:cat>
          <c:val>
            <c:numRef>
              <c:f>MIG!$D$74:$R$74</c:f>
              <c:numCache>
                <c:formatCode>0.000</c:formatCode>
                <c:ptCount val="15"/>
                <c:pt idx="0">
                  <c:v>0.56000000000000005</c:v>
                </c:pt>
                <c:pt idx="1">
                  <c:v>0.54800000000000004</c:v>
                </c:pt>
                <c:pt idx="2">
                  <c:v>0.53900000000000003</c:v>
                </c:pt>
                <c:pt idx="3">
                  <c:v>0.53900000000000003</c:v>
                </c:pt>
                <c:pt idx="4">
                  <c:v>0.53800000000000003</c:v>
                </c:pt>
                <c:pt idx="5">
                  <c:v>0.53100000000000003</c:v>
                </c:pt>
                <c:pt idx="6">
                  <c:v>0.52700000000000002</c:v>
                </c:pt>
                <c:pt idx="7">
                  <c:v>0.51900000000000002</c:v>
                </c:pt>
                <c:pt idx="8">
                  <c:v>0.52700000000000002</c:v>
                </c:pt>
                <c:pt idx="9">
                  <c:v>0.53500000000000003</c:v>
                </c:pt>
                <c:pt idx="10">
                  <c:v>0.55300000000000005</c:v>
                </c:pt>
                <c:pt idx="11">
                  <c:v>0.56299999999999994</c:v>
                </c:pt>
                <c:pt idx="12">
                  <c:v>0.55600000000000005</c:v>
                </c:pt>
                <c:pt idx="13">
                  <c:v>0.54600000000000004</c:v>
                </c:pt>
                <c:pt idx="14">
                  <c:v>0.54800000000000004</c:v>
                </c:pt>
              </c:numCache>
            </c:numRef>
          </c:val>
          <c:smooth val="0"/>
          <c:extLst>
            <c:ext xmlns:c16="http://schemas.microsoft.com/office/drawing/2014/chart" uri="{C3380CC4-5D6E-409C-BE32-E72D297353CC}">
              <c16:uniqueId val="{00000004-390C-0A4E-9B1C-2B78E64B3106}"/>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min val="0.2"/>
        </c:scaling>
        <c:delete val="0"/>
        <c:axPos val="l"/>
        <c:majorGridlines>
          <c:spPr>
            <a:ln>
              <a:solidFill>
                <a:schemeClr val="bg1">
                  <a:lumMod val="85000"/>
                </a:schemeClr>
              </a:solidFill>
              <a:prstDash val="sysDot"/>
            </a:ln>
          </c:spPr>
        </c:majorGridlines>
        <c:title>
          <c:tx>
            <c:rich>
              <a:bodyPr/>
              <a:lstStyle/>
              <a:p>
                <a:pPr>
                  <a:defRPr/>
                </a:pPr>
                <a:r>
                  <a:rPr lang="es-ES"/>
                  <a:t>I(X)</a:t>
                </a:r>
              </a:p>
            </c:rich>
          </c:tx>
          <c:layout/>
          <c:overlay val="0"/>
        </c:title>
        <c:numFmt formatCode="#,##0.000" sourceLinked="0"/>
        <c:majorTickMark val="none"/>
        <c:minorTickMark val="none"/>
        <c:tickLblPos val="nextTo"/>
        <c:crossAx val="2090816600"/>
        <c:crosses val="autoZero"/>
        <c:crossBetween val="between"/>
      </c:valAx>
    </c:plotArea>
    <c:legend>
      <c:legendPos val="b"/>
      <c:layout/>
      <c:overlay val="0"/>
    </c:legend>
    <c:plotVisOnly val="1"/>
    <c:dispBlanksAs val="gap"/>
    <c:showDLblsOverMax val="0"/>
  </c:chart>
  <c:txPr>
    <a:bodyPr/>
    <a:lstStyle/>
    <a:p>
      <a:pPr>
        <a:defRPr sz="1600">
          <a:latin typeface="Garamond" panose="02020404030301010803" pitchFamily="18" charset="0"/>
          <a:cs typeface="Arial Narrow"/>
        </a:defRPr>
      </a:pPr>
      <a:endParaRPr lang="es-CO"/>
    </a:p>
  </c:txPr>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Dynamics of Unidimensional and Multidimensional Gini Inequality 2010 -2024, Beta -2</a:t>
            </a:r>
          </a:p>
        </c:rich>
      </c:tx>
      <c:layout/>
      <c:overlay val="0"/>
    </c:title>
    <c:autoTitleDeleted val="0"/>
    <c:plotArea>
      <c:layout/>
      <c:lineChart>
        <c:grouping val="standard"/>
        <c:varyColors val="0"/>
        <c:ser>
          <c:idx val="0"/>
          <c:order val="0"/>
          <c:tx>
            <c:strRef>
              <c:f>MIG!$B$77</c:f>
              <c:strCache>
                <c:ptCount val="1"/>
                <c:pt idx="0">
                  <c:v>𝛿 = 2</c:v>
                </c:pt>
              </c:strCache>
            </c:strRef>
          </c:tx>
          <c:spPr>
            <a:ln w="28575" cmpd="sng">
              <a:solidFill>
                <a:schemeClr val="accent2">
                  <a:lumMod val="75000"/>
                </a:schemeClr>
              </a:solidFill>
              <a:prstDash val="sys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MIG!$E$77:$R$77</c:f>
              <c:numCache>
                <c:formatCode>0.0%</c:formatCode>
                <c:ptCount val="14"/>
                <c:pt idx="0">
                  <c:v>2.1974492054621431E-2</c:v>
                </c:pt>
                <c:pt idx="1">
                  <c:v>-3.5743765797815241E-2</c:v>
                </c:pt>
                <c:pt idx="2">
                  <c:v>-9.7222293411104443E-3</c:v>
                </c:pt>
                <c:pt idx="3">
                  <c:v>1.9006111884167787E-4</c:v>
                </c:pt>
                <c:pt idx="4">
                  <c:v>0.15643106498457882</c:v>
                </c:pt>
                <c:pt idx="5">
                  <c:v>-5.6579113982480056E-4</c:v>
                </c:pt>
                <c:pt idx="6">
                  <c:v>-7.3558711286126677E-2</c:v>
                </c:pt>
                <c:pt idx="7">
                  <c:v>9.061503425562023E-2</c:v>
                </c:pt>
                <c:pt idx="8">
                  <c:v>1.1045644623494777E-2</c:v>
                </c:pt>
                <c:pt idx="9">
                  <c:v>5.2524562679121534E-3</c:v>
                </c:pt>
                <c:pt idx="10">
                  <c:v>-3.4169365933068852E-3</c:v>
                </c:pt>
                <c:pt idx="11">
                  <c:v>8.3728555988682452E-4</c:v>
                </c:pt>
                <c:pt idx="12">
                  <c:v>-3.4990359753716005E-3</c:v>
                </c:pt>
                <c:pt idx="13">
                  <c:v>-1.501401185715534E-2</c:v>
                </c:pt>
              </c:numCache>
            </c:numRef>
          </c:val>
          <c:smooth val="0"/>
          <c:extLst>
            <c:ext xmlns:c16="http://schemas.microsoft.com/office/drawing/2014/chart" uri="{C3380CC4-5D6E-409C-BE32-E72D297353CC}">
              <c16:uniqueId val="{00000000-5AAA-EE42-9484-19665477C7C3}"/>
            </c:ext>
          </c:extLst>
        </c:ser>
        <c:ser>
          <c:idx val="1"/>
          <c:order val="1"/>
          <c:tx>
            <c:strRef>
              <c:f>MIG!$B$78</c:f>
              <c:strCache>
                <c:ptCount val="1"/>
                <c:pt idx="0">
                  <c:v>𝛿 = 3</c:v>
                </c:pt>
              </c:strCache>
            </c:strRef>
          </c:tx>
          <c:spPr>
            <a:ln w="28575" cmpd="sng">
              <a:solidFill>
                <a:schemeClr val="accent2"/>
              </a:solidFill>
              <a:prstDash val="sysDash"/>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MIG!$E$78:$R$78</c:f>
              <c:numCache>
                <c:formatCode>0.0%</c:formatCode>
                <c:ptCount val="14"/>
                <c:pt idx="0">
                  <c:v>1.7251952724334663E-2</c:v>
                </c:pt>
                <c:pt idx="1">
                  <c:v>-2.554566589310614E-2</c:v>
                </c:pt>
                <c:pt idx="2">
                  <c:v>-7.0744820595021185E-3</c:v>
                </c:pt>
                <c:pt idx="3">
                  <c:v>7.2612232929583076E-3</c:v>
                </c:pt>
                <c:pt idx="4">
                  <c:v>0.18005427771607363</c:v>
                </c:pt>
                <c:pt idx="5">
                  <c:v>8.7852237062580052E-4</c:v>
                </c:pt>
                <c:pt idx="6">
                  <c:v>-7.1588186134650456E-2</c:v>
                </c:pt>
                <c:pt idx="7">
                  <c:v>8.5337518843825011E-2</c:v>
                </c:pt>
                <c:pt idx="8">
                  <c:v>1.2322057271332065E-2</c:v>
                </c:pt>
                <c:pt idx="9">
                  <c:v>1.0014495864590689E-2</c:v>
                </c:pt>
                <c:pt idx="10">
                  <c:v>2.2148533603172371E-3</c:v>
                </c:pt>
                <c:pt idx="11">
                  <c:v>1.5265629592522423E-3</c:v>
                </c:pt>
                <c:pt idx="12">
                  <c:v>-5.5015481131959199E-5</c:v>
                </c:pt>
                <c:pt idx="13">
                  <c:v>-9.7204420336753916E-3</c:v>
                </c:pt>
              </c:numCache>
            </c:numRef>
          </c:val>
          <c:smooth val="0"/>
          <c:extLst>
            <c:ext xmlns:c16="http://schemas.microsoft.com/office/drawing/2014/chart" uri="{C3380CC4-5D6E-409C-BE32-E72D297353CC}">
              <c16:uniqueId val="{00000001-5AAA-EE42-9484-19665477C7C3}"/>
            </c:ext>
          </c:extLst>
        </c:ser>
        <c:ser>
          <c:idx val="2"/>
          <c:order val="2"/>
          <c:tx>
            <c:strRef>
              <c:f>MIG!$B$79</c:f>
              <c:strCache>
                <c:ptCount val="1"/>
                <c:pt idx="0">
                  <c:v>𝛿 = 4</c:v>
                </c:pt>
              </c:strCache>
            </c:strRef>
          </c:tx>
          <c:spPr>
            <a:ln w="28575" cmpd="sng">
              <a:solidFill>
                <a:schemeClr val="tx2">
                  <a:lumMod val="60000"/>
                  <a:lumOff val="40000"/>
                </a:schemeClr>
              </a:solidFill>
              <a:prstDash val="dashDot"/>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MIG!$E$79:$R$79</c:f>
              <c:numCache>
                <c:formatCode>0.0%</c:formatCode>
                <c:ptCount val="14"/>
                <c:pt idx="0">
                  <c:v>1.4545538952682735E-2</c:v>
                </c:pt>
                <c:pt idx="1">
                  <c:v>-2.1438083804778629E-2</c:v>
                </c:pt>
                <c:pt idx="2">
                  <c:v>-6.066091092308934E-3</c:v>
                </c:pt>
                <c:pt idx="3">
                  <c:v>9.8264086905823778E-3</c:v>
                </c:pt>
                <c:pt idx="4">
                  <c:v>0.1907802894571784</c:v>
                </c:pt>
                <c:pt idx="5">
                  <c:v>1.1648002766357912E-3</c:v>
                </c:pt>
                <c:pt idx="6">
                  <c:v>-7.0753558576598041E-2</c:v>
                </c:pt>
                <c:pt idx="7">
                  <c:v>8.1612995046576264E-2</c:v>
                </c:pt>
                <c:pt idx="8">
                  <c:v>1.2977346068036466E-2</c:v>
                </c:pt>
                <c:pt idx="9">
                  <c:v>1.1688243731707404E-2</c:v>
                </c:pt>
                <c:pt idx="10">
                  <c:v>3.4019570519194797E-3</c:v>
                </c:pt>
                <c:pt idx="11">
                  <c:v>1.9860083566181075E-3</c:v>
                </c:pt>
                <c:pt idx="12">
                  <c:v>1.5939090978902559E-3</c:v>
                </c:pt>
                <c:pt idx="13">
                  <c:v>-8.2276515290968799E-3</c:v>
                </c:pt>
              </c:numCache>
            </c:numRef>
          </c:val>
          <c:smooth val="0"/>
          <c:extLst>
            <c:ext xmlns:c16="http://schemas.microsoft.com/office/drawing/2014/chart" uri="{C3380CC4-5D6E-409C-BE32-E72D297353CC}">
              <c16:uniqueId val="{00000002-5AAA-EE42-9484-19665477C7C3}"/>
            </c:ext>
          </c:extLst>
        </c:ser>
        <c:ser>
          <c:idx val="3"/>
          <c:order val="3"/>
          <c:tx>
            <c:strRef>
              <c:f>MIG!$B$80</c:f>
              <c:strCache>
                <c:ptCount val="1"/>
                <c:pt idx="0">
                  <c:v>𝛿 = 5</c:v>
                </c:pt>
              </c:strCache>
            </c:strRef>
          </c:tx>
          <c:spPr>
            <a:ln w="28575" cmpd="sng">
              <a:solidFill>
                <a:schemeClr val="bg1">
                  <a:lumMod val="75000"/>
                </a:schemeClr>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MIG!$E$80:$R$80</c:f>
              <c:numCache>
                <c:formatCode>0.0%</c:formatCode>
                <c:ptCount val="14"/>
                <c:pt idx="0">
                  <c:v>1.3047367954828637E-2</c:v>
                </c:pt>
                <c:pt idx="1">
                  <c:v>-2.004340193697296E-2</c:v>
                </c:pt>
                <c:pt idx="2">
                  <c:v>-5.765682265862826E-3</c:v>
                </c:pt>
                <c:pt idx="3">
                  <c:v>1.0955031490522904E-2</c:v>
                </c:pt>
                <c:pt idx="4">
                  <c:v>0.20002213469826247</c:v>
                </c:pt>
                <c:pt idx="5">
                  <c:v>1.0687872470283022E-3</c:v>
                </c:pt>
                <c:pt idx="6">
                  <c:v>-7.0944701395467491E-2</c:v>
                </c:pt>
                <c:pt idx="7">
                  <c:v>7.9585224217100237E-2</c:v>
                </c:pt>
                <c:pt idx="8">
                  <c:v>1.3470371784776614E-2</c:v>
                </c:pt>
                <c:pt idx="9">
                  <c:v>1.2349325113295118E-2</c:v>
                </c:pt>
                <c:pt idx="10">
                  <c:v>3.5579464115167436E-3</c:v>
                </c:pt>
                <c:pt idx="11">
                  <c:v>2.3030603028246777E-3</c:v>
                </c:pt>
                <c:pt idx="12">
                  <c:v>2.7444215520586734E-3</c:v>
                </c:pt>
                <c:pt idx="13">
                  <c:v>-7.6191717726151742E-3</c:v>
                </c:pt>
              </c:numCache>
            </c:numRef>
          </c:val>
          <c:smooth val="0"/>
          <c:extLst>
            <c:ext xmlns:c16="http://schemas.microsoft.com/office/drawing/2014/chart" uri="{C3380CC4-5D6E-409C-BE32-E72D297353CC}">
              <c16:uniqueId val="{00000003-5AAA-EE42-9484-19665477C7C3}"/>
            </c:ext>
          </c:extLst>
        </c:ser>
        <c:ser>
          <c:idx val="4"/>
          <c:order val="4"/>
          <c:tx>
            <c:strRef>
              <c:f>MIG!$B$81</c:f>
              <c:strCache>
                <c:ptCount val="1"/>
                <c:pt idx="0">
                  <c:v>Income Gini</c:v>
                </c:pt>
              </c:strCache>
            </c:strRef>
          </c:tx>
          <c:spPr>
            <a:ln w="38100" cmpd="dbl">
              <a:solidFill>
                <a:schemeClr val="tx1"/>
              </a:solidFill>
            </a:ln>
          </c:spPr>
          <c:marker>
            <c:symbol val="none"/>
          </c:marker>
          <c:cat>
            <c:strRef>
              <c:f>MIG!$E$34:$R$34</c:f>
              <c:strCache>
                <c:ptCount val="14"/>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pt idx="13">
                  <c:v>2023-24</c:v>
                </c:pt>
              </c:strCache>
            </c:strRef>
          </c:cat>
          <c:val>
            <c:numRef>
              <c:f>MIG!$E$81:$R$81</c:f>
              <c:numCache>
                <c:formatCode>0.0%</c:formatCode>
                <c:ptCount val="14"/>
                <c:pt idx="0">
                  <c:v>-2.1428571428571463E-2</c:v>
                </c:pt>
                <c:pt idx="1">
                  <c:v>-1.642335766423364E-2</c:v>
                </c:pt>
                <c:pt idx="2">
                  <c:v>0</c:v>
                </c:pt>
                <c:pt idx="3">
                  <c:v>-1.8552875695733162E-3</c:v>
                </c:pt>
                <c:pt idx="4">
                  <c:v>-1.3011152416356864E-2</c:v>
                </c:pt>
                <c:pt idx="5">
                  <c:v>-7.532956685499026E-3</c:v>
                </c:pt>
                <c:pt idx="6">
                  <c:v>-1.5180265654648917E-2</c:v>
                </c:pt>
                <c:pt idx="7">
                  <c:v>1.5414258188824581E-2</c:v>
                </c:pt>
                <c:pt idx="8">
                  <c:v>1.5180265654648917E-2</c:v>
                </c:pt>
                <c:pt idx="9">
                  <c:v>3.3644859813084071E-2</c:v>
                </c:pt>
                <c:pt idx="10">
                  <c:v>1.8083182640144413E-2</c:v>
                </c:pt>
                <c:pt idx="11">
                  <c:v>-1.2433392539964339E-2</c:v>
                </c:pt>
                <c:pt idx="12">
                  <c:v>-1.7985611510791366E-2</c:v>
                </c:pt>
                <c:pt idx="13">
                  <c:v>3.66300366300365E-3</c:v>
                </c:pt>
              </c:numCache>
            </c:numRef>
          </c:val>
          <c:smooth val="0"/>
          <c:extLst>
            <c:ext xmlns:c16="http://schemas.microsoft.com/office/drawing/2014/chart" uri="{C3380CC4-5D6E-409C-BE32-E72D297353CC}">
              <c16:uniqueId val="{00000004-5AAA-EE42-9484-19665477C7C3}"/>
            </c:ext>
          </c:extLst>
        </c:ser>
        <c:dLbls>
          <c:showLegendKey val="0"/>
          <c:showVal val="0"/>
          <c:showCatName val="0"/>
          <c:showSerName val="0"/>
          <c:showPercent val="0"/>
          <c:showBubbleSize val="0"/>
        </c:dLbls>
        <c:smooth val="0"/>
        <c:axId val="2090816600"/>
        <c:axId val="2090820008"/>
      </c:lineChart>
      <c:catAx>
        <c:axId val="2090816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820008"/>
        <c:crosses val="autoZero"/>
        <c:auto val="1"/>
        <c:lblAlgn val="ctr"/>
        <c:lblOffset val="100"/>
        <c:noMultiLvlLbl val="0"/>
      </c:catAx>
      <c:valAx>
        <c:axId val="2090820008"/>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I(X)'</a:t>
                </a:r>
              </a:p>
            </c:rich>
          </c:tx>
          <c:layout/>
          <c:overlay val="0"/>
        </c:title>
        <c:numFmt formatCode="#,##0.000" sourceLinked="0"/>
        <c:majorTickMark val="none"/>
        <c:minorTickMark val="none"/>
        <c:tickLblPos val="nextTo"/>
        <c:crossAx val="2090816600"/>
        <c:crosses val="autoZero"/>
        <c:crossBetween val="between"/>
      </c:valAx>
    </c:plotArea>
    <c:legend>
      <c:legendPos val="b"/>
      <c:layout/>
      <c:overlay val="0"/>
    </c:legend>
    <c:plotVisOnly val="1"/>
    <c:dispBlanksAs val="gap"/>
    <c:showDLblsOverMax val="0"/>
  </c:chart>
  <c:txPr>
    <a:bodyPr/>
    <a:lstStyle/>
    <a:p>
      <a:pPr>
        <a:defRPr sz="1600">
          <a:latin typeface="Garamond" panose="02020404030301010803" pitchFamily="18" charset="0"/>
          <a:cs typeface="Arial Narrow"/>
        </a:defRPr>
      </a:pPr>
      <a:endParaRPr lang="es-CO"/>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Graphs!$C$35</c:f>
              <c:strCache>
                <c:ptCount val="1"/>
                <c:pt idx="0">
                  <c:v>Contributory</c:v>
                </c:pt>
              </c:strCache>
            </c:strRef>
          </c:tx>
          <c:spPr>
            <a:ln w="38100" cmpd="dbl">
              <a:solidFill>
                <a:srgbClr val="BFBFBF"/>
              </a:solidFill>
            </a:ln>
          </c:spPr>
          <c:marker>
            <c:symbol val="none"/>
          </c:marker>
          <c:cat>
            <c:strRef>
              <c:f>Graphs!$B$36:$B$51</c:f>
              <c:strCach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2015p</c:v>
                </c:pt>
              </c:strCache>
            </c:strRef>
          </c:cat>
          <c:val>
            <c:numRef>
              <c:f>Graphs!$C$36:$C$51</c:f>
              <c:numCache>
                <c:formatCode>0.00%</c:formatCode>
                <c:ptCount val="16"/>
                <c:pt idx="0">
                  <c:v>0.35220000000000001</c:v>
                </c:pt>
                <c:pt idx="1">
                  <c:v>0.32679999999999998</c:v>
                </c:pt>
                <c:pt idx="2">
                  <c:v>0.31859999999999999</c:v>
                </c:pt>
                <c:pt idx="3">
                  <c:v>0.32990000000000003</c:v>
                </c:pt>
                <c:pt idx="4">
                  <c:v>0.35070000000000001</c:v>
                </c:pt>
                <c:pt idx="5">
                  <c:v>0.36309999999999998</c:v>
                </c:pt>
                <c:pt idx="6">
                  <c:v>0.37669999999999998</c:v>
                </c:pt>
                <c:pt idx="7">
                  <c:v>0.3891</c:v>
                </c:pt>
                <c:pt idx="8">
                  <c:v>0.38769999999999999</c:v>
                </c:pt>
                <c:pt idx="9">
                  <c:v>0.40160000000000001</c:v>
                </c:pt>
                <c:pt idx="10">
                  <c:v>0.4108</c:v>
                </c:pt>
                <c:pt idx="11">
                  <c:v>0.42609999999999998</c:v>
                </c:pt>
                <c:pt idx="12">
                  <c:v>0.4284</c:v>
                </c:pt>
                <c:pt idx="13">
                  <c:v>0.42759999999999998</c:v>
                </c:pt>
                <c:pt idx="14">
                  <c:v>0.43559999999999999</c:v>
                </c:pt>
                <c:pt idx="15">
                  <c:v>0.4244</c:v>
                </c:pt>
              </c:numCache>
            </c:numRef>
          </c:val>
          <c:smooth val="0"/>
          <c:extLst>
            <c:ext xmlns:c16="http://schemas.microsoft.com/office/drawing/2014/chart" uri="{C3380CC4-5D6E-409C-BE32-E72D297353CC}">
              <c16:uniqueId val="{00000000-2D7D-0E41-956F-9D6686F61D41}"/>
            </c:ext>
          </c:extLst>
        </c:ser>
        <c:ser>
          <c:idx val="1"/>
          <c:order val="1"/>
          <c:tx>
            <c:strRef>
              <c:f>Graphs!$D$35</c:f>
              <c:strCache>
                <c:ptCount val="1"/>
                <c:pt idx="0">
                  <c:v>Subsidized</c:v>
                </c:pt>
              </c:strCache>
            </c:strRef>
          </c:tx>
          <c:spPr>
            <a:ln w="28575" cmpd="sng">
              <a:solidFill>
                <a:schemeClr val="bg1">
                  <a:lumMod val="65000"/>
                </a:schemeClr>
              </a:solidFill>
            </a:ln>
          </c:spPr>
          <c:marker>
            <c:symbol val="none"/>
          </c:marker>
          <c:cat>
            <c:strRef>
              <c:f>Graphs!$B$36:$B$51</c:f>
              <c:strCach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2015p</c:v>
                </c:pt>
              </c:strCache>
            </c:strRef>
          </c:cat>
          <c:val>
            <c:numRef>
              <c:f>Graphs!$D$36:$D$51</c:f>
              <c:numCache>
                <c:formatCode>0.00%</c:formatCode>
                <c:ptCount val="16"/>
                <c:pt idx="0">
                  <c:v>0.23599999999999999</c:v>
                </c:pt>
                <c:pt idx="1">
                  <c:v>0.2712</c:v>
                </c:pt>
                <c:pt idx="2">
                  <c:v>0.27689999999999998</c:v>
                </c:pt>
                <c:pt idx="3">
                  <c:v>0.28360000000000002</c:v>
                </c:pt>
                <c:pt idx="4">
                  <c:v>0.36709999999999998</c:v>
                </c:pt>
                <c:pt idx="5">
                  <c:v>0.43319999999999997</c:v>
                </c:pt>
                <c:pt idx="6">
                  <c:v>0.4632</c:v>
                </c:pt>
                <c:pt idx="7">
                  <c:v>0.4919</c:v>
                </c:pt>
                <c:pt idx="8">
                  <c:v>0.50590000000000002</c:v>
                </c:pt>
                <c:pt idx="9">
                  <c:v>0.46639999999999998</c:v>
                </c:pt>
                <c:pt idx="10">
                  <c:v>0.4763</c:v>
                </c:pt>
                <c:pt idx="11">
                  <c:v>0.48259999999999997</c:v>
                </c:pt>
                <c:pt idx="12">
                  <c:v>0.48530000000000001</c:v>
                </c:pt>
                <c:pt idx="13">
                  <c:v>0.48110000000000003</c:v>
                </c:pt>
                <c:pt idx="14">
                  <c:v>0.48010000000000003</c:v>
                </c:pt>
                <c:pt idx="15">
                  <c:v>0.4819</c:v>
                </c:pt>
              </c:numCache>
            </c:numRef>
          </c:val>
          <c:smooth val="0"/>
          <c:extLst>
            <c:ext xmlns:c16="http://schemas.microsoft.com/office/drawing/2014/chart" uri="{C3380CC4-5D6E-409C-BE32-E72D297353CC}">
              <c16:uniqueId val="{00000001-2D7D-0E41-956F-9D6686F61D41}"/>
            </c:ext>
          </c:extLst>
        </c:ser>
        <c:ser>
          <c:idx val="2"/>
          <c:order val="2"/>
          <c:tx>
            <c:strRef>
              <c:f>Graphs!$E$35</c:f>
              <c:strCache>
                <c:ptCount val="1"/>
                <c:pt idx="0">
                  <c:v>Total</c:v>
                </c:pt>
              </c:strCache>
            </c:strRef>
          </c:tx>
          <c:spPr>
            <a:ln w="57150" cmpd="thickThin">
              <a:solidFill>
                <a:schemeClr val="bg1">
                  <a:lumMod val="50000"/>
                </a:schemeClr>
              </a:solidFill>
            </a:ln>
          </c:spPr>
          <c:marker>
            <c:symbol val="none"/>
          </c:marker>
          <c:cat>
            <c:strRef>
              <c:f>Graphs!$B$36:$B$51</c:f>
              <c:strCach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2015p</c:v>
                </c:pt>
              </c:strCache>
            </c:strRef>
          </c:cat>
          <c:val>
            <c:numRef>
              <c:f>Graphs!$E$36:$E$51</c:f>
              <c:numCache>
                <c:formatCode>0.00%</c:formatCode>
                <c:ptCount val="16"/>
                <c:pt idx="0">
                  <c:v>0.58830000000000005</c:v>
                </c:pt>
                <c:pt idx="1">
                  <c:v>0.59799999999999998</c:v>
                </c:pt>
                <c:pt idx="2">
                  <c:v>0.59550000000000003</c:v>
                </c:pt>
                <c:pt idx="3">
                  <c:v>0.61350000000000005</c:v>
                </c:pt>
                <c:pt idx="4">
                  <c:v>0.71779999999999999</c:v>
                </c:pt>
                <c:pt idx="5">
                  <c:v>0.79630000000000001</c:v>
                </c:pt>
                <c:pt idx="6" formatCode="0%">
                  <c:v>0.84</c:v>
                </c:pt>
                <c:pt idx="7">
                  <c:v>0.88100000000000001</c:v>
                </c:pt>
                <c:pt idx="8">
                  <c:v>0.89359999999999995</c:v>
                </c:pt>
                <c:pt idx="9">
                  <c:v>0.86799999999999999</c:v>
                </c:pt>
                <c:pt idx="10">
                  <c:v>0.8871</c:v>
                </c:pt>
                <c:pt idx="11">
                  <c:v>0.91669999999999996</c:v>
                </c:pt>
                <c:pt idx="12">
                  <c:v>0.92210000000000003</c:v>
                </c:pt>
                <c:pt idx="13">
                  <c:v>0.91690000000000005</c:v>
                </c:pt>
                <c:pt idx="14">
                  <c:v>0.95450000000000002</c:v>
                </c:pt>
                <c:pt idx="15">
                  <c:v>0.94489999999999996</c:v>
                </c:pt>
              </c:numCache>
            </c:numRef>
          </c:val>
          <c:smooth val="0"/>
          <c:extLst>
            <c:ext xmlns:c16="http://schemas.microsoft.com/office/drawing/2014/chart" uri="{C3380CC4-5D6E-409C-BE32-E72D297353CC}">
              <c16:uniqueId val="{00000002-2D7D-0E41-956F-9D6686F61D41}"/>
            </c:ext>
          </c:extLst>
        </c:ser>
        <c:dLbls>
          <c:showLegendKey val="0"/>
          <c:showVal val="0"/>
          <c:showCatName val="0"/>
          <c:showSerName val="0"/>
          <c:showPercent val="0"/>
          <c:showBubbleSize val="0"/>
        </c:dLbls>
        <c:smooth val="0"/>
        <c:axId val="2091562808"/>
        <c:axId val="2091566152"/>
      </c:lineChart>
      <c:catAx>
        <c:axId val="2091562808"/>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1566152"/>
        <c:crosses val="autoZero"/>
        <c:auto val="1"/>
        <c:lblAlgn val="ctr"/>
        <c:lblOffset val="100"/>
        <c:noMultiLvlLbl val="0"/>
      </c:catAx>
      <c:valAx>
        <c:axId val="2091566152"/>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Coverage %</a:t>
                </a:r>
              </a:p>
            </c:rich>
          </c:tx>
          <c:overlay val="0"/>
        </c:title>
        <c:numFmt formatCode="0.00%" sourceLinked="1"/>
        <c:majorTickMark val="none"/>
        <c:minorTickMark val="none"/>
        <c:tickLblPos val="nextTo"/>
        <c:crossAx val="2091562808"/>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Graphs!$C$18</c:f>
              <c:strCache>
                <c:ptCount val="1"/>
                <c:pt idx="0">
                  <c:v>Average years of education</c:v>
                </c:pt>
              </c:strCache>
            </c:strRef>
          </c:tx>
          <c:spPr>
            <a:ln w="28575" cmpd="sng">
              <a:solidFill>
                <a:schemeClr val="bg1">
                  <a:lumMod val="50000"/>
                </a:schemeClr>
              </a:solidFill>
            </a:ln>
          </c:spPr>
          <c:marker>
            <c:symbol val="none"/>
          </c:marker>
          <c:cat>
            <c:numRef>
              <c:f>Graphs!$B$19:$B$31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Graphs!$C$19:$C$31</c:f>
              <c:numCache>
                <c:formatCode>_(* #,##0.0_);_(* \(#,##0.0\);_(* "-"_);_(@_)</c:formatCode>
                <c:ptCount val="13"/>
                <c:pt idx="0">
                  <c:v>8.35</c:v>
                </c:pt>
                <c:pt idx="1">
                  <c:v>8.5299999999999994</c:v>
                </c:pt>
                <c:pt idx="2">
                  <c:v>8.5500000000000007</c:v>
                </c:pt>
                <c:pt idx="3">
                  <c:v>8.64</c:v>
                </c:pt>
                <c:pt idx="4">
                  <c:v>8.83</c:v>
                </c:pt>
                <c:pt idx="5">
                  <c:v>8.77</c:v>
                </c:pt>
                <c:pt idx="7">
                  <c:v>9.11</c:v>
                </c:pt>
                <c:pt idx="8">
                  <c:v>9.2100000000000009</c:v>
                </c:pt>
                <c:pt idx="9">
                  <c:v>9.15</c:v>
                </c:pt>
                <c:pt idx="10">
                  <c:v>9.27</c:v>
                </c:pt>
                <c:pt idx="11">
                  <c:v>9.4</c:v>
                </c:pt>
                <c:pt idx="12">
                  <c:v>9.5</c:v>
                </c:pt>
              </c:numCache>
            </c:numRef>
          </c:val>
          <c:smooth val="0"/>
          <c:extLst>
            <c:ext xmlns:c16="http://schemas.microsoft.com/office/drawing/2014/chart" uri="{C3380CC4-5D6E-409C-BE32-E72D297353CC}">
              <c16:uniqueId val="{00000000-6282-A847-9598-26A5708B4B4F}"/>
            </c:ext>
          </c:extLst>
        </c:ser>
        <c:dLbls>
          <c:showLegendKey val="0"/>
          <c:showVal val="0"/>
          <c:showCatName val="0"/>
          <c:showSerName val="0"/>
          <c:showPercent val="0"/>
          <c:showBubbleSize val="0"/>
        </c:dLbls>
        <c:smooth val="0"/>
        <c:axId val="2055434600"/>
        <c:axId val="2055438040"/>
      </c:lineChart>
      <c:catAx>
        <c:axId val="2055434600"/>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55438040"/>
        <c:crosses val="autoZero"/>
        <c:auto val="1"/>
        <c:lblAlgn val="ctr"/>
        <c:lblOffset val="100"/>
        <c:noMultiLvlLbl val="0"/>
      </c:catAx>
      <c:valAx>
        <c:axId val="2055438040"/>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Average Years of Education</a:t>
                </a:r>
              </a:p>
            </c:rich>
          </c:tx>
          <c:overlay val="0"/>
        </c:title>
        <c:numFmt formatCode="_(* #,##0.0_);_(* \(#,##0.0\);_(* &quot;-&quot;_);_(@_)" sourceLinked="1"/>
        <c:majorTickMark val="none"/>
        <c:minorTickMark val="none"/>
        <c:tickLblPos val="nextTo"/>
        <c:crossAx val="2055434600"/>
        <c:crosses val="autoZero"/>
        <c:crossBetween val="between"/>
      </c:valAx>
    </c:plotArea>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Graphs!$F$56</c:f>
              <c:strCache>
                <c:ptCount val="1"/>
                <c:pt idx="0">
                  <c:v>Formal</c:v>
                </c:pt>
              </c:strCache>
            </c:strRef>
          </c:tx>
          <c:spPr>
            <a:ln w="57150" cmpd="thickThin">
              <a:solidFill>
                <a:srgbClr val="A6A6A6"/>
              </a:solidFill>
            </a:ln>
          </c:spPr>
          <c:marker>
            <c:symbol val="none"/>
          </c:marker>
          <c:cat>
            <c:numRef>
              <c:f>Graphs!$B$57:$B$71</c:f>
              <c:numCache>
                <c:formatCode>General</c:formatCode>
                <c:ptCount val="15"/>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numCache>
            </c:numRef>
          </c:cat>
          <c:val>
            <c:numRef>
              <c:f>Graphs!$F$57:$F$71</c:f>
              <c:numCache>
                <c:formatCode>0.0%</c:formatCode>
                <c:ptCount val="15"/>
                <c:pt idx="0">
                  <c:v>0.45515445884719269</c:v>
                </c:pt>
                <c:pt idx="1">
                  <c:v>0.45254231498098429</c:v>
                </c:pt>
                <c:pt idx="2">
                  <c:v>0.45837316709170817</c:v>
                </c:pt>
                <c:pt idx="3">
                  <c:v>0.47717355707619658</c:v>
                </c:pt>
                <c:pt idx="4">
                  <c:v>0.47703264354645492</c:v>
                </c:pt>
                <c:pt idx="5">
                  <c:v>0.48557399837170551</c:v>
                </c:pt>
                <c:pt idx="6">
                  <c:v>0.49688557633173741</c:v>
                </c:pt>
                <c:pt idx="7">
                  <c:v>0.49026442919117913</c:v>
                </c:pt>
                <c:pt idx="8">
                  <c:v>0.47942892215735661</c:v>
                </c:pt>
                <c:pt idx="9">
                  <c:v>0.49997920215995034</c:v>
                </c:pt>
                <c:pt idx="10">
                  <c:v>0.48957731979307473</c:v>
                </c:pt>
                <c:pt idx="11">
                  <c:v>0.489927540370239</c:v>
                </c:pt>
                <c:pt idx="12">
                  <c:v>0.50768038718175534</c:v>
                </c:pt>
                <c:pt idx="13">
                  <c:v>0.51622614183993976</c:v>
                </c:pt>
                <c:pt idx="14">
                  <c:v>0.51650708879805296</c:v>
                </c:pt>
              </c:numCache>
            </c:numRef>
          </c:val>
          <c:smooth val="0"/>
          <c:extLst>
            <c:ext xmlns:c16="http://schemas.microsoft.com/office/drawing/2014/chart" uri="{C3380CC4-5D6E-409C-BE32-E72D297353CC}">
              <c16:uniqueId val="{00000000-05D7-F54D-A320-BD72654F1BAA}"/>
            </c:ext>
          </c:extLst>
        </c:ser>
        <c:ser>
          <c:idx val="1"/>
          <c:order val="1"/>
          <c:tx>
            <c:strRef>
              <c:f>Graphs!$G$56</c:f>
              <c:strCache>
                <c:ptCount val="1"/>
                <c:pt idx="0">
                  <c:v>Informal</c:v>
                </c:pt>
              </c:strCache>
            </c:strRef>
          </c:tx>
          <c:spPr>
            <a:ln w="28575" cmpd="sng">
              <a:solidFill>
                <a:schemeClr val="bg1">
                  <a:lumMod val="75000"/>
                </a:schemeClr>
              </a:solidFill>
            </a:ln>
          </c:spPr>
          <c:marker>
            <c:symbol val="none"/>
          </c:marker>
          <c:cat>
            <c:numRef>
              <c:f>Graphs!$B$57:$B$71</c:f>
              <c:numCache>
                <c:formatCode>General</c:formatCode>
                <c:ptCount val="15"/>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numCache>
            </c:numRef>
          </c:cat>
          <c:val>
            <c:numRef>
              <c:f>Graphs!$G$57:$G$71</c:f>
              <c:numCache>
                <c:formatCode>0.0%</c:formatCode>
                <c:ptCount val="15"/>
                <c:pt idx="0">
                  <c:v>0.54484554115280737</c:v>
                </c:pt>
                <c:pt idx="1">
                  <c:v>0.54745768501901571</c:v>
                </c:pt>
                <c:pt idx="2">
                  <c:v>0.54162683290829183</c:v>
                </c:pt>
                <c:pt idx="3">
                  <c:v>0.52282644292380342</c:v>
                </c:pt>
                <c:pt idx="4">
                  <c:v>0.52296735645354508</c:v>
                </c:pt>
                <c:pt idx="5">
                  <c:v>0.51442600162829455</c:v>
                </c:pt>
                <c:pt idx="6">
                  <c:v>0.50311442366826264</c:v>
                </c:pt>
                <c:pt idx="7">
                  <c:v>0.50973557080882081</c:v>
                </c:pt>
                <c:pt idx="8">
                  <c:v>0.52057107784264345</c:v>
                </c:pt>
                <c:pt idx="9">
                  <c:v>0.50002079784004971</c:v>
                </c:pt>
                <c:pt idx="10">
                  <c:v>0.51042268020692538</c:v>
                </c:pt>
                <c:pt idx="11">
                  <c:v>0.510072459629761</c:v>
                </c:pt>
                <c:pt idx="12">
                  <c:v>0.49231961281824455</c:v>
                </c:pt>
                <c:pt idx="13">
                  <c:v>0.48377385816006024</c:v>
                </c:pt>
                <c:pt idx="14">
                  <c:v>0.4834929112019471</c:v>
                </c:pt>
              </c:numCache>
            </c:numRef>
          </c:val>
          <c:smooth val="0"/>
          <c:extLst>
            <c:ext xmlns:c16="http://schemas.microsoft.com/office/drawing/2014/chart" uri="{C3380CC4-5D6E-409C-BE32-E72D297353CC}">
              <c16:uniqueId val="{00000001-05D7-F54D-A320-BD72654F1BAA}"/>
            </c:ext>
          </c:extLst>
        </c:ser>
        <c:dLbls>
          <c:showLegendKey val="0"/>
          <c:showVal val="0"/>
          <c:showCatName val="0"/>
          <c:showSerName val="0"/>
          <c:showPercent val="0"/>
          <c:showBubbleSize val="0"/>
        </c:dLbls>
        <c:smooth val="0"/>
        <c:axId val="2055472632"/>
        <c:axId val="2055476008"/>
      </c:lineChart>
      <c:catAx>
        <c:axId val="2055472632"/>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txPr>
          <a:bodyPr rot="-5400000" vert="horz"/>
          <a:lstStyle/>
          <a:p>
            <a:pPr>
              <a:defRPr/>
            </a:pPr>
            <a:endParaRPr lang="es-CO"/>
          </a:p>
        </c:txPr>
        <c:crossAx val="2055476008"/>
        <c:crosses val="autoZero"/>
        <c:auto val="1"/>
        <c:lblAlgn val="ctr"/>
        <c:lblOffset val="100"/>
        <c:noMultiLvlLbl val="0"/>
      </c:catAx>
      <c:valAx>
        <c:axId val="2055476008"/>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Ocupied</a:t>
                </a:r>
                <a:r>
                  <a:rPr lang="es-ES" baseline="0"/>
                  <a:t> people</a:t>
                </a:r>
                <a:r>
                  <a:rPr lang="es-ES"/>
                  <a:t> %</a:t>
                </a:r>
              </a:p>
            </c:rich>
          </c:tx>
          <c:overlay val="0"/>
        </c:title>
        <c:numFmt formatCode="0.0%" sourceLinked="1"/>
        <c:majorTickMark val="none"/>
        <c:minorTickMark val="none"/>
        <c:tickLblPos val="nextTo"/>
        <c:crossAx val="2055472632"/>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Graphs!$F$75</c:f>
              <c:strCache>
                <c:ptCount val="1"/>
                <c:pt idx="0">
                  <c:v>Kinder Garden </c:v>
                </c:pt>
              </c:strCache>
            </c:strRef>
          </c:tx>
          <c:spPr>
            <a:ln w="57150" cmpd="thickThin">
              <a:solidFill>
                <a:schemeClr val="bg1">
                  <a:lumMod val="50000"/>
                </a:schemeClr>
              </a:solidFill>
            </a:ln>
          </c:spPr>
          <c:marker>
            <c:symbol val="none"/>
          </c:marker>
          <c:cat>
            <c:numRef>
              <c:f>Graphs!$B$76:$B$86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Graphs!$F$76:$F$86</c:f>
              <c:numCache>
                <c:formatCode>0.0%</c:formatCode>
                <c:ptCount val="11"/>
                <c:pt idx="0">
                  <c:v>0.24114231453192464</c:v>
                </c:pt>
                <c:pt idx="1">
                  <c:v>0.24521707828270589</c:v>
                </c:pt>
                <c:pt idx="2">
                  <c:v>0.24890008979934877</c:v>
                </c:pt>
                <c:pt idx="3">
                  <c:v>0.25633124559426895</c:v>
                </c:pt>
                <c:pt idx="4">
                  <c:v>0.25615610397974337</c:v>
                </c:pt>
                <c:pt idx="5">
                  <c:v>0.24837739440642922</c:v>
                </c:pt>
                <c:pt idx="6">
                  <c:v>0.25428595033530044</c:v>
                </c:pt>
                <c:pt idx="7">
                  <c:v>0.24081834760167536</c:v>
                </c:pt>
                <c:pt idx="8">
                  <c:v>0.22388749173135353</c:v>
                </c:pt>
                <c:pt idx="9">
                  <c:v>0.22443156155926949</c:v>
                </c:pt>
                <c:pt idx="10">
                  <c:v>0.23972390611465599</c:v>
                </c:pt>
              </c:numCache>
            </c:numRef>
          </c:val>
          <c:smooth val="0"/>
          <c:extLst>
            <c:ext xmlns:c16="http://schemas.microsoft.com/office/drawing/2014/chart" uri="{C3380CC4-5D6E-409C-BE32-E72D297353CC}">
              <c16:uniqueId val="{00000000-2C4F-D84C-9E1E-610F89E69030}"/>
            </c:ext>
          </c:extLst>
        </c:ser>
        <c:dLbls>
          <c:showLegendKey val="0"/>
          <c:showVal val="0"/>
          <c:showCatName val="0"/>
          <c:showSerName val="0"/>
          <c:showPercent val="0"/>
          <c:showBubbleSize val="0"/>
        </c:dLbls>
        <c:smooth val="0"/>
        <c:axId val="2091592664"/>
        <c:axId val="2091596104"/>
      </c:lineChart>
      <c:catAx>
        <c:axId val="2091592664"/>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1596104"/>
        <c:crosses val="autoZero"/>
        <c:auto val="1"/>
        <c:lblAlgn val="ctr"/>
        <c:lblOffset val="100"/>
        <c:noMultiLvlLbl val="0"/>
      </c:catAx>
      <c:valAx>
        <c:axId val="2091596104"/>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Coverage %</a:t>
                </a:r>
              </a:p>
            </c:rich>
          </c:tx>
          <c:overlay val="0"/>
        </c:title>
        <c:numFmt formatCode="0.0%" sourceLinked="1"/>
        <c:majorTickMark val="none"/>
        <c:minorTickMark val="none"/>
        <c:tickLblPos val="nextTo"/>
        <c:crossAx val="2091592664"/>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Graphs!$C$90</c:f>
              <c:strCache>
                <c:ptCount val="1"/>
                <c:pt idx="0">
                  <c:v>Childcare</c:v>
                </c:pt>
              </c:strCache>
            </c:strRef>
          </c:tx>
          <c:spPr>
            <a:ln w="57150" cmpd="thickThin">
              <a:solidFill>
                <a:schemeClr val="bg1">
                  <a:lumMod val="50000"/>
                </a:schemeClr>
              </a:solidFill>
            </a:ln>
          </c:spPr>
          <c:marker>
            <c:symbol val="none"/>
          </c:marker>
          <c:cat>
            <c:numRef>
              <c:f>Graphs!$B$91:$B$96</c:f>
              <c:numCache>
                <c:formatCode>General</c:formatCode>
                <c:ptCount val="6"/>
                <c:pt idx="0">
                  <c:v>2009</c:v>
                </c:pt>
                <c:pt idx="1">
                  <c:v>2010</c:v>
                </c:pt>
                <c:pt idx="2">
                  <c:v>2011</c:v>
                </c:pt>
                <c:pt idx="3">
                  <c:v>2012</c:v>
                </c:pt>
                <c:pt idx="4">
                  <c:v>2013</c:v>
                </c:pt>
                <c:pt idx="5">
                  <c:v>2014</c:v>
                </c:pt>
              </c:numCache>
            </c:numRef>
          </c:cat>
          <c:val>
            <c:numRef>
              <c:f>Graphs!$C$91:$C$96</c:f>
              <c:numCache>
                <c:formatCode>0.00%</c:formatCode>
                <c:ptCount val="6"/>
                <c:pt idx="0">
                  <c:v>9.7000000000000003E-2</c:v>
                </c:pt>
                <c:pt idx="1">
                  <c:v>8.4000000000000005E-2</c:v>
                </c:pt>
                <c:pt idx="2">
                  <c:v>8.3000000000000004E-2</c:v>
                </c:pt>
                <c:pt idx="3">
                  <c:v>7.8E-2</c:v>
                </c:pt>
                <c:pt idx="4">
                  <c:v>6.9000000000000006E-2</c:v>
                </c:pt>
                <c:pt idx="5">
                  <c:v>6.6000000000000003E-2</c:v>
                </c:pt>
              </c:numCache>
            </c:numRef>
          </c:val>
          <c:smooth val="0"/>
          <c:extLst>
            <c:ext xmlns:c16="http://schemas.microsoft.com/office/drawing/2014/chart" uri="{C3380CC4-5D6E-409C-BE32-E72D297353CC}">
              <c16:uniqueId val="{00000000-FB99-9746-8394-95E3A54A6211}"/>
            </c:ext>
          </c:extLst>
        </c:ser>
        <c:dLbls>
          <c:showLegendKey val="0"/>
          <c:showVal val="0"/>
          <c:showCatName val="0"/>
          <c:showSerName val="0"/>
          <c:showPercent val="0"/>
          <c:showBubbleSize val="0"/>
        </c:dLbls>
        <c:smooth val="0"/>
        <c:axId val="2090541672"/>
        <c:axId val="2090562216"/>
      </c:lineChart>
      <c:catAx>
        <c:axId val="2090541672"/>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562216"/>
        <c:crosses val="autoZero"/>
        <c:auto val="1"/>
        <c:lblAlgn val="ctr"/>
        <c:lblOffset val="100"/>
        <c:noMultiLvlLbl val="0"/>
      </c:catAx>
      <c:valAx>
        <c:axId val="2090562216"/>
        <c:scaling>
          <c:orientation val="minMax"/>
        </c:scaling>
        <c:delete val="0"/>
        <c:axPos val="l"/>
        <c:majorGridlines>
          <c:spPr>
            <a:ln>
              <a:solidFill>
                <a:schemeClr val="bg1">
                  <a:lumMod val="85000"/>
                </a:schemeClr>
              </a:solidFill>
              <a:prstDash val="sysDot"/>
            </a:ln>
          </c:spPr>
        </c:majorGridlines>
        <c:title>
          <c:tx>
            <c:rich>
              <a:bodyPr/>
              <a:lstStyle/>
              <a:p>
                <a:pPr>
                  <a:defRPr/>
                </a:pPr>
                <a:r>
                  <a:rPr lang="es-ES"/>
                  <a:t>Coverage %</a:t>
                </a:r>
              </a:p>
            </c:rich>
          </c:tx>
          <c:overlay val="0"/>
        </c:title>
        <c:numFmt formatCode="0.00%" sourceLinked="1"/>
        <c:majorTickMark val="none"/>
        <c:minorTickMark val="none"/>
        <c:tickLblPos val="nextTo"/>
        <c:crossAx val="2090541672"/>
        <c:crosses val="autoZero"/>
        <c:crossBetween val="between"/>
      </c:val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494028871391099"/>
          <c:y val="5.0925925925925902E-2"/>
          <c:w val="0.70505971128608902"/>
          <c:h val="0.74427456984543605"/>
        </c:manualLayout>
      </c:layout>
      <c:lineChart>
        <c:grouping val="standard"/>
        <c:varyColors val="0"/>
        <c:ser>
          <c:idx val="0"/>
          <c:order val="0"/>
          <c:tx>
            <c:strRef>
              <c:f>'Inequality M'!$A$7</c:f>
              <c:strCache>
                <c:ptCount val="1"/>
                <c:pt idx="0">
                  <c:v>Gini coefficient</c:v>
                </c:pt>
              </c:strCache>
            </c:strRef>
          </c:tx>
          <c:spPr>
            <a:ln w="28575" cmpd="sng">
              <a:solidFill>
                <a:schemeClr val="bg1">
                  <a:lumMod val="75000"/>
                </a:schemeClr>
              </a:solidFill>
            </a:ln>
          </c:spPr>
          <c:marker>
            <c:symbol val="none"/>
          </c:marker>
          <c:cat>
            <c:numRef>
              <c:f>'Inequality M'!$B$3:$F$3</c:f>
              <c:numCache>
                <c:formatCode>General</c:formatCode>
                <c:ptCount val="5"/>
                <c:pt idx="0">
                  <c:v>2010</c:v>
                </c:pt>
                <c:pt idx="1">
                  <c:v>2011</c:v>
                </c:pt>
                <c:pt idx="2">
                  <c:v>2012</c:v>
                </c:pt>
                <c:pt idx="3">
                  <c:v>2013</c:v>
                </c:pt>
                <c:pt idx="4">
                  <c:v>2014</c:v>
                </c:pt>
              </c:numCache>
            </c:numRef>
          </c:cat>
          <c:val>
            <c:numRef>
              <c:f>'Inequality M'!$B$7:$F$7</c:f>
              <c:numCache>
                <c:formatCode>_(* #,##0.00000_);_(* \(#,##0.00000\);_(* "-"_);_(@_)</c:formatCode>
                <c:ptCount val="5"/>
                <c:pt idx="0">
                  <c:v>0.24608437999999999</c:v>
                </c:pt>
                <c:pt idx="1">
                  <c:v>0.25740351</c:v>
                </c:pt>
                <c:pt idx="2">
                  <c:v>0.24886103000000001</c:v>
                </c:pt>
                <c:pt idx="3">
                  <c:v>0.24886829999999999</c:v>
                </c:pt>
                <c:pt idx="4">
                  <c:v>0.24430578</c:v>
                </c:pt>
              </c:numCache>
            </c:numRef>
          </c:val>
          <c:smooth val="0"/>
          <c:extLst>
            <c:ext xmlns:c16="http://schemas.microsoft.com/office/drawing/2014/chart" uri="{C3380CC4-5D6E-409C-BE32-E72D297353CC}">
              <c16:uniqueId val="{00000000-5F43-CA40-8399-D3BD40087CE7}"/>
            </c:ext>
          </c:extLst>
        </c:ser>
        <c:dLbls>
          <c:showLegendKey val="0"/>
          <c:showVal val="0"/>
          <c:showCatName val="0"/>
          <c:showSerName val="0"/>
          <c:showPercent val="0"/>
          <c:showBubbleSize val="0"/>
        </c:dLbls>
        <c:marker val="1"/>
        <c:smooth val="0"/>
        <c:axId val="2090583416"/>
        <c:axId val="2090586792"/>
      </c:lineChart>
      <c:lineChart>
        <c:grouping val="standard"/>
        <c:varyColors val="0"/>
        <c:ser>
          <c:idx val="1"/>
          <c:order val="1"/>
          <c:tx>
            <c:strRef>
              <c:f>'Inequality M'!$A$10</c:f>
              <c:strCache>
                <c:ptCount val="1"/>
                <c:pt idx="0">
                  <c:v>Kakwani measure</c:v>
                </c:pt>
              </c:strCache>
            </c:strRef>
          </c:tx>
          <c:spPr>
            <a:ln w="28575" cmpd="sng">
              <a:solidFill>
                <a:srgbClr val="7F7F7F"/>
              </a:solidFill>
            </a:ln>
          </c:spPr>
          <c:marker>
            <c:symbol val="none"/>
          </c:marker>
          <c:cat>
            <c:numRef>
              <c:f>'Inequality M'!$B$3:$F$3</c:f>
              <c:numCache>
                <c:formatCode>General</c:formatCode>
                <c:ptCount val="5"/>
                <c:pt idx="0">
                  <c:v>2010</c:v>
                </c:pt>
                <c:pt idx="1">
                  <c:v>2011</c:v>
                </c:pt>
                <c:pt idx="2">
                  <c:v>2012</c:v>
                </c:pt>
                <c:pt idx="3">
                  <c:v>2013</c:v>
                </c:pt>
                <c:pt idx="4">
                  <c:v>2014</c:v>
                </c:pt>
              </c:numCache>
            </c:numRef>
          </c:cat>
          <c:val>
            <c:numRef>
              <c:f>'Inequality M'!$B$10:$F$10</c:f>
              <c:numCache>
                <c:formatCode>_(* #,##0.00000_);_(* \(#,##0.00000\);_(* "-"_);_(@_)</c:formatCode>
                <c:ptCount val="5"/>
                <c:pt idx="0">
                  <c:v>7.0179660000000005E-2</c:v>
                </c:pt>
                <c:pt idx="1">
                  <c:v>7.604727E-2</c:v>
                </c:pt>
                <c:pt idx="2">
                  <c:v>7.2767449999999997E-2</c:v>
                </c:pt>
                <c:pt idx="3">
                  <c:v>7.3459430000000006E-2</c:v>
                </c:pt>
                <c:pt idx="4">
                  <c:v>6.9950869999999998E-2</c:v>
                </c:pt>
              </c:numCache>
            </c:numRef>
          </c:val>
          <c:smooth val="0"/>
          <c:extLst>
            <c:ext xmlns:c16="http://schemas.microsoft.com/office/drawing/2014/chart" uri="{C3380CC4-5D6E-409C-BE32-E72D297353CC}">
              <c16:uniqueId val="{00000001-5F43-CA40-8399-D3BD40087CE7}"/>
            </c:ext>
          </c:extLst>
        </c:ser>
        <c:dLbls>
          <c:showLegendKey val="0"/>
          <c:showVal val="0"/>
          <c:showCatName val="0"/>
          <c:showSerName val="0"/>
          <c:showPercent val="0"/>
          <c:showBubbleSize val="0"/>
        </c:dLbls>
        <c:marker val="1"/>
        <c:smooth val="0"/>
        <c:axId val="2090598040"/>
        <c:axId val="2090592536"/>
      </c:lineChart>
      <c:catAx>
        <c:axId val="2090583416"/>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586792"/>
        <c:crosses val="autoZero"/>
        <c:auto val="1"/>
        <c:lblAlgn val="ctr"/>
        <c:lblOffset val="100"/>
        <c:noMultiLvlLbl val="0"/>
      </c:catAx>
      <c:valAx>
        <c:axId val="2090586792"/>
        <c:scaling>
          <c:orientation val="minMax"/>
          <c:min val="0.2"/>
        </c:scaling>
        <c:delete val="0"/>
        <c:axPos val="l"/>
        <c:majorGridlines>
          <c:spPr>
            <a:ln>
              <a:solidFill>
                <a:schemeClr val="bg1">
                  <a:lumMod val="85000"/>
                </a:schemeClr>
              </a:solidFill>
              <a:prstDash val="sysDot"/>
            </a:ln>
          </c:spPr>
        </c:majorGridlines>
        <c:title>
          <c:tx>
            <c:rich>
              <a:bodyPr/>
              <a:lstStyle/>
              <a:p>
                <a:pPr>
                  <a:defRPr/>
                </a:pPr>
                <a:r>
                  <a:rPr lang="es-ES"/>
                  <a:t>Gini Measure</a:t>
                </a:r>
              </a:p>
            </c:rich>
          </c:tx>
          <c:overlay val="0"/>
        </c:title>
        <c:numFmt formatCode="#,##0.000" sourceLinked="0"/>
        <c:majorTickMark val="none"/>
        <c:minorTickMark val="none"/>
        <c:tickLblPos val="nextTo"/>
        <c:crossAx val="2090583416"/>
        <c:crosses val="autoZero"/>
        <c:crossBetween val="between"/>
      </c:valAx>
      <c:valAx>
        <c:axId val="2090592536"/>
        <c:scaling>
          <c:orientation val="minMax"/>
          <c:max val="8.5000000000000006E-2"/>
          <c:min val="0.05"/>
        </c:scaling>
        <c:delete val="0"/>
        <c:axPos val="r"/>
        <c:title>
          <c:tx>
            <c:rich>
              <a:bodyPr rot="-5400000" vert="horz"/>
              <a:lstStyle/>
              <a:p>
                <a:pPr>
                  <a:defRPr/>
                </a:pPr>
                <a:r>
                  <a:rPr lang="es-ES"/>
                  <a:t>Kakwani Measure</a:t>
                </a:r>
              </a:p>
            </c:rich>
          </c:tx>
          <c:overlay val="0"/>
        </c:title>
        <c:numFmt formatCode="#,##0.000" sourceLinked="0"/>
        <c:majorTickMark val="out"/>
        <c:minorTickMark val="none"/>
        <c:tickLblPos val="nextTo"/>
        <c:crossAx val="2090598040"/>
        <c:crosses val="max"/>
        <c:crossBetween val="between"/>
      </c:valAx>
      <c:catAx>
        <c:axId val="2090598040"/>
        <c:scaling>
          <c:orientation val="minMax"/>
        </c:scaling>
        <c:delete val="1"/>
        <c:axPos val="b"/>
        <c:numFmt formatCode="General" sourceLinked="1"/>
        <c:majorTickMark val="out"/>
        <c:minorTickMark val="none"/>
        <c:tickLblPos val="nextTo"/>
        <c:crossAx val="2090592536"/>
        <c:crosses val="autoZero"/>
        <c:auto val="1"/>
        <c:lblAlgn val="ctr"/>
        <c:lblOffset val="100"/>
        <c:noMultiLvlLbl val="0"/>
      </c:cat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494028871391099"/>
          <c:y val="5.0925925925925902E-2"/>
          <c:w val="0.70505971128608902"/>
          <c:h val="0.74427456984543605"/>
        </c:manualLayout>
      </c:layout>
      <c:lineChart>
        <c:grouping val="standard"/>
        <c:varyColors val="0"/>
        <c:ser>
          <c:idx val="0"/>
          <c:order val="0"/>
          <c:tx>
            <c:strRef>
              <c:f>'Inequality M'!$A$7</c:f>
              <c:strCache>
                <c:ptCount val="1"/>
                <c:pt idx="0">
                  <c:v>Gini coefficient</c:v>
                </c:pt>
              </c:strCache>
            </c:strRef>
          </c:tx>
          <c:spPr>
            <a:ln w="28575" cmpd="sng">
              <a:solidFill>
                <a:srgbClr val="BFBFBF"/>
              </a:solidFill>
            </a:ln>
          </c:spPr>
          <c:marker>
            <c:symbol val="none"/>
          </c:marker>
          <c:cat>
            <c:numRef>
              <c:f>'Inequality M'!$B$3:$F$3</c:f>
              <c:numCache>
                <c:formatCode>General</c:formatCode>
                <c:ptCount val="5"/>
                <c:pt idx="0">
                  <c:v>2010</c:v>
                </c:pt>
                <c:pt idx="1">
                  <c:v>2011</c:v>
                </c:pt>
                <c:pt idx="2">
                  <c:v>2012</c:v>
                </c:pt>
                <c:pt idx="3">
                  <c:v>2013</c:v>
                </c:pt>
                <c:pt idx="4">
                  <c:v>2014</c:v>
                </c:pt>
              </c:numCache>
            </c:numRef>
          </c:cat>
          <c:val>
            <c:numRef>
              <c:f>'Inequality M'!$B$22:$F$22</c:f>
              <c:numCache>
                <c:formatCode>_(* #,##0.00000_);_(* \(#,##0.00000\);_(* "-"_);_(@_)</c:formatCode>
                <c:ptCount val="5"/>
                <c:pt idx="0">
                  <c:v>0.18539244999999999</c:v>
                </c:pt>
                <c:pt idx="1">
                  <c:v>0.1607413</c:v>
                </c:pt>
                <c:pt idx="2">
                  <c:v>0.17552709</c:v>
                </c:pt>
                <c:pt idx="3">
                  <c:v>0.17203964999999999</c:v>
                </c:pt>
                <c:pt idx="4">
                  <c:v>0.15207032000000001</c:v>
                </c:pt>
              </c:numCache>
            </c:numRef>
          </c:val>
          <c:smooth val="0"/>
          <c:extLst>
            <c:ext xmlns:c16="http://schemas.microsoft.com/office/drawing/2014/chart" uri="{C3380CC4-5D6E-409C-BE32-E72D297353CC}">
              <c16:uniqueId val="{00000000-2115-9D43-8374-97F13F587D07}"/>
            </c:ext>
          </c:extLst>
        </c:ser>
        <c:dLbls>
          <c:showLegendKey val="0"/>
          <c:showVal val="0"/>
          <c:showCatName val="0"/>
          <c:showSerName val="0"/>
          <c:showPercent val="0"/>
          <c:showBubbleSize val="0"/>
        </c:dLbls>
        <c:marker val="1"/>
        <c:smooth val="0"/>
        <c:axId val="2090644856"/>
        <c:axId val="2090648232"/>
      </c:lineChart>
      <c:lineChart>
        <c:grouping val="standard"/>
        <c:varyColors val="0"/>
        <c:ser>
          <c:idx val="1"/>
          <c:order val="1"/>
          <c:tx>
            <c:strRef>
              <c:f>'Inequality M'!$A$10</c:f>
              <c:strCache>
                <c:ptCount val="1"/>
                <c:pt idx="0">
                  <c:v>Kakwani measure</c:v>
                </c:pt>
              </c:strCache>
            </c:strRef>
          </c:tx>
          <c:spPr>
            <a:ln w="28575" cmpd="sng">
              <a:solidFill>
                <a:srgbClr val="7F7F7F"/>
              </a:solidFill>
            </a:ln>
          </c:spPr>
          <c:marker>
            <c:symbol val="none"/>
          </c:marker>
          <c:cat>
            <c:numRef>
              <c:f>'Inequality M'!$B$3:$F$3</c:f>
              <c:numCache>
                <c:formatCode>General</c:formatCode>
                <c:ptCount val="5"/>
                <c:pt idx="0">
                  <c:v>2010</c:v>
                </c:pt>
                <c:pt idx="1">
                  <c:v>2011</c:v>
                </c:pt>
                <c:pt idx="2">
                  <c:v>2012</c:v>
                </c:pt>
                <c:pt idx="3">
                  <c:v>2013</c:v>
                </c:pt>
                <c:pt idx="4">
                  <c:v>2014</c:v>
                </c:pt>
              </c:numCache>
            </c:numRef>
          </c:cat>
          <c:val>
            <c:numRef>
              <c:f>'Inequality M'!$B$25:$F$25</c:f>
              <c:numCache>
                <c:formatCode>_(* #,##0.00000_);_(* \(#,##0.00000\);_(* "-"_);_(@_)</c:formatCode>
                <c:ptCount val="5"/>
                <c:pt idx="0">
                  <c:v>5.3775179999999999E-2</c:v>
                </c:pt>
                <c:pt idx="1">
                  <c:v>4.7745099999999999E-2</c:v>
                </c:pt>
                <c:pt idx="2">
                  <c:v>4.9789380000000001E-2</c:v>
                </c:pt>
                <c:pt idx="3">
                  <c:v>4.7553610000000003E-2</c:v>
                </c:pt>
                <c:pt idx="4">
                  <c:v>4.0820090000000003E-2</c:v>
                </c:pt>
              </c:numCache>
            </c:numRef>
          </c:val>
          <c:smooth val="0"/>
          <c:extLst>
            <c:ext xmlns:c16="http://schemas.microsoft.com/office/drawing/2014/chart" uri="{C3380CC4-5D6E-409C-BE32-E72D297353CC}">
              <c16:uniqueId val="{00000001-2115-9D43-8374-97F13F587D07}"/>
            </c:ext>
          </c:extLst>
        </c:ser>
        <c:dLbls>
          <c:showLegendKey val="0"/>
          <c:showVal val="0"/>
          <c:showCatName val="0"/>
          <c:showSerName val="0"/>
          <c:showPercent val="0"/>
          <c:showBubbleSize val="0"/>
        </c:dLbls>
        <c:marker val="1"/>
        <c:smooth val="0"/>
        <c:axId val="2090659368"/>
        <c:axId val="2090653896"/>
      </c:lineChart>
      <c:catAx>
        <c:axId val="2090644856"/>
        <c:scaling>
          <c:orientation val="minMax"/>
        </c:scaling>
        <c:delete val="0"/>
        <c:axPos val="b"/>
        <c:majorGridlines>
          <c:spPr>
            <a:ln>
              <a:solidFill>
                <a:schemeClr val="bg1">
                  <a:lumMod val="85000"/>
                </a:schemeClr>
              </a:solidFill>
              <a:prstDash val="sysDot"/>
            </a:ln>
          </c:spPr>
        </c:majorGridlines>
        <c:numFmt formatCode="General" sourceLinked="1"/>
        <c:majorTickMark val="none"/>
        <c:minorTickMark val="none"/>
        <c:tickLblPos val="nextTo"/>
        <c:crossAx val="2090648232"/>
        <c:crosses val="autoZero"/>
        <c:auto val="1"/>
        <c:lblAlgn val="ctr"/>
        <c:lblOffset val="100"/>
        <c:noMultiLvlLbl val="0"/>
      </c:catAx>
      <c:valAx>
        <c:axId val="2090648232"/>
        <c:scaling>
          <c:orientation val="minMax"/>
          <c:max val="0.25"/>
        </c:scaling>
        <c:delete val="0"/>
        <c:axPos val="l"/>
        <c:majorGridlines>
          <c:spPr>
            <a:ln>
              <a:solidFill>
                <a:schemeClr val="bg1">
                  <a:lumMod val="85000"/>
                </a:schemeClr>
              </a:solidFill>
              <a:prstDash val="sysDot"/>
            </a:ln>
          </c:spPr>
        </c:majorGridlines>
        <c:title>
          <c:tx>
            <c:rich>
              <a:bodyPr/>
              <a:lstStyle/>
              <a:p>
                <a:pPr>
                  <a:defRPr/>
                </a:pPr>
                <a:r>
                  <a:rPr lang="es-ES"/>
                  <a:t>Gini Measure</a:t>
                </a:r>
              </a:p>
            </c:rich>
          </c:tx>
          <c:overlay val="0"/>
        </c:title>
        <c:numFmt formatCode="#,##0.000" sourceLinked="0"/>
        <c:majorTickMark val="none"/>
        <c:minorTickMark val="none"/>
        <c:tickLblPos val="nextTo"/>
        <c:crossAx val="2090644856"/>
        <c:crosses val="autoZero"/>
        <c:crossBetween val="between"/>
      </c:valAx>
      <c:valAx>
        <c:axId val="2090653896"/>
        <c:scaling>
          <c:orientation val="minMax"/>
          <c:max val="0.08"/>
        </c:scaling>
        <c:delete val="0"/>
        <c:axPos val="r"/>
        <c:title>
          <c:tx>
            <c:rich>
              <a:bodyPr rot="-5400000" vert="horz"/>
              <a:lstStyle/>
              <a:p>
                <a:pPr>
                  <a:defRPr/>
                </a:pPr>
                <a:r>
                  <a:rPr lang="es-ES"/>
                  <a:t>Kakwani Measure</a:t>
                </a:r>
              </a:p>
            </c:rich>
          </c:tx>
          <c:overlay val="0"/>
        </c:title>
        <c:numFmt formatCode="#,##0.000" sourceLinked="0"/>
        <c:majorTickMark val="out"/>
        <c:minorTickMark val="none"/>
        <c:tickLblPos val="nextTo"/>
        <c:crossAx val="2090659368"/>
        <c:crosses val="max"/>
        <c:crossBetween val="between"/>
      </c:valAx>
      <c:catAx>
        <c:axId val="2090659368"/>
        <c:scaling>
          <c:orientation val="minMax"/>
        </c:scaling>
        <c:delete val="1"/>
        <c:axPos val="b"/>
        <c:numFmt formatCode="General" sourceLinked="1"/>
        <c:majorTickMark val="out"/>
        <c:minorTickMark val="none"/>
        <c:tickLblPos val="nextTo"/>
        <c:crossAx val="2090653896"/>
        <c:crosses val="autoZero"/>
        <c:auto val="1"/>
        <c:lblAlgn val="ctr"/>
        <c:lblOffset val="100"/>
        <c:noMultiLvlLbl val="0"/>
      </c:catAx>
    </c:plotArea>
    <c:legend>
      <c:legendPos val="b"/>
      <c:overlay val="0"/>
    </c:legend>
    <c:plotVisOnly val="1"/>
    <c:dispBlanksAs val="gap"/>
    <c:showDLblsOverMax val="0"/>
  </c:chart>
  <c:txPr>
    <a:bodyPr/>
    <a:lstStyle/>
    <a:p>
      <a:pPr>
        <a:defRPr>
          <a:latin typeface="Arial Narrow"/>
          <a:cs typeface="Arial Narrow"/>
        </a:defRPr>
      </a:pPr>
      <a:endParaRPr lang="es-CO"/>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tabSelected="1" zoomScale="117"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6</xdr:col>
      <xdr:colOff>529167</xdr:colOff>
      <xdr:row>1</xdr:row>
      <xdr:rowOff>95250</xdr:rowOff>
    </xdr:from>
    <xdr:to>
      <xdr:col>12</xdr:col>
      <xdr:colOff>212</xdr:colOff>
      <xdr:row>11</xdr:row>
      <xdr:rowOff>22860</xdr:rowOff>
    </xdr:to>
    <xdr:pic>
      <xdr:nvPicPr>
        <xdr:cNvPr id="2" name="Picture 1">
          <a:extLst>
            <a:ext uri="{FF2B5EF4-FFF2-40B4-BE49-F238E27FC236}">
              <a16:creationId xmlns:a16="http://schemas.microsoft.com/office/drawing/2014/main" id="{4C3EE5D7-5DC8-A967-E37A-2A8A51B925DE}"/>
            </a:ext>
          </a:extLst>
        </xdr:cNvPr>
        <xdr:cNvPicPr>
          <a:picLocks noChangeAspect="1"/>
        </xdr:cNvPicPr>
      </xdr:nvPicPr>
      <xdr:blipFill>
        <a:blip xmlns:r="http://schemas.openxmlformats.org/officeDocument/2006/relationships" r:embed="rId1"/>
        <a:stretch>
          <a:fillRect/>
        </a:stretch>
      </xdr:blipFill>
      <xdr:spPr>
        <a:xfrm>
          <a:off x="5651500" y="296333"/>
          <a:ext cx="4424045" cy="2721610"/>
        </a:xfrm>
        <a:prstGeom prst="rect">
          <a:avLst/>
        </a:prstGeom>
      </xdr:spPr>
    </xdr:pic>
    <xdr:clientData/>
  </xdr:twoCellAnchor>
  <xdr:twoCellAnchor>
    <xdr:from>
      <xdr:col>6</xdr:col>
      <xdr:colOff>539750</xdr:colOff>
      <xdr:row>11</xdr:row>
      <xdr:rowOff>99483</xdr:rowOff>
    </xdr:from>
    <xdr:to>
      <xdr:col>12</xdr:col>
      <xdr:colOff>158750</xdr:colOff>
      <xdr:row>25</xdr:row>
      <xdr:rowOff>16933</xdr:rowOff>
    </xdr:to>
    <xdr:graphicFrame macro="">
      <xdr:nvGraphicFramePr>
        <xdr:cNvPr id="3" name="Chart 2">
          <a:extLst>
            <a:ext uri="{FF2B5EF4-FFF2-40B4-BE49-F238E27FC236}">
              <a16:creationId xmlns:a16="http://schemas.microsoft.com/office/drawing/2014/main" id="{6109A1AB-1404-08B8-DF53-CAD6DA13D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DC9E0512-E209-A271-1E23-211044978ED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F9712308-7795-2F4C-38B7-166A2DF338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6E13511A-9943-CFB7-64C7-78928BA40C0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6</xdr:col>
      <xdr:colOff>821267</xdr:colOff>
      <xdr:row>0</xdr:row>
      <xdr:rowOff>110066</xdr:rowOff>
    </xdr:from>
    <xdr:to>
      <xdr:col>12</xdr:col>
      <xdr:colOff>414867</xdr:colOff>
      <xdr:row>14</xdr:row>
      <xdr:rowOff>126999</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35</xdr:row>
      <xdr:rowOff>0</xdr:rowOff>
    </xdr:from>
    <xdr:to>
      <xdr:col>12</xdr:col>
      <xdr:colOff>423334</xdr:colOff>
      <xdr:row>49</xdr:row>
      <xdr:rowOff>16933</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17</xdr:row>
      <xdr:rowOff>0</xdr:rowOff>
    </xdr:from>
    <xdr:to>
      <xdr:col>12</xdr:col>
      <xdr:colOff>423334</xdr:colOff>
      <xdr:row>31</xdr:row>
      <xdr:rowOff>16934</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67733</xdr:colOff>
      <xdr:row>55</xdr:row>
      <xdr:rowOff>0</xdr:rowOff>
    </xdr:from>
    <xdr:to>
      <xdr:col>12</xdr:col>
      <xdr:colOff>491067</xdr:colOff>
      <xdr:row>69</xdr:row>
      <xdr:rowOff>16932</xdr:rowOff>
    </xdr:to>
    <xdr:graphicFrame macro="">
      <xdr:nvGraphicFramePr>
        <xdr:cNvPr id="5" name="Gráfico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74</xdr:row>
      <xdr:rowOff>0</xdr:rowOff>
    </xdr:from>
    <xdr:to>
      <xdr:col>12</xdr:col>
      <xdr:colOff>423334</xdr:colOff>
      <xdr:row>88</xdr:row>
      <xdr:rowOff>16933</xdr:rowOff>
    </xdr:to>
    <xdr:graphicFrame macro="">
      <xdr:nvGraphicFramePr>
        <xdr:cNvPr id="6" name="Gráfico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89</xdr:row>
      <xdr:rowOff>0</xdr:rowOff>
    </xdr:from>
    <xdr:to>
      <xdr:col>12</xdr:col>
      <xdr:colOff>423334</xdr:colOff>
      <xdr:row>103</xdr:row>
      <xdr:rowOff>16933</xdr:rowOff>
    </xdr:to>
    <xdr:graphicFrame macro="">
      <xdr:nvGraphicFramePr>
        <xdr:cNvPr id="7" name="Gráfico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711199</xdr:colOff>
      <xdr:row>0</xdr:row>
      <xdr:rowOff>42333</xdr:rowOff>
    </xdr:from>
    <xdr:to>
      <xdr:col>22</xdr:col>
      <xdr:colOff>304799</xdr:colOff>
      <xdr:row>15</xdr:row>
      <xdr:rowOff>25400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702732</xdr:colOff>
      <xdr:row>15</xdr:row>
      <xdr:rowOff>55034</xdr:rowOff>
    </xdr:from>
    <xdr:to>
      <xdr:col>22</xdr:col>
      <xdr:colOff>296332</xdr:colOff>
      <xdr:row>30</xdr:row>
      <xdr:rowOff>16935</xdr:rowOff>
    </xdr:to>
    <xdr:graphicFrame macro="">
      <xdr:nvGraphicFramePr>
        <xdr:cNvPr id="4" name="Gráfico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685800</xdr:colOff>
      <xdr:row>30</xdr:row>
      <xdr:rowOff>33867</xdr:rowOff>
    </xdr:from>
    <xdr:to>
      <xdr:col>22</xdr:col>
      <xdr:colOff>279400</xdr:colOff>
      <xdr:row>44</xdr:row>
      <xdr:rowOff>190500</xdr:rowOff>
    </xdr:to>
    <xdr:graphicFrame macro="">
      <xdr:nvGraphicFramePr>
        <xdr:cNvPr id="5" name="Gráfico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677333</xdr:colOff>
      <xdr:row>45</xdr:row>
      <xdr:rowOff>16934</xdr:rowOff>
    </xdr:from>
    <xdr:to>
      <xdr:col>22</xdr:col>
      <xdr:colOff>313266</xdr:colOff>
      <xdr:row>59</xdr:row>
      <xdr:rowOff>173568</xdr:rowOff>
    </xdr:to>
    <xdr:graphicFrame macro="">
      <xdr:nvGraphicFramePr>
        <xdr:cNvPr id="6" name="Gráfico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368299</xdr:colOff>
      <xdr:row>18</xdr:row>
      <xdr:rowOff>320260</xdr:rowOff>
    </xdr:from>
    <xdr:to>
      <xdr:col>4</xdr:col>
      <xdr:colOff>2463800</xdr:colOff>
      <xdr:row>18</xdr:row>
      <xdr:rowOff>1015999</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53766" y="7288327"/>
          <a:ext cx="2095501" cy="695739"/>
        </a:xfrm>
        <a:prstGeom prst="rect">
          <a:avLst/>
        </a:prstGeom>
      </xdr:spPr>
    </xdr:pic>
    <xdr:clientData/>
  </xdr:twoCellAnchor>
  <xdr:twoCellAnchor editAs="oneCell">
    <xdr:from>
      <xdr:col>4</xdr:col>
      <xdr:colOff>342900</xdr:colOff>
      <xdr:row>18</xdr:row>
      <xdr:rowOff>1166689</xdr:rowOff>
    </xdr:from>
    <xdr:to>
      <xdr:col>4</xdr:col>
      <xdr:colOff>1710266</xdr:colOff>
      <xdr:row>18</xdr:row>
      <xdr:rowOff>1771486</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828367" y="8134756"/>
          <a:ext cx="1367366" cy="604797"/>
        </a:xfrm>
        <a:prstGeom prst="rect">
          <a:avLst/>
        </a:prstGeom>
      </xdr:spPr>
    </xdr:pic>
    <xdr:clientData/>
  </xdr:twoCellAnchor>
  <xdr:twoCellAnchor editAs="oneCell">
    <xdr:from>
      <xdr:col>4</xdr:col>
      <xdr:colOff>353885</xdr:colOff>
      <xdr:row>19</xdr:row>
      <xdr:rowOff>584200</xdr:rowOff>
    </xdr:from>
    <xdr:to>
      <xdr:col>4</xdr:col>
      <xdr:colOff>2814459</xdr:colOff>
      <xdr:row>19</xdr:row>
      <xdr:rowOff>1159933</xdr:rowOff>
    </xdr:to>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6839352" y="12962467"/>
          <a:ext cx="2460574" cy="575733"/>
        </a:xfrm>
        <a:prstGeom prst="rect">
          <a:avLst/>
        </a:prstGeom>
      </xdr:spPr>
    </xdr:pic>
    <xdr:clientData/>
  </xdr:twoCellAnchor>
  <xdr:twoCellAnchor editAs="oneCell">
    <xdr:from>
      <xdr:col>4</xdr:col>
      <xdr:colOff>257751</xdr:colOff>
      <xdr:row>20</xdr:row>
      <xdr:rowOff>1193799</xdr:rowOff>
    </xdr:from>
    <xdr:to>
      <xdr:col>4</xdr:col>
      <xdr:colOff>2878666</xdr:colOff>
      <xdr:row>20</xdr:row>
      <xdr:rowOff>1690339</xdr:rowOff>
    </xdr:to>
    <xdr:pic>
      <xdr:nvPicPr>
        <xdr:cNvPr id="8" name="Imagen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4"/>
        <a:stretch>
          <a:fillRect/>
        </a:stretch>
      </xdr:blipFill>
      <xdr:spPr>
        <a:xfrm>
          <a:off x="6743218" y="15400866"/>
          <a:ext cx="2620915" cy="496540"/>
        </a:xfrm>
        <a:prstGeom prst="rect">
          <a:avLst/>
        </a:prstGeom>
      </xdr:spPr>
    </xdr:pic>
    <xdr:clientData/>
  </xdr:twoCellAnchor>
  <xdr:twoCellAnchor editAs="oneCell">
    <xdr:from>
      <xdr:col>4</xdr:col>
      <xdr:colOff>59264</xdr:colOff>
      <xdr:row>21</xdr:row>
      <xdr:rowOff>306580</xdr:rowOff>
    </xdr:from>
    <xdr:to>
      <xdr:col>4</xdr:col>
      <xdr:colOff>2895597</xdr:colOff>
      <xdr:row>21</xdr:row>
      <xdr:rowOff>893232</xdr:rowOff>
    </xdr:to>
    <xdr:pic>
      <xdr:nvPicPr>
        <xdr:cNvPr id="9" name="Imagen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5"/>
        <a:stretch>
          <a:fillRect/>
        </a:stretch>
      </xdr:blipFill>
      <xdr:spPr>
        <a:xfrm>
          <a:off x="6544731" y="18679247"/>
          <a:ext cx="2836333" cy="5866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152400</xdr:colOff>
      <xdr:row>17</xdr:row>
      <xdr:rowOff>8466</xdr:rowOff>
    </xdr:from>
    <xdr:to>
      <xdr:col>3</xdr:col>
      <xdr:colOff>787399</xdr:colOff>
      <xdr:row>20</xdr:row>
      <xdr:rowOff>14493</xdr:rowOff>
    </xdr:to>
    <xdr:pic>
      <xdr:nvPicPr>
        <xdr:cNvPr id="7" name="Imagen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a:stretch>
          <a:fillRect/>
        </a:stretch>
      </xdr:blipFill>
      <xdr:spPr>
        <a:xfrm>
          <a:off x="1913467" y="3031066"/>
          <a:ext cx="1515533" cy="539427"/>
        </a:xfrm>
        <a:prstGeom prst="rect">
          <a:avLst/>
        </a:prstGeom>
      </xdr:spPr>
    </xdr:pic>
    <xdr:clientData/>
  </xdr:twoCellAnchor>
  <xdr:twoCellAnchor editAs="oneCell">
    <xdr:from>
      <xdr:col>0</xdr:col>
      <xdr:colOff>533400</xdr:colOff>
      <xdr:row>17</xdr:row>
      <xdr:rowOff>42334</xdr:rowOff>
    </xdr:from>
    <xdr:to>
      <xdr:col>1</xdr:col>
      <xdr:colOff>428411</xdr:colOff>
      <xdr:row>19</xdr:row>
      <xdr:rowOff>169333</xdr:rowOff>
    </xdr:to>
    <xdr:pic>
      <xdr:nvPicPr>
        <xdr:cNvPr id="8" name="Imagen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533400" y="3064934"/>
          <a:ext cx="1190411" cy="482599"/>
        </a:xfrm>
        <a:prstGeom prst="rect">
          <a:avLst/>
        </a:prstGeom>
      </xdr:spPr>
    </xdr:pic>
    <xdr:clientData/>
  </xdr:twoCellAnchor>
  <xdr:twoCellAnchor editAs="oneCell">
    <xdr:from>
      <xdr:col>4</xdr:col>
      <xdr:colOff>355599</xdr:colOff>
      <xdr:row>30</xdr:row>
      <xdr:rowOff>16934</xdr:rowOff>
    </xdr:from>
    <xdr:to>
      <xdr:col>6</xdr:col>
      <xdr:colOff>841391</xdr:colOff>
      <xdr:row>32</xdr:row>
      <xdr:rowOff>143934</xdr:rowOff>
    </xdr:to>
    <xdr:pic>
      <xdr:nvPicPr>
        <xdr:cNvPr id="9" name="Imagen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a:stretch>
          <a:fillRect/>
        </a:stretch>
      </xdr:blipFill>
      <xdr:spPr>
        <a:xfrm>
          <a:off x="3877732" y="5350934"/>
          <a:ext cx="2246859" cy="482600"/>
        </a:xfrm>
        <a:prstGeom prst="rect">
          <a:avLst/>
        </a:prstGeom>
      </xdr:spPr>
    </xdr:pic>
    <xdr:clientData/>
  </xdr:twoCellAnchor>
  <xdr:twoCellAnchor editAs="oneCell">
    <xdr:from>
      <xdr:col>3</xdr:col>
      <xdr:colOff>685801</xdr:colOff>
      <xdr:row>45</xdr:row>
      <xdr:rowOff>50800</xdr:rowOff>
    </xdr:from>
    <xdr:to>
      <xdr:col>7</xdr:col>
      <xdr:colOff>93135</xdr:colOff>
      <xdr:row>48</xdr:row>
      <xdr:rowOff>158012</xdr:rowOff>
    </xdr:to>
    <xdr:pic>
      <xdr:nvPicPr>
        <xdr:cNvPr id="10" name="Imagen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4"/>
        <a:stretch>
          <a:fillRect/>
        </a:stretch>
      </xdr:blipFill>
      <xdr:spPr>
        <a:xfrm>
          <a:off x="3327401" y="8051800"/>
          <a:ext cx="2929467" cy="6406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18</xdr:col>
      <xdr:colOff>872067</xdr:colOff>
      <xdr:row>18</xdr:row>
      <xdr:rowOff>16933</xdr:rowOff>
    </xdr:from>
    <xdr:to>
      <xdr:col>25</xdr:col>
      <xdr:colOff>711201</xdr:colOff>
      <xdr:row>35</xdr:row>
      <xdr:rowOff>135467</xdr:rowOff>
    </xdr:to>
    <xdr:graphicFrame macro="">
      <xdr:nvGraphicFramePr>
        <xdr:cNvPr id="5" name="Gráfico 2">
          <a:extLst>
            <a:ext uri="{FF2B5EF4-FFF2-40B4-BE49-F238E27FC236}">
              <a16:creationId xmlns:a16="http://schemas.microsoft.com/office/drawing/2014/main" id="{2EB93C98-84E8-4D41-BAEB-4FFCE6A43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42334</xdr:colOff>
      <xdr:row>2</xdr:row>
      <xdr:rowOff>0</xdr:rowOff>
    </xdr:from>
    <xdr:to>
      <xdr:col>25</xdr:col>
      <xdr:colOff>762001</xdr:colOff>
      <xdr:row>17</xdr:row>
      <xdr:rowOff>127002</xdr:rowOff>
    </xdr:to>
    <xdr:graphicFrame macro="">
      <xdr:nvGraphicFramePr>
        <xdr:cNvPr id="6" name="Gráfico 2">
          <a:extLst>
            <a:ext uri="{FF2B5EF4-FFF2-40B4-BE49-F238E27FC236}">
              <a16:creationId xmlns:a16="http://schemas.microsoft.com/office/drawing/2014/main" id="{239183FE-D2E7-8649-A9EC-51283D46B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855133</xdr:colOff>
      <xdr:row>37</xdr:row>
      <xdr:rowOff>8467</xdr:rowOff>
    </xdr:from>
    <xdr:to>
      <xdr:col>25</xdr:col>
      <xdr:colOff>694267</xdr:colOff>
      <xdr:row>54</xdr:row>
      <xdr:rowOff>118534</xdr:rowOff>
    </xdr:to>
    <xdr:graphicFrame macro="">
      <xdr:nvGraphicFramePr>
        <xdr:cNvPr id="2" name="Gráfico 2">
          <a:extLst>
            <a:ext uri="{FF2B5EF4-FFF2-40B4-BE49-F238E27FC236}">
              <a16:creationId xmlns:a16="http://schemas.microsoft.com/office/drawing/2014/main" id="{C3B3855F-E46F-B54C-BA2C-9751D1422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8467</xdr:colOff>
      <xdr:row>74</xdr:row>
      <xdr:rowOff>59266</xdr:rowOff>
    </xdr:from>
    <xdr:to>
      <xdr:col>25</xdr:col>
      <xdr:colOff>728134</xdr:colOff>
      <xdr:row>92</xdr:row>
      <xdr:rowOff>59266</xdr:rowOff>
    </xdr:to>
    <xdr:graphicFrame macro="">
      <xdr:nvGraphicFramePr>
        <xdr:cNvPr id="3" name="Gráfico 2">
          <a:extLst>
            <a:ext uri="{FF2B5EF4-FFF2-40B4-BE49-F238E27FC236}">
              <a16:creationId xmlns:a16="http://schemas.microsoft.com/office/drawing/2014/main" id="{5BC895E7-5080-2941-A8E9-A76F581E5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56</xdr:row>
      <xdr:rowOff>0</xdr:rowOff>
    </xdr:from>
    <xdr:to>
      <xdr:col>25</xdr:col>
      <xdr:colOff>719667</xdr:colOff>
      <xdr:row>73</xdr:row>
      <xdr:rowOff>118533</xdr:rowOff>
    </xdr:to>
    <xdr:graphicFrame macro="">
      <xdr:nvGraphicFramePr>
        <xdr:cNvPr id="4" name="Gráfico 2">
          <a:extLst>
            <a:ext uri="{FF2B5EF4-FFF2-40B4-BE49-F238E27FC236}">
              <a16:creationId xmlns:a16="http://schemas.microsoft.com/office/drawing/2014/main" id="{8C1A2C7F-C2A2-B044-9E99-6A7772A60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93</xdr:row>
      <xdr:rowOff>0</xdr:rowOff>
    </xdr:from>
    <xdr:to>
      <xdr:col>25</xdr:col>
      <xdr:colOff>719667</xdr:colOff>
      <xdr:row>111</xdr:row>
      <xdr:rowOff>0</xdr:rowOff>
    </xdr:to>
    <xdr:graphicFrame macro="">
      <xdr:nvGraphicFramePr>
        <xdr:cNvPr id="7" name="Gráfico 2">
          <a:extLst>
            <a:ext uri="{FF2B5EF4-FFF2-40B4-BE49-F238E27FC236}">
              <a16:creationId xmlns:a16="http://schemas.microsoft.com/office/drawing/2014/main" id="{B95725FF-3084-FB46-A6E7-612586DF2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420C7C76-9895-E740-690A-F06986483A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B716DBC3-7FC3-37E3-01F9-971712FECAE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909FB0B1-F7EE-3090-2814-F3D63E66746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8"/>
  <sheetViews>
    <sheetView zoomScale="120" zoomScaleNormal="120" workbookViewId="0">
      <selection activeCell="B17" sqref="B17:B25"/>
    </sheetView>
  </sheetViews>
  <sheetFormatPr baseColWidth="10" defaultColWidth="10.875" defaultRowHeight="15.75"/>
  <cols>
    <col min="1" max="4" width="10.875" style="45"/>
    <col min="5" max="5" width="13" style="45" customWidth="1"/>
    <col min="6" max="16384" width="10.875" style="45"/>
  </cols>
  <sheetData>
    <row r="2" spans="1:6" ht="24" thickBot="1">
      <c r="A2" s="125" t="s">
        <v>209</v>
      </c>
      <c r="B2" s="125"/>
      <c r="C2" s="125"/>
      <c r="D2" s="125"/>
      <c r="E2" s="125"/>
      <c r="F2" s="125"/>
    </row>
    <row r="3" spans="1:6" ht="47.25">
      <c r="A3" s="57"/>
      <c r="B3" s="58" t="s">
        <v>210</v>
      </c>
      <c r="C3" s="58" t="s">
        <v>211</v>
      </c>
      <c r="D3" s="58" t="s">
        <v>212</v>
      </c>
      <c r="E3" s="58" t="s">
        <v>214</v>
      </c>
      <c r="F3" s="59" t="s">
        <v>213</v>
      </c>
    </row>
    <row r="4" spans="1:6">
      <c r="A4" s="46">
        <v>2002</v>
      </c>
      <c r="B4" s="53">
        <v>0.59299999999999997</v>
      </c>
      <c r="C4" s="53">
        <v>0.57099999999999995</v>
      </c>
      <c r="D4" s="53">
        <v>0.56399999999999995</v>
      </c>
      <c r="E4" s="53">
        <v>0.53</v>
      </c>
      <c r="F4" s="54">
        <v>0.54</v>
      </c>
    </row>
    <row r="5" spans="1:6">
      <c r="A5" s="46">
        <v>2003</v>
      </c>
      <c r="B5" s="53">
        <v>0.57299999999999995</v>
      </c>
      <c r="C5" s="53">
        <v>0.55400000000000005</v>
      </c>
      <c r="D5" s="53">
        <v>0.55200000000000005</v>
      </c>
      <c r="E5" s="53">
        <v>0.51600000000000001</v>
      </c>
      <c r="F5" s="54">
        <v>0.48199999999999998</v>
      </c>
    </row>
    <row r="6" spans="1:6">
      <c r="A6" s="46">
        <v>2004</v>
      </c>
      <c r="B6" s="53">
        <v>0.57899999999999996</v>
      </c>
      <c r="C6" s="53">
        <v>0.55800000000000005</v>
      </c>
      <c r="D6" s="53">
        <v>0.55400000000000005</v>
      </c>
      <c r="E6" s="53">
        <v>0.51</v>
      </c>
      <c r="F6" s="54">
        <v>0.46500000000000002</v>
      </c>
    </row>
    <row r="7" spans="1:6">
      <c r="A7" s="46">
        <v>2005</v>
      </c>
      <c r="B7" s="53">
        <v>0.58099999999999996</v>
      </c>
      <c r="C7" s="53">
        <v>0.56200000000000006</v>
      </c>
      <c r="D7" s="53">
        <v>0.56200000000000006</v>
      </c>
      <c r="E7" s="53">
        <v>0.50900000000000001</v>
      </c>
      <c r="F7" s="54">
        <v>0.47499999999999998</v>
      </c>
    </row>
    <row r="8" spans="1:6">
      <c r="A8" s="46">
        <v>2006</v>
      </c>
      <c r="B8" s="55"/>
      <c r="C8" s="55"/>
      <c r="D8" s="55"/>
      <c r="E8" s="55"/>
      <c r="F8" s="56"/>
    </row>
    <row r="9" spans="1:6">
      <c r="A9" s="46">
        <v>2007</v>
      </c>
      <c r="B9" s="55"/>
      <c r="C9" s="55"/>
      <c r="D9" s="55"/>
      <c r="E9" s="55"/>
      <c r="F9" s="56"/>
    </row>
    <row r="10" spans="1:6">
      <c r="A10" s="46">
        <v>2008</v>
      </c>
      <c r="B10" s="53">
        <v>0.58799999999999997</v>
      </c>
      <c r="C10" s="53">
        <v>0.56399999999999995</v>
      </c>
      <c r="D10" s="53">
        <v>0.54900000000000004</v>
      </c>
      <c r="E10" s="53">
        <v>0.54600000000000004</v>
      </c>
      <c r="F10" s="54">
        <v>0.51400000000000001</v>
      </c>
    </row>
    <row r="11" spans="1:6">
      <c r="A11" s="46">
        <v>2009</v>
      </c>
      <c r="B11" s="53">
        <v>0.57699999999999996</v>
      </c>
      <c r="C11" s="53">
        <v>0.55500000000000005</v>
      </c>
      <c r="D11" s="53">
        <v>0.54300000000000004</v>
      </c>
      <c r="E11" s="53">
        <v>0.53500000000000003</v>
      </c>
      <c r="F11" s="54">
        <v>0.48899999999999999</v>
      </c>
    </row>
    <row r="12" spans="1:6">
      <c r="A12" s="46">
        <v>2010</v>
      </c>
      <c r="B12" s="99">
        <v>0.57599999999999996</v>
      </c>
      <c r="C12" s="99">
        <v>0.55400000000000005</v>
      </c>
      <c r="D12" s="99">
        <v>0.54500000000000004</v>
      </c>
      <c r="E12" s="53">
        <v>0.52100000000000002</v>
      </c>
      <c r="F12" s="54">
        <v>0.49399999999999999</v>
      </c>
    </row>
    <row r="13" spans="1:6">
      <c r="A13" s="46">
        <v>2011</v>
      </c>
      <c r="B13" s="99">
        <v>0.56899999999999995</v>
      </c>
      <c r="C13" s="99">
        <v>0.54800000000000004</v>
      </c>
      <c r="D13" s="99">
        <v>0.53900000000000003</v>
      </c>
      <c r="E13" s="53">
        <v>0.51700000000000002</v>
      </c>
      <c r="F13" s="54">
        <v>0.47099999999999997</v>
      </c>
    </row>
    <row r="14" spans="1:6">
      <c r="A14" s="46">
        <v>2012</v>
      </c>
      <c r="B14" s="100">
        <v>0.54600000000000004</v>
      </c>
      <c r="C14" s="100">
        <v>0.51600000000000001</v>
      </c>
      <c r="D14" s="100">
        <v>0.47599999999999998</v>
      </c>
      <c r="E14" s="48">
        <v>0.502</v>
      </c>
      <c r="F14" s="49">
        <v>0.504</v>
      </c>
    </row>
    <row r="15" spans="1:6">
      <c r="A15" s="46">
        <v>2013</v>
      </c>
      <c r="B15" s="100">
        <v>0.54600000000000004</v>
      </c>
      <c r="C15" s="100">
        <v>0.51900000000000002</v>
      </c>
      <c r="D15" s="100">
        <v>0.45900000000000002</v>
      </c>
      <c r="E15" s="48">
        <v>0.50800000000000001</v>
      </c>
      <c r="F15" s="49">
        <v>0.5</v>
      </c>
    </row>
    <row r="16" spans="1:6">
      <c r="A16" s="46">
        <v>2014</v>
      </c>
      <c r="B16" s="100">
        <v>0.54700000000000004</v>
      </c>
      <c r="C16" s="100">
        <v>0.51800000000000002</v>
      </c>
      <c r="D16" s="100">
        <v>0.47399999999999998</v>
      </c>
      <c r="E16" s="48">
        <v>0.50900000000000001</v>
      </c>
      <c r="F16" s="49">
        <v>0.495</v>
      </c>
    </row>
    <row r="17" spans="1:6">
      <c r="A17" s="46">
        <v>2015</v>
      </c>
      <c r="B17" s="100">
        <v>0.53100000000000003</v>
      </c>
      <c r="C17" s="100">
        <v>0.501</v>
      </c>
      <c r="D17" s="100">
        <v>0.46899999999999997</v>
      </c>
      <c r="E17" s="48">
        <v>0.49099999999999999</v>
      </c>
      <c r="F17" s="49">
        <v>0.47899999999999998</v>
      </c>
    </row>
    <row r="18" spans="1:6">
      <c r="A18" s="46">
        <v>2016</v>
      </c>
      <c r="B18" s="100">
        <v>0.52700000000000002</v>
      </c>
      <c r="C18" s="100">
        <v>0.499</v>
      </c>
      <c r="D18" s="100">
        <v>0.47399999999999998</v>
      </c>
      <c r="E18" s="48">
        <v>0.49</v>
      </c>
      <c r="F18" s="49">
        <v>0.47699999999999998</v>
      </c>
    </row>
    <row r="19" spans="1:6">
      <c r="A19" s="46">
        <v>2017</v>
      </c>
      <c r="B19" s="100">
        <v>0.51900000000000002</v>
      </c>
      <c r="C19" s="100">
        <v>0.49299999999999999</v>
      </c>
      <c r="D19" s="100">
        <v>0.47099999999999997</v>
      </c>
      <c r="E19" s="48">
        <v>0.48299999999999998</v>
      </c>
      <c r="F19" s="50">
        <v>0.47599999999999998</v>
      </c>
    </row>
    <row r="20" spans="1:6">
      <c r="A20" s="46">
        <v>2018</v>
      </c>
      <c r="B20" s="100">
        <v>0.52700000000000002</v>
      </c>
      <c r="C20" s="100">
        <v>0.501</v>
      </c>
      <c r="D20" s="100">
        <v>0.46400000000000002</v>
      </c>
      <c r="E20" s="48">
        <v>0.49199999999999999</v>
      </c>
      <c r="F20" s="50">
        <v>0.48499999999999999</v>
      </c>
    </row>
    <row r="21" spans="1:6">
      <c r="A21" s="46">
        <v>2019</v>
      </c>
      <c r="B21" s="100">
        <v>0.53500000000000003</v>
      </c>
      <c r="C21" s="100">
        <v>0.50800000000000001</v>
      </c>
      <c r="D21" s="100">
        <v>0.47399999999999998</v>
      </c>
      <c r="E21" s="48">
        <v>0.5</v>
      </c>
      <c r="F21" s="49">
        <v>0.48699999999999999</v>
      </c>
    </row>
    <row r="22" spans="1:6">
      <c r="A22" s="46">
        <v>2020</v>
      </c>
      <c r="B22" s="100">
        <v>0.55300000000000005</v>
      </c>
      <c r="C22" s="100">
        <v>0.53900000000000003</v>
      </c>
      <c r="D22" s="100">
        <v>0.47499999999999998</v>
      </c>
      <c r="E22" s="48">
        <v>0.54200000000000004</v>
      </c>
      <c r="F22" s="49">
        <v>0.50900000000000001</v>
      </c>
    </row>
    <row r="23" spans="1:6">
      <c r="A23" s="46">
        <v>2021</v>
      </c>
      <c r="B23" s="100">
        <v>0.56299999999999994</v>
      </c>
      <c r="C23" s="100">
        <v>0.54800000000000004</v>
      </c>
      <c r="D23" s="100">
        <v>0.46200000000000002</v>
      </c>
      <c r="E23" s="48">
        <v>0.55100000000000005</v>
      </c>
      <c r="F23" s="49">
        <v>0.497</v>
      </c>
    </row>
    <row r="24" spans="1:6">
      <c r="A24" s="46">
        <v>2022</v>
      </c>
      <c r="B24" s="100">
        <v>0.55600000000000005</v>
      </c>
      <c r="C24" s="100">
        <v>0.53800000000000003</v>
      </c>
      <c r="D24" s="100">
        <v>0.47899999999999998</v>
      </c>
      <c r="E24" s="48">
        <v>0.53600000000000003</v>
      </c>
      <c r="F24" s="49">
        <v>0.49399999999999999</v>
      </c>
    </row>
    <row r="25" spans="1:6" ht="16.5" thickBot="1">
      <c r="A25" s="47">
        <v>2023</v>
      </c>
      <c r="B25" s="101">
        <v>0.54600000000000004</v>
      </c>
      <c r="C25" s="101">
        <v>0.52800000000000002</v>
      </c>
      <c r="D25" s="101">
        <v>0.47699999999999998</v>
      </c>
      <c r="E25" s="51">
        <v>0.52300000000000002</v>
      </c>
      <c r="F25" s="52">
        <v>0.48899999999999999</v>
      </c>
    </row>
    <row r="26" spans="1:6">
      <c r="B26" s="60">
        <f>(B12/B25)-1</f>
        <v>5.494505494505475E-2</v>
      </c>
      <c r="C26" s="60">
        <f t="shared" ref="C26:F26" si="0">(C12/C25)-1</f>
        <v>4.924242424242431E-2</v>
      </c>
      <c r="D26" s="60">
        <f t="shared" si="0"/>
        <v>0.1425576519916143</v>
      </c>
      <c r="E26" s="60">
        <f t="shared" si="0"/>
        <v>-3.8240917782026429E-3</v>
      </c>
      <c r="F26" s="60">
        <f t="shared" si="0"/>
        <v>1.0224948875255713E-2</v>
      </c>
    </row>
    <row r="27" spans="1:6" ht="168.95" customHeight="1">
      <c r="A27" s="123" t="s">
        <v>207</v>
      </c>
      <c r="B27" s="123"/>
      <c r="C27" s="123"/>
      <c r="D27" s="123"/>
      <c r="E27" s="123"/>
      <c r="F27" s="123"/>
    </row>
    <row r="28" spans="1:6" ht="219.95" customHeight="1">
      <c r="A28" s="123" t="s">
        <v>208</v>
      </c>
      <c r="B28" s="124"/>
      <c r="C28" s="124"/>
      <c r="D28" s="124"/>
      <c r="E28" s="124"/>
      <c r="F28" s="124"/>
    </row>
  </sheetData>
  <mergeCells count="3">
    <mergeCell ref="A27:F27"/>
    <mergeCell ref="A28:F28"/>
    <mergeCell ref="A2:F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zoomScale="120" zoomScaleNormal="120" workbookViewId="0">
      <selection activeCell="B42" sqref="B42:F42"/>
    </sheetView>
  </sheetViews>
  <sheetFormatPr baseColWidth="10" defaultColWidth="10.875" defaultRowHeight="12.75"/>
  <cols>
    <col min="1" max="16384" width="10.875" style="69"/>
  </cols>
  <sheetData>
    <row r="1" spans="1:15">
      <c r="A1" s="69" t="s">
        <v>234</v>
      </c>
    </row>
    <row r="2" spans="1:15">
      <c r="B2" s="69">
        <v>2010</v>
      </c>
      <c r="C2" s="69">
        <v>2011</v>
      </c>
      <c r="D2" s="69">
        <v>2012</v>
      </c>
      <c r="E2" s="69">
        <v>2013</v>
      </c>
      <c r="F2" s="69">
        <v>2014</v>
      </c>
      <c r="G2" s="69">
        <v>2015</v>
      </c>
      <c r="H2" s="69">
        <v>2016</v>
      </c>
      <c r="I2" s="69">
        <v>2017</v>
      </c>
      <c r="J2" s="69">
        <v>2018</v>
      </c>
      <c r="K2" s="69">
        <v>2019</v>
      </c>
      <c r="L2" s="69">
        <v>2020</v>
      </c>
      <c r="M2" s="69">
        <v>2021</v>
      </c>
      <c r="N2" s="69">
        <v>2022</v>
      </c>
      <c r="O2" s="69">
        <v>2023</v>
      </c>
    </row>
    <row r="3" spans="1:15">
      <c r="A3" s="69" t="s">
        <v>205</v>
      </c>
      <c r="B3" s="97">
        <f>C3*(1+((B19/C19)-1))</f>
        <v>46.642201834862391</v>
      </c>
      <c r="C3" s="97">
        <f>D3*(1+((C19/D19)-1))</f>
        <v>42.755351681957187</v>
      </c>
      <c r="D3" s="69">
        <v>41</v>
      </c>
      <c r="E3" s="69">
        <v>38.700000000000003</v>
      </c>
      <c r="F3" s="69">
        <v>37</v>
      </c>
      <c r="G3" s="69">
        <v>36.799999999999997</v>
      </c>
      <c r="H3" s="69">
        <v>36.799999999999997</v>
      </c>
      <c r="I3" s="69">
        <v>35.9</v>
      </c>
      <c r="J3" s="69">
        <v>35.5</v>
      </c>
      <c r="K3" s="69">
        <v>36.5</v>
      </c>
      <c r="L3" s="69">
        <v>43.1</v>
      </c>
      <c r="M3" s="69">
        <v>39.700000000000003</v>
      </c>
      <c r="N3" s="69">
        <v>36.6</v>
      </c>
      <c r="O3" s="69">
        <v>33</v>
      </c>
    </row>
    <row r="4" spans="1:15">
      <c r="A4" s="69" t="s">
        <v>206</v>
      </c>
      <c r="B4" s="97">
        <f>C4*(1+((B20/C20)-1))</f>
        <v>41.390492957746474</v>
      </c>
      <c r="C4" s="97">
        <f>D4*(1+((C20/D20)-1))</f>
        <v>37.661619718309858</v>
      </c>
      <c r="D4" s="69">
        <v>35.299999999999997</v>
      </c>
      <c r="E4" s="69">
        <v>33.200000000000003</v>
      </c>
      <c r="F4" s="69">
        <v>31.2</v>
      </c>
      <c r="G4" s="69">
        <v>30.8</v>
      </c>
      <c r="H4" s="69">
        <v>31.6</v>
      </c>
      <c r="I4" s="69">
        <v>31.1</v>
      </c>
      <c r="J4" s="69">
        <v>30.7</v>
      </c>
      <c r="K4" s="69">
        <v>31.4</v>
      </c>
      <c r="L4" s="69">
        <v>41.5</v>
      </c>
      <c r="M4" s="69">
        <v>37</v>
      </c>
      <c r="N4" s="69">
        <v>33.799999999999997</v>
      </c>
      <c r="O4" s="69">
        <v>30.6</v>
      </c>
    </row>
    <row r="5" spans="1:15">
      <c r="A5" s="69" t="s">
        <v>231</v>
      </c>
      <c r="B5" s="97">
        <f>C5*(1+((B23/C23)-1))</f>
        <v>62.549786324786325</v>
      </c>
      <c r="C5" s="97">
        <f>D5*(1+((C23/D23)-1))</f>
        <v>58.019017094017094</v>
      </c>
      <c r="D5" s="69">
        <v>58.9</v>
      </c>
      <c r="E5" s="69">
        <v>55.7</v>
      </c>
      <c r="F5" s="69">
        <v>54.9</v>
      </c>
      <c r="G5" s="69">
        <v>55.4</v>
      </c>
      <c r="H5" s="69">
        <v>52.9</v>
      </c>
      <c r="I5" s="69">
        <v>50.9</v>
      </c>
      <c r="J5" s="69">
        <v>51</v>
      </c>
      <c r="K5" s="69">
        <v>52.6</v>
      </c>
      <c r="L5" s="69">
        <v>48.6</v>
      </c>
      <c r="M5" s="69">
        <v>48.5</v>
      </c>
      <c r="N5" s="69">
        <v>45.9</v>
      </c>
      <c r="O5" s="69">
        <v>41.2</v>
      </c>
    </row>
    <row r="6" spans="1:15">
      <c r="A6" s="69" t="s">
        <v>232</v>
      </c>
      <c r="B6" s="97">
        <f>C6*(1+((B21/C21)-1))</f>
        <v>36.457142857142856</v>
      </c>
      <c r="C6" s="97">
        <f>D6*(1+((C21/D21)-1))</f>
        <v>32.371428571428574</v>
      </c>
      <c r="D6" s="69">
        <v>29.7</v>
      </c>
      <c r="E6" s="69">
        <v>27.5</v>
      </c>
      <c r="F6" s="69">
        <v>26.1</v>
      </c>
      <c r="G6" s="69">
        <v>25.6</v>
      </c>
      <c r="H6" s="69">
        <v>26.4</v>
      </c>
      <c r="I6" s="69">
        <v>26.5</v>
      </c>
      <c r="J6" s="69">
        <v>26.1</v>
      </c>
      <c r="K6" s="69">
        <v>27</v>
      </c>
      <c r="L6" s="69">
        <v>39.299999999999997</v>
      </c>
      <c r="M6" s="69">
        <v>33.700000000000003</v>
      </c>
      <c r="N6" s="69">
        <v>29.9</v>
      </c>
      <c r="O6" s="69">
        <v>26.4</v>
      </c>
    </row>
    <row r="7" spans="1:15">
      <c r="A7" s="69" t="s">
        <v>233</v>
      </c>
      <c r="B7" s="97">
        <f>C7*(1+((B22/C22)-1))</f>
        <v>49.364928909952603</v>
      </c>
      <c r="C7" s="97">
        <f>D7*(1+((C22/D22)-1))</f>
        <v>45.76540284360189</v>
      </c>
      <c r="D7" s="69">
        <v>43.4</v>
      </c>
      <c r="E7" s="69">
        <v>41.6</v>
      </c>
      <c r="F7" s="69">
        <v>38.700000000000003</v>
      </c>
      <c r="G7" s="69">
        <v>38.299999999999997</v>
      </c>
      <c r="H7" s="69">
        <v>39.1</v>
      </c>
      <c r="I7" s="69">
        <v>37.6</v>
      </c>
      <c r="J7" s="69">
        <v>37</v>
      </c>
      <c r="K7" s="69">
        <v>37.700000000000003</v>
      </c>
      <c r="L7" s="69">
        <v>44.5</v>
      </c>
      <c r="M7" s="69">
        <v>41.5</v>
      </c>
      <c r="N7" s="69">
        <v>39.299999999999997</v>
      </c>
      <c r="O7" s="69">
        <v>36.4</v>
      </c>
    </row>
    <row r="8" spans="1:15">
      <c r="A8" s="69" t="s">
        <v>235</v>
      </c>
    </row>
    <row r="9" spans="1:15">
      <c r="A9" s="69" t="s">
        <v>205</v>
      </c>
      <c r="B9" s="97">
        <f>C9*(1+((I19/J19)-1))</f>
        <v>15.375000000000002</v>
      </c>
      <c r="C9" s="97">
        <f>D9*(1+((J19/K19)-1))</f>
        <v>13.25</v>
      </c>
      <c r="D9" s="69">
        <v>13</v>
      </c>
      <c r="E9" s="69">
        <v>11.4</v>
      </c>
      <c r="F9" s="69">
        <v>10.9</v>
      </c>
      <c r="G9" s="69">
        <v>10.9</v>
      </c>
      <c r="H9" s="69">
        <v>11.7</v>
      </c>
      <c r="I9" s="69">
        <v>10.4</v>
      </c>
      <c r="J9" s="69">
        <v>10.4</v>
      </c>
      <c r="K9" s="69">
        <v>12</v>
      </c>
      <c r="L9" s="69">
        <v>17.3</v>
      </c>
      <c r="M9" s="69">
        <v>13.7</v>
      </c>
      <c r="N9" s="69">
        <v>13.8</v>
      </c>
      <c r="O9" s="69">
        <v>11.4</v>
      </c>
    </row>
    <row r="10" spans="1:15">
      <c r="A10" s="69" t="s">
        <v>206</v>
      </c>
      <c r="B10" s="97">
        <f>C10*(1+((I20/J20)-1))</f>
        <v>10.94090909090909</v>
      </c>
      <c r="C10" s="97">
        <f>D10*(1+((J20/K20)-1))</f>
        <v>9.2272727272727266</v>
      </c>
      <c r="D10" s="69">
        <v>8.6999999999999993</v>
      </c>
      <c r="E10" s="69">
        <v>7.9</v>
      </c>
      <c r="F10" s="69">
        <v>7.3</v>
      </c>
      <c r="G10" s="69">
        <v>7.1</v>
      </c>
      <c r="H10" s="69">
        <v>8</v>
      </c>
      <c r="I10" s="69">
        <v>7.2</v>
      </c>
      <c r="J10" s="69">
        <v>7.3</v>
      </c>
      <c r="K10" s="69">
        <v>8.3000000000000007</v>
      </c>
      <c r="L10" s="69">
        <v>15.5</v>
      </c>
      <c r="M10" s="69">
        <v>11.3</v>
      </c>
      <c r="N10" s="69">
        <v>11</v>
      </c>
      <c r="O10" s="69">
        <v>8.9</v>
      </c>
    </row>
    <row r="11" spans="1:15">
      <c r="A11" s="69" t="s">
        <v>231</v>
      </c>
      <c r="B11" s="97">
        <f>C11*(1+((I23/J23)-1))</f>
        <v>28.94736842105263</v>
      </c>
      <c r="C11" s="97">
        <f>D11*(1+((J23/K23)-1))</f>
        <v>25.589473684210525</v>
      </c>
      <c r="D11" s="69">
        <v>26.4</v>
      </c>
      <c r="E11" s="69">
        <v>22.5</v>
      </c>
      <c r="F11" s="69">
        <v>22.1</v>
      </c>
      <c r="G11" s="69">
        <v>22.7</v>
      </c>
      <c r="H11" s="69">
        <v>23.5</v>
      </c>
      <c r="I11" s="69">
        <v>20.5</v>
      </c>
      <c r="J11" s="69">
        <v>20.3</v>
      </c>
      <c r="K11" s="69">
        <v>23.7</v>
      </c>
      <c r="L11" s="69">
        <v>23.1</v>
      </c>
      <c r="M11" s="69">
        <v>21.6</v>
      </c>
      <c r="N11" s="69">
        <v>23.3</v>
      </c>
      <c r="O11" s="69">
        <v>19.8</v>
      </c>
    </row>
    <row r="12" spans="1:15">
      <c r="A12" s="69" t="s">
        <v>232</v>
      </c>
      <c r="B12" s="97">
        <f>C12*(1+((I21/J21)-1))</f>
        <v>7.8060606060606048</v>
      </c>
      <c r="C12" s="97">
        <f>D12*(1+((J21/K21)-1))</f>
        <v>5.9393939393939386</v>
      </c>
      <c r="D12" s="69">
        <v>5.6</v>
      </c>
      <c r="E12" s="69">
        <v>5.2</v>
      </c>
      <c r="F12" s="69">
        <v>4.9000000000000004</v>
      </c>
      <c r="G12" s="69">
        <v>5.0999999999999996</v>
      </c>
      <c r="H12" s="69">
        <v>5.5</v>
      </c>
      <c r="I12" s="69">
        <v>5.3</v>
      </c>
      <c r="J12" s="69">
        <v>5.6</v>
      </c>
      <c r="K12" s="69">
        <v>6.2</v>
      </c>
      <c r="L12" s="69">
        <v>14.5</v>
      </c>
      <c r="M12" s="69">
        <v>9.4</v>
      </c>
      <c r="N12" s="69">
        <v>8.3000000000000007</v>
      </c>
      <c r="O12" s="69">
        <v>6.4</v>
      </c>
    </row>
    <row r="13" spans="1:15">
      <c r="A13" s="69" t="s">
        <v>233</v>
      </c>
      <c r="B13" s="97">
        <f>C13*(1+((I22/J22)-1))</f>
        <v>15.513157894736842</v>
      </c>
      <c r="C13" s="97">
        <f>D13*(1+((J22/K22)-1))</f>
        <v>14.019298245614035</v>
      </c>
      <c r="D13" s="69">
        <v>13.1</v>
      </c>
      <c r="E13" s="69">
        <v>11.8</v>
      </c>
      <c r="F13" s="69">
        <v>10.7</v>
      </c>
      <c r="G13" s="69">
        <v>10</v>
      </c>
      <c r="H13" s="69">
        <v>11.6</v>
      </c>
      <c r="I13" s="69">
        <v>9.8000000000000007</v>
      </c>
      <c r="J13" s="69">
        <v>9.6</v>
      </c>
      <c r="K13" s="69">
        <v>11.3</v>
      </c>
      <c r="L13" s="69">
        <v>16.8</v>
      </c>
      <c r="M13" s="69">
        <v>13.9</v>
      </c>
      <c r="N13" s="69">
        <v>14.6</v>
      </c>
      <c r="O13" s="69">
        <v>12.3</v>
      </c>
    </row>
    <row r="14" spans="1:15">
      <c r="A14" s="69" t="s">
        <v>236</v>
      </c>
    </row>
    <row r="16" spans="1:15">
      <c r="A16" s="69" t="s">
        <v>237</v>
      </c>
      <c r="I16" s="69" t="s">
        <v>238</v>
      </c>
    </row>
    <row r="18" spans="1:11">
      <c r="B18" s="69">
        <v>2010</v>
      </c>
      <c r="C18" s="69">
        <v>2011</v>
      </c>
      <c r="D18" s="69">
        <v>2012</v>
      </c>
      <c r="I18" s="69">
        <v>2010</v>
      </c>
      <c r="J18" s="69">
        <v>2011</v>
      </c>
      <c r="K18" s="69">
        <v>2012</v>
      </c>
    </row>
    <row r="19" spans="1:11">
      <c r="A19" s="69" t="s">
        <v>205</v>
      </c>
      <c r="B19" s="69">
        <v>37.200000000000003</v>
      </c>
      <c r="C19" s="69">
        <v>34.1</v>
      </c>
      <c r="D19" s="69">
        <v>32.700000000000003</v>
      </c>
      <c r="H19" s="69" t="s">
        <v>205</v>
      </c>
      <c r="I19" s="69">
        <v>12.3</v>
      </c>
      <c r="J19" s="69">
        <v>10.6</v>
      </c>
      <c r="K19" s="69">
        <v>10.4</v>
      </c>
    </row>
    <row r="20" spans="1:11">
      <c r="A20" s="69" t="s">
        <v>206</v>
      </c>
      <c r="B20" s="69">
        <v>33.299999999999997</v>
      </c>
      <c r="C20" s="69">
        <v>30.3</v>
      </c>
      <c r="D20" s="69">
        <v>28.4</v>
      </c>
      <c r="H20" s="69" t="s">
        <v>206</v>
      </c>
      <c r="I20" s="69">
        <v>8.3000000000000007</v>
      </c>
      <c r="J20" s="69">
        <v>7</v>
      </c>
      <c r="K20" s="69">
        <v>6.6</v>
      </c>
    </row>
    <row r="21" spans="1:11">
      <c r="A21" s="69" t="s">
        <v>215</v>
      </c>
      <c r="B21" s="69">
        <v>23.2</v>
      </c>
      <c r="C21" s="69">
        <v>20.6</v>
      </c>
      <c r="D21" s="69">
        <v>18.899999999999999</v>
      </c>
      <c r="H21" s="69" t="s">
        <v>215</v>
      </c>
      <c r="I21" s="69">
        <v>4.5999999999999996</v>
      </c>
      <c r="J21" s="69">
        <v>3.5</v>
      </c>
      <c r="K21" s="69">
        <v>3.3</v>
      </c>
    </row>
    <row r="22" spans="1:11">
      <c r="A22" s="69" t="s">
        <v>233</v>
      </c>
      <c r="B22" s="69">
        <v>48</v>
      </c>
      <c r="C22" s="69">
        <v>44.5</v>
      </c>
      <c r="D22" s="69">
        <v>42.2</v>
      </c>
      <c r="H22" s="69" t="s">
        <v>233</v>
      </c>
      <c r="I22" s="69">
        <v>13.5</v>
      </c>
      <c r="J22" s="69">
        <v>12.2</v>
      </c>
      <c r="K22" s="69">
        <v>11.4</v>
      </c>
    </row>
    <row r="23" spans="1:11">
      <c r="A23" s="69" t="s">
        <v>239</v>
      </c>
      <c r="B23" s="69">
        <v>49.7</v>
      </c>
      <c r="C23" s="69">
        <v>46.1</v>
      </c>
      <c r="D23" s="69">
        <v>46.8</v>
      </c>
      <c r="H23" s="69" t="s">
        <v>239</v>
      </c>
      <c r="I23" s="69">
        <v>25</v>
      </c>
      <c r="J23" s="69">
        <v>22.1</v>
      </c>
      <c r="K23" s="69">
        <v>22.8</v>
      </c>
    </row>
    <row r="26" spans="1:11" ht="19.5" thickBot="1">
      <c r="A26" s="126" t="s">
        <v>240</v>
      </c>
      <c r="B26" s="126"/>
      <c r="C26" s="126"/>
      <c r="D26" s="126"/>
      <c r="E26" s="126"/>
      <c r="F26" s="126"/>
    </row>
    <row r="27" spans="1:11">
      <c r="B27" s="69" t="s">
        <v>205</v>
      </c>
      <c r="C27" s="69" t="s">
        <v>206</v>
      </c>
      <c r="D27" s="69" t="s">
        <v>231</v>
      </c>
      <c r="E27" s="69" t="s">
        <v>232</v>
      </c>
      <c r="F27" s="69" t="s">
        <v>233</v>
      </c>
    </row>
    <row r="28" spans="1:11">
      <c r="A28" s="69">
        <v>2010</v>
      </c>
      <c r="B28" s="97">
        <v>46.642201834862391</v>
      </c>
      <c r="C28" s="97">
        <v>41.390492957746474</v>
      </c>
      <c r="D28" s="97">
        <v>62.549786324786325</v>
      </c>
      <c r="E28" s="97">
        <v>36.457142857142856</v>
      </c>
      <c r="F28" s="97">
        <v>49.364928909952603</v>
      </c>
    </row>
    <row r="29" spans="1:11">
      <c r="A29" s="69">
        <v>2011</v>
      </c>
      <c r="B29" s="97">
        <v>42.755351681957187</v>
      </c>
      <c r="C29" s="97">
        <v>37.661619718309858</v>
      </c>
      <c r="D29" s="97">
        <v>58.019017094017094</v>
      </c>
      <c r="E29" s="97">
        <v>32.371428571428574</v>
      </c>
      <c r="F29" s="97">
        <v>45.76540284360189</v>
      </c>
    </row>
    <row r="30" spans="1:11">
      <c r="A30" s="69">
        <v>2012</v>
      </c>
      <c r="B30" s="97">
        <v>41</v>
      </c>
      <c r="C30" s="97">
        <v>35.299999999999997</v>
      </c>
      <c r="D30" s="97">
        <v>58.9</v>
      </c>
      <c r="E30" s="97">
        <v>29.7</v>
      </c>
      <c r="F30" s="97">
        <v>43.4</v>
      </c>
    </row>
    <row r="31" spans="1:11">
      <c r="A31" s="69">
        <v>2013</v>
      </c>
      <c r="B31" s="97">
        <v>38.700000000000003</v>
      </c>
      <c r="C31" s="97">
        <v>33.200000000000003</v>
      </c>
      <c r="D31" s="97">
        <v>55.7</v>
      </c>
      <c r="E31" s="97">
        <v>27.5</v>
      </c>
      <c r="F31" s="97">
        <v>41.6</v>
      </c>
    </row>
    <row r="32" spans="1:11">
      <c r="A32" s="69">
        <v>2014</v>
      </c>
      <c r="B32" s="97">
        <v>37</v>
      </c>
      <c r="C32" s="97">
        <v>31.2</v>
      </c>
      <c r="D32" s="97">
        <v>54.9</v>
      </c>
      <c r="E32" s="97">
        <v>26.1</v>
      </c>
      <c r="F32" s="97">
        <v>38.700000000000003</v>
      </c>
    </row>
    <row r="33" spans="1:6">
      <c r="A33" s="69">
        <v>2015</v>
      </c>
      <c r="B33" s="97">
        <v>36.799999999999997</v>
      </c>
      <c r="C33" s="97">
        <v>30.8</v>
      </c>
      <c r="D33" s="97">
        <v>55.4</v>
      </c>
      <c r="E33" s="97">
        <v>25.6</v>
      </c>
      <c r="F33" s="97">
        <v>38.299999999999997</v>
      </c>
    </row>
    <row r="34" spans="1:6">
      <c r="A34" s="69">
        <v>2016</v>
      </c>
      <c r="B34" s="97">
        <v>36.799999999999997</v>
      </c>
      <c r="C34" s="97">
        <v>31.6</v>
      </c>
      <c r="D34" s="97">
        <v>52.9</v>
      </c>
      <c r="E34" s="97">
        <v>26.4</v>
      </c>
      <c r="F34" s="97">
        <v>39.1</v>
      </c>
    </row>
    <row r="35" spans="1:6">
      <c r="A35" s="69">
        <v>2017</v>
      </c>
      <c r="B35" s="97">
        <v>35.9</v>
      </c>
      <c r="C35" s="97">
        <v>31.1</v>
      </c>
      <c r="D35" s="97">
        <v>50.9</v>
      </c>
      <c r="E35" s="97">
        <v>26.5</v>
      </c>
      <c r="F35" s="97">
        <v>37.6</v>
      </c>
    </row>
    <row r="36" spans="1:6">
      <c r="A36" s="69">
        <v>2018</v>
      </c>
      <c r="B36" s="97">
        <v>35.5</v>
      </c>
      <c r="C36" s="97">
        <v>30.7</v>
      </c>
      <c r="D36" s="97">
        <v>51</v>
      </c>
      <c r="E36" s="97">
        <v>26.1</v>
      </c>
      <c r="F36" s="97">
        <v>37</v>
      </c>
    </row>
    <row r="37" spans="1:6">
      <c r="A37" s="69">
        <v>2019</v>
      </c>
      <c r="B37" s="97">
        <v>36.5</v>
      </c>
      <c r="C37" s="97">
        <v>31.4</v>
      </c>
      <c r="D37" s="97">
        <v>52.6</v>
      </c>
      <c r="E37" s="97">
        <v>27</v>
      </c>
      <c r="F37" s="97">
        <v>37.700000000000003</v>
      </c>
    </row>
    <row r="38" spans="1:6">
      <c r="A38" s="69">
        <v>2020</v>
      </c>
      <c r="B38" s="97">
        <v>43.1</v>
      </c>
      <c r="C38" s="97">
        <v>41.5</v>
      </c>
      <c r="D38" s="97">
        <v>48.6</v>
      </c>
      <c r="E38" s="97">
        <v>39.299999999999997</v>
      </c>
      <c r="F38" s="97">
        <v>44.5</v>
      </c>
    </row>
    <row r="39" spans="1:6">
      <c r="A39" s="69">
        <v>2021</v>
      </c>
      <c r="B39" s="97">
        <v>39.700000000000003</v>
      </c>
      <c r="C39" s="97">
        <v>37</v>
      </c>
      <c r="D39" s="97">
        <v>48.5</v>
      </c>
      <c r="E39" s="97">
        <v>33.700000000000003</v>
      </c>
      <c r="F39" s="97">
        <v>41.5</v>
      </c>
    </row>
    <row r="40" spans="1:6">
      <c r="A40" s="69">
        <v>2022</v>
      </c>
      <c r="B40" s="97">
        <v>36.6</v>
      </c>
      <c r="C40" s="97">
        <v>33.799999999999997</v>
      </c>
      <c r="D40" s="97">
        <v>45.9</v>
      </c>
      <c r="E40" s="97">
        <v>29.9</v>
      </c>
      <c r="F40" s="97">
        <v>39.299999999999997</v>
      </c>
    </row>
    <row r="41" spans="1:6">
      <c r="A41" s="69">
        <v>2023</v>
      </c>
      <c r="B41" s="97">
        <v>33</v>
      </c>
      <c r="C41" s="97">
        <v>30.6</v>
      </c>
      <c r="D41" s="97">
        <v>41.2</v>
      </c>
      <c r="E41" s="97">
        <v>26.4</v>
      </c>
      <c r="F41" s="97">
        <v>36.4</v>
      </c>
    </row>
    <row r="42" spans="1:6">
      <c r="B42" s="98">
        <f>B41/B28-1</f>
        <v>-0.29248623131392615</v>
      </c>
      <c r="C42" s="98">
        <f t="shared" ref="C42" si="0">C41/C28-1</f>
        <v>-0.26069979327769688</v>
      </c>
      <c r="D42" s="98">
        <f t="shared" ref="D42" si="1">D41/D28-1</f>
        <v>-0.34132468836789831</v>
      </c>
      <c r="E42" s="98">
        <f t="shared" ref="E42" si="2">E41/E28-1</f>
        <v>-0.27586206896551724</v>
      </c>
      <c r="F42" s="98">
        <f t="shared" ref="F42" si="3">F41/F28-1</f>
        <v>-0.26263440860215048</v>
      </c>
    </row>
    <row r="43" spans="1:6">
      <c r="A43" s="69" t="s">
        <v>236</v>
      </c>
    </row>
    <row r="44" spans="1:6">
      <c r="A44" s="69" t="s">
        <v>242</v>
      </c>
    </row>
    <row r="46" spans="1:6" ht="19.5" thickBot="1">
      <c r="A46" s="126" t="s">
        <v>241</v>
      </c>
      <c r="B46" s="126"/>
      <c r="C46" s="126"/>
      <c r="D46" s="126"/>
      <c r="E46" s="126"/>
      <c r="F46" s="126"/>
    </row>
    <row r="47" spans="1:6">
      <c r="B47" s="69" t="s">
        <v>205</v>
      </c>
      <c r="C47" s="69" t="s">
        <v>206</v>
      </c>
      <c r="D47" s="69" t="s">
        <v>231</v>
      </c>
      <c r="E47" s="69" t="s">
        <v>232</v>
      </c>
      <c r="F47" s="69" t="s">
        <v>233</v>
      </c>
    </row>
    <row r="48" spans="1:6">
      <c r="A48" s="69">
        <v>2010</v>
      </c>
      <c r="B48" s="97">
        <v>15.375000000000002</v>
      </c>
      <c r="C48" s="97">
        <v>10.94090909090909</v>
      </c>
      <c r="D48" s="97">
        <v>28.94736842105263</v>
      </c>
      <c r="E48" s="97">
        <v>7.8060606060606048</v>
      </c>
      <c r="F48" s="97">
        <v>15.513157894736842</v>
      </c>
    </row>
    <row r="49" spans="1:6">
      <c r="A49" s="69">
        <v>2011</v>
      </c>
      <c r="B49" s="97">
        <v>13.25</v>
      </c>
      <c r="C49" s="97">
        <v>9.2272727272727266</v>
      </c>
      <c r="D49" s="97">
        <v>25.589473684210525</v>
      </c>
      <c r="E49" s="97">
        <v>5.9393939393939386</v>
      </c>
      <c r="F49" s="97">
        <v>14.019298245614035</v>
      </c>
    </row>
    <row r="50" spans="1:6">
      <c r="A50" s="69">
        <v>2012</v>
      </c>
      <c r="B50" s="97">
        <v>13</v>
      </c>
      <c r="C50" s="97">
        <v>8.6999999999999993</v>
      </c>
      <c r="D50" s="97">
        <v>26.4</v>
      </c>
      <c r="E50" s="97">
        <v>5.6</v>
      </c>
      <c r="F50" s="97">
        <v>13.1</v>
      </c>
    </row>
    <row r="51" spans="1:6">
      <c r="A51" s="69">
        <v>2013</v>
      </c>
      <c r="B51" s="97">
        <v>11.4</v>
      </c>
      <c r="C51" s="97">
        <v>7.9</v>
      </c>
      <c r="D51" s="97">
        <v>22.5</v>
      </c>
      <c r="E51" s="97">
        <v>5.2</v>
      </c>
      <c r="F51" s="97">
        <v>11.8</v>
      </c>
    </row>
    <row r="52" spans="1:6">
      <c r="A52" s="69">
        <v>2014</v>
      </c>
      <c r="B52" s="97">
        <v>10.9</v>
      </c>
      <c r="C52" s="97">
        <v>7.3</v>
      </c>
      <c r="D52" s="97">
        <v>22.1</v>
      </c>
      <c r="E52" s="97">
        <v>4.9000000000000004</v>
      </c>
      <c r="F52" s="97">
        <v>10.7</v>
      </c>
    </row>
    <row r="53" spans="1:6">
      <c r="A53" s="69">
        <v>2015</v>
      </c>
      <c r="B53" s="97">
        <v>10.9</v>
      </c>
      <c r="C53" s="97">
        <v>7.1</v>
      </c>
      <c r="D53" s="97">
        <v>22.7</v>
      </c>
      <c r="E53" s="97">
        <v>5.0999999999999996</v>
      </c>
      <c r="F53" s="97">
        <v>10</v>
      </c>
    </row>
    <row r="54" spans="1:6">
      <c r="A54" s="69">
        <v>2016</v>
      </c>
      <c r="B54" s="97">
        <v>11.7</v>
      </c>
      <c r="C54" s="97">
        <v>8</v>
      </c>
      <c r="D54" s="97">
        <v>23.5</v>
      </c>
      <c r="E54" s="97">
        <v>5.5</v>
      </c>
      <c r="F54" s="97">
        <v>11.6</v>
      </c>
    </row>
    <row r="55" spans="1:6">
      <c r="A55" s="69">
        <v>2017</v>
      </c>
      <c r="B55" s="97">
        <v>10.4</v>
      </c>
      <c r="C55" s="97">
        <v>7.2</v>
      </c>
      <c r="D55" s="97">
        <v>20.5</v>
      </c>
      <c r="E55" s="97">
        <v>5.3</v>
      </c>
      <c r="F55" s="97">
        <v>9.8000000000000007</v>
      </c>
    </row>
    <row r="56" spans="1:6">
      <c r="A56" s="69">
        <v>2018</v>
      </c>
      <c r="B56" s="97">
        <v>10.4</v>
      </c>
      <c r="C56" s="97">
        <v>7.3</v>
      </c>
      <c r="D56" s="97">
        <v>20.3</v>
      </c>
      <c r="E56" s="97">
        <v>5.6</v>
      </c>
      <c r="F56" s="97">
        <v>9.6</v>
      </c>
    </row>
    <row r="57" spans="1:6">
      <c r="A57" s="69">
        <v>2019</v>
      </c>
      <c r="B57" s="97">
        <v>12</v>
      </c>
      <c r="C57" s="97">
        <v>8.3000000000000007</v>
      </c>
      <c r="D57" s="97">
        <v>23.7</v>
      </c>
      <c r="E57" s="97">
        <v>6.2</v>
      </c>
      <c r="F57" s="97">
        <v>11.3</v>
      </c>
    </row>
    <row r="58" spans="1:6">
      <c r="A58" s="69">
        <v>2020</v>
      </c>
      <c r="B58" s="97">
        <v>17.3</v>
      </c>
      <c r="C58" s="97">
        <v>15.5</v>
      </c>
      <c r="D58" s="97">
        <v>23.1</v>
      </c>
      <c r="E58" s="97">
        <v>14.5</v>
      </c>
      <c r="F58" s="97">
        <v>16.8</v>
      </c>
    </row>
    <row r="59" spans="1:6">
      <c r="A59" s="69">
        <v>2021</v>
      </c>
      <c r="B59" s="97">
        <v>13.7</v>
      </c>
      <c r="C59" s="97">
        <v>11.3</v>
      </c>
      <c r="D59" s="97">
        <v>21.6</v>
      </c>
      <c r="E59" s="97">
        <v>9.4</v>
      </c>
      <c r="F59" s="97">
        <v>13.9</v>
      </c>
    </row>
    <row r="60" spans="1:6">
      <c r="A60" s="69">
        <v>2022</v>
      </c>
      <c r="B60" s="97">
        <v>13.8</v>
      </c>
      <c r="C60" s="97">
        <v>11</v>
      </c>
      <c r="D60" s="97">
        <v>23.3</v>
      </c>
      <c r="E60" s="97">
        <v>8.3000000000000007</v>
      </c>
      <c r="F60" s="97">
        <v>14.6</v>
      </c>
    </row>
    <row r="61" spans="1:6">
      <c r="A61" s="69">
        <v>2023</v>
      </c>
      <c r="B61" s="97">
        <v>11.4</v>
      </c>
      <c r="C61" s="97">
        <v>8.9</v>
      </c>
      <c r="D61" s="97">
        <v>19.8</v>
      </c>
      <c r="E61" s="97">
        <v>6.4</v>
      </c>
      <c r="F61" s="97">
        <v>12.3</v>
      </c>
    </row>
    <row r="62" spans="1:6">
      <c r="B62" s="98">
        <f>B61/B48-1</f>
        <v>-0.25853658536585367</v>
      </c>
      <c r="C62" s="98">
        <f t="shared" ref="C62:F62" si="4">C61/C48-1</f>
        <v>-0.18653926049023672</v>
      </c>
      <c r="D62" s="98">
        <f t="shared" si="4"/>
        <v>-0.31599999999999995</v>
      </c>
      <c r="E62" s="98">
        <f t="shared" si="4"/>
        <v>-0.18012422360248426</v>
      </c>
      <c r="F62" s="98">
        <f t="shared" si="4"/>
        <v>-0.20712468193384226</v>
      </c>
    </row>
    <row r="63" spans="1:6">
      <c r="A63" s="69" t="s">
        <v>236</v>
      </c>
    </row>
    <row r="64" spans="1:6">
      <c r="A64" s="69" t="s">
        <v>242</v>
      </c>
    </row>
  </sheetData>
  <mergeCells count="2">
    <mergeCell ref="A26:F26"/>
    <mergeCell ref="A46:F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7"/>
  <sheetViews>
    <sheetView zoomScale="120" zoomScaleNormal="120" workbookViewId="0">
      <selection activeCell="C15" sqref="C15"/>
    </sheetView>
  </sheetViews>
  <sheetFormatPr baseColWidth="10" defaultColWidth="10.875" defaultRowHeight="12.75"/>
  <cols>
    <col min="1" max="2" width="10.875" style="69"/>
    <col min="3" max="3" width="15.5" style="69" bestFit="1" customWidth="1"/>
    <col min="4" max="4" width="10.875" style="69"/>
    <col min="5" max="5" width="12" style="69" bestFit="1" customWidth="1"/>
    <col min="6" max="12" width="10.875" style="69"/>
    <col min="13" max="14" width="11.375" style="69" bestFit="1" customWidth="1"/>
    <col min="15" max="15" width="11.625" style="69" bestFit="1" customWidth="1"/>
    <col min="16" max="16384" width="10.875" style="69"/>
  </cols>
  <sheetData>
    <row r="2" spans="1:15">
      <c r="A2" s="69" t="s">
        <v>221</v>
      </c>
    </row>
    <row r="4" spans="1:15">
      <c r="A4" s="69" t="s">
        <v>218</v>
      </c>
      <c r="B4" s="69">
        <v>2010</v>
      </c>
      <c r="C4" s="69">
        <v>2011</v>
      </c>
      <c r="D4" s="69">
        <v>2012</v>
      </c>
      <c r="E4" s="69">
        <v>2013</v>
      </c>
      <c r="F4" s="69">
        <v>2014</v>
      </c>
      <c r="G4" s="69">
        <v>2015</v>
      </c>
      <c r="H4" s="69">
        <v>2016</v>
      </c>
      <c r="I4" s="69">
        <v>2017</v>
      </c>
      <c r="J4" s="69">
        <v>2018</v>
      </c>
      <c r="K4" s="69">
        <v>2019</v>
      </c>
      <c r="L4" s="69">
        <v>2020</v>
      </c>
      <c r="M4" s="69">
        <v>2021</v>
      </c>
      <c r="N4" s="69">
        <v>2022</v>
      </c>
      <c r="O4" s="69">
        <v>2023</v>
      </c>
    </row>
    <row r="5" spans="1:15">
      <c r="A5" s="70" t="s">
        <v>205</v>
      </c>
      <c r="B5" s="70">
        <v>446095.4459404113</v>
      </c>
      <c r="C5" s="70">
        <v>479271.944862556</v>
      </c>
      <c r="D5" s="70">
        <v>501173</v>
      </c>
      <c r="E5" s="70">
        <v>535997</v>
      </c>
      <c r="F5" s="70">
        <v>576927</v>
      </c>
      <c r="G5" s="70">
        <v>587004</v>
      </c>
      <c r="H5" s="70">
        <v>621695</v>
      </c>
      <c r="I5" s="70">
        <v>643335</v>
      </c>
      <c r="J5" s="70">
        <v>674446</v>
      </c>
      <c r="K5" s="70">
        <v>697805</v>
      </c>
      <c r="L5" s="70">
        <v>627366</v>
      </c>
      <c r="M5" s="71">
        <v>772538</v>
      </c>
      <c r="N5" s="71">
        <v>919151</v>
      </c>
      <c r="O5" s="71">
        <v>1064986</v>
      </c>
    </row>
    <row r="6" spans="1:15">
      <c r="A6" s="72" t="s">
        <v>206</v>
      </c>
      <c r="B6" s="72">
        <v>536303.56625881849</v>
      </c>
      <c r="C6" s="72">
        <v>574329.33069899655</v>
      </c>
      <c r="D6" s="72">
        <v>599150</v>
      </c>
      <c r="E6" s="72">
        <v>641273</v>
      </c>
      <c r="F6" s="72">
        <v>688794</v>
      </c>
      <c r="G6" s="72">
        <v>697539</v>
      </c>
      <c r="H6" s="72">
        <v>733404</v>
      </c>
      <c r="I6" s="72">
        <v>754651</v>
      </c>
      <c r="J6" s="72">
        <v>795410</v>
      </c>
      <c r="K6" s="72">
        <v>824373</v>
      </c>
      <c r="L6" s="72">
        <v>726798</v>
      </c>
      <c r="M6" s="73">
        <v>904825</v>
      </c>
      <c r="N6" s="73">
        <v>1073933</v>
      </c>
      <c r="O6" s="73">
        <v>1238975</v>
      </c>
    </row>
    <row r="7" spans="1:15">
      <c r="A7" s="72" t="s">
        <v>215</v>
      </c>
      <c r="B7" s="72">
        <v>657483.60428961227</v>
      </c>
      <c r="C7" s="72">
        <v>700132.58793916705</v>
      </c>
      <c r="D7" s="72">
        <v>716700</v>
      </c>
      <c r="E7" s="72">
        <v>770132</v>
      </c>
      <c r="F7" s="72">
        <v>828746</v>
      </c>
      <c r="G7" s="72">
        <v>833381</v>
      </c>
      <c r="H7" s="72">
        <v>877380</v>
      </c>
      <c r="I7" s="72">
        <v>892147</v>
      </c>
      <c r="J7" s="72">
        <v>940837</v>
      </c>
      <c r="K7" s="72">
        <v>985385</v>
      </c>
      <c r="L7" s="72">
        <v>849113</v>
      </c>
      <c r="M7" s="73">
        <v>1108793</v>
      </c>
      <c r="N7" s="73">
        <v>1319667</v>
      </c>
      <c r="O7" s="73">
        <v>1521025</v>
      </c>
    </row>
    <row r="8" spans="1:15">
      <c r="A8" s="74" t="s">
        <v>216</v>
      </c>
      <c r="B8" s="74">
        <v>362737.47634354164</v>
      </c>
      <c r="C8" s="74">
        <v>389530.8112593852</v>
      </c>
      <c r="D8" s="74">
        <v>426826</v>
      </c>
      <c r="E8" s="74">
        <v>453561</v>
      </c>
      <c r="F8" s="74">
        <v>486354</v>
      </c>
      <c r="G8" s="74">
        <v>502538</v>
      </c>
      <c r="H8" s="74">
        <v>528344</v>
      </c>
      <c r="I8" s="74">
        <v>560406</v>
      </c>
      <c r="J8" s="74">
        <v>591605</v>
      </c>
      <c r="K8" s="74">
        <v>600053</v>
      </c>
      <c r="L8" s="74">
        <v>557432</v>
      </c>
      <c r="M8" s="75">
        <v>624634</v>
      </c>
      <c r="N8" s="75">
        <v>738570</v>
      </c>
      <c r="O8" s="75">
        <v>856136</v>
      </c>
    </row>
    <row r="9" spans="1:15">
      <c r="A9" s="76" t="s">
        <v>217</v>
      </c>
      <c r="B9" s="76">
        <v>172673.79629406231</v>
      </c>
      <c r="C9" s="76">
        <v>188254.11383212294</v>
      </c>
      <c r="D9" s="76">
        <v>198365</v>
      </c>
      <c r="E9" s="76">
        <v>209083</v>
      </c>
      <c r="F9" s="76">
        <v>228041</v>
      </c>
      <c r="G9" s="76">
        <v>240870</v>
      </c>
      <c r="H9" s="76">
        <v>270433</v>
      </c>
      <c r="I9" s="76">
        <v>291873</v>
      </c>
      <c r="J9" s="76">
        <v>290222</v>
      </c>
      <c r="K9" s="76">
        <v>289603</v>
      </c>
      <c r="L9" s="76">
        <v>302120</v>
      </c>
      <c r="M9" s="77">
        <v>335399</v>
      </c>
      <c r="N9" s="77">
        <v>404034</v>
      </c>
      <c r="O9" s="77">
        <v>482386</v>
      </c>
    </row>
    <row r="11" spans="1:15">
      <c r="A11" s="78" t="s">
        <v>227</v>
      </c>
    </row>
    <row r="12" spans="1:15">
      <c r="A12" s="78" t="s">
        <v>228</v>
      </c>
    </row>
    <row r="13" spans="1:15">
      <c r="A13" s="78" t="s">
        <v>229</v>
      </c>
    </row>
    <row r="14" spans="1:15">
      <c r="A14" s="78" t="s">
        <v>230</v>
      </c>
    </row>
    <row r="15" spans="1:15">
      <c r="A15" s="78"/>
    </row>
    <row r="16" spans="1:15" ht="13.5" thickBot="1">
      <c r="A16" s="69" t="s">
        <v>218</v>
      </c>
      <c r="B16" s="69">
        <v>2010</v>
      </c>
      <c r="C16" s="69">
        <v>2011</v>
      </c>
      <c r="D16" s="69">
        <v>2012</v>
      </c>
    </row>
    <row r="17" spans="1:5">
      <c r="A17" s="61" t="s">
        <v>205</v>
      </c>
      <c r="B17" s="65">
        <v>445524</v>
      </c>
      <c r="C17" s="65">
        <v>478658</v>
      </c>
      <c r="D17" s="65">
        <v>500531</v>
      </c>
    </row>
    <row r="18" spans="1:5">
      <c r="A18" s="62" t="s">
        <v>206</v>
      </c>
      <c r="B18" s="66">
        <v>528705</v>
      </c>
      <c r="C18" s="66">
        <v>566192</v>
      </c>
      <c r="D18" s="66">
        <v>590661</v>
      </c>
    </row>
    <row r="19" spans="1:5">
      <c r="A19" s="63" t="s">
        <v>215</v>
      </c>
      <c r="B19" s="67">
        <v>650562</v>
      </c>
      <c r="C19" s="67">
        <v>692762</v>
      </c>
      <c r="D19" s="67">
        <v>709155</v>
      </c>
    </row>
    <row r="20" spans="1:5">
      <c r="A20" s="62" t="s">
        <v>216</v>
      </c>
      <c r="B20" s="66">
        <v>355869</v>
      </c>
      <c r="C20" s="66">
        <v>382155</v>
      </c>
      <c r="D20" s="66">
        <v>418744</v>
      </c>
    </row>
    <row r="21" spans="1:5" ht="13.5" thickBot="1">
      <c r="A21" s="64" t="s">
        <v>217</v>
      </c>
      <c r="B21" s="68">
        <v>180395</v>
      </c>
      <c r="C21" s="68">
        <v>196672</v>
      </c>
      <c r="D21" s="68">
        <v>207235</v>
      </c>
    </row>
    <row r="23" spans="1:5">
      <c r="A23" s="78" t="s">
        <v>219</v>
      </c>
    </row>
    <row r="24" spans="1:5">
      <c r="A24" s="78" t="s">
        <v>220</v>
      </c>
    </row>
    <row r="26" spans="1:5" ht="13.5" thickBot="1"/>
    <row r="27" spans="1:5" ht="21.75" thickBot="1">
      <c r="A27" s="127" t="s">
        <v>222</v>
      </c>
      <c r="B27" s="128"/>
      <c r="C27" s="128"/>
      <c r="D27" s="128"/>
      <c r="E27" s="129"/>
    </row>
    <row r="28" spans="1:5" ht="39" thickBot="1">
      <c r="A28" s="83"/>
      <c r="B28" s="84" t="s">
        <v>223</v>
      </c>
      <c r="C28" s="84" t="s">
        <v>226</v>
      </c>
      <c r="D28" s="84" t="s">
        <v>224</v>
      </c>
      <c r="E28" s="85" t="s">
        <v>225</v>
      </c>
    </row>
    <row r="29" spans="1:5">
      <c r="A29" s="86">
        <v>2008</v>
      </c>
      <c r="B29" s="87">
        <v>605713</v>
      </c>
      <c r="C29" s="88"/>
      <c r="D29" s="88"/>
      <c r="E29" s="89"/>
    </row>
    <row r="30" spans="1:5">
      <c r="A30" s="90">
        <v>2009</v>
      </c>
      <c r="B30" s="80">
        <v>612616</v>
      </c>
      <c r="C30" s="81"/>
      <c r="D30" s="81"/>
      <c r="E30" s="91"/>
    </row>
    <row r="31" spans="1:5">
      <c r="A31" s="90">
        <v>2010</v>
      </c>
      <c r="B31" s="80">
        <v>640151</v>
      </c>
      <c r="C31" s="80">
        <v>446095.4459404113</v>
      </c>
      <c r="D31" s="82">
        <v>4.7699999999999992E-2</v>
      </c>
      <c r="E31" s="92">
        <f>C31/(1+D31)</f>
        <v>425785.47861068178</v>
      </c>
    </row>
    <row r="32" spans="1:5">
      <c r="A32" s="90">
        <v>2011</v>
      </c>
      <c r="B32" s="80">
        <v>684628</v>
      </c>
      <c r="C32" s="80">
        <v>479271.944862556</v>
      </c>
      <c r="D32" s="82">
        <v>2.07E-2</v>
      </c>
      <c r="E32" s="92">
        <f t="shared" ref="E32:E44" si="0">C32/(1+D32)</f>
        <v>469552.21403209172</v>
      </c>
    </row>
    <row r="33" spans="1:5">
      <c r="A33" s="90">
        <v>2012</v>
      </c>
      <c r="B33" s="80">
        <v>711415</v>
      </c>
      <c r="C33" s="80">
        <v>501173</v>
      </c>
      <c r="D33" s="82">
        <v>3.0200000000000001E-2</v>
      </c>
      <c r="E33" s="92">
        <f t="shared" si="0"/>
        <v>486481.26577363617</v>
      </c>
    </row>
    <row r="34" spans="1:5">
      <c r="A34" s="90">
        <v>2013</v>
      </c>
      <c r="B34" s="80">
        <v>747939.00000000012</v>
      </c>
      <c r="C34" s="80">
        <v>535997</v>
      </c>
      <c r="D34" s="82">
        <v>3.44E-2</v>
      </c>
      <c r="E34" s="92">
        <f t="shared" si="0"/>
        <v>518171.88708430011</v>
      </c>
    </row>
    <row r="35" spans="1:5">
      <c r="A35" s="90">
        <v>2014</v>
      </c>
      <c r="B35" s="80">
        <v>781589</v>
      </c>
      <c r="C35" s="80">
        <v>576927</v>
      </c>
      <c r="D35" s="82">
        <v>0.02</v>
      </c>
      <c r="E35" s="92">
        <f t="shared" si="0"/>
        <v>565614.70588235289</v>
      </c>
    </row>
    <row r="36" spans="1:5">
      <c r="A36" s="90">
        <v>2015</v>
      </c>
      <c r="B36" s="80">
        <v>804692</v>
      </c>
      <c r="C36" s="80">
        <v>587004</v>
      </c>
      <c r="D36" s="82">
        <v>2.9300000000000003E-2</v>
      </c>
      <c r="E36" s="92">
        <f t="shared" si="0"/>
        <v>570294.37481783726</v>
      </c>
    </row>
    <row r="37" spans="1:5">
      <c r="A37" s="90">
        <v>2016</v>
      </c>
      <c r="B37" s="80">
        <v>821488.99999999988</v>
      </c>
      <c r="C37" s="80">
        <v>621695</v>
      </c>
      <c r="D37" s="82">
        <v>4.41E-2</v>
      </c>
      <c r="E37" s="92">
        <f t="shared" si="0"/>
        <v>595436.26089455036</v>
      </c>
    </row>
    <row r="38" spans="1:5">
      <c r="A38" s="90">
        <v>2017</v>
      </c>
      <c r="B38" s="80">
        <v>832656</v>
      </c>
      <c r="C38" s="80">
        <v>643335</v>
      </c>
      <c r="D38" s="82">
        <v>8.199999999999999E-2</v>
      </c>
      <c r="E38" s="92">
        <f t="shared" si="0"/>
        <v>594579.48243992601</v>
      </c>
    </row>
    <row r="39" spans="1:5">
      <c r="A39" s="90">
        <v>2018</v>
      </c>
      <c r="B39" s="80">
        <v>854008</v>
      </c>
      <c r="C39" s="80">
        <v>674446</v>
      </c>
      <c r="D39" s="82">
        <v>4.3700000000000003E-2</v>
      </c>
      <c r="E39" s="92">
        <f t="shared" si="0"/>
        <v>646206.76439589914</v>
      </c>
    </row>
    <row r="40" spans="1:5">
      <c r="A40" s="90">
        <v>2019</v>
      </c>
      <c r="B40" s="80">
        <v>881224</v>
      </c>
      <c r="C40" s="80">
        <v>697805</v>
      </c>
      <c r="D40" s="82">
        <v>3.1600000000000003E-2</v>
      </c>
      <c r="E40" s="92">
        <f t="shared" si="0"/>
        <v>676429.81775882118</v>
      </c>
    </row>
    <row r="41" spans="1:5">
      <c r="A41" s="90">
        <v>2020</v>
      </c>
      <c r="B41" s="80">
        <v>817900</v>
      </c>
      <c r="C41" s="80">
        <v>627366</v>
      </c>
      <c r="D41" s="82">
        <v>3.3099999999999997E-2</v>
      </c>
      <c r="E41" s="92">
        <f t="shared" si="0"/>
        <v>607265.51156712812</v>
      </c>
    </row>
    <row r="42" spans="1:5">
      <c r="A42" s="90">
        <v>2021</v>
      </c>
      <c r="B42" s="80">
        <v>906243</v>
      </c>
      <c r="C42" s="80">
        <v>772538</v>
      </c>
      <c r="D42" s="82">
        <v>2.8500000000000001E-2</v>
      </c>
      <c r="E42" s="92">
        <f t="shared" si="0"/>
        <v>751130.77297034522</v>
      </c>
    </row>
    <row r="43" spans="1:5">
      <c r="A43" s="90">
        <v>2022</v>
      </c>
      <c r="B43" s="80">
        <v>972298</v>
      </c>
      <c r="C43" s="80">
        <v>919151</v>
      </c>
      <c r="D43" s="82">
        <v>3.3000000000000002E-2</v>
      </c>
      <c r="E43" s="92">
        <f t="shared" si="0"/>
        <v>889787.9961277832</v>
      </c>
    </row>
    <row r="44" spans="1:5" ht="13.5" thickBot="1">
      <c r="A44" s="93">
        <v>2023</v>
      </c>
      <c r="B44" s="94">
        <v>978232.99999999988</v>
      </c>
      <c r="C44" s="94">
        <v>1064986</v>
      </c>
      <c r="D44" s="95">
        <v>9.0700000000000003E-2</v>
      </c>
      <c r="E44" s="96">
        <f t="shared" si="0"/>
        <v>976424.31466030993</v>
      </c>
    </row>
    <row r="45" spans="1:5">
      <c r="B45" s="79">
        <f>(B44/B31)-1</f>
        <v>0.52812851967738839</v>
      </c>
      <c r="C45" s="79">
        <f>(C44/C31)-1</f>
        <v>1.387350083242632</v>
      </c>
      <c r="E45" s="79">
        <f>(E44/E31)-1</f>
        <v>1.2932306612389346</v>
      </c>
    </row>
    <row r="46" spans="1:5">
      <c r="A46" s="78" t="s">
        <v>219</v>
      </c>
    </row>
    <row r="47" spans="1:5">
      <c r="A47" s="78" t="s">
        <v>220</v>
      </c>
    </row>
  </sheetData>
  <mergeCells count="1">
    <mergeCell ref="A27: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75" zoomScaleNormal="175" zoomScalePageLayoutView="175" workbookViewId="0">
      <selection sqref="A1:E1"/>
    </sheetView>
  </sheetViews>
  <sheetFormatPr baseColWidth="10" defaultRowHeight="15.75"/>
  <cols>
    <col min="1" max="1" width="10.125" customWidth="1"/>
    <col min="2" max="5" width="30.875" customWidth="1"/>
  </cols>
  <sheetData>
    <row r="1" spans="1:5">
      <c r="A1" s="130" t="s">
        <v>0</v>
      </c>
      <c r="B1" s="130"/>
      <c r="C1" s="130"/>
      <c r="D1" s="130"/>
      <c r="E1" s="130"/>
    </row>
    <row r="2" spans="1:5">
      <c r="A2" s="27" t="s">
        <v>1</v>
      </c>
      <c r="B2" s="28" t="s">
        <v>3</v>
      </c>
      <c r="C2" s="28" t="s">
        <v>2</v>
      </c>
      <c r="D2" s="28" t="s">
        <v>168</v>
      </c>
      <c r="E2" s="28" t="s">
        <v>4</v>
      </c>
    </row>
    <row r="3" spans="1:5">
      <c r="A3" s="27" t="s">
        <v>7</v>
      </c>
      <c r="B3" s="28" t="s">
        <v>243</v>
      </c>
      <c r="C3" s="28" t="s">
        <v>17</v>
      </c>
      <c r="D3" s="28" t="s">
        <v>169</v>
      </c>
      <c r="E3" s="28" t="s">
        <v>18</v>
      </c>
    </row>
    <row r="4" spans="1:5" ht="24">
      <c r="A4" s="27" t="s">
        <v>16</v>
      </c>
      <c r="B4" s="28" t="s">
        <v>6</v>
      </c>
      <c r="C4" s="28" t="s">
        <v>13</v>
      </c>
      <c r="D4" s="28" t="s">
        <v>170</v>
      </c>
      <c r="E4" s="28" t="s">
        <v>19</v>
      </c>
    </row>
    <row r="5" spans="1:5" ht="240">
      <c r="A5" s="27" t="s">
        <v>23</v>
      </c>
      <c r="B5" s="28" t="s">
        <v>37</v>
      </c>
      <c r="C5" s="28" t="s">
        <v>38</v>
      </c>
      <c r="D5" s="28" t="s">
        <v>48</v>
      </c>
      <c r="E5" s="28" t="s">
        <v>49</v>
      </c>
    </row>
    <row r="6" spans="1:5" ht="192" customHeight="1">
      <c r="A6" s="27" t="s">
        <v>8</v>
      </c>
      <c r="B6" s="28" t="s">
        <v>14</v>
      </c>
      <c r="C6" s="28" t="s">
        <v>50</v>
      </c>
      <c r="D6" s="28" t="s">
        <v>67</v>
      </c>
      <c r="E6" s="28" t="s">
        <v>47</v>
      </c>
    </row>
    <row r="7" spans="1:5" ht="285" customHeight="1">
      <c r="A7" s="27" t="s">
        <v>5</v>
      </c>
      <c r="B7" s="28" t="s">
        <v>15</v>
      </c>
      <c r="C7" s="28" t="s">
        <v>51</v>
      </c>
      <c r="D7" s="28" t="s">
        <v>55</v>
      </c>
      <c r="E7" s="28" t="s">
        <v>22</v>
      </c>
    </row>
    <row r="8" spans="1:5">
      <c r="A8" s="27" t="s">
        <v>9</v>
      </c>
      <c r="B8" s="28" t="s">
        <v>11</v>
      </c>
      <c r="C8" s="28" t="s">
        <v>11</v>
      </c>
      <c r="D8" s="28" t="s">
        <v>11</v>
      </c>
      <c r="E8" s="28" t="s">
        <v>11</v>
      </c>
    </row>
    <row r="9" spans="1:5">
      <c r="A9" s="27" t="s">
        <v>10</v>
      </c>
      <c r="B9" s="28" t="s">
        <v>12</v>
      </c>
      <c r="C9" s="28" t="s">
        <v>12</v>
      </c>
      <c r="D9" s="28" t="s">
        <v>12</v>
      </c>
      <c r="E9" s="28" t="s">
        <v>12</v>
      </c>
    </row>
    <row r="10" spans="1:5" ht="24">
      <c r="A10" s="27" t="s">
        <v>20</v>
      </c>
      <c r="B10" s="28" t="s">
        <v>21</v>
      </c>
      <c r="C10" s="28" t="s">
        <v>21</v>
      </c>
      <c r="D10" s="28" t="s">
        <v>21</v>
      </c>
      <c r="E10" s="28" t="s">
        <v>21</v>
      </c>
    </row>
    <row r="11" spans="1:5" ht="72">
      <c r="A11" s="27" t="s">
        <v>52</v>
      </c>
      <c r="B11" s="28" t="s">
        <v>53</v>
      </c>
      <c r="C11" s="28" t="s">
        <v>54</v>
      </c>
      <c r="D11" s="28" t="s">
        <v>56</v>
      </c>
      <c r="E11" s="28" t="s">
        <v>68</v>
      </c>
    </row>
  </sheetData>
  <mergeCells count="1">
    <mergeCell ref="A1:E1"/>
  </mergeCells>
  <phoneticPr fontId="5"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6"/>
  <sheetViews>
    <sheetView zoomScale="150" zoomScaleNormal="150" zoomScalePageLayoutView="150" workbookViewId="0">
      <selection activeCell="E26" sqref="E26"/>
    </sheetView>
  </sheetViews>
  <sheetFormatPr baseColWidth="10" defaultColWidth="10.875" defaultRowHeight="15.75"/>
  <cols>
    <col min="1" max="1" width="10.875" style="1"/>
    <col min="2" max="2" width="11.875" style="1" customWidth="1"/>
    <col min="3" max="3" width="14.375" style="1" customWidth="1"/>
    <col min="4" max="4" width="13.625" style="1" customWidth="1"/>
    <col min="5" max="16384" width="10.875" style="1"/>
  </cols>
  <sheetData>
    <row r="3" spans="2:4">
      <c r="B3" s="1" t="s">
        <v>26</v>
      </c>
    </row>
    <row r="4" spans="2:4">
      <c r="C4" s="1" t="s">
        <v>24</v>
      </c>
      <c r="D4" s="1" t="s">
        <v>25</v>
      </c>
    </row>
    <row r="5" spans="2:4">
      <c r="B5" s="1">
        <v>2002</v>
      </c>
      <c r="C5" s="2">
        <v>0.90569999999999995</v>
      </c>
      <c r="D5" s="2">
        <v>0.84389999999999998</v>
      </c>
    </row>
    <row r="6" spans="2:4">
      <c r="B6" s="1">
        <v>2003</v>
      </c>
      <c r="C6" s="2">
        <v>0.94289999999999996</v>
      </c>
      <c r="D6" s="2">
        <v>0.86140000000000005</v>
      </c>
    </row>
    <row r="7" spans="2:4">
      <c r="B7" s="1">
        <v>2004</v>
      </c>
      <c r="C7" s="2">
        <v>0.95509999999999995</v>
      </c>
      <c r="D7" s="2">
        <v>0.86209999999999998</v>
      </c>
    </row>
    <row r="8" spans="2:4">
      <c r="B8" s="1">
        <v>2005</v>
      </c>
      <c r="C8" s="2">
        <v>0.97860000000000003</v>
      </c>
      <c r="D8" s="2">
        <v>0.88109999999999999</v>
      </c>
    </row>
    <row r="9" spans="2:4">
      <c r="B9" s="1">
        <v>2006</v>
      </c>
      <c r="C9" s="2">
        <v>1.0051000000000001</v>
      </c>
      <c r="D9" s="2">
        <v>0.89419999999999999</v>
      </c>
    </row>
    <row r="10" spans="2:4">
      <c r="B10" s="1">
        <v>2007</v>
      </c>
      <c r="C10" s="2">
        <v>1.0086999999999999</v>
      </c>
      <c r="D10" s="2">
        <v>0.89380000000000004</v>
      </c>
    </row>
    <row r="11" spans="2:4">
      <c r="B11" s="1">
        <v>2008</v>
      </c>
      <c r="C11" s="2">
        <v>1.0236000000000001</v>
      </c>
      <c r="D11" s="2">
        <v>0.89200000000000002</v>
      </c>
    </row>
    <row r="12" spans="2:4">
      <c r="B12" s="1">
        <v>2009</v>
      </c>
      <c r="C12" s="2">
        <v>1.0465</v>
      </c>
      <c r="D12" s="2">
        <v>0.90029999999999999</v>
      </c>
    </row>
    <row r="13" spans="2:4">
      <c r="B13" s="1">
        <v>2010</v>
      </c>
      <c r="C13" s="2">
        <v>1.0397000000000001</v>
      </c>
      <c r="D13" s="2">
        <v>0.89670000000000005</v>
      </c>
    </row>
    <row r="14" spans="2:4">
      <c r="B14" s="1">
        <v>2011</v>
      </c>
      <c r="C14" s="2">
        <v>1.0344</v>
      </c>
      <c r="D14" s="2">
        <v>0.90539999999999998</v>
      </c>
    </row>
    <row r="15" spans="2:4">
      <c r="B15" s="1">
        <v>2012</v>
      </c>
      <c r="C15" s="2">
        <v>1.0076000000000001</v>
      </c>
      <c r="D15" s="2">
        <v>0.8831</v>
      </c>
    </row>
    <row r="16" spans="2:4">
      <c r="B16" s="1" t="s">
        <v>35</v>
      </c>
    </row>
    <row r="18" spans="2:4">
      <c r="C18" s="1" t="s">
        <v>34</v>
      </c>
    </row>
    <row r="19" spans="2:4">
      <c r="B19" s="1">
        <v>2000</v>
      </c>
      <c r="C19" s="6">
        <v>8.35</v>
      </c>
    </row>
    <row r="20" spans="2:4">
      <c r="B20" s="1">
        <v>2001</v>
      </c>
      <c r="C20" s="6">
        <v>8.5299999999999994</v>
      </c>
    </row>
    <row r="21" spans="2:4">
      <c r="B21" s="1">
        <v>2002</v>
      </c>
      <c r="C21" s="6">
        <v>8.5500000000000007</v>
      </c>
    </row>
    <row r="22" spans="2:4">
      <c r="B22" s="1">
        <v>2003</v>
      </c>
      <c r="C22" s="6">
        <v>8.64</v>
      </c>
    </row>
    <row r="23" spans="2:4">
      <c r="B23" s="1">
        <v>2004</v>
      </c>
      <c r="C23" s="6">
        <v>8.83</v>
      </c>
    </row>
    <row r="24" spans="2:4">
      <c r="B24" s="1">
        <v>2005</v>
      </c>
      <c r="C24" s="6">
        <v>8.77</v>
      </c>
    </row>
    <row r="25" spans="2:4">
      <c r="B25" s="1">
        <v>2006</v>
      </c>
      <c r="C25" s="7"/>
      <c r="D25" s="1">
        <v>9.77</v>
      </c>
    </row>
    <row r="26" spans="2:4">
      <c r="B26" s="1">
        <v>2007</v>
      </c>
      <c r="C26" s="6">
        <v>9.11</v>
      </c>
    </row>
    <row r="27" spans="2:4">
      <c r="B27" s="1">
        <v>2008</v>
      </c>
      <c r="C27" s="6">
        <v>9.2100000000000009</v>
      </c>
    </row>
    <row r="28" spans="2:4">
      <c r="B28" s="1">
        <v>2009</v>
      </c>
      <c r="C28" s="6">
        <v>9.15</v>
      </c>
    </row>
    <row r="29" spans="2:4">
      <c r="B29" s="1">
        <v>2010</v>
      </c>
      <c r="C29" s="6">
        <v>9.27</v>
      </c>
    </row>
    <row r="30" spans="2:4">
      <c r="B30" s="1">
        <v>2011</v>
      </c>
      <c r="C30" s="6">
        <v>9.4</v>
      </c>
    </row>
    <row r="31" spans="2:4">
      <c r="B31" s="1">
        <v>2012</v>
      </c>
      <c r="C31" s="7">
        <v>9.5</v>
      </c>
    </row>
    <row r="32" spans="2:4">
      <c r="B32" s="5" t="s">
        <v>36</v>
      </c>
    </row>
    <row r="34" spans="2:6">
      <c r="C34" s="1" t="s">
        <v>27</v>
      </c>
    </row>
    <row r="35" spans="2:6">
      <c r="C35" s="1" t="s">
        <v>29</v>
      </c>
      <c r="D35" s="1" t="s">
        <v>30</v>
      </c>
      <c r="E35" s="1" t="s">
        <v>31</v>
      </c>
      <c r="F35" s="1" t="s">
        <v>32</v>
      </c>
    </row>
    <row r="36" spans="2:6">
      <c r="B36" s="1">
        <v>2000</v>
      </c>
      <c r="C36" s="2">
        <v>0.35220000000000001</v>
      </c>
      <c r="D36" s="2">
        <v>0.23599999999999999</v>
      </c>
      <c r="E36" s="2">
        <v>0.58830000000000005</v>
      </c>
      <c r="F36" s="2">
        <v>0.41170000000000001</v>
      </c>
    </row>
    <row r="37" spans="2:6">
      <c r="B37" s="1">
        <v>2001</v>
      </c>
      <c r="C37" s="2">
        <v>0.32679999999999998</v>
      </c>
      <c r="D37" s="2">
        <v>0.2712</v>
      </c>
      <c r="E37" s="2">
        <v>0.59799999999999998</v>
      </c>
      <c r="F37" s="2">
        <v>0.40200000000000002</v>
      </c>
    </row>
    <row r="38" spans="2:6">
      <c r="B38" s="1">
        <v>2002</v>
      </c>
      <c r="C38" s="2">
        <v>0.31859999999999999</v>
      </c>
      <c r="D38" s="2">
        <v>0.27689999999999998</v>
      </c>
      <c r="E38" s="2">
        <v>0.59550000000000003</v>
      </c>
      <c r="F38" s="2">
        <v>0.40450000000000003</v>
      </c>
    </row>
    <row r="39" spans="2:6">
      <c r="B39" s="1">
        <v>2003</v>
      </c>
      <c r="C39" s="2">
        <v>0.32990000000000003</v>
      </c>
      <c r="D39" s="2">
        <v>0.28360000000000002</v>
      </c>
      <c r="E39" s="2">
        <v>0.61350000000000005</v>
      </c>
      <c r="F39" s="2">
        <v>0.38650000000000001</v>
      </c>
    </row>
    <row r="40" spans="2:6">
      <c r="B40" s="1">
        <v>2004</v>
      </c>
      <c r="C40" s="2">
        <v>0.35070000000000001</v>
      </c>
      <c r="D40" s="2">
        <v>0.36709999999999998</v>
      </c>
      <c r="E40" s="2">
        <v>0.71779999999999999</v>
      </c>
      <c r="F40" s="2">
        <v>0.28220000000000001</v>
      </c>
    </row>
    <row r="41" spans="2:6">
      <c r="B41" s="1">
        <v>2005</v>
      </c>
      <c r="C41" s="2">
        <v>0.36309999999999998</v>
      </c>
      <c r="D41" s="2">
        <v>0.43319999999999997</v>
      </c>
      <c r="E41" s="2">
        <v>0.79630000000000001</v>
      </c>
      <c r="F41" s="2">
        <v>0.20369999999999999</v>
      </c>
    </row>
    <row r="42" spans="2:6">
      <c r="B42" s="1">
        <v>2006</v>
      </c>
      <c r="C42" s="2">
        <v>0.37669999999999998</v>
      </c>
      <c r="D42" s="2">
        <v>0.4632</v>
      </c>
      <c r="E42" s="3">
        <v>0.84</v>
      </c>
      <c r="F42" s="3">
        <v>0.16</v>
      </c>
    </row>
    <row r="43" spans="2:6">
      <c r="B43" s="1">
        <v>2007</v>
      </c>
      <c r="C43" s="2">
        <v>0.3891</v>
      </c>
      <c r="D43" s="2">
        <v>0.4919</v>
      </c>
      <c r="E43" s="2">
        <v>0.88100000000000001</v>
      </c>
      <c r="F43" s="2">
        <v>0.11899999999999999</v>
      </c>
    </row>
    <row r="44" spans="2:6">
      <c r="B44" s="1">
        <v>2008</v>
      </c>
      <c r="C44" s="2">
        <v>0.38769999999999999</v>
      </c>
      <c r="D44" s="2">
        <v>0.50590000000000002</v>
      </c>
      <c r="E44" s="2">
        <v>0.89359999999999995</v>
      </c>
      <c r="F44" s="2">
        <v>0.10639999999999999</v>
      </c>
    </row>
    <row r="45" spans="2:6">
      <c r="B45" s="1">
        <v>2009</v>
      </c>
      <c r="C45" s="2">
        <v>0.40160000000000001</v>
      </c>
      <c r="D45" s="2">
        <v>0.46639999999999998</v>
      </c>
      <c r="E45" s="2">
        <v>0.86799999999999999</v>
      </c>
      <c r="F45" s="2">
        <v>0.13200000000000001</v>
      </c>
    </row>
    <row r="46" spans="2:6">
      <c r="B46" s="1">
        <v>2010</v>
      </c>
      <c r="C46" s="2">
        <v>0.4108</v>
      </c>
      <c r="D46" s="2">
        <v>0.4763</v>
      </c>
      <c r="E46" s="2">
        <v>0.8871</v>
      </c>
      <c r="F46" s="2">
        <v>0.1129</v>
      </c>
    </row>
    <row r="47" spans="2:6">
      <c r="B47" s="1">
        <v>2011</v>
      </c>
      <c r="C47" s="2">
        <v>0.42609999999999998</v>
      </c>
      <c r="D47" s="2">
        <v>0.48259999999999997</v>
      </c>
      <c r="E47" s="2">
        <v>0.91669999999999996</v>
      </c>
      <c r="F47" s="2">
        <v>8.3299999999999999E-2</v>
      </c>
    </row>
    <row r="48" spans="2:6">
      <c r="B48" s="1">
        <v>2012</v>
      </c>
      <c r="C48" s="2">
        <v>0.4284</v>
      </c>
      <c r="D48" s="2">
        <v>0.48530000000000001</v>
      </c>
      <c r="E48" s="2">
        <v>0.92210000000000003</v>
      </c>
      <c r="F48" s="2">
        <v>7.7899999999999997E-2</v>
      </c>
    </row>
    <row r="49" spans="2:7">
      <c r="B49" s="1">
        <v>2013</v>
      </c>
      <c r="C49" s="2">
        <v>0.42759999999999998</v>
      </c>
      <c r="D49" s="2">
        <v>0.48110000000000003</v>
      </c>
      <c r="E49" s="2">
        <v>0.91690000000000005</v>
      </c>
      <c r="F49" s="2">
        <v>8.3099999999999993E-2</v>
      </c>
    </row>
    <row r="50" spans="2:7">
      <c r="B50" s="1">
        <v>2014</v>
      </c>
      <c r="C50" s="2">
        <v>0.43559999999999999</v>
      </c>
      <c r="D50" s="2">
        <v>0.48010000000000003</v>
      </c>
      <c r="E50" s="2">
        <v>0.95450000000000002</v>
      </c>
      <c r="F50" s="2">
        <v>4.5499999999999999E-2</v>
      </c>
    </row>
    <row r="51" spans="2:7">
      <c r="B51" s="1" t="s">
        <v>28</v>
      </c>
      <c r="C51" s="2">
        <v>0.4244</v>
      </c>
      <c r="D51" s="2">
        <v>0.4819</v>
      </c>
      <c r="E51" s="2">
        <v>0.94489999999999996</v>
      </c>
      <c r="F51" s="2">
        <v>5.5100000000000003E-2</v>
      </c>
    </row>
    <row r="52" spans="2:7">
      <c r="B52" s="1" t="s">
        <v>33</v>
      </c>
    </row>
    <row r="55" spans="2:7">
      <c r="B55" s="1" t="s">
        <v>41</v>
      </c>
    </row>
    <row r="56" spans="2:7">
      <c r="C56" s="1" t="s">
        <v>31</v>
      </c>
      <c r="D56" s="1" t="s">
        <v>39</v>
      </c>
      <c r="E56" s="1" t="s">
        <v>40</v>
      </c>
      <c r="F56" s="1" t="s">
        <v>40</v>
      </c>
      <c r="G56" s="1" t="s">
        <v>39</v>
      </c>
    </row>
    <row r="57" spans="2:7">
      <c r="B57" s="1">
        <v>2001</v>
      </c>
      <c r="C57" s="4">
        <v>7017.5649999999996</v>
      </c>
      <c r="D57" s="4">
        <v>3823.489</v>
      </c>
      <c r="E57" s="4">
        <v>3194.0759999999996</v>
      </c>
      <c r="F57" s="8">
        <f>E57/C57</f>
        <v>0.45515445884719269</v>
      </c>
      <c r="G57" s="8">
        <f>D57/C57</f>
        <v>0.54484554115280737</v>
      </c>
    </row>
    <row r="58" spans="2:7">
      <c r="B58" s="1">
        <v>2002</v>
      </c>
      <c r="C58" s="4">
        <v>7288.9669999999996</v>
      </c>
      <c r="D58" s="4">
        <v>3990.4009999999998</v>
      </c>
      <c r="E58" s="4">
        <v>3298.5659999999998</v>
      </c>
      <c r="F58" s="8">
        <f t="shared" ref="F58:F71" si="0">E58/C58</f>
        <v>0.45254231498098429</v>
      </c>
      <c r="G58" s="8">
        <f t="shared" ref="G58:G70" si="1">D58/C58</f>
        <v>0.54745768501901571</v>
      </c>
    </row>
    <row r="59" spans="2:7">
      <c r="B59" s="1">
        <v>2003</v>
      </c>
      <c r="C59" s="4">
        <v>7502.0119999999997</v>
      </c>
      <c r="D59" s="4">
        <v>4063.2910000000002</v>
      </c>
      <c r="E59" s="4">
        <v>3438.7209999999995</v>
      </c>
      <c r="F59" s="8">
        <f t="shared" si="0"/>
        <v>0.45837316709170817</v>
      </c>
      <c r="G59" s="8">
        <f t="shared" si="1"/>
        <v>0.54162683290829183</v>
      </c>
    </row>
    <row r="60" spans="2:7">
      <c r="B60" s="1">
        <v>2004</v>
      </c>
      <c r="C60" s="4">
        <v>7557.4849999999997</v>
      </c>
      <c r="D60" s="4">
        <v>3951.2530000000002</v>
      </c>
      <c r="E60" s="4">
        <v>3606.2319999999995</v>
      </c>
      <c r="F60" s="8">
        <f t="shared" si="0"/>
        <v>0.47717355707619658</v>
      </c>
      <c r="G60" s="8">
        <f t="shared" si="1"/>
        <v>0.52282644292380342</v>
      </c>
    </row>
    <row r="61" spans="2:7">
      <c r="B61" s="1">
        <v>2005</v>
      </c>
      <c r="C61" s="4">
        <v>7861.4620000000004</v>
      </c>
      <c r="D61" s="4">
        <v>4111.2879999999996</v>
      </c>
      <c r="E61" s="4">
        <v>3750.1740000000009</v>
      </c>
      <c r="F61" s="8">
        <f t="shared" si="0"/>
        <v>0.47703264354645492</v>
      </c>
      <c r="G61" s="8">
        <f t="shared" si="1"/>
        <v>0.52296735645354508</v>
      </c>
    </row>
    <row r="62" spans="2:7">
      <c r="B62" s="1">
        <v>2006</v>
      </c>
      <c r="C62" s="4">
        <v>8143.49</v>
      </c>
      <c r="D62" s="4">
        <v>4189.223</v>
      </c>
      <c r="E62" s="4">
        <v>3954.2669999999998</v>
      </c>
      <c r="F62" s="8">
        <f t="shared" si="0"/>
        <v>0.48557399837170551</v>
      </c>
      <c r="G62" s="8">
        <f t="shared" si="1"/>
        <v>0.51442600162829455</v>
      </c>
    </row>
    <row r="63" spans="2:7">
      <c r="B63" s="1">
        <v>2007</v>
      </c>
      <c r="C63" s="4">
        <v>8378.3693055555559</v>
      </c>
      <c r="D63" s="4">
        <v>4215.2784444444451</v>
      </c>
      <c r="E63" s="4">
        <v>4163.0908611111108</v>
      </c>
      <c r="F63" s="8">
        <f t="shared" si="0"/>
        <v>0.49688557633173741</v>
      </c>
      <c r="G63" s="8">
        <f t="shared" si="1"/>
        <v>0.50311442366826264</v>
      </c>
    </row>
    <row r="64" spans="2:7">
      <c r="B64" s="1">
        <v>2008</v>
      </c>
      <c r="C64" s="4">
        <v>8575.6784722222219</v>
      </c>
      <c r="D64" s="4">
        <v>4371.328361111111</v>
      </c>
      <c r="E64" s="4">
        <v>4204.3501111111109</v>
      </c>
      <c r="F64" s="8">
        <f t="shared" si="0"/>
        <v>0.49026442919117913</v>
      </c>
      <c r="G64" s="8">
        <f t="shared" si="1"/>
        <v>0.50973557080882081</v>
      </c>
    </row>
    <row r="65" spans="2:7">
      <c r="B65" s="1">
        <v>2009</v>
      </c>
      <c r="C65" s="4">
        <v>8903.6373333333322</v>
      </c>
      <c r="D65" s="4">
        <v>4634.9760833333321</v>
      </c>
      <c r="E65" s="4">
        <v>4268.6612500000001</v>
      </c>
      <c r="F65" s="8">
        <f t="shared" si="0"/>
        <v>0.47942892215735661</v>
      </c>
      <c r="G65" s="8">
        <f t="shared" si="1"/>
        <v>0.52057107784264345</v>
      </c>
    </row>
    <row r="66" spans="2:7">
      <c r="B66" s="1">
        <v>2010</v>
      </c>
      <c r="C66" s="4">
        <v>9549.6027777777781</v>
      </c>
      <c r="D66" s="4">
        <v>4775</v>
      </c>
      <c r="E66" s="4">
        <v>4774.602777777779</v>
      </c>
      <c r="F66" s="8">
        <f t="shared" si="0"/>
        <v>0.49997920215995034</v>
      </c>
      <c r="G66" s="8">
        <f t="shared" si="1"/>
        <v>0.50002079784004971</v>
      </c>
    </row>
    <row r="67" spans="2:7">
      <c r="B67" s="1">
        <v>2011</v>
      </c>
      <c r="C67" s="4">
        <v>9690.323111111109</v>
      </c>
      <c r="D67" s="4">
        <v>4946.1606944444438</v>
      </c>
      <c r="E67" s="4">
        <v>4744.1624166666661</v>
      </c>
      <c r="F67" s="8">
        <f t="shared" si="0"/>
        <v>0.48957731979307473</v>
      </c>
      <c r="G67" s="8">
        <f t="shared" si="1"/>
        <v>0.51042268020692538</v>
      </c>
    </row>
    <row r="68" spans="2:7">
      <c r="B68" s="1">
        <v>2012</v>
      </c>
      <c r="C68" s="4">
        <v>10006.154111111111</v>
      </c>
      <c r="D68" s="4">
        <v>5103.863638888889</v>
      </c>
      <c r="E68" s="4">
        <v>4902.290472222222</v>
      </c>
      <c r="F68" s="8">
        <f t="shared" si="0"/>
        <v>0.489927540370239</v>
      </c>
      <c r="G68" s="8">
        <f t="shared" si="1"/>
        <v>0.510072459629761</v>
      </c>
    </row>
    <row r="69" spans="2:7">
      <c r="B69" s="1">
        <v>2013</v>
      </c>
      <c r="C69" s="4">
        <v>10200.905361111112</v>
      </c>
      <c r="D69" s="4">
        <v>5022.1057777777778</v>
      </c>
      <c r="E69" s="4">
        <v>5178.7995833333334</v>
      </c>
      <c r="F69" s="8">
        <f t="shared" si="0"/>
        <v>0.50768038718175534</v>
      </c>
      <c r="G69" s="8">
        <f t="shared" si="1"/>
        <v>0.49231961281824455</v>
      </c>
    </row>
    <row r="70" spans="2:7">
      <c r="B70" s="1">
        <v>2014</v>
      </c>
      <c r="C70" s="4">
        <v>8758.6268888888881</v>
      </c>
      <c r="D70" s="4">
        <v>4237.1947222222225</v>
      </c>
      <c r="E70" s="4">
        <v>4521.4321666666656</v>
      </c>
      <c r="F70" s="8">
        <f t="shared" si="0"/>
        <v>0.51622614183993976</v>
      </c>
      <c r="G70" s="8">
        <f t="shared" si="1"/>
        <v>0.48377385816006024</v>
      </c>
    </row>
    <row r="71" spans="2:7">
      <c r="B71" s="1">
        <v>2015</v>
      </c>
      <c r="C71" s="4">
        <v>3518.4639722222219</v>
      </c>
      <c r="D71" s="4">
        <v>1701.1523888888887</v>
      </c>
      <c r="E71" s="4">
        <v>1817.3115833333334</v>
      </c>
      <c r="F71" s="8">
        <f t="shared" si="0"/>
        <v>0.51650708879805296</v>
      </c>
      <c r="G71" s="8">
        <f>D71/C71</f>
        <v>0.4834929112019471</v>
      </c>
    </row>
    <row r="72" spans="2:7">
      <c r="B72" s="1" t="s">
        <v>45</v>
      </c>
    </row>
    <row r="74" spans="2:7">
      <c r="B74" s="1" t="s">
        <v>171</v>
      </c>
    </row>
    <row r="75" spans="2:7">
      <c r="C75" s="1" t="s">
        <v>42</v>
      </c>
      <c r="D75" s="1" t="s">
        <v>43</v>
      </c>
      <c r="E75" s="1" t="s">
        <v>44</v>
      </c>
      <c r="F75" s="1" t="s">
        <v>46</v>
      </c>
    </row>
    <row r="76" spans="2:7">
      <c r="B76" s="1">
        <v>2002</v>
      </c>
      <c r="C76" s="9">
        <v>382744</v>
      </c>
      <c r="D76" s="9">
        <v>686890</v>
      </c>
      <c r="E76" s="4">
        <v>4435696</v>
      </c>
      <c r="F76" s="8">
        <f>SUM(C76:D76)/E76</f>
        <v>0.24114231453192464</v>
      </c>
    </row>
    <row r="77" spans="2:7">
      <c r="B77" s="1">
        <v>2003</v>
      </c>
      <c r="C77" s="9">
        <v>277781</v>
      </c>
      <c r="D77" s="9">
        <v>799887</v>
      </c>
      <c r="E77" s="4">
        <v>4394751</v>
      </c>
      <c r="F77" s="8">
        <f t="shared" ref="F77:F86" si="2">SUM(C77:D77)/E77</f>
        <v>0.24521707828270589</v>
      </c>
    </row>
    <row r="78" spans="2:7">
      <c r="B78" s="1">
        <v>2004</v>
      </c>
      <c r="C78" s="9">
        <v>304129</v>
      </c>
      <c r="D78" s="9">
        <v>781560</v>
      </c>
      <c r="E78" s="4">
        <v>4361947</v>
      </c>
      <c r="F78" s="8">
        <f t="shared" si="2"/>
        <v>0.24890008979934877</v>
      </c>
    </row>
    <row r="79" spans="2:7">
      <c r="B79" s="1">
        <v>2005</v>
      </c>
      <c r="C79" s="9">
        <v>271043</v>
      </c>
      <c r="D79" s="9">
        <v>842402</v>
      </c>
      <c r="E79" s="4">
        <v>4343774</v>
      </c>
      <c r="F79" s="8">
        <f t="shared" si="2"/>
        <v>0.25633124559426895</v>
      </c>
    </row>
    <row r="80" spans="2:7">
      <c r="B80" s="1">
        <v>2006</v>
      </c>
      <c r="C80" s="9">
        <v>281212</v>
      </c>
      <c r="D80" s="9">
        <v>824514</v>
      </c>
      <c r="E80" s="4">
        <v>4316610</v>
      </c>
      <c r="F80" s="8">
        <f t="shared" si="2"/>
        <v>0.25615610397974337</v>
      </c>
    </row>
    <row r="81" spans="2:6">
      <c r="B81" s="1">
        <v>2007</v>
      </c>
      <c r="C81" s="9">
        <v>279529</v>
      </c>
      <c r="D81" s="9">
        <v>787812</v>
      </c>
      <c r="E81" s="4">
        <v>4297255</v>
      </c>
      <c r="F81" s="8">
        <f t="shared" si="2"/>
        <v>0.24837739440642922</v>
      </c>
    </row>
    <row r="82" spans="2:6">
      <c r="B82" s="1">
        <v>2008</v>
      </c>
      <c r="C82" s="9">
        <v>276779</v>
      </c>
      <c r="D82" s="9">
        <v>812789</v>
      </c>
      <c r="E82" s="4">
        <v>4284814</v>
      </c>
      <c r="F82" s="8">
        <f t="shared" si="2"/>
        <v>0.25428595033530044</v>
      </c>
    </row>
    <row r="83" spans="2:6">
      <c r="B83" s="1">
        <v>2009</v>
      </c>
      <c r="C83" s="9">
        <v>252162</v>
      </c>
      <c r="D83" s="9">
        <v>778397</v>
      </c>
      <c r="E83" s="4">
        <v>4279404</v>
      </c>
      <c r="F83" s="8">
        <f t="shared" si="2"/>
        <v>0.24081834760167536</v>
      </c>
    </row>
    <row r="84" spans="2:6">
      <c r="B84" s="1">
        <v>2010</v>
      </c>
      <c r="C84" s="9">
        <v>196359</v>
      </c>
      <c r="D84" s="9">
        <v>761817</v>
      </c>
      <c r="E84" s="4">
        <v>4279721</v>
      </c>
      <c r="F84" s="8">
        <f t="shared" si="2"/>
        <v>0.22388749173135353</v>
      </c>
    </row>
    <row r="85" spans="2:6">
      <c r="B85" s="1">
        <v>2011</v>
      </c>
      <c r="C85" s="9">
        <v>206770</v>
      </c>
      <c r="D85" s="9">
        <v>754748</v>
      </c>
      <c r="E85" s="4">
        <v>4284237</v>
      </c>
      <c r="F85" s="8">
        <f t="shared" si="2"/>
        <v>0.22443156155926949</v>
      </c>
    </row>
    <row r="86" spans="2:6">
      <c r="B86" s="1">
        <v>2012</v>
      </c>
      <c r="C86" s="9">
        <v>198974</v>
      </c>
      <c r="D86" s="9">
        <v>829717</v>
      </c>
      <c r="E86" s="4">
        <v>4291149</v>
      </c>
      <c r="F86" s="8">
        <f t="shared" si="2"/>
        <v>0.23972390611465599</v>
      </c>
    </row>
    <row r="87" spans="2:6">
      <c r="B87" s="1" t="s">
        <v>35</v>
      </c>
    </row>
    <row r="89" spans="2:6">
      <c r="B89" s="1" t="s">
        <v>172</v>
      </c>
    </row>
    <row r="90" spans="2:6">
      <c r="C90" s="1" t="s">
        <v>173</v>
      </c>
    </row>
    <row r="91" spans="2:6">
      <c r="B91" s="1">
        <v>2009</v>
      </c>
      <c r="C91" s="2">
        <v>9.7000000000000003E-2</v>
      </c>
    </row>
    <row r="92" spans="2:6">
      <c r="B92" s="1">
        <v>2010</v>
      </c>
      <c r="C92" s="2">
        <v>8.4000000000000005E-2</v>
      </c>
    </row>
    <row r="93" spans="2:6">
      <c r="B93" s="1">
        <v>2011</v>
      </c>
      <c r="C93" s="2">
        <v>8.3000000000000004E-2</v>
      </c>
    </row>
    <row r="94" spans="2:6">
      <c r="B94" s="1">
        <v>2012</v>
      </c>
      <c r="C94" s="2">
        <v>7.8E-2</v>
      </c>
    </row>
    <row r="95" spans="2:6">
      <c r="B95" s="1">
        <v>2013</v>
      </c>
      <c r="C95" s="2">
        <v>6.9000000000000006E-2</v>
      </c>
    </row>
    <row r="96" spans="2:6">
      <c r="B96" s="1">
        <v>2014</v>
      </c>
      <c r="C96" s="2">
        <v>6.6000000000000003E-2</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8"/>
  <sheetViews>
    <sheetView zoomScale="150" zoomScaleNormal="150" zoomScalePageLayoutView="150" workbookViewId="0">
      <selection activeCell="B1" sqref="B1"/>
    </sheetView>
  </sheetViews>
  <sheetFormatPr baseColWidth="10" defaultColWidth="10.875" defaultRowHeight="15.75"/>
  <cols>
    <col min="1" max="1" width="28.625" style="1" bestFit="1" customWidth="1"/>
    <col min="2" max="16384" width="10.875" style="1"/>
  </cols>
  <sheetData>
    <row r="2" spans="1:17" ht="18">
      <c r="A2" s="10" t="s">
        <v>281</v>
      </c>
      <c r="C2" s="1" t="s">
        <v>66</v>
      </c>
    </row>
    <row r="3" spans="1:17">
      <c r="B3" s="11">
        <v>2010</v>
      </c>
      <c r="C3" s="11">
        <v>2011</v>
      </c>
      <c r="D3" s="11">
        <v>2012</v>
      </c>
      <c r="E3" s="11">
        <v>2013</v>
      </c>
      <c r="F3" s="11">
        <v>2014</v>
      </c>
      <c r="G3" s="11">
        <v>2015</v>
      </c>
      <c r="H3" s="11">
        <v>2016</v>
      </c>
      <c r="I3" s="11">
        <v>2017</v>
      </c>
      <c r="J3" s="11">
        <v>2018</v>
      </c>
      <c r="K3" s="11">
        <v>2019</v>
      </c>
      <c r="L3" s="11">
        <v>2020</v>
      </c>
      <c r="M3" s="11">
        <v>2021</v>
      </c>
      <c r="N3" s="11">
        <v>2022</v>
      </c>
      <c r="O3" s="11">
        <v>2023</v>
      </c>
      <c r="P3" s="11">
        <v>2024</v>
      </c>
      <c r="Q3" s="11"/>
    </row>
    <row r="4" spans="1:17">
      <c r="A4" s="1" t="s">
        <v>57</v>
      </c>
      <c r="B4" s="12">
        <v>0.1950211</v>
      </c>
      <c r="C4" s="12">
        <v>0.20344155999999999</v>
      </c>
      <c r="D4" s="12">
        <v>0.19842098</v>
      </c>
      <c r="E4" s="12">
        <v>0.19915031999999999</v>
      </c>
      <c r="F4" s="12">
        <v>0.19605476999999999</v>
      </c>
      <c r="G4" s="12"/>
      <c r="H4" s="12"/>
      <c r="I4" s="12"/>
      <c r="J4" s="12"/>
      <c r="K4" s="12"/>
      <c r="L4" s="12"/>
      <c r="M4" s="12"/>
      <c r="N4" s="12"/>
      <c r="O4" s="12"/>
      <c r="P4" s="12"/>
    </row>
    <row r="5" spans="1:17">
      <c r="A5" s="1" t="s">
        <v>58</v>
      </c>
      <c r="B5" s="12">
        <v>0.44316433</v>
      </c>
      <c r="C5" s="12">
        <v>0.46162175</v>
      </c>
      <c r="D5" s="12">
        <v>0.44964368999999998</v>
      </c>
      <c r="E5" s="12">
        <v>0.45082997000000002</v>
      </c>
      <c r="F5" s="12">
        <v>0.44222854</v>
      </c>
      <c r="G5" s="12"/>
      <c r="H5" s="12"/>
      <c r="I5" s="12"/>
      <c r="J5" s="12"/>
      <c r="K5" s="12"/>
      <c r="L5" s="12"/>
      <c r="M5" s="12"/>
      <c r="N5" s="12"/>
      <c r="O5" s="12"/>
      <c r="P5" s="12"/>
    </row>
    <row r="6" spans="1:17">
      <c r="A6" s="1" t="s">
        <v>59</v>
      </c>
      <c r="B6" s="12">
        <v>0.54616337000000004</v>
      </c>
      <c r="C6" s="12">
        <v>0.55187357999999997</v>
      </c>
      <c r="D6" s="12">
        <v>0.55592207000000005</v>
      </c>
      <c r="E6" s="12">
        <v>0.55810062999999999</v>
      </c>
      <c r="F6" s="12">
        <v>0.55709801000000003</v>
      </c>
      <c r="G6" s="12"/>
      <c r="H6" s="12"/>
      <c r="I6" s="12"/>
      <c r="J6" s="12"/>
      <c r="K6" s="12"/>
      <c r="L6" s="12"/>
      <c r="M6" s="12"/>
      <c r="N6" s="12"/>
      <c r="O6" s="12"/>
      <c r="P6" s="12"/>
    </row>
    <row r="7" spans="1:17">
      <c r="A7" s="1" t="s">
        <v>60</v>
      </c>
      <c r="B7" s="12">
        <v>0.24608437999999999</v>
      </c>
      <c r="C7" s="12">
        <v>0.25740351</v>
      </c>
      <c r="D7" s="12">
        <v>0.24886103000000001</v>
      </c>
      <c r="E7" s="12">
        <v>0.24886829999999999</v>
      </c>
      <c r="F7" s="12">
        <v>0.24430578</v>
      </c>
      <c r="G7" s="12"/>
      <c r="H7" s="12"/>
      <c r="I7" s="12"/>
      <c r="J7" s="12"/>
      <c r="K7" s="12"/>
      <c r="L7" s="12"/>
      <c r="M7" s="12"/>
      <c r="N7" s="12"/>
      <c r="O7" s="12"/>
      <c r="P7" s="12"/>
    </row>
    <row r="8" spans="1:17">
      <c r="A8" s="1" t="s">
        <v>61</v>
      </c>
      <c r="B8" s="12">
        <v>0.39125449000000001</v>
      </c>
      <c r="C8" s="12">
        <v>0.40714682000000002</v>
      </c>
      <c r="D8" s="12">
        <v>0.39733574999999999</v>
      </c>
      <c r="E8" s="12">
        <v>0.39854029000000002</v>
      </c>
      <c r="F8" s="12">
        <v>0.39019087000000002</v>
      </c>
      <c r="G8" s="12"/>
      <c r="H8" s="12"/>
      <c r="I8" s="12"/>
      <c r="J8" s="12"/>
      <c r="K8" s="12"/>
      <c r="L8" s="12"/>
      <c r="M8" s="12"/>
      <c r="N8" s="12"/>
      <c r="O8" s="12"/>
      <c r="P8" s="12"/>
    </row>
    <row r="9" spans="1:17">
      <c r="A9" s="1" t="s">
        <v>62</v>
      </c>
      <c r="B9" s="12">
        <v>0.17349933000000001</v>
      </c>
      <c r="C9" s="12">
        <v>0.18253185999999999</v>
      </c>
      <c r="D9" s="12">
        <v>0.17462369</v>
      </c>
      <c r="E9" s="12">
        <v>0.17403231</v>
      </c>
      <c r="F9" s="12">
        <v>0.17136324999999999</v>
      </c>
      <c r="G9" s="12"/>
      <c r="H9" s="12"/>
      <c r="I9" s="12"/>
      <c r="J9" s="12"/>
      <c r="K9" s="12"/>
      <c r="L9" s="12"/>
      <c r="M9" s="12"/>
      <c r="N9" s="12"/>
      <c r="O9" s="12"/>
      <c r="P9" s="12"/>
    </row>
    <row r="10" spans="1:17">
      <c r="A10" s="1" t="s">
        <v>63</v>
      </c>
      <c r="B10" s="12">
        <v>7.0179660000000005E-2</v>
      </c>
      <c r="C10" s="12">
        <v>7.604727E-2</v>
      </c>
      <c r="D10" s="12">
        <v>7.2767449999999997E-2</v>
      </c>
      <c r="E10" s="12">
        <v>7.3459430000000006E-2</v>
      </c>
      <c r="F10" s="12">
        <v>6.9950869999999998E-2</v>
      </c>
      <c r="G10" s="12"/>
      <c r="H10" s="12"/>
      <c r="I10" s="12"/>
      <c r="J10" s="12"/>
      <c r="K10" s="12"/>
      <c r="L10" s="12"/>
      <c r="M10" s="12"/>
      <c r="N10" s="12"/>
      <c r="O10" s="12"/>
      <c r="P10" s="12"/>
    </row>
    <row r="11" spans="1:17">
      <c r="A11" s="1" t="s">
        <v>64</v>
      </c>
      <c r="B11" s="12">
        <v>0.12234372</v>
      </c>
      <c r="C11" s="12">
        <v>0.1339755</v>
      </c>
      <c r="D11" s="12">
        <v>0.12713336</v>
      </c>
      <c r="E11" s="12">
        <v>0.12846715</v>
      </c>
      <c r="F11" s="12">
        <v>0.12114833</v>
      </c>
      <c r="G11" s="12"/>
      <c r="H11" s="12"/>
      <c r="I11" s="12"/>
      <c r="J11" s="12"/>
      <c r="K11" s="12"/>
      <c r="L11" s="12"/>
      <c r="M11" s="12"/>
      <c r="N11" s="12"/>
      <c r="O11" s="12"/>
      <c r="P11" s="12"/>
    </row>
    <row r="12" spans="1:17">
      <c r="A12" s="1" t="s">
        <v>65</v>
      </c>
      <c r="B12" s="12">
        <v>8.4128949999999994E-2</v>
      </c>
      <c r="C12" s="12">
        <v>7.7910590000000002E-2</v>
      </c>
      <c r="D12" s="12">
        <v>8.4420519999999999E-2</v>
      </c>
      <c r="E12" s="12">
        <v>8.3580799999999997E-2</v>
      </c>
      <c r="F12" s="12">
        <v>9.2362990000000006E-2</v>
      </c>
      <c r="G12" s="12"/>
      <c r="H12" s="12"/>
      <c r="I12" s="12"/>
      <c r="J12" s="12"/>
      <c r="K12" s="12"/>
      <c r="L12" s="12"/>
      <c r="M12" s="12"/>
      <c r="N12" s="12"/>
      <c r="O12" s="12"/>
      <c r="P12" s="12"/>
    </row>
    <row r="17" spans="1:16" ht="18">
      <c r="A17" s="10" t="s">
        <v>282</v>
      </c>
    </row>
    <row r="18" spans="1:16">
      <c r="B18" s="11">
        <v>2010</v>
      </c>
      <c r="C18" s="11">
        <v>2011</v>
      </c>
      <c r="D18" s="11">
        <v>2012</v>
      </c>
      <c r="E18" s="11">
        <v>2013</v>
      </c>
      <c r="F18" s="11">
        <v>2014</v>
      </c>
      <c r="G18" s="11">
        <v>2015</v>
      </c>
      <c r="H18" s="11">
        <v>2016</v>
      </c>
      <c r="I18" s="11">
        <v>2017</v>
      </c>
      <c r="J18" s="11">
        <v>2018</v>
      </c>
      <c r="K18" s="11">
        <v>2019</v>
      </c>
      <c r="L18" s="11">
        <v>2020</v>
      </c>
      <c r="M18" s="11">
        <v>2021</v>
      </c>
      <c r="N18" s="11">
        <v>2022</v>
      </c>
      <c r="O18" s="11">
        <v>2023</v>
      </c>
      <c r="P18" s="11">
        <v>2024</v>
      </c>
    </row>
    <row r="19" spans="1:16">
      <c r="A19" s="1" t="s">
        <v>57</v>
      </c>
      <c r="B19" s="12">
        <v>0.15398495000000001</v>
      </c>
      <c r="C19" s="12">
        <v>0.12667933000000001</v>
      </c>
      <c r="D19" s="12">
        <v>0.14682966</v>
      </c>
      <c r="E19" s="12">
        <v>0.14644283</v>
      </c>
      <c r="F19" s="12">
        <v>0.12995203</v>
      </c>
      <c r="G19" s="12"/>
      <c r="H19" s="12"/>
      <c r="I19" s="12"/>
      <c r="J19" s="12"/>
      <c r="K19" s="12"/>
      <c r="L19" s="12"/>
      <c r="M19" s="12"/>
      <c r="N19" s="12"/>
      <c r="O19" s="12"/>
      <c r="P19" s="12"/>
    </row>
    <row r="20" spans="1:16">
      <c r="A20" s="1" t="s">
        <v>58</v>
      </c>
      <c r="B20" s="12">
        <v>0.41819210000000001</v>
      </c>
      <c r="C20" s="12">
        <v>0.39618794000000002</v>
      </c>
      <c r="D20" s="12">
        <v>0.40605771000000002</v>
      </c>
      <c r="E20" s="12">
        <v>0.39946469000000001</v>
      </c>
      <c r="F20" s="12">
        <v>0.37644606000000003</v>
      </c>
      <c r="G20" s="12"/>
      <c r="H20" s="12"/>
      <c r="I20" s="12"/>
      <c r="J20" s="12"/>
      <c r="K20" s="12"/>
      <c r="L20" s="12"/>
      <c r="M20" s="12"/>
      <c r="N20" s="12"/>
      <c r="O20" s="12"/>
      <c r="P20" s="12"/>
    </row>
    <row r="21" spans="1:16">
      <c r="A21" s="1" t="s">
        <v>59</v>
      </c>
      <c r="B21" s="12">
        <v>0.28998290999999998</v>
      </c>
      <c r="C21" s="12">
        <v>0.25795874000000002</v>
      </c>
      <c r="D21" s="12">
        <v>0.28289692999999999</v>
      </c>
      <c r="E21" s="12">
        <v>0.28361874999999998</v>
      </c>
      <c r="F21" s="12">
        <v>0.26526828000000002</v>
      </c>
      <c r="G21" s="12"/>
      <c r="H21" s="12"/>
      <c r="I21" s="12"/>
      <c r="J21" s="12"/>
      <c r="K21" s="12"/>
      <c r="L21" s="12"/>
      <c r="M21" s="12"/>
      <c r="N21" s="12"/>
      <c r="O21" s="12"/>
      <c r="P21" s="12"/>
    </row>
    <row r="22" spans="1:16">
      <c r="A22" s="1" t="s">
        <v>60</v>
      </c>
      <c r="B22" s="12">
        <v>0.18539244999999999</v>
      </c>
      <c r="C22" s="12">
        <v>0.1607413</v>
      </c>
      <c r="D22" s="12">
        <v>0.17552709</v>
      </c>
      <c r="E22" s="12">
        <v>0.17203964999999999</v>
      </c>
      <c r="F22" s="12">
        <v>0.15207032000000001</v>
      </c>
      <c r="G22" s="12"/>
      <c r="H22" s="12"/>
      <c r="I22" s="12"/>
      <c r="J22" s="12"/>
      <c r="K22" s="12"/>
      <c r="L22" s="12"/>
      <c r="M22" s="12"/>
      <c r="N22" s="12"/>
      <c r="O22" s="12"/>
      <c r="P22" s="12"/>
    </row>
    <row r="23" spans="1:16">
      <c r="A23" s="1" t="s">
        <v>61</v>
      </c>
      <c r="B23" s="12">
        <v>0.25507804000000001</v>
      </c>
      <c r="C23" s="12">
        <v>0.21860457</v>
      </c>
      <c r="D23" s="12">
        <v>0.23838946</v>
      </c>
      <c r="E23" s="12">
        <v>0.23176545000000001</v>
      </c>
      <c r="F23" s="12">
        <v>0.19972860000000001</v>
      </c>
      <c r="G23" s="12"/>
      <c r="H23" s="12"/>
      <c r="I23" s="12"/>
      <c r="J23" s="12"/>
      <c r="K23" s="12"/>
      <c r="L23" s="12"/>
      <c r="M23" s="12"/>
      <c r="N23" s="12"/>
      <c r="O23" s="12"/>
      <c r="P23" s="12"/>
    </row>
    <row r="24" spans="1:16">
      <c r="A24" s="1" t="s">
        <v>62</v>
      </c>
      <c r="B24" s="12">
        <v>0.15054965000000001</v>
      </c>
      <c r="C24" s="12">
        <v>0.13180966999999999</v>
      </c>
      <c r="D24" s="12">
        <v>0.1440959</v>
      </c>
      <c r="E24" s="12">
        <v>0.14217674999999999</v>
      </c>
      <c r="F24" s="12">
        <v>0.12824119</v>
      </c>
      <c r="G24" s="12"/>
      <c r="H24" s="12"/>
      <c r="I24" s="12"/>
      <c r="J24" s="12"/>
      <c r="K24" s="12"/>
      <c r="L24" s="12"/>
      <c r="M24" s="12"/>
      <c r="N24" s="12"/>
      <c r="O24" s="12"/>
      <c r="P24" s="12"/>
    </row>
    <row r="25" spans="1:16">
      <c r="A25" s="1" t="s">
        <v>63</v>
      </c>
      <c r="B25" s="12">
        <v>5.3775179999999999E-2</v>
      </c>
      <c r="C25" s="12">
        <v>4.7745099999999999E-2</v>
      </c>
      <c r="D25" s="12">
        <v>4.9789380000000001E-2</v>
      </c>
      <c r="E25" s="12">
        <v>4.7553610000000003E-2</v>
      </c>
      <c r="F25" s="12">
        <v>4.0820090000000003E-2</v>
      </c>
      <c r="G25" s="12"/>
      <c r="H25" s="12"/>
      <c r="I25" s="12"/>
      <c r="J25" s="12"/>
      <c r="K25" s="12"/>
      <c r="L25" s="12"/>
      <c r="M25" s="12"/>
      <c r="N25" s="12"/>
      <c r="O25" s="12"/>
      <c r="P25" s="12"/>
    </row>
    <row r="26" spans="1:16">
      <c r="A26" s="1" t="s">
        <v>64</v>
      </c>
      <c r="B26" s="12">
        <v>0.10285453</v>
      </c>
      <c r="C26" s="12">
        <v>9.2596049999999999E-2</v>
      </c>
      <c r="D26" s="12">
        <v>9.5174159999999994E-2</v>
      </c>
      <c r="E26" s="12">
        <v>9.0508779999999997E-2</v>
      </c>
      <c r="F26" s="12">
        <v>7.7912850000000006E-2</v>
      </c>
      <c r="G26" s="12"/>
      <c r="H26" s="12"/>
      <c r="I26" s="12"/>
      <c r="J26" s="12"/>
      <c r="K26" s="12"/>
      <c r="L26" s="12"/>
      <c r="M26" s="12"/>
      <c r="N26" s="12"/>
      <c r="O26" s="12"/>
      <c r="P26" s="12"/>
    </row>
    <row r="27" spans="1:16">
      <c r="A27" s="1" t="s">
        <v>65</v>
      </c>
      <c r="B27" s="12">
        <v>-3.7263000000000001E-3</v>
      </c>
      <c r="C27" s="12">
        <v>-9.7821699999999998E-3</v>
      </c>
      <c r="D27" s="12">
        <v>1.4520000000000001E-4</v>
      </c>
      <c r="E27" s="12">
        <v>4.9831900000000002E-3</v>
      </c>
      <c r="F27" s="12">
        <v>7.9843199999999996E-3</v>
      </c>
      <c r="G27" s="12"/>
      <c r="H27" s="12"/>
      <c r="I27" s="12"/>
      <c r="J27" s="12"/>
      <c r="K27" s="12"/>
      <c r="L27" s="12"/>
      <c r="M27" s="12"/>
      <c r="N27" s="12"/>
      <c r="O27" s="12"/>
      <c r="P27" s="12"/>
    </row>
    <row r="32" spans="1:16" ht="18">
      <c r="A32" s="10" t="s">
        <v>283</v>
      </c>
    </row>
    <row r="33" spans="1:16">
      <c r="B33" s="11">
        <v>2010</v>
      </c>
      <c r="C33" s="11">
        <v>2011</v>
      </c>
      <c r="D33" s="11">
        <v>2012</v>
      </c>
      <c r="E33" s="11">
        <v>2013</v>
      </c>
      <c r="F33" s="11">
        <v>2014</v>
      </c>
      <c r="G33" s="11">
        <v>2015</v>
      </c>
      <c r="H33" s="11">
        <v>2016</v>
      </c>
      <c r="I33" s="11">
        <v>2017</v>
      </c>
      <c r="J33" s="11">
        <v>2018</v>
      </c>
      <c r="K33" s="11">
        <v>2019</v>
      </c>
      <c r="L33" s="11">
        <v>2020</v>
      </c>
      <c r="M33" s="11">
        <v>2021</v>
      </c>
      <c r="N33" s="11">
        <v>2022</v>
      </c>
      <c r="O33" s="11">
        <v>2023</v>
      </c>
      <c r="P33" s="11">
        <v>2024</v>
      </c>
    </row>
    <row r="34" spans="1:16">
      <c r="A34" s="1" t="s">
        <v>57</v>
      </c>
      <c r="B34" s="12">
        <v>0.12880928999999999</v>
      </c>
      <c r="C34" s="12">
        <v>0.12750441000000001</v>
      </c>
      <c r="D34" s="12">
        <v>0.12505746000000001</v>
      </c>
      <c r="E34" s="12">
        <v>0.12959703</v>
      </c>
      <c r="F34" s="12">
        <v>0.12411328000000001</v>
      </c>
      <c r="G34" s="12"/>
      <c r="H34" s="12"/>
      <c r="I34" s="12"/>
      <c r="J34" s="12"/>
      <c r="K34" s="12"/>
      <c r="L34" s="12"/>
      <c r="M34" s="12"/>
      <c r="N34" s="12"/>
      <c r="O34" s="12"/>
      <c r="P34" s="12"/>
    </row>
    <row r="35" spans="1:16">
      <c r="A35" s="1" t="s">
        <v>58</v>
      </c>
      <c r="B35" s="12">
        <v>0.33466470999999998</v>
      </c>
      <c r="C35" s="12">
        <v>0.33304688999999998</v>
      </c>
      <c r="D35" s="12">
        <v>0.33124734</v>
      </c>
      <c r="E35" s="12">
        <v>0.33764344000000002</v>
      </c>
      <c r="F35" s="12">
        <v>0.33088620000000002</v>
      </c>
      <c r="G35" s="12"/>
      <c r="H35" s="12"/>
      <c r="I35" s="12"/>
      <c r="J35" s="12"/>
      <c r="K35" s="12"/>
      <c r="L35" s="12"/>
      <c r="M35" s="12"/>
      <c r="N35" s="12"/>
      <c r="O35" s="12"/>
      <c r="P35" s="12"/>
    </row>
    <row r="36" spans="1:16">
      <c r="A36" s="1" t="s">
        <v>59</v>
      </c>
      <c r="B36" s="12">
        <v>0.44048427000000001</v>
      </c>
      <c r="C36" s="12">
        <v>0.43019707000000001</v>
      </c>
      <c r="D36" s="12">
        <v>0.42032528000000002</v>
      </c>
      <c r="E36" s="12">
        <v>0.42582547999999998</v>
      </c>
      <c r="F36" s="12">
        <v>0.39808753000000002</v>
      </c>
      <c r="G36" s="12"/>
      <c r="H36" s="12"/>
      <c r="I36" s="12"/>
      <c r="J36" s="12"/>
      <c r="K36" s="12"/>
      <c r="L36" s="12"/>
      <c r="M36" s="12"/>
      <c r="N36" s="12"/>
      <c r="O36" s="12"/>
      <c r="P36" s="12"/>
    </row>
    <row r="37" spans="1:16">
      <c r="A37" s="1" t="s">
        <v>60</v>
      </c>
      <c r="B37" s="12">
        <v>0.16599085</v>
      </c>
      <c r="C37" s="12">
        <v>0.16280567000000001</v>
      </c>
      <c r="D37" s="12">
        <v>0.16237576000000001</v>
      </c>
      <c r="E37" s="12">
        <v>0.16697142000000001</v>
      </c>
      <c r="F37" s="12">
        <v>0.16131164000000001</v>
      </c>
      <c r="G37" s="12"/>
      <c r="H37" s="12"/>
      <c r="I37" s="12"/>
      <c r="J37" s="12"/>
      <c r="K37" s="12"/>
      <c r="L37" s="12"/>
      <c r="M37" s="12"/>
      <c r="N37" s="12"/>
      <c r="O37" s="12"/>
      <c r="P37" s="12"/>
    </row>
    <row r="38" spans="1:16">
      <c r="A38" s="1" t="s">
        <v>61</v>
      </c>
      <c r="B38" s="12">
        <v>0.27741016000000002</v>
      </c>
      <c r="C38" s="12">
        <v>0.27226223999999999</v>
      </c>
      <c r="D38" s="12">
        <v>0.27220507999999999</v>
      </c>
      <c r="E38" s="12">
        <v>0.27954109999999999</v>
      </c>
      <c r="F38" s="12">
        <v>0.27064377000000001</v>
      </c>
      <c r="G38" s="12"/>
      <c r="H38" s="12"/>
      <c r="I38" s="12"/>
      <c r="J38" s="12"/>
      <c r="K38" s="12"/>
      <c r="L38" s="12"/>
      <c r="M38" s="12"/>
      <c r="N38" s="12"/>
      <c r="O38" s="12"/>
      <c r="P38" s="12"/>
    </row>
    <row r="39" spans="1:16">
      <c r="A39" s="1" t="s">
        <v>62</v>
      </c>
      <c r="B39" s="12">
        <v>0.11028118000000001</v>
      </c>
      <c r="C39" s="12">
        <v>0.10807738</v>
      </c>
      <c r="D39" s="12">
        <v>0.1074611</v>
      </c>
      <c r="E39" s="12">
        <v>0.11068659</v>
      </c>
      <c r="F39" s="12">
        <v>0.10664557</v>
      </c>
      <c r="G39" s="12"/>
      <c r="H39" s="12"/>
      <c r="I39" s="12"/>
      <c r="J39" s="12"/>
      <c r="K39" s="12"/>
      <c r="L39" s="12"/>
      <c r="M39" s="12"/>
      <c r="N39" s="12"/>
      <c r="O39" s="12"/>
      <c r="P39" s="12"/>
    </row>
    <row r="40" spans="1:16">
      <c r="A40" s="1" t="s">
        <v>63</v>
      </c>
      <c r="B40" s="12">
        <v>4.3700870000000003E-2</v>
      </c>
      <c r="C40" s="12">
        <v>4.353547E-2</v>
      </c>
      <c r="D40" s="12">
        <v>4.3283679999999998E-2</v>
      </c>
      <c r="E40" s="12">
        <v>4.471572E-2</v>
      </c>
      <c r="F40" s="12">
        <v>4.3363369999999998E-2</v>
      </c>
      <c r="G40" s="12"/>
      <c r="H40" s="12"/>
      <c r="I40" s="12"/>
      <c r="J40" s="12"/>
      <c r="K40" s="12"/>
      <c r="L40" s="12"/>
      <c r="M40" s="12"/>
      <c r="N40" s="12"/>
      <c r="O40" s="12"/>
      <c r="P40" s="12"/>
    </row>
    <row r="41" spans="1:16">
      <c r="A41" s="1" t="s">
        <v>64</v>
      </c>
      <c r="B41" s="12">
        <v>7.4693659999999995E-2</v>
      </c>
      <c r="C41" s="12">
        <v>7.4839429999999998E-2</v>
      </c>
      <c r="D41" s="12">
        <v>7.483252E-2</v>
      </c>
      <c r="E41" s="12">
        <v>7.7161489999999999E-2</v>
      </c>
      <c r="F41" s="12">
        <v>7.5621649999999999E-2</v>
      </c>
      <c r="G41" s="12"/>
      <c r="H41" s="12"/>
      <c r="I41" s="12"/>
      <c r="J41" s="12"/>
      <c r="K41" s="12"/>
      <c r="L41" s="12"/>
      <c r="M41" s="12"/>
      <c r="N41" s="12"/>
      <c r="O41" s="12"/>
      <c r="P41" s="12"/>
    </row>
    <row r="42" spans="1:16">
      <c r="A42" s="1" t="s">
        <v>65</v>
      </c>
      <c r="B42" s="12">
        <v>5.3638039999999998E-2</v>
      </c>
      <c r="C42" s="12">
        <v>4.7937279999999999E-2</v>
      </c>
      <c r="D42" s="12">
        <v>4.2590799999999998E-2</v>
      </c>
      <c r="E42" s="12">
        <v>4.4792709999999999E-2</v>
      </c>
      <c r="F42" s="12">
        <v>3.276987E-2</v>
      </c>
      <c r="G42" s="12"/>
      <c r="H42" s="12"/>
      <c r="I42" s="12"/>
      <c r="J42" s="12"/>
      <c r="K42" s="12"/>
      <c r="L42" s="12"/>
      <c r="M42" s="12"/>
      <c r="N42" s="12"/>
      <c r="O42" s="12"/>
      <c r="P42" s="12"/>
    </row>
    <row r="43" spans="1:16">
      <c r="B43" s="12"/>
      <c r="C43" s="12"/>
      <c r="D43" s="12"/>
      <c r="E43" s="12"/>
      <c r="F43" s="12"/>
      <c r="G43" s="12"/>
      <c r="H43" s="12"/>
      <c r="I43" s="12"/>
      <c r="J43" s="12"/>
      <c r="K43" s="12"/>
      <c r="L43" s="12"/>
      <c r="M43" s="12"/>
      <c r="N43" s="12"/>
      <c r="O43" s="12"/>
      <c r="P43" s="12"/>
    </row>
    <row r="44" spans="1:16">
      <c r="B44" s="12"/>
      <c r="C44" s="12"/>
      <c r="D44" s="12"/>
      <c r="E44" s="12"/>
      <c r="F44" s="12"/>
      <c r="G44" s="12"/>
      <c r="H44" s="12"/>
      <c r="I44" s="12"/>
      <c r="J44" s="12"/>
      <c r="K44" s="12"/>
      <c r="L44" s="12"/>
      <c r="M44" s="12"/>
      <c r="N44" s="12"/>
      <c r="O44" s="12"/>
      <c r="P44" s="12"/>
    </row>
    <row r="48" spans="1:16" ht="18">
      <c r="A48" s="10" t="s">
        <v>284</v>
      </c>
    </row>
    <row r="49" spans="1:16">
      <c r="B49" s="11">
        <v>2010</v>
      </c>
      <c r="C49" s="11">
        <v>2011</v>
      </c>
      <c r="D49" s="11">
        <v>2012</v>
      </c>
      <c r="E49" s="11">
        <v>2013</v>
      </c>
      <c r="F49" s="11">
        <v>2014</v>
      </c>
      <c r="G49" s="11">
        <v>2015</v>
      </c>
      <c r="H49" s="11">
        <v>2016</v>
      </c>
      <c r="I49" s="11">
        <v>2017</v>
      </c>
      <c r="J49" s="11">
        <v>2018</v>
      </c>
      <c r="K49" s="11">
        <v>2019</v>
      </c>
      <c r="L49" s="11">
        <v>2020</v>
      </c>
      <c r="M49" s="11">
        <v>2021</v>
      </c>
      <c r="N49" s="11">
        <v>2022</v>
      </c>
      <c r="O49" s="11">
        <v>2023</v>
      </c>
      <c r="P49" s="11">
        <v>2024</v>
      </c>
    </row>
    <row r="50" spans="1:16">
      <c r="A50" s="1" t="s">
        <v>57</v>
      </c>
      <c r="B50" s="12">
        <v>9.1307570000000005E-2</v>
      </c>
      <c r="C50" s="12">
        <v>8.3854860000000003E-2</v>
      </c>
      <c r="D50" s="12">
        <v>9.0193120000000002E-2</v>
      </c>
      <c r="E50" s="12">
        <v>8.7582530000000006E-2</v>
      </c>
      <c r="F50" s="12">
        <v>9.0300530000000004E-2</v>
      </c>
      <c r="G50" s="12"/>
      <c r="H50" s="12"/>
      <c r="I50" s="12"/>
      <c r="J50" s="12"/>
      <c r="K50" s="12"/>
      <c r="L50" s="12"/>
      <c r="M50" s="12"/>
      <c r="N50" s="12"/>
      <c r="O50" s="12"/>
      <c r="P50" s="12"/>
    </row>
    <row r="51" spans="1:16">
      <c r="A51" s="1" t="s">
        <v>58</v>
      </c>
      <c r="B51" s="12">
        <v>0.30280185999999998</v>
      </c>
      <c r="C51" s="12">
        <v>0.2825472</v>
      </c>
      <c r="D51" s="12">
        <v>0.30004736999999998</v>
      </c>
      <c r="E51" s="12">
        <v>0.28193455000000001</v>
      </c>
      <c r="F51" s="12">
        <v>0.29805737999999998</v>
      </c>
      <c r="G51" s="12"/>
      <c r="H51" s="12"/>
      <c r="I51" s="12"/>
      <c r="J51" s="12"/>
      <c r="K51" s="12"/>
      <c r="L51" s="12"/>
      <c r="M51" s="12"/>
      <c r="N51" s="12"/>
      <c r="O51" s="12"/>
      <c r="P51" s="12"/>
    </row>
    <row r="52" spans="1:16">
      <c r="A52" s="1" t="s">
        <v>59</v>
      </c>
      <c r="B52" s="12">
        <v>0.43180765999999998</v>
      </c>
      <c r="C52" s="12">
        <v>0.41500446000000002</v>
      </c>
      <c r="D52" s="12">
        <v>0.45435737999999998</v>
      </c>
      <c r="E52" s="12">
        <v>0.42786467</v>
      </c>
      <c r="F52" s="12">
        <v>0.44629782000000001</v>
      </c>
      <c r="G52" s="12"/>
      <c r="H52" s="12"/>
      <c r="I52" s="12"/>
      <c r="J52" s="12"/>
      <c r="K52" s="12"/>
      <c r="L52" s="12"/>
      <c r="M52" s="12"/>
      <c r="N52" s="12"/>
      <c r="O52" s="12"/>
      <c r="P52" s="12"/>
    </row>
    <row r="53" spans="1:16">
      <c r="A53" s="1" t="s">
        <v>60</v>
      </c>
      <c r="B53" s="12">
        <v>0.13732986999999999</v>
      </c>
      <c r="C53" s="12">
        <v>0.12694821000000001</v>
      </c>
      <c r="D53" s="12">
        <v>0.13710866999999999</v>
      </c>
      <c r="E53" s="12">
        <v>0.12774009</v>
      </c>
      <c r="F53" s="12">
        <v>0.13750144</v>
      </c>
      <c r="G53" s="12"/>
      <c r="H53" s="12"/>
      <c r="I53" s="12"/>
      <c r="J53" s="12"/>
      <c r="K53" s="12"/>
      <c r="L53" s="12"/>
      <c r="M53" s="12"/>
      <c r="N53" s="12"/>
      <c r="O53" s="12"/>
      <c r="P53" s="12"/>
    </row>
    <row r="54" spans="1:16">
      <c r="A54" s="1" t="s">
        <v>61</v>
      </c>
      <c r="B54" s="12">
        <v>0.22796818999999999</v>
      </c>
      <c r="C54" s="12">
        <v>0.21035570000000001</v>
      </c>
      <c r="D54" s="12">
        <v>0.22792602000000001</v>
      </c>
      <c r="E54" s="12">
        <v>0.21264171000000001</v>
      </c>
      <c r="F54" s="12">
        <v>0.22902924999999999</v>
      </c>
      <c r="G54" s="12"/>
      <c r="H54" s="12"/>
      <c r="I54" s="12"/>
      <c r="J54" s="12"/>
      <c r="K54" s="12"/>
      <c r="L54" s="12"/>
      <c r="M54" s="12"/>
      <c r="N54" s="12"/>
      <c r="O54" s="12"/>
      <c r="P54" s="12"/>
    </row>
    <row r="55" spans="1:16">
      <c r="A55" s="1" t="s">
        <v>62</v>
      </c>
      <c r="B55" s="12">
        <v>9.2010709999999996E-2</v>
      </c>
      <c r="C55" s="12">
        <v>8.5244459999999994E-2</v>
      </c>
      <c r="D55" s="12">
        <v>9.1699989999999995E-2</v>
      </c>
      <c r="E55" s="12">
        <v>8.5289279999999995E-2</v>
      </c>
      <c r="F55" s="12">
        <v>9.1737540000000006E-2</v>
      </c>
      <c r="G55" s="12"/>
      <c r="H55" s="12"/>
      <c r="I55" s="12"/>
      <c r="J55" s="12"/>
      <c r="K55" s="12"/>
      <c r="L55" s="12"/>
      <c r="M55" s="12"/>
      <c r="N55" s="12"/>
      <c r="O55" s="12"/>
      <c r="P55" s="12"/>
    </row>
    <row r="56" spans="1:16">
      <c r="A56" s="1" t="s">
        <v>63</v>
      </c>
      <c r="B56" s="12">
        <v>3.746381E-2</v>
      </c>
      <c r="C56" s="12">
        <v>3.2525100000000001E-2</v>
      </c>
      <c r="D56" s="12">
        <v>3.6456679999999998E-2</v>
      </c>
      <c r="E56" s="12">
        <v>3.2199560000000002E-2</v>
      </c>
      <c r="F56" s="12">
        <v>3.5853889999999999E-2</v>
      </c>
      <c r="G56" s="12"/>
      <c r="H56" s="12"/>
      <c r="I56" s="12"/>
      <c r="J56" s="12"/>
      <c r="K56" s="12"/>
      <c r="L56" s="12"/>
      <c r="M56" s="12"/>
      <c r="N56" s="12"/>
      <c r="O56" s="12"/>
      <c r="P56" s="12"/>
    </row>
    <row r="57" spans="1:16">
      <c r="A57" s="1" t="s">
        <v>64</v>
      </c>
      <c r="B57" s="12">
        <v>6.4397350000000006E-2</v>
      </c>
      <c r="C57" s="12">
        <v>5.5442650000000003E-2</v>
      </c>
      <c r="D57" s="12">
        <v>6.1351250000000003E-2</v>
      </c>
      <c r="E57" s="12">
        <v>5.4212870000000003E-2</v>
      </c>
      <c r="F57" s="12">
        <v>6.0448370000000001E-2</v>
      </c>
      <c r="G57" s="12"/>
      <c r="H57" s="12"/>
      <c r="I57" s="12"/>
      <c r="J57" s="12"/>
      <c r="K57" s="12"/>
      <c r="L57" s="12"/>
      <c r="M57" s="12"/>
      <c r="N57" s="12"/>
      <c r="O57" s="12"/>
      <c r="P57" s="12"/>
    </row>
    <row r="58" spans="1:16">
      <c r="A58" s="1" t="s">
        <v>65</v>
      </c>
      <c r="B58" s="12">
        <v>4.8246200000000003E-2</v>
      </c>
      <c r="C58" s="12">
        <v>4.7968299999999998E-2</v>
      </c>
      <c r="D58" s="12">
        <v>6.2898579999999996E-2</v>
      </c>
      <c r="E58" s="12">
        <v>5.55427E-2</v>
      </c>
      <c r="F58" s="12">
        <v>6.0136830000000002E-2</v>
      </c>
      <c r="G58" s="12"/>
      <c r="H58" s="12"/>
      <c r="I58" s="12"/>
      <c r="J58" s="12"/>
      <c r="K58" s="12"/>
      <c r="L58" s="12"/>
      <c r="M58" s="12"/>
      <c r="N58" s="12"/>
      <c r="O58" s="12"/>
      <c r="P58" s="12"/>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2"/>
  <sheetViews>
    <sheetView zoomScale="150" zoomScaleNormal="150" zoomScalePageLayoutView="150" workbookViewId="0">
      <selection activeCell="A22" sqref="A22"/>
    </sheetView>
  </sheetViews>
  <sheetFormatPr baseColWidth="10" defaultColWidth="10.875" defaultRowHeight="15.75"/>
  <cols>
    <col min="1" max="1" width="11.125" style="1" bestFit="1" customWidth="1"/>
    <col min="2" max="2" width="22.375" style="1" bestFit="1" customWidth="1"/>
    <col min="3" max="3" width="13" style="1" customWidth="1"/>
    <col min="4" max="6" width="38.5" style="1" customWidth="1"/>
    <col min="7" max="16384" width="10.875" style="1"/>
  </cols>
  <sheetData>
    <row r="2" spans="1:6" ht="18">
      <c r="A2" s="16"/>
      <c r="B2" s="17" t="s">
        <v>107</v>
      </c>
      <c r="C2" s="17" t="s">
        <v>108</v>
      </c>
      <c r="D2" s="17" t="s">
        <v>109</v>
      </c>
      <c r="E2" s="17" t="s">
        <v>8</v>
      </c>
      <c r="F2" s="15"/>
    </row>
    <row r="3" spans="1:6" ht="63">
      <c r="A3" s="18" t="s">
        <v>69</v>
      </c>
      <c r="B3" s="18" t="s">
        <v>87</v>
      </c>
      <c r="C3" s="19" t="s">
        <v>88</v>
      </c>
      <c r="D3" s="20" t="s">
        <v>74</v>
      </c>
      <c r="E3" s="20" t="s">
        <v>75</v>
      </c>
      <c r="F3" s="14"/>
    </row>
    <row r="4" spans="1:6" ht="63">
      <c r="A4" s="18" t="s">
        <v>70</v>
      </c>
      <c r="B4" s="18" t="s">
        <v>100</v>
      </c>
      <c r="C4" s="19" t="s">
        <v>89</v>
      </c>
      <c r="D4" s="20" t="s">
        <v>71</v>
      </c>
      <c r="E4" s="20" t="s">
        <v>76</v>
      </c>
      <c r="F4" s="14"/>
    </row>
    <row r="5" spans="1:6" ht="31.5">
      <c r="A5" s="18" t="s">
        <v>72</v>
      </c>
      <c r="B5" s="18" t="s">
        <v>101</v>
      </c>
      <c r="C5" s="19" t="s">
        <v>90</v>
      </c>
      <c r="D5" s="20" t="s">
        <v>73</v>
      </c>
      <c r="E5" s="20" t="s">
        <v>77</v>
      </c>
      <c r="F5" s="14"/>
    </row>
    <row r="6" spans="1:6" ht="63">
      <c r="A6" s="18" t="s">
        <v>78</v>
      </c>
      <c r="B6" s="18" t="s">
        <v>102</v>
      </c>
      <c r="C6" s="19" t="s">
        <v>91</v>
      </c>
      <c r="D6" s="20" t="s">
        <v>110</v>
      </c>
      <c r="E6" s="20" t="s">
        <v>79</v>
      </c>
      <c r="F6" s="14"/>
    </row>
    <row r="7" spans="1:6" ht="63">
      <c r="A7" s="18" t="s">
        <v>80</v>
      </c>
      <c r="B7" s="18" t="s">
        <v>99</v>
      </c>
      <c r="C7" s="19" t="s">
        <v>92</v>
      </c>
      <c r="D7" s="20" t="s">
        <v>111</v>
      </c>
      <c r="E7" s="20" t="s">
        <v>81</v>
      </c>
      <c r="F7" s="14"/>
    </row>
    <row r="8" spans="1:6" ht="47.25">
      <c r="A8" s="18" t="s">
        <v>82</v>
      </c>
      <c r="B8" s="18" t="s">
        <v>98</v>
      </c>
      <c r="C8" s="19" t="s">
        <v>93</v>
      </c>
      <c r="D8" s="20" t="s">
        <v>83</v>
      </c>
      <c r="E8" s="20" t="s">
        <v>104</v>
      </c>
      <c r="F8" s="14"/>
    </row>
    <row r="9" spans="1:6" ht="47.25">
      <c r="A9" s="18" t="s">
        <v>84</v>
      </c>
      <c r="B9" s="18" t="s">
        <v>97</v>
      </c>
      <c r="C9" s="19" t="s">
        <v>94</v>
      </c>
      <c r="D9" s="20" t="s">
        <v>85</v>
      </c>
      <c r="E9" s="20" t="s">
        <v>105</v>
      </c>
      <c r="F9" s="14"/>
    </row>
    <row r="10" spans="1:6" ht="31.5">
      <c r="A10" s="18" t="s">
        <v>86</v>
      </c>
      <c r="B10" s="18" t="s">
        <v>96</v>
      </c>
      <c r="C10" s="19" t="s">
        <v>95</v>
      </c>
      <c r="D10" s="20" t="s">
        <v>103</v>
      </c>
      <c r="E10" s="20" t="s">
        <v>106</v>
      </c>
      <c r="F10" s="14"/>
    </row>
    <row r="11" spans="1:6" ht="31.5">
      <c r="A11" s="18" t="s">
        <v>113</v>
      </c>
      <c r="B11" s="18" t="s">
        <v>112</v>
      </c>
      <c r="C11" s="19" t="s">
        <v>114</v>
      </c>
      <c r="D11" s="20" t="s">
        <v>115</v>
      </c>
      <c r="E11" s="20" t="s">
        <v>155</v>
      </c>
      <c r="F11" s="14"/>
    </row>
    <row r="12" spans="1:6" ht="63">
      <c r="A12" s="18" t="s">
        <v>120</v>
      </c>
      <c r="B12" s="18" t="s">
        <v>116</v>
      </c>
      <c r="C12" s="19" t="s">
        <v>117</v>
      </c>
      <c r="D12" s="20" t="s">
        <v>118</v>
      </c>
      <c r="E12" s="20" t="s">
        <v>119</v>
      </c>
      <c r="F12" s="14"/>
    </row>
    <row r="13" spans="1:6" ht="78.75">
      <c r="A13" s="18" t="s">
        <v>135</v>
      </c>
      <c r="B13" s="18" t="s">
        <v>136</v>
      </c>
      <c r="C13" s="19" t="s">
        <v>137</v>
      </c>
      <c r="D13" s="20" t="s">
        <v>138</v>
      </c>
      <c r="E13" s="20" t="s">
        <v>139</v>
      </c>
      <c r="F13" s="14"/>
    </row>
    <row r="14" spans="1:6" s="13" customFormat="1" ht="126">
      <c r="A14" s="20" t="s">
        <v>147</v>
      </c>
      <c r="B14" s="20" t="s">
        <v>141</v>
      </c>
      <c r="C14" s="21" t="s">
        <v>142</v>
      </c>
      <c r="D14" s="20" t="s">
        <v>146</v>
      </c>
      <c r="E14" s="20" t="s">
        <v>148</v>
      </c>
      <c r="F14" s="14"/>
    </row>
    <row r="15" spans="1:6" s="13" customFormat="1" ht="94.5">
      <c r="A15" s="20" t="s">
        <v>140</v>
      </c>
      <c r="B15" s="20" t="s">
        <v>143</v>
      </c>
      <c r="C15" s="21" t="s">
        <v>145</v>
      </c>
      <c r="D15" s="20" t="s">
        <v>150</v>
      </c>
      <c r="E15" s="20" t="s">
        <v>149</v>
      </c>
      <c r="F15" s="14"/>
    </row>
    <row r="16" spans="1:6" ht="110.25">
      <c r="A16" s="20" t="s">
        <v>144</v>
      </c>
      <c r="B16" s="20" t="s">
        <v>159</v>
      </c>
      <c r="C16" s="21" t="s">
        <v>160</v>
      </c>
      <c r="D16" s="20" t="s">
        <v>161</v>
      </c>
      <c r="E16" s="20" t="s">
        <v>162</v>
      </c>
    </row>
    <row r="18" spans="1:6" ht="36">
      <c r="A18" s="16"/>
      <c r="B18" s="17" t="s">
        <v>121</v>
      </c>
      <c r="C18" s="22" t="s">
        <v>129</v>
      </c>
      <c r="D18" s="17" t="s">
        <v>109</v>
      </c>
      <c r="E18" s="17" t="s">
        <v>130</v>
      </c>
      <c r="F18" s="17" t="s">
        <v>8</v>
      </c>
    </row>
    <row r="19" spans="1:6" ht="156" customHeight="1">
      <c r="A19" s="18" t="s">
        <v>122</v>
      </c>
      <c r="B19" s="20" t="s">
        <v>124</v>
      </c>
      <c r="C19" s="19" t="s">
        <v>127</v>
      </c>
      <c r="D19" s="23" t="s">
        <v>125</v>
      </c>
      <c r="E19" s="24" t="s">
        <v>126</v>
      </c>
      <c r="F19" s="24" t="s">
        <v>131</v>
      </c>
    </row>
    <row r="20" spans="1:6" ht="157.5">
      <c r="A20" s="18" t="s">
        <v>123</v>
      </c>
      <c r="B20" s="20" t="s">
        <v>151</v>
      </c>
      <c r="C20" s="19" t="s">
        <v>128</v>
      </c>
      <c r="D20" s="20" t="s">
        <v>132</v>
      </c>
      <c r="E20" s="25" t="s">
        <v>133</v>
      </c>
      <c r="F20" s="24" t="s">
        <v>134</v>
      </c>
    </row>
    <row r="21" spans="1:6" ht="220.5">
      <c r="A21" s="18" t="s">
        <v>152</v>
      </c>
      <c r="B21" s="20" t="s">
        <v>154</v>
      </c>
      <c r="C21" s="19" t="s">
        <v>153</v>
      </c>
      <c r="D21" s="23" t="s">
        <v>158</v>
      </c>
      <c r="E21" s="26" t="s">
        <v>156</v>
      </c>
      <c r="F21" s="20" t="s">
        <v>157</v>
      </c>
    </row>
    <row r="22" spans="1:6" ht="110.25">
      <c r="A22" s="18" t="s">
        <v>167</v>
      </c>
      <c r="B22" s="20" t="s">
        <v>166</v>
      </c>
      <c r="C22" s="19" t="s">
        <v>163</v>
      </c>
      <c r="D22" s="21" t="s">
        <v>165</v>
      </c>
      <c r="E22" s="16"/>
      <c r="F22" s="20" t="s">
        <v>164</v>
      </c>
    </row>
  </sheetData>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7"/>
  <sheetViews>
    <sheetView topLeftCell="A29" zoomScale="150" zoomScaleNormal="150" zoomScalePageLayoutView="150" workbookViewId="0">
      <selection activeCell="C42" sqref="C42"/>
    </sheetView>
  </sheetViews>
  <sheetFormatPr baseColWidth="10" defaultColWidth="11.5" defaultRowHeight="15"/>
  <cols>
    <col min="1" max="1" width="17" style="30" customWidth="1"/>
    <col min="2" max="16384" width="11.5" style="30"/>
  </cols>
  <sheetData>
    <row r="2" spans="1:12">
      <c r="A2" s="29" t="s">
        <v>197</v>
      </c>
    </row>
    <row r="3" spans="1:12">
      <c r="A3" s="30" t="s">
        <v>174</v>
      </c>
    </row>
    <row r="5" spans="1:12">
      <c r="A5" s="30" t="s">
        <v>175</v>
      </c>
    </row>
    <row r="6" spans="1:12">
      <c r="A6" s="31"/>
    </row>
    <row r="7" spans="1:12">
      <c r="A7" s="31"/>
    </row>
    <row r="8" spans="1:12">
      <c r="A8" s="29" t="s">
        <v>176</v>
      </c>
    </row>
    <row r="9" spans="1:12">
      <c r="B9" s="115" t="s">
        <v>177</v>
      </c>
      <c r="C9" s="115" t="s">
        <v>178</v>
      </c>
      <c r="D9" s="115" t="s">
        <v>179</v>
      </c>
    </row>
    <row r="10" spans="1:12">
      <c r="B10" s="33">
        <v>0.9</v>
      </c>
      <c r="C10" s="32">
        <v>0.9</v>
      </c>
      <c r="D10" s="34">
        <v>0.4</v>
      </c>
      <c r="E10" s="32"/>
      <c r="F10" s="32"/>
      <c r="G10" s="35">
        <f>GEOMEAN(B10:D10)</f>
        <v>0.68682854553199912</v>
      </c>
    </row>
    <row r="11" spans="1:12">
      <c r="A11" s="30" t="s">
        <v>180</v>
      </c>
      <c r="B11" s="33">
        <v>0.5</v>
      </c>
      <c r="C11" s="32">
        <v>0.4</v>
      </c>
      <c r="D11" s="34">
        <v>0.5</v>
      </c>
      <c r="E11" s="32"/>
      <c r="F11" s="36" t="s">
        <v>181</v>
      </c>
      <c r="G11" s="35">
        <f>GEOMEAN(B11:D11)</f>
        <v>0.46415888336127792</v>
      </c>
    </row>
    <row r="12" spans="1:12">
      <c r="B12" s="33">
        <v>0.4</v>
      </c>
      <c r="C12" s="32">
        <v>0.5</v>
      </c>
      <c r="D12" s="34">
        <v>0.9</v>
      </c>
      <c r="E12" s="32"/>
      <c r="F12" s="32"/>
      <c r="G12" s="35">
        <f>GEOMEAN(B12:D12)</f>
        <v>0.56462161732861715</v>
      </c>
    </row>
    <row r="13" spans="1:12">
      <c r="E13" s="32"/>
      <c r="F13" s="32"/>
      <c r="G13" s="37"/>
    </row>
    <row r="14" spans="1:12">
      <c r="A14" s="36" t="s">
        <v>182</v>
      </c>
      <c r="B14" s="114">
        <f>GEOMEAN(B10:B12)</f>
        <v>0.56462161732861715</v>
      </c>
      <c r="C14" s="114">
        <f>GEOMEAN(C10:C12)</f>
        <v>0.56462161732861715</v>
      </c>
      <c r="D14" s="114">
        <f>GEOMEAN(D10:D12)</f>
        <v>0.56462161732861715</v>
      </c>
      <c r="E14" s="32"/>
      <c r="F14" s="32"/>
      <c r="G14" s="37"/>
    </row>
    <row r="15" spans="1:12">
      <c r="E15" s="32"/>
      <c r="F15" s="32"/>
      <c r="L15" s="38"/>
    </row>
    <row r="16" spans="1:12">
      <c r="E16" s="32"/>
      <c r="F16" s="32"/>
      <c r="L16" s="38"/>
    </row>
    <row r="17" spans="1:12">
      <c r="A17" s="30" t="s">
        <v>198</v>
      </c>
      <c r="L17" s="32"/>
    </row>
    <row r="18" spans="1:12">
      <c r="J18" s="32"/>
    </row>
    <row r="19" spans="1:12">
      <c r="E19" s="39"/>
    </row>
    <row r="21" spans="1:12">
      <c r="B21" s="38" t="s">
        <v>183</v>
      </c>
      <c r="C21" s="38" t="s">
        <v>183</v>
      </c>
      <c r="D21" s="38" t="s">
        <v>183</v>
      </c>
      <c r="F21" s="38"/>
    </row>
    <row r="22" spans="1:12">
      <c r="B22" s="32">
        <v>0</v>
      </c>
      <c r="C22" s="32">
        <v>-1</v>
      </c>
      <c r="D22" s="32">
        <v>-2</v>
      </c>
      <c r="F22" s="32"/>
    </row>
    <row r="23" spans="1:12">
      <c r="B23" s="114">
        <f>(B10^(1/COUNT(B10:D10))*C10^(1/COUNT(B10:D10))*D10^(1/COUNT(B10:D10)))</f>
        <v>0.68682854553199901</v>
      </c>
      <c r="C23" s="114">
        <f>(((1/COUNT($B10:$D10))*($B10^C$22+$C10^C$22+$D10^C$22)))^(1/C22)</f>
        <v>0.6352941176470589</v>
      </c>
      <c r="D23" s="35">
        <f>((1/COUNT($B10:$D10))*($B10^D$22+$C10^D$22+$D10^D$22))^(1/D22)</f>
        <v>0.58657548232105394</v>
      </c>
      <c r="F23" s="37"/>
    </row>
    <row r="24" spans="1:12">
      <c r="A24" s="32" t="s">
        <v>261</v>
      </c>
      <c r="B24" s="114">
        <f>(B11^(1/COUNT(B11:D11))*C11^(1/COUNT(B11:D11))*D11^(1/COUNT(B11:D11)))</f>
        <v>0.46415888336127797</v>
      </c>
      <c r="C24" s="114">
        <f>((1/COUNT($B11:$D11))*($B11^C$22+$C11^C$22+$D11^C$22))^(1/C22)</f>
        <v>0.46153846153846156</v>
      </c>
      <c r="D24" s="35">
        <f>((1/COUNT($B11:$D11))*($B11^D$22+$C11^D$22+$D11^D$22))^(1/D22)</f>
        <v>0.45883146774112349</v>
      </c>
      <c r="F24" s="37"/>
    </row>
    <row r="25" spans="1:12">
      <c r="B25" s="114">
        <f>(B12^(1/COUNT(B12:D12))*C12^(1/COUNT(B12:D12))*D12^(1/COUNT(B12:D12)))</f>
        <v>0.56462161732861715</v>
      </c>
      <c r="C25" s="114">
        <f>((1/COUNT($B12:$D12))*($B12^C$22+$C12^C$22+$D12^C$22))^(1/C22)</f>
        <v>0.53465346534653468</v>
      </c>
      <c r="D25" s="35">
        <f>((1/COUNT($B12:$D12))*($B12^D$22+$C12^D$22+$D12^D$22))^(1/D22)</f>
        <v>0.5110969596104884</v>
      </c>
      <c r="F25" s="37"/>
    </row>
    <row r="26" spans="1:12">
      <c r="B26" s="37"/>
      <c r="C26" s="37"/>
      <c r="D26" s="37"/>
      <c r="F26" s="37"/>
    </row>
    <row r="27" spans="1:12">
      <c r="B27" s="114">
        <f>(B10^(1/COUNT(B10:D10))*C10^(1/COUNT(B10:D10))*D10^(1/COUNT(B10:D10)))</f>
        <v>0.68682854553199901</v>
      </c>
      <c r="C27" s="114">
        <f>(((1/COUNT($B10:$D10))*($B10^C$22+$C10^C$22+$D10^C$22)))^(1/C22)</f>
        <v>0.6352941176470589</v>
      </c>
      <c r="D27" s="35">
        <f>((1/COUNT($B10:$D10))*($B10^D$22+$C10^D$22+$D10^D$22))^(1/D22)</f>
        <v>0.58657548232105394</v>
      </c>
      <c r="F27" s="37"/>
    </row>
    <row r="28" spans="1:12">
      <c r="A28" s="32" t="s">
        <v>262</v>
      </c>
      <c r="B28" s="114">
        <f>(B12^(1/COUNT(B12:D12))*C12^(1/COUNT(B12:D12))*D12^(1/COUNT(B12:D12)))</f>
        <v>0.56462161732861715</v>
      </c>
      <c r="C28" s="114">
        <f>((1/COUNT($B12:$D12))*($B12^C$22+$C12^C$22+$D12^C$22))^(1/C22)</f>
        <v>0.53465346534653468</v>
      </c>
      <c r="D28" s="35">
        <f>((1/COUNT($B12:$D12))*($B12^D$22+$C12^D$22+$D12^D$22))^(1/D22)</f>
        <v>0.5110969596104884</v>
      </c>
      <c r="F28" s="37"/>
    </row>
    <row r="29" spans="1:12">
      <c r="B29" s="114">
        <f>(B11^(1/COUNT(B11:D11))*C11^(1/COUNT(B11:D11))*D11^(1/COUNT(B11:D11)))</f>
        <v>0.46415888336127797</v>
      </c>
      <c r="C29" s="114">
        <f>((1/COUNT($B11:$D11))*($B11^C$22+$C11^C$22+$D11^C$22))^(1/C22)</f>
        <v>0.46153846153846156</v>
      </c>
      <c r="D29" s="35">
        <f>((1/COUNT($B11:$D11))*($B11^D$22+$C11^D$22+$D11^D$22))^(1/D22)</f>
        <v>0.45883146774112349</v>
      </c>
      <c r="F29" s="37"/>
    </row>
    <row r="30" spans="1:12">
      <c r="B30" s="37"/>
      <c r="C30" s="37"/>
      <c r="D30" s="37"/>
      <c r="F30" s="37"/>
    </row>
    <row r="32" spans="1:12">
      <c r="A32" s="30" t="s">
        <v>200</v>
      </c>
    </row>
    <row r="34" spans="1:5">
      <c r="C34" s="32"/>
      <c r="D34" s="32"/>
    </row>
    <row r="35" spans="1:5">
      <c r="B35" s="32" t="s">
        <v>199</v>
      </c>
      <c r="C35" s="32" t="s">
        <v>185</v>
      </c>
      <c r="E35" s="32" t="s">
        <v>186</v>
      </c>
    </row>
    <row r="36" spans="1:5">
      <c r="B36" s="113">
        <v>1</v>
      </c>
      <c r="C36" s="113">
        <v>3</v>
      </c>
      <c r="E36" s="116">
        <f>1/3</f>
        <v>0.33333333333333331</v>
      </c>
    </row>
    <row r="37" spans="1:5">
      <c r="B37" s="113">
        <v>2</v>
      </c>
      <c r="C37" s="113">
        <v>3</v>
      </c>
      <c r="E37" s="116">
        <f>1/3</f>
        <v>0.33333333333333331</v>
      </c>
    </row>
    <row r="38" spans="1:5">
      <c r="B38" s="113">
        <v>3</v>
      </c>
      <c r="C38" s="113">
        <v>3</v>
      </c>
      <c r="E38" s="116">
        <f>1/3</f>
        <v>0.33333333333333331</v>
      </c>
    </row>
    <row r="40" spans="1:5">
      <c r="C40" s="38" t="s">
        <v>183</v>
      </c>
      <c r="D40" s="38" t="s">
        <v>183</v>
      </c>
      <c r="E40" s="38" t="s">
        <v>183</v>
      </c>
    </row>
    <row r="41" spans="1:5">
      <c r="B41" s="32" t="s">
        <v>184</v>
      </c>
      <c r="C41" s="32">
        <v>0</v>
      </c>
      <c r="D41" s="32">
        <v>-1</v>
      </c>
      <c r="E41" s="32">
        <v>-2</v>
      </c>
    </row>
    <row r="42" spans="1:5">
      <c r="A42" s="30" t="s">
        <v>128</v>
      </c>
      <c r="B42" s="40">
        <v>2</v>
      </c>
      <c r="C42" s="112">
        <f>(((B36/$C$36)^$B$42)-(((B36-1)/$C$36)^$B$42))*B27+(((B37/$C$37)^$B$42)-(((B37-1)/$C$37)^$B$42))*B28+(((B38/$C$38)^$B$42)-(((B38-1)/$C$38)^$B$42))*B29</f>
        <v>0.52238753492491563</v>
      </c>
      <c r="D42" s="44">
        <f>(((B36/$C$36)^$B$42)-(((B36-1)/$C$36)^$B$42))*C27+(((B37/$C$37)^$B$42)-(((B37-1)/$C$37)^$B$42))*C28+(((B38/$C$38)^$B$42)-(((B38-1)/$C$38)^$B$42))*C29</f>
        <v>0.50521631348655227</v>
      </c>
      <c r="E42" s="44">
        <f>(((B36/$C$36)^$B$42)-(((B36-1)/$C$36)^$B$42))*D27+(((B37/$C$37)^$B$42)-(((B37-1)/$C$37)^$B$42))*D28+(((B38/$C$38)^$B$42)-(((B38-1)/$C$38)^$B$42))*D29</f>
        <v>0.49044707776201518</v>
      </c>
    </row>
    <row r="43" spans="1:5">
      <c r="B43" s="40">
        <v>3</v>
      </c>
      <c r="C43" s="112">
        <f>(((B36/$C$36)^$B$43)-(((B36-1)/$C$36)^$B$43))*B27+(((B37/$C$37)^$B$43)-(((B37-1)/$C$37)^$B$43))*B28+(((B38/$C$38)^$B$43)-(((B38-1)/$C$38)^$B$43))*B29</f>
        <v>0.49845180187765187</v>
      </c>
      <c r="D43" s="44">
        <f>(((B36/$C$36)^$B$43)-(((B36-1)/$C$36)^$B$43))*C27+(((B37/$C$37)^$B$43)-(((B37-1)/$C$37)^$B$43))*C28+(((B38/$C$38)^$B$43)-(((B38-1)/$C$38)^$B$43))*C29</f>
        <v>0.48692959793716928</v>
      </c>
      <c r="E43" s="44">
        <f>(((B36/$C$36)^$B$43)-(((B36-1)/$C$36)^$B$43))*D27+(((B37/$C$37)^$B$43)-(((B37-1)/$C$37)^$B$43))*D28+(((B38/$C$38)^$B$43)-(((B38-1)/$C$38)^$B$43))*D29</f>
        <v>0.47711304024725254</v>
      </c>
    </row>
    <row r="44" spans="1:5">
      <c r="B44" s="40">
        <v>4</v>
      </c>
      <c r="C44" s="112">
        <f>(((B36/$C$36)^$B$44)-(((B36-1)/$C$36)^$B$44))*B27+(((B37/$C$37)^$B$44)-(((B37-1)/$C$37)^$B$44))*B28+(((B38/$C$38)^$B$44)-(((B38-1)/$C$38)^$B$44))*B29</f>
        <v>0.48551210153017688</v>
      </c>
      <c r="D44" s="44">
        <f>(((B36/$C$36)^$B$44)-(((B36-1)/$C$36)^$B$44))*C27+(((B37/$C$37)^$B$44)-(((B37-1)/$C$37)^$B$44))*C28+(((B38/$C$38)^$B$44)-(((B38-1)/$C$38)^$B$44))*C29</f>
        <v>0.47722340861537138</v>
      </c>
      <c r="E44" s="44">
        <f>(((B36/$C$36)^$B$44)-(((B36-1)/$C$36)^$B$44))*D27+(((B37/$C$37)^$B$44)-(((B37-1)/$C$37)^$B$44))*D28+(((B38/$C$38)^$B$44)-(((B38-1)/$C$38)^$B$44))*D29</f>
        <v>0.47008734913149886</v>
      </c>
    </row>
    <row r="45" spans="1:5">
      <c r="B45" s="40">
        <v>5</v>
      </c>
      <c r="C45" s="112">
        <f>(((B36/$C$36)^$B$45)-(((B36-1)/$C$36)^$B$45))*B27+(((B37/$C$37)^$B$45)-(((B37-1)/$C$37)^$B$45))*B28+(((B38/$C$38)^$B$45)-(((B38-1)/$C$38)^$B$45))*B29</f>
        <v>0.47789145297098268</v>
      </c>
      <c r="D45" s="44">
        <f>(((B36/$C$36)^$B$45)-(((B36-1)/$C$36)^$B$45))*C27+(((B37/$C$37)^$B$45)-(((B37-1)/$C$37)^$B$45))*C28+(((B38/$C$38)^$B$45)-(((B38-1)/$C$38)^$B$45))*C29</f>
        <v>0.47158093386010302</v>
      </c>
      <c r="E45" s="44">
        <f>(((B36/$C$36)^$B$45)-(((B36-1)/$C$36)^$B$45))*D27+(((B37/$C$37)^$B$45)-(((B37-1)/$C$37)^$B$45))*D28+(((B38/$C$38)^$B$45)-(((B38-1)/$C$38)^$B$45))*D29</f>
        <v>0.46602477746347015</v>
      </c>
    </row>
    <row r="46" spans="1:5">
      <c r="D46" s="42"/>
    </row>
    <row r="47" spans="1:5">
      <c r="A47" s="30" t="s">
        <v>201</v>
      </c>
      <c r="D47" s="42"/>
    </row>
    <row r="48" spans="1:5">
      <c r="D48" s="42"/>
    </row>
    <row r="49" spans="1:7">
      <c r="D49" s="41"/>
      <c r="G49" s="42"/>
    </row>
    <row r="50" spans="1:7">
      <c r="C50" s="38" t="s">
        <v>183</v>
      </c>
      <c r="D50" s="38" t="s">
        <v>183</v>
      </c>
      <c r="E50" s="38" t="s">
        <v>183</v>
      </c>
      <c r="G50" s="42"/>
    </row>
    <row r="51" spans="1:7">
      <c r="C51" s="32">
        <v>0</v>
      </c>
      <c r="D51" s="32">
        <v>-1</v>
      </c>
      <c r="E51" s="32">
        <v>-2</v>
      </c>
      <c r="G51" s="42"/>
    </row>
    <row r="52" spans="1:7">
      <c r="A52" s="30" t="s">
        <v>202</v>
      </c>
      <c r="C52" s="114">
        <f>(B14^(1/COUNT(B14:D14))*C14^(1/COUNT(B14:D14))*D14^(1/COUNT(B14:D14)))</f>
        <v>0.56462161732861704</v>
      </c>
      <c r="D52" s="35">
        <f>(((1/COUNT($B14:$D14))*($B14^D$51+$C14^D$51+$D14^D$51)))^(1/D51)</f>
        <v>0.56462161732861715</v>
      </c>
      <c r="E52" s="35">
        <f>((1/COUNT($B14:$D14))*($B14^E$51+$C14^E$51+$D14^E$51))^(1/E51)</f>
        <v>0.56462161732861715</v>
      </c>
      <c r="G52" s="42"/>
    </row>
    <row r="53" spans="1:7">
      <c r="C53" s="37"/>
      <c r="D53" s="37"/>
      <c r="E53" s="37"/>
      <c r="G53" s="42"/>
    </row>
    <row r="54" spans="1:7">
      <c r="C54" s="37"/>
      <c r="D54" s="37"/>
      <c r="E54" s="37"/>
      <c r="G54" s="42"/>
    </row>
    <row r="55" spans="1:7">
      <c r="C55" s="38" t="s">
        <v>183</v>
      </c>
      <c r="D55" s="38" t="s">
        <v>183</v>
      </c>
      <c r="E55" s="38" t="s">
        <v>183</v>
      </c>
      <c r="G55" s="42"/>
    </row>
    <row r="56" spans="1:7">
      <c r="B56" s="32" t="s">
        <v>184</v>
      </c>
      <c r="C56" s="32">
        <v>0</v>
      </c>
      <c r="D56" s="32">
        <v>-1</v>
      </c>
      <c r="E56" s="32">
        <v>-2</v>
      </c>
      <c r="G56" s="42"/>
    </row>
    <row r="57" spans="1:7">
      <c r="B57" s="40">
        <v>2</v>
      </c>
      <c r="C57" s="114">
        <f>1-C42/C$52</f>
        <v>7.4800682629763027E-2</v>
      </c>
      <c r="D57" s="44">
        <f>1-D42/D$52</f>
        <v>0.10521259197111155</v>
      </c>
      <c r="E57" s="44">
        <f>1-E42/E$52</f>
        <v>0.13137035014270704</v>
      </c>
      <c r="G57" s="42"/>
    </row>
    <row r="58" spans="1:7">
      <c r="A58" s="30" t="s">
        <v>163</v>
      </c>
      <c r="B58" s="40">
        <v>3</v>
      </c>
      <c r="C58" s="114">
        <f>1-C43/C$52</f>
        <v>0.11719320235033348</v>
      </c>
      <c r="D58" s="44">
        <f t="shared" ref="D58:E60" si="0">1-D43/D$52</f>
        <v>0.13760015027237282</v>
      </c>
      <c r="E58" s="44">
        <f t="shared" si="0"/>
        <v>0.15498623218748186</v>
      </c>
      <c r="G58" s="42"/>
    </row>
    <row r="59" spans="1:7">
      <c r="B59" s="40">
        <v>4</v>
      </c>
      <c r="C59" s="114">
        <f>1-C44/C$52</f>
        <v>0.14011067477849937</v>
      </c>
      <c r="D59" s="44">
        <f t="shared" si="0"/>
        <v>0.1547907590339016</v>
      </c>
      <c r="E59" s="44">
        <f t="shared" si="0"/>
        <v>0.16742941696845826</v>
      </c>
      <c r="G59" s="42"/>
    </row>
    <row r="60" spans="1:7">
      <c r="B60" s="40">
        <v>5</v>
      </c>
      <c r="C60" s="114">
        <f>1-C45/C$52</f>
        <v>0.15360758726876067</v>
      </c>
      <c r="D60" s="44">
        <f t="shared" si="0"/>
        <v>0.16478413261737235</v>
      </c>
      <c r="E60" s="44">
        <f t="shared" si="0"/>
        <v>0.17462462796170686</v>
      </c>
      <c r="G60" s="42"/>
    </row>
    <row r="61" spans="1:7">
      <c r="G61" s="42"/>
    </row>
    <row r="62" spans="1:7">
      <c r="G62" s="42"/>
    </row>
    <row r="63" spans="1:7">
      <c r="G63" s="42"/>
    </row>
    <row r="64" spans="1:7">
      <c r="G64" s="42"/>
    </row>
    <row r="65" spans="1:7">
      <c r="G65" s="42"/>
    </row>
    <row r="66" spans="1:7">
      <c r="G66" s="42"/>
    </row>
    <row r="67" spans="1:7">
      <c r="G67" s="42"/>
    </row>
    <row r="68" spans="1:7">
      <c r="G68" s="42"/>
    </row>
    <row r="69" spans="1:7">
      <c r="G69" s="42"/>
    </row>
    <row r="70" spans="1:7">
      <c r="G70" s="42"/>
    </row>
    <row r="71" spans="1:7">
      <c r="G71" s="42"/>
    </row>
    <row r="72" spans="1:7">
      <c r="G72" s="42"/>
    </row>
    <row r="73" spans="1:7">
      <c r="G73" s="42"/>
    </row>
    <row r="74" spans="1:7">
      <c r="G74" s="42"/>
    </row>
    <row r="75" spans="1:7">
      <c r="G75" s="42"/>
    </row>
    <row r="76" spans="1:7">
      <c r="G76" s="42"/>
    </row>
    <row r="77" spans="1:7">
      <c r="B77" s="38" t="s">
        <v>183</v>
      </c>
      <c r="C77" s="38" t="s">
        <v>183</v>
      </c>
      <c r="D77" s="38" t="s">
        <v>183</v>
      </c>
    </row>
    <row r="78" spans="1:7">
      <c r="B78" s="32">
        <v>0</v>
      </c>
      <c r="C78" s="32">
        <v>-1</v>
      </c>
      <c r="D78" s="32">
        <v>-2</v>
      </c>
    </row>
    <row r="79" spans="1:7">
      <c r="A79" s="30" t="s">
        <v>188</v>
      </c>
      <c r="B79" s="43" t="e">
        <f>1-(#REF!/C52)</f>
        <v>#REF!</v>
      </c>
      <c r="C79" s="43" t="e">
        <f>1-(#REF!/D52)</f>
        <v>#REF!</v>
      </c>
      <c r="D79" s="43" t="e">
        <f>1-(#REF!/E52)</f>
        <v>#REF!</v>
      </c>
    </row>
    <row r="80" spans="1:7">
      <c r="A80" s="30" t="s">
        <v>189</v>
      </c>
      <c r="B80" s="43">
        <v>3.8113509658551203E-2</v>
      </c>
      <c r="C80" s="43">
        <v>8.0047346322396296E-2</v>
      </c>
      <c r="D80" s="43">
        <v>0.11384521529301894</v>
      </c>
    </row>
    <row r="81" spans="1:4">
      <c r="A81" s="30" t="s">
        <v>190</v>
      </c>
      <c r="B81" s="43">
        <v>3.027776826213513E-2</v>
      </c>
      <c r="C81" s="43">
        <v>7.4856309103378704E-2</v>
      </c>
      <c r="D81" s="43">
        <v>0.11028911572614886</v>
      </c>
    </row>
    <row r="82" spans="1:4">
      <c r="A82" s="30" t="s">
        <v>191</v>
      </c>
      <c r="B82" s="43">
        <v>2.1808099449123874E-2</v>
      </c>
      <c r="C82" s="43">
        <v>6.8862792700745246E-2</v>
      </c>
      <c r="D82" s="43">
        <v>0.10605626647093558</v>
      </c>
    </row>
    <row r="84" spans="1:4">
      <c r="B84" s="30" t="s">
        <v>184</v>
      </c>
      <c r="C84" s="30" t="s">
        <v>192</v>
      </c>
    </row>
    <row r="85" spans="1:4">
      <c r="B85" s="30" t="s">
        <v>193</v>
      </c>
      <c r="C85" s="30" t="s">
        <v>194</v>
      </c>
    </row>
    <row r="86" spans="1:4">
      <c r="B86" s="30" t="s">
        <v>185</v>
      </c>
      <c r="C86" s="30" t="s">
        <v>195</v>
      </c>
    </row>
    <row r="87" spans="1:4">
      <c r="B87" s="30" t="s">
        <v>187</v>
      </c>
      <c r="C87" s="30" t="s">
        <v>196</v>
      </c>
    </row>
  </sheetData>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88"/>
  <sheetViews>
    <sheetView zoomScale="150" zoomScaleNormal="150" zoomScalePageLayoutView="150" workbookViewId="0">
      <selection activeCell="D85" sqref="D85"/>
    </sheetView>
  </sheetViews>
  <sheetFormatPr baseColWidth="10" defaultColWidth="11.5" defaultRowHeight="15"/>
  <cols>
    <col min="1" max="3" width="11.5" style="103"/>
    <col min="4" max="4" width="12.5" style="103" customWidth="1"/>
    <col min="5" max="16384" width="11.5" style="103"/>
  </cols>
  <sheetData>
    <row r="2" spans="1:19">
      <c r="A2" s="102" t="s">
        <v>197</v>
      </c>
    </row>
    <row r="3" spans="1:19">
      <c r="A3" s="103" t="s">
        <v>174</v>
      </c>
    </row>
    <row r="4" spans="1:19">
      <c r="A4" s="103" t="s">
        <v>263</v>
      </c>
    </row>
    <row r="5" spans="1:19">
      <c r="A5" s="103" t="s">
        <v>175</v>
      </c>
    </row>
    <row r="6" spans="1:19">
      <c r="A6" s="104"/>
    </row>
    <row r="7" spans="1:19">
      <c r="A7" s="104"/>
    </row>
    <row r="8" spans="1:19">
      <c r="A8" s="109" t="s">
        <v>203</v>
      </c>
    </row>
    <row r="9" spans="1:19">
      <c r="B9" s="110" t="s">
        <v>280</v>
      </c>
      <c r="C9" s="110"/>
      <c r="D9" s="111">
        <v>2010</v>
      </c>
      <c r="E9" s="111">
        <v>2011</v>
      </c>
      <c r="F9" s="111">
        <v>2012</v>
      </c>
      <c r="G9" s="111">
        <v>2013</v>
      </c>
      <c r="H9" s="111">
        <v>2014</v>
      </c>
      <c r="I9" s="111">
        <v>2015</v>
      </c>
      <c r="J9" s="111">
        <v>2016</v>
      </c>
      <c r="K9" s="111">
        <v>2017</v>
      </c>
      <c r="L9" s="111">
        <v>2018</v>
      </c>
      <c r="M9" s="111">
        <v>2019</v>
      </c>
      <c r="N9" s="111">
        <v>2020</v>
      </c>
      <c r="O9" s="111">
        <v>2021</v>
      </c>
      <c r="P9" s="111">
        <v>2022</v>
      </c>
      <c r="Q9" s="111">
        <v>2023</v>
      </c>
      <c r="R9" s="111">
        <v>2024</v>
      </c>
      <c r="S9" s="107"/>
    </row>
    <row r="10" spans="1:19" ht="15.75">
      <c r="A10" s="110"/>
      <c r="B10" s="121" t="s">
        <v>276</v>
      </c>
      <c r="C10" s="111"/>
      <c r="D10" s="100">
        <v>0.3585335</v>
      </c>
      <c r="E10" s="100">
        <v>0.35467890000000002</v>
      </c>
      <c r="F10" s="100">
        <v>0.35594579999999998</v>
      </c>
      <c r="G10" s="100">
        <v>0.35447420000000002</v>
      </c>
      <c r="H10" s="100">
        <v>0.35300759999999998</v>
      </c>
      <c r="I10" s="100">
        <v>0.31700230000000001</v>
      </c>
      <c r="J10" s="100">
        <v>0.31681740000000003</v>
      </c>
      <c r="K10" s="100">
        <v>0.33003500000000002</v>
      </c>
      <c r="L10" s="100">
        <v>0.30776320000000001</v>
      </c>
      <c r="M10" s="100">
        <v>0.30509370000000002</v>
      </c>
      <c r="N10" s="100">
        <v>0.30329420000000001</v>
      </c>
      <c r="O10" s="100">
        <v>0.30028100000000002</v>
      </c>
      <c r="P10" s="100">
        <v>0.3006625</v>
      </c>
      <c r="Q10" s="100">
        <v>0.30108049999999997</v>
      </c>
      <c r="R10" s="100">
        <v>0.30098780000000003</v>
      </c>
    </row>
    <row r="11" spans="1:19" ht="15.75">
      <c r="A11" s="110" t="s">
        <v>272</v>
      </c>
      <c r="B11" s="121" t="s">
        <v>277</v>
      </c>
      <c r="C11" s="111"/>
      <c r="D11" s="100">
        <v>0.3203935</v>
      </c>
      <c r="E11" s="100">
        <v>0.31654270000000001</v>
      </c>
      <c r="F11" s="100">
        <v>0.3184612</v>
      </c>
      <c r="G11" s="100">
        <v>0.31715280000000001</v>
      </c>
      <c r="H11" s="100">
        <v>0.31700489999999998</v>
      </c>
      <c r="I11" s="100">
        <v>0.28744609999999998</v>
      </c>
      <c r="J11" s="100">
        <v>0.28804669999999999</v>
      </c>
      <c r="K11" s="100">
        <v>0.29989090000000002</v>
      </c>
      <c r="L11" s="100">
        <v>0.2784354</v>
      </c>
      <c r="M11" s="100">
        <v>0.2764682</v>
      </c>
      <c r="N11" s="100">
        <v>0.275723</v>
      </c>
      <c r="O11" s="100">
        <v>0.27351189999999997</v>
      </c>
      <c r="P11" s="100">
        <v>0.27429350000000002</v>
      </c>
      <c r="Q11" s="100">
        <v>0.27545170000000002</v>
      </c>
      <c r="R11" s="100">
        <v>0.27618520000000002</v>
      </c>
    </row>
    <row r="12" spans="1:19" ht="15.75">
      <c r="B12" s="121" t="s">
        <v>278</v>
      </c>
      <c r="C12" s="111"/>
      <c r="D12" s="100">
        <v>0.29672799999999999</v>
      </c>
      <c r="E12" s="100">
        <v>0.29279670000000002</v>
      </c>
      <c r="F12" s="100">
        <v>0.2950276</v>
      </c>
      <c r="G12" s="100">
        <v>0.2938171</v>
      </c>
      <c r="H12" s="100">
        <v>0.29432639999999999</v>
      </c>
      <c r="I12" s="100">
        <v>0.27036949999999998</v>
      </c>
      <c r="J12" s="100">
        <v>0.2713219</v>
      </c>
      <c r="K12" s="100">
        <v>0.28189900000000001</v>
      </c>
      <c r="L12" s="100">
        <v>0.26126120000000003</v>
      </c>
      <c r="M12" s="100">
        <v>0.2597489</v>
      </c>
      <c r="N12" s="100">
        <v>0.25938749999999999</v>
      </c>
      <c r="O12" s="100">
        <v>0.25746619999999998</v>
      </c>
      <c r="P12" s="100">
        <v>0.25854500000000002</v>
      </c>
      <c r="Q12" s="100">
        <v>0.26023770000000002</v>
      </c>
      <c r="R12" s="100">
        <v>0.26137870000000002</v>
      </c>
    </row>
    <row r="13" spans="1:19" ht="15.75">
      <c r="B13" s="121" t="s">
        <v>279</v>
      </c>
      <c r="C13" s="111"/>
      <c r="D13" s="100">
        <v>0.27934910000000002</v>
      </c>
      <c r="E13" s="100">
        <v>0.27533210000000002</v>
      </c>
      <c r="F13" s="100">
        <v>0.27772950000000002</v>
      </c>
      <c r="G13" s="100">
        <v>0.27658080000000002</v>
      </c>
      <c r="H13" s="100">
        <v>0.27750439999999998</v>
      </c>
      <c r="I13" s="100">
        <v>0.25851639999999998</v>
      </c>
      <c r="J13" s="100">
        <v>0.25963239999999999</v>
      </c>
      <c r="K13" s="100">
        <v>0.2691421</v>
      </c>
      <c r="L13" s="100">
        <v>0.24921699999999999</v>
      </c>
      <c r="M13" s="100">
        <v>0.2480116</v>
      </c>
      <c r="N13" s="100">
        <v>0.24781320000000001</v>
      </c>
      <c r="O13" s="100">
        <v>0.24600150000000001</v>
      </c>
      <c r="P13" s="100">
        <v>0.2472895</v>
      </c>
      <c r="Q13" s="100">
        <v>0.24941840000000001</v>
      </c>
      <c r="R13" s="100">
        <v>0.25081150000000002</v>
      </c>
    </row>
    <row r="14" spans="1:19">
      <c r="E14" s="107"/>
    </row>
    <row r="15" spans="1:19">
      <c r="D15" s="111">
        <v>2010</v>
      </c>
      <c r="E15" s="111">
        <v>2011</v>
      </c>
      <c r="F15" s="111">
        <v>2012</v>
      </c>
      <c r="G15" s="111">
        <v>2013</v>
      </c>
      <c r="H15" s="111">
        <v>2014</v>
      </c>
      <c r="I15" s="111">
        <v>2015</v>
      </c>
      <c r="J15" s="111">
        <v>2016</v>
      </c>
      <c r="K15" s="111">
        <v>2017</v>
      </c>
      <c r="L15" s="111">
        <v>2018</v>
      </c>
      <c r="M15" s="111">
        <v>2019</v>
      </c>
      <c r="N15" s="111">
        <v>2020</v>
      </c>
      <c r="O15" s="111">
        <v>2021</v>
      </c>
      <c r="P15" s="111">
        <v>2022</v>
      </c>
      <c r="Q15" s="111">
        <v>2023</v>
      </c>
      <c r="R15" s="111">
        <v>2024</v>
      </c>
    </row>
    <row r="16" spans="1:19" ht="15.75">
      <c r="B16" s="102" t="s">
        <v>3</v>
      </c>
      <c r="C16" s="102"/>
      <c r="D16" s="100">
        <v>0.58358449999999995</v>
      </c>
      <c r="E16" s="100">
        <v>0.57303369999999998</v>
      </c>
      <c r="F16" s="100">
        <v>0.58491119999999996</v>
      </c>
      <c r="G16" s="100">
        <v>0.58608479999999996</v>
      </c>
      <c r="H16" s="100">
        <v>0.58951509999999996</v>
      </c>
      <c r="I16" s="100">
        <v>0.37097160000000001</v>
      </c>
      <c r="J16" s="100">
        <v>0.37521349999999998</v>
      </c>
      <c r="K16" s="100">
        <v>0.4554994</v>
      </c>
      <c r="L16" s="100">
        <v>0.36699029999999999</v>
      </c>
      <c r="M16" s="100">
        <v>0.36093380000000003</v>
      </c>
      <c r="N16" s="100">
        <v>0.36989280000000002</v>
      </c>
      <c r="O16" s="100">
        <v>0.3634366</v>
      </c>
      <c r="P16" s="100">
        <v>0.35977239999999999</v>
      </c>
      <c r="Q16" s="100">
        <v>0.35979460000000002</v>
      </c>
      <c r="R16" s="100">
        <v>0.3643689</v>
      </c>
    </row>
    <row r="17" spans="1:18" ht="15.75">
      <c r="A17" s="110" t="s">
        <v>182</v>
      </c>
      <c r="B17" s="102" t="s">
        <v>259</v>
      </c>
      <c r="C17" s="102"/>
      <c r="D17" s="100">
        <v>0.58256819999999998</v>
      </c>
      <c r="E17" s="100">
        <v>0.55526810000000004</v>
      </c>
      <c r="F17" s="100">
        <v>0.57889270000000004</v>
      </c>
      <c r="G17" s="100">
        <v>0.58241129999999997</v>
      </c>
      <c r="H17" s="100">
        <v>0.57042470000000001</v>
      </c>
      <c r="I17" s="100">
        <v>0.57152369999999997</v>
      </c>
      <c r="J17" s="100">
        <v>0.55535760000000001</v>
      </c>
      <c r="K17" s="100">
        <v>0.54905309999999996</v>
      </c>
      <c r="L17" s="100">
        <v>0.5365335</v>
      </c>
      <c r="M17" s="100">
        <v>0.52541839999999995</v>
      </c>
      <c r="N17" s="100">
        <v>0.50292610000000004</v>
      </c>
      <c r="O17" s="100">
        <v>0.50608070000000005</v>
      </c>
      <c r="P17" s="100">
        <v>0.50814769999999998</v>
      </c>
      <c r="Q17" s="100">
        <v>0.50978349999999995</v>
      </c>
      <c r="R17" s="100">
        <v>0.51227290000000003</v>
      </c>
    </row>
    <row r="18" spans="1:18" ht="15.75">
      <c r="A18" s="106"/>
      <c r="B18" s="102" t="s">
        <v>168</v>
      </c>
      <c r="C18" s="102"/>
      <c r="D18" s="100">
        <v>0.76723669999999999</v>
      </c>
      <c r="E18" s="100">
        <v>0.75992440000000006</v>
      </c>
      <c r="F18" s="100">
        <v>0.77313460000000001</v>
      </c>
      <c r="G18" s="100">
        <v>0.77010069999999997</v>
      </c>
      <c r="H18" s="100">
        <v>0.77536380000000005</v>
      </c>
      <c r="I18" s="100">
        <v>0.79253240000000003</v>
      </c>
      <c r="J18" s="100">
        <v>0.79616849999999995</v>
      </c>
      <c r="K18" s="100">
        <v>0.80612079999999997</v>
      </c>
      <c r="L18" s="100">
        <v>0.76634950000000002</v>
      </c>
      <c r="M18" s="100">
        <v>0.76227710000000004</v>
      </c>
      <c r="N18" s="100">
        <v>0.75092879999999995</v>
      </c>
      <c r="O18" s="100">
        <v>0.75106039999999996</v>
      </c>
      <c r="P18" s="100">
        <v>0.75444370000000005</v>
      </c>
      <c r="Q18" s="100">
        <v>0.7594514</v>
      </c>
      <c r="R18" s="100">
        <v>0.76481880000000002</v>
      </c>
    </row>
    <row r="19" spans="1:18" ht="15.75">
      <c r="A19" s="106"/>
      <c r="B19" s="102" t="s">
        <v>260</v>
      </c>
      <c r="C19" s="102"/>
      <c r="D19" s="100">
        <v>0.79009390000000002</v>
      </c>
      <c r="E19" s="100">
        <v>0.80702320000000005</v>
      </c>
      <c r="F19" s="100">
        <v>0.79709399999999997</v>
      </c>
      <c r="G19" s="100">
        <v>0.81330369999999996</v>
      </c>
      <c r="H19" s="100">
        <v>0.80014890000000005</v>
      </c>
      <c r="I19" s="100">
        <v>0.80549040000000005</v>
      </c>
      <c r="J19" s="100">
        <v>0.80516270000000001</v>
      </c>
      <c r="K19" s="100">
        <v>0.81840800000000002</v>
      </c>
      <c r="L19" s="100">
        <v>0.8034483</v>
      </c>
      <c r="M19" s="100">
        <v>0.80942590000000003</v>
      </c>
      <c r="N19" s="100">
        <v>0.78324649999999996</v>
      </c>
      <c r="O19" s="100">
        <v>0.77586980000000005</v>
      </c>
      <c r="P19" s="100">
        <v>0.79932610000000004</v>
      </c>
      <c r="Q19" s="100">
        <v>0.80662</v>
      </c>
      <c r="R19" s="100">
        <v>0.81530139999999995</v>
      </c>
    </row>
    <row r="20" spans="1:18">
      <c r="A20" s="106"/>
      <c r="B20" s="108"/>
      <c r="C20" s="108"/>
      <c r="D20" s="108"/>
      <c r="E20" s="108"/>
      <c r="F20" s="108"/>
      <c r="I20" s="107"/>
    </row>
    <row r="21" spans="1:18">
      <c r="D21" s="105"/>
      <c r="E21" s="105"/>
      <c r="F21" s="105"/>
      <c r="G21" s="105"/>
      <c r="I21" s="107"/>
    </row>
    <row r="22" spans="1:18">
      <c r="D22" s="111">
        <v>2010</v>
      </c>
      <c r="E22" s="111">
        <v>2011</v>
      </c>
      <c r="F22" s="111">
        <v>2012</v>
      </c>
      <c r="G22" s="111">
        <v>2013</v>
      </c>
      <c r="H22" s="111">
        <v>2014</v>
      </c>
      <c r="I22" s="111">
        <v>2015</v>
      </c>
      <c r="J22" s="111">
        <v>2016</v>
      </c>
      <c r="K22" s="111">
        <v>2017</v>
      </c>
      <c r="L22" s="111">
        <v>2018</v>
      </c>
      <c r="M22" s="111">
        <v>2019</v>
      </c>
      <c r="N22" s="111">
        <v>2020</v>
      </c>
      <c r="O22" s="111">
        <v>2021</v>
      </c>
      <c r="P22" s="111">
        <v>2022</v>
      </c>
      <c r="Q22" s="111">
        <v>2023</v>
      </c>
      <c r="R22" s="111">
        <v>2024</v>
      </c>
    </row>
    <row r="23" spans="1:18" ht="15.75">
      <c r="A23" s="102" t="s">
        <v>244</v>
      </c>
      <c r="B23" s="120" t="s">
        <v>203</v>
      </c>
      <c r="C23" s="109">
        <v>0</v>
      </c>
      <c r="D23" s="100">
        <f>D16^(1/(COUNT(D$16:D$19)))*D17^(1/(COUNT(D$16:D$19)))*D18^(1/(COUNT(D$16:D$19)))*D19^(1/(COUNT(D$16:D$19)))</f>
        <v>0.67377462367410457</v>
      </c>
      <c r="E23" s="100">
        <f t="shared" ref="E23:R23" si="0">E16^(1/(COUNT(E$16:E$19)))*E17^(1/(COUNT(E$16:E$19)))*E18^(1/(COUNT(E$16:E$19)))*E19^(1/(COUNT(E$16:E$19)))</f>
        <v>0.6646374738121843</v>
      </c>
      <c r="F23" s="100">
        <f t="shared" si="0"/>
        <v>0.67586999267006242</v>
      </c>
      <c r="G23" s="100">
        <f t="shared" si="0"/>
        <v>0.6799823330709871</v>
      </c>
      <c r="H23" s="100">
        <f t="shared" si="0"/>
        <v>0.6758376739398223</v>
      </c>
      <c r="I23" s="100">
        <f t="shared" si="0"/>
        <v>0.60654506783065687</v>
      </c>
      <c r="J23" s="100">
        <f t="shared" si="0"/>
        <v>0.60455379734986758</v>
      </c>
      <c r="K23" s="100">
        <f t="shared" si="0"/>
        <v>0.63733539428206631</v>
      </c>
      <c r="L23" s="100">
        <f t="shared" si="0"/>
        <v>0.59007750794397984</v>
      </c>
      <c r="M23" s="100">
        <f t="shared" si="0"/>
        <v>0.58486509108234952</v>
      </c>
      <c r="N23" s="100">
        <f t="shared" si="0"/>
        <v>0.57513436633926396</v>
      </c>
      <c r="O23" s="100">
        <f t="shared" si="0"/>
        <v>0.57217389166154498</v>
      </c>
      <c r="P23" s="100">
        <f t="shared" si="0"/>
        <v>0.57622508342247214</v>
      </c>
      <c r="Q23" s="100">
        <f>Q16^(1/(COUNT(Q$16:Q$19)))*Q17^(1/(COUNT(Q$16:Q$19)))*Q18^(1/(COUNT(Q$16:Q$19)))*Q19^(1/(COUNT(Q$16:Q$19)))</f>
        <v>0.57896504923496783</v>
      </c>
      <c r="R23" s="100">
        <f t="shared" si="0"/>
        <v>0.5840901151388832</v>
      </c>
    </row>
    <row r="24" spans="1:18" ht="15.75">
      <c r="B24" s="120" t="s">
        <v>264</v>
      </c>
      <c r="C24" s="109">
        <v>-1</v>
      </c>
      <c r="D24" s="100">
        <f>(1/(COUNT(D$16:D$19))*(D$16^$C24+D$17^$C24+D$18^$C24+D$19^$C24))^(1/$C24)</f>
        <v>0.66676265672963986</v>
      </c>
      <c r="E24" s="100">
        <f t="shared" ref="E24:Q24" si="1">(1/(COUNT(E$16:E$19))*(E16^$C24+E17^$C24+E18^$C24+E19^$C24))^(1/$C24)</f>
        <v>0.65562248468254947</v>
      </c>
      <c r="F24" s="100">
        <f t="shared" si="1"/>
        <v>0.66832745041448749</v>
      </c>
      <c r="G24" s="100">
        <f t="shared" si="1"/>
        <v>0.6721195888323358</v>
      </c>
      <c r="H24" s="100">
        <f t="shared" si="1"/>
        <v>0.66790521822048265</v>
      </c>
      <c r="I24" s="100">
        <f t="shared" si="1"/>
        <v>0.57565630244144639</v>
      </c>
      <c r="J24" s="100">
        <f t="shared" si="1"/>
        <v>0.57439974046452702</v>
      </c>
      <c r="K24" s="100">
        <f t="shared" si="1"/>
        <v>0.61736937779104295</v>
      </c>
      <c r="L24" s="100">
        <f t="shared" si="1"/>
        <v>0.56036480974870628</v>
      </c>
      <c r="M24" s="100">
        <f t="shared" si="1"/>
        <v>0.55392925581792052</v>
      </c>
      <c r="N24" s="100">
        <f t="shared" si="1"/>
        <v>0.5479248550287894</v>
      </c>
      <c r="O24" s="100">
        <f t="shared" si="1"/>
        <v>0.5443800476179258</v>
      </c>
      <c r="P24" s="100">
        <f t="shared" si="1"/>
        <v>0.54614959759107151</v>
      </c>
      <c r="Q24" s="100">
        <f t="shared" si="1"/>
        <v>0.54813579961343539</v>
      </c>
      <c r="R24" s="100">
        <f>(1/(COUNT(R$16:R$19))*(R16^$C24+R17^$C24+R18^$C24+R19^$C24))^(1/$C24)</f>
        <v>0.55320479123919897</v>
      </c>
    </row>
    <row r="25" spans="1:18" ht="15.75">
      <c r="B25" s="120" t="s">
        <v>265</v>
      </c>
      <c r="C25" s="109">
        <v>-2</v>
      </c>
      <c r="D25" s="100">
        <f>(1/(COUNT(D$16:D$19))*(D$16^$C25+D$17^$C25+D$18^$C25+D$19^$C25))^(1/$C25)</f>
        <v>0.65997367285759723</v>
      </c>
      <c r="E25" s="100">
        <f>(1/(COUNT(E$16:E$19))*(E$16^$C25+E$17^$C25+E$18^$C25+E$19^$C25))^(1/$C25)</f>
        <v>0.6469886388686783</v>
      </c>
      <c r="F25" s="100">
        <f t="shared" ref="F25:R25" si="2">(1/(COUNT(F$16:F$19))*(F$16^$C25+F$17^$C25+F$18^$C25+F$19^$C25))^(1/$C25)</f>
        <v>0.66103996709078838</v>
      </c>
      <c r="G25" s="100">
        <f t="shared" si="2"/>
        <v>0.66455380654284502</v>
      </c>
      <c r="H25" s="100">
        <f t="shared" si="2"/>
        <v>0.6602406707747086</v>
      </c>
      <c r="I25" s="100">
        <f t="shared" si="2"/>
        <v>0.54511444371602102</v>
      </c>
      <c r="J25" s="100">
        <f>(1/(COUNT(J$16:J$19))*(J$16^$C25+J$17^$C25+J$18^$C25+J$19^$C25))^(1/$C25)</f>
        <v>0.54502928429297626</v>
      </c>
      <c r="K25" s="100">
        <f t="shared" si="2"/>
        <v>0.5984481795860308</v>
      </c>
      <c r="L25" s="100">
        <f t="shared" si="2"/>
        <v>0.5316711771872672</v>
      </c>
      <c r="M25" s="100">
        <f t="shared" si="2"/>
        <v>0.52439798217741906</v>
      </c>
      <c r="N25" s="100">
        <f t="shared" si="2"/>
        <v>0.52224719700967126</v>
      </c>
      <c r="O25" s="100">
        <f t="shared" si="2"/>
        <v>0.51796728783283663</v>
      </c>
      <c r="P25" s="100">
        <f t="shared" si="2"/>
        <v>0.51776990245214716</v>
      </c>
      <c r="Q25" s="100">
        <f t="shared" si="2"/>
        <v>0.51911177546053155</v>
      </c>
      <c r="R25" s="100">
        <f t="shared" si="2"/>
        <v>0.52420160725837672</v>
      </c>
    </row>
    <row r="26" spans="1:18">
      <c r="I26" s="107"/>
    </row>
    <row r="27" spans="1:18">
      <c r="B27" s="110" t="s">
        <v>280</v>
      </c>
      <c r="C27" s="106"/>
      <c r="D27" s="111">
        <v>2010</v>
      </c>
      <c r="E27" s="111">
        <v>2011</v>
      </c>
      <c r="F27" s="111">
        <v>2012</v>
      </c>
      <c r="G27" s="111">
        <v>2013</v>
      </c>
      <c r="H27" s="111">
        <v>2014</v>
      </c>
      <c r="I27" s="111">
        <v>2015</v>
      </c>
      <c r="J27" s="111">
        <v>2016</v>
      </c>
      <c r="K27" s="111">
        <v>2017</v>
      </c>
      <c r="L27" s="111">
        <v>2018</v>
      </c>
      <c r="M27" s="111">
        <v>2019</v>
      </c>
      <c r="N27" s="111">
        <v>2020</v>
      </c>
      <c r="O27" s="111">
        <v>2021</v>
      </c>
      <c r="P27" s="111">
        <v>2022</v>
      </c>
      <c r="Q27" s="111">
        <v>2023</v>
      </c>
      <c r="R27" s="111">
        <v>2024</v>
      </c>
    </row>
    <row r="28" spans="1:18" ht="15.75">
      <c r="B28" s="121" t="s">
        <v>276</v>
      </c>
      <c r="C28" s="107"/>
      <c r="D28" s="100">
        <f t="shared" ref="D28:R28" si="3">1-(D10/D$23)</f>
        <v>0.46787325108073874</v>
      </c>
      <c r="E28" s="100">
        <f t="shared" si="3"/>
        <v>0.46635735423454849</v>
      </c>
      <c r="F28" s="100">
        <f t="shared" si="3"/>
        <v>0.4733516743452153</v>
      </c>
      <c r="G28" s="100">
        <f t="shared" si="3"/>
        <v>0.47870086800770673</v>
      </c>
      <c r="H28" s="100">
        <f t="shared" si="3"/>
        <v>0.47767398354381718</v>
      </c>
      <c r="I28" s="100">
        <f t="shared" si="3"/>
        <v>0.47736398033244776</v>
      </c>
      <c r="J28" s="100">
        <f t="shared" si="3"/>
        <v>0.47594837483643937</v>
      </c>
      <c r="K28" s="100">
        <f t="shared" si="3"/>
        <v>0.48216433143216264</v>
      </c>
      <c r="L28" s="100">
        <f t="shared" si="3"/>
        <v>0.47843597517833514</v>
      </c>
      <c r="M28" s="100">
        <f t="shared" si="3"/>
        <v>0.47835200860527582</v>
      </c>
      <c r="N28" s="100">
        <f t="shared" si="3"/>
        <v>0.47265505636453153</v>
      </c>
      <c r="O28" s="100">
        <f t="shared" si="3"/>
        <v>0.47519276154315748</v>
      </c>
      <c r="P28" s="100">
        <f t="shared" si="3"/>
        <v>0.47822038878588236</v>
      </c>
      <c r="Q28" s="100">
        <f t="shared" si="3"/>
        <v>0.47996774520700103</v>
      </c>
      <c r="R28" s="100">
        <f t="shared" si="3"/>
        <v>0.4846894474007114</v>
      </c>
    </row>
    <row r="29" spans="1:18" ht="15.75">
      <c r="A29" s="102" t="s">
        <v>266</v>
      </c>
      <c r="B29" s="121" t="s">
        <v>277</v>
      </c>
      <c r="C29" s="107"/>
      <c r="D29" s="100">
        <f t="shared" ref="D29:R29" si="4">1-(D11/D$23)</f>
        <v>0.52447971659590154</v>
      </c>
      <c r="E29" s="100">
        <f t="shared" si="4"/>
        <v>0.52373630366582402</v>
      </c>
      <c r="F29" s="100">
        <f t="shared" si="4"/>
        <v>0.52881293228909143</v>
      </c>
      <c r="G29" s="100">
        <f t="shared" si="4"/>
        <v>0.5335867057491761</v>
      </c>
      <c r="H29" s="100">
        <f t="shared" si="4"/>
        <v>0.5309452073720492</v>
      </c>
      <c r="I29" s="100">
        <f t="shared" si="4"/>
        <v>0.52609275840282166</v>
      </c>
      <c r="J29" s="100">
        <f t="shared" si="4"/>
        <v>0.52353834966766155</v>
      </c>
      <c r="K29" s="100">
        <f t="shared" si="4"/>
        <v>0.52946140652079188</v>
      </c>
      <c r="L29" s="100">
        <f t="shared" si="4"/>
        <v>0.52813758150152401</v>
      </c>
      <c r="M29" s="100">
        <f t="shared" si="4"/>
        <v>0.52729577433255792</v>
      </c>
      <c r="N29" s="100">
        <f t="shared" si="4"/>
        <v>0.52059376706180904</v>
      </c>
      <c r="O29" s="100">
        <f t="shared" si="4"/>
        <v>0.52197766450729799</v>
      </c>
      <c r="P29" s="100">
        <f t="shared" si="4"/>
        <v>0.52398202040972985</v>
      </c>
      <c r="Q29" s="100">
        <f t="shared" si="4"/>
        <v>0.52423432059676822</v>
      </c>
      <c r="R29" s="100">
        <f t="shared" si="4"/>
        <v>0.52715310045209463</v>
      </c>
    </row>
    <row r="30" spans="1:18" ht="15.75">
      <c r="B30" s="121" t="s">
        <v>278</v>
      </c>
      <c r="C30" s="107"/>
      <c r="D30" s="100">
        <f t="shared" ref="D30:R30" si="5">1-(D12/D$23)</f>
        <v>0.55960347930300913</v>
      </c>
      <c r="E30" s="100">
        <f t="shared" si="5"/>
        <v>0.55946405140144173</v>
      </c>
      <c r="F30" s="100">
        <f t="shared" si="5"/>
        <v>0.56348468906797167</v>
      </c>
      <c r="G30" s="100">
        <f t="shared" si="5"/>
        <v>0.56790480324240011</v>
      </c>
      <c r="H30" s="100">
        <f t="shared" si="5"/>
        <v>0.56450134203940916</v>
      </c>
      <c r="I30" s="100">
        <f t="shared" si="5"/>
        <v>0.55424664325935091</v>
      </c>
      <c r="J30" s="100">
        <f t="shared" si="5"/>
        <v>0.55120305059802566</v>
      </c>
      <c r="K30" s="100">
        <f t="shared" si="5"/>
        <v>0.55769128385291022</v>
      </c>
      <c r="L30" s="100">
        <f t="shared" si="5"/>
        <v>0.55724257155586521</v>
      </c>
      <c r="M30" s="100">
        <f t="shared" si="5"/>
        <v>0.55588236678768177</v>
      </c>
      <c r="N30" s="100">
        <f t="shared" si="5"/>
        <v>0.54899669506622595</v>
      </c>
      <c r="O30" s="100">
        <f t="shared" si="5"/>
        <v>0.55002106221180469</v>
      </c>
      <c r="P30" s="100">
        <f t="shared" si="5"/>
        <v>0.55131248632152641</v>
      </c>
      <c r="Q30" s="100">
        <f t="shared" si="5"/>
        <v>0.55051224535250864</v>
      </c>
      <c r="R30" s="100">
        <f t="shared" si="5"/>
        <v>0.55250278471524861</v>
      </c>
    </row>
    <row r="31" spans="1:18" ht="15.75">
      <c r="B31" s="121" t="s">
        <v>279</v>
      </c>
      <c r="C31" s="107"/>
      <c r="D31" s="100">
        <f t="shared" ref="D31:R31" si="6">1-(D13/D$23)</f>
        <v>0.58539682234290069</v>
      </c>
      <c r="E31" s="100">
        <f t="shared" si="6"/>
        <v>0.58574093269106831</v>
      </c>
      <c r="F31" s="100">
        <f t="shared" si="6"/>
        <v>0.58907851656083443</v>
      </c>
      <c r="G31" s="100">
        <f t="shared" si="6"/>
        <v>0.59325296180727949</v>
      </c>
      <c r="H31" s="100">
        <f t="shared" si="6"/>
        <v>0.58939193433494586</v>
      </c>
      <c r="I31" s="100">
        <f t="shared" si="6"/>
        <v>0.57378863713359562</v>
      </c>
      <c r="J31" s="100">
        <f t="shared" si="6"/>
        <v>0.57053879879982716</v>
      </c>
      <c r="K31" s="100">
        <f t="shared" si="6"/>
        <v>0.57770727561242985</v>
      </c>
      <c r="L31" s="100">
        <f t="shared" si="6"/>
        <v>0.57765378845170301</v>
      </c>
      <c r="M31" s="100">
        <f t="shared" si="6"/>
        <v>0.57595075551349706</v>
      </c>
      <c r="N31" s="100">
        <f t="shared" si="6"/>
        <v>0.56912120974906522</v>
      </c>
      <c r="O31" s="100">
        <f t="shared" si="6"/>
        <v>0.57005815262623694</v>
      </c>
      <c r="P31" s="100">
        <f t="shared" si="6"/>
        <v>0.57084565196080805</v>
      </c>
      <c r="Q31" s="100">
        <f t="shared" si="6"/>
        <v>0.5691995564679142</v>
      </c>
      <c r="R31" s="100">
        <f t="shared" si="6"/>
        <v>0.5705945135874062</v>
      </c>
    </row>
    <row r="32" spans="1:18" ht="15.75">
      <c r="B32" s="103" t="s">
        <v>204</v>
      </c>
      <c r="D32" s="117">
        <v>0.56000000000000005</v>
      </c>
      <c r="E32" s="117">
        <v>0.54800000000000004</v>
      </c>
      <c r="F32" s="117">
        <v>0.53900000000000003</v>
      </c>
      <c r="G32" s="117">
        <v>0.53900000000000003</v>
      </c>
      <c r="H32" s="117">
        <v>0.53800000000000003</v>
      </c>
      <c r="I32" s="117">
        <v>0.53100000000000003</v>
      </c>
      <c r="J32" s="117">
        <v>0.52700000000000002</v>
      </c>
      <c r="K32" s="117">
        <v>0.51900000000000002</v>
      </c>
      <c r="L32" s="117">
        <v>0.52700000000000002</v>
      </c>
      <c r="M32" s="117">
        <v>0.53500000000000003</v>
      </c>
      <c r="N32" s="117">
        <v>0.55300000000000005</v>
      </c>
      <c r="O32" s="117">
        <v>0.56299999999999994</v>
      </c>
      <c r="P32" s="117">
        <v>0.55600000000000005</v>
      </c>
      <c r="Q32" s="117">
        <v>0.54600000000000004</v>
      </c>
      <c r="R32" s="117">
        <v>0.54800000000000004</v>
      </c>
    </row>
    <row r="33" spans="1:18">
      <c r="I33" s="107"/>
    </row>
    <row r="34" spans="1:18">
      <c r="B34" s="110" t="s">
        <v>280</v>
      </c>
      <c r="E34" s="106" t="s">
        <v>245</v>
      </c>
      <c r="F34" s="106" t="s">
        <v>246</v>
      </c>
      <c r="G34" s="106" t="s">
        <v>247</v>
      </c>
      <c r="H34" s="106" t="s">
        <v>248</v>
      </c>
      <c r="I34" s="106" t="s">
        <v>249</v>
      </c>
      <c r="J34" s="106" t="s">
        <v>250</v>
      </c>
      <c r="K34" s="106" t="s">
        <v>251</v>
      </c>
      <c r="L34" s="106" t="s">
        <v>252</v>
      </c>
      <c r="M34" s="106" t="s">
        <v>253</v>
      </c>
      <c r="N34" s="106" t="s">
        <v>254</v>
      </c>
      <c r="O34" s="106" t="s">
        <v>255</v>
      </c>
      <c r="P34" s="106" t="s">
        <v>256</v>
      </c>
      <c r="Q34" s="106" t="s">
        <v>257</v>
      </c>
      <c r="R34" s="106" t="s">
        <v>258</v>
      </c>
    </row>
    <row r="35" spans="1:18">
      <c r="B35" s="121" t="s">
        <v>276</v>
      </c>
      <c r="C35" s="107"/>
      <c r="E35" s="118">
        <f>E28/D28-1</f>
        <v>-3.2399733104824247E-3</v>
      </c>
      <c r="F35" s="118">
        <f t="shared" ref="E35:H39" si="7">F28/E28-1</f>
        <v>1.4997769515497028E-2</v>
      </c>
      <c r="G35" s="118">
        <f t="shared" si="7"/>
        <v>1.1300675485918399E-2</v>
      </c>
      <c r="H35" s="118">
        <f t="shared" si="7"/>
        <v>-2.145148531197183E-3</v>
      </c>
      <c r="I35" s="118">
        <f t="shared" ref="I35:I39" si="8">I28/H28-1</f>
        <v>-6.4898491868770058E-4</v>
      </c>
      <c r="J35" s="118">
        <f t="shared" ref="J35:J39" si="9">J28/I28-1</f>
        <v>-2.9654635756609649E-3</v>
      </c>
      <c r="K35" s="118">
        <f t="shared" ref="K35:K39" si="10">K28/J28-1</f>
        <v>1.3060148798405669E-2</v>
      </c>
      <c r="L35" s="118">
        <f t="shared" ref="L35:L39" si="11">L28/K28-1</f>
        <v>-7.7325426431964495E-3</v>
      </c>
      <c r="M35" s="118">
        <f t="shared" ref="M35:M39" si="12">M28/L28-1</f>
        <v>-1.7550221433082491E-4</v>
      </c>
      <c r="N35" s="118">
        <f t="shared" ref="N35:N39" si="13">N28/M28-1</f>
        <v>-1.1909539707703587E-2</v>
      </c>
      <c r="O35" s="118">
        <f t="shared" ref="O35:O39" si="14">O28/N28-1</f>
        <v>5.3690426971095828E-3</v>
      </c>
      <c r="P35" s="118">
        <f t="shared" ref="P35:P39" si="15">P28/O28-1</f>
        <v>6.3713665016547072E-3</v>
      </c>
      <c r="Q35" s="118">
        <f t="shared" ref="Q35:Q39" si="16">Q28/P28-1</f>
        <v>3.6538726957144885E-3</v>
      </c>
      <c r="R35" s="118">
        <f t="shared" ref="R35:R39" si="17">R28/Q28-1</f>
        <v>9.8375406282227296E-3</v>
      </c>
    </row>
    <row r="36" spans="1:18">
      <c r="A36" s="102" t="s">
        <v>267</v>
      </c>
      <c r="B36" s="121" t="s">
        <v>277</v>
      </c>
      <c r="C36" s="107"/>
      <c r="E36" s="118">
        <f t="shared" si="7"/>
        <v>-1.4174293238690128E-3</v>
      </c>
      <c r="F36" s="118">
        <f t="shared" si="7"/>
        <v>9.6931004930043141E-3</v>
      </c>
      <c r="G36" s="118">
        <f t="shared" si="7"/>
        <v>9.0273387215027423E-3</v>
      </c>
      <c r="H36" s="118">
        <f t="shared" si="7"/>
        <v>-4.9504576269721046E-3</v>
      </c>
      <c r="I36" s="118">
        <f t="shared" si="8"/>
        <v>-9.1392650349837457E-3</v>
      </c>
      <c r="J36" s="118">
        <f t="shared" si="9"/>
        <v>-4.8554341308842952E-3</v>
      </c>
      <c r="K36" s="118">
        <f t="shared" si="10"/>
        <v>1.1313510952712935E-2</v>
      </c>
      <c r="L36" s="118">
        <f t="shared" si="11"/>
        <v>-2.500323919673364E-3</v>
      </c>
      <c r="M36" s="118">
        <f t="shared" si="12"/>
        <v>-1.5939164309662912E-3</v>
      </c>
      <c r="N36" s="118">
        <f t="shared" si="13"/>
        <v>-1.2710147884708811E-2</v>
      </c>
      <c r="O36" s="118">
        <f t="shared" si="14"/>
        <v>2.6583058289375572E-3</v>
      </c>
      <c r="P36" s="118">
        <f t="shared" si="15"/>
        <v>3.8399265691260176E-3</v>
      </c>
      <c r="Q36" s="118">
        <f t="shared" si="16"/>
        <v>4.8150542807001706E-4</v>
      </c>
      <c r="R36" s="118">
        <f t="shared" si="17"/>
        <v>5.5677008174583875E-3</v>
      </c>
    </row>
    <row r="37" spans="1:18">
      <c r="B37" s="121" t="s">
        <v>278</v>
      </c>
      <c r="C37" s="107"/>
      <c r="E37" s="118">
        <f t="shared" si="7"/>
        <v>-2.4915481537224338E-4</v>
      </c>
      <c r="F37" s="118">
        <f t="shared" si="7"/>
        <v>7.1865880505785906E-3</v>
      </c>
      <c r="G37" s="118">
        <f t="shared" si="7"/>
        <v>7.8442489391139514E-3</v>
      </c>
      <c r="H37" s="118">
        <f t="shared" si="7"/>
        <v>-5.9930135888254243E-3</v>
      </c>
      <c r="I37" s="118">
        <f t="shared" si="8"/>
        <v>-1.8165942250926159E-2</v>
      </c>
      <c r="J37" s="118">
        <f t="shared" si="9"/>
        <v>-5.4914047713972014E-3</v>
      </c>
      <c r="K37" s="118">
        <f t="shared" si="10"/>
        <v>1.177104017810704E-2</v>
      </c>
      <c r="L37" s="118">
        <f t="shared" si="11"/>
        <v>-8.0458904421998323E-4</v>
      </c>
      <c r="M37" s="118">
        <f t="shared" si="12"/>
        <v>-2.4409563045150184E-3</v>
      </c>
      <c r="N37" s="118">
        <f t="shared" si="13"/>
        <v>-1.2386922364971853E-2</v>
      </c>
      <c r="O37" s="118">
        <f t="shared" si="14"/>
        <v>1.86588945759536E-3</v>
      </c>
      <c r="P37" s="118">
        <f t="shared" si="15"/>
        <v>2.3479539211253009E-3</v>
      </c>
      <c r="Q37" s="118">
        <f t="shared" si="16"/>
        <v>-1.4515197621536302E-3</v>
      </c>
      <c r="R37" s="118">
        <f t="shared" si="17"/>
        <v>3.6157948883868141E-3</v>
      </c>
    </row>
    <row r="38" spans="1:18">
      <c r="B38" s="121" t="s">
        <v>279</v>
      </c>
      <c r="C38" s="107"/>
      <c r="E38" s="118">
        <f t="shared" si="7"/>
        <v>5.8782407938329229E-4</v>
      </c>
      <c r="F38" s="118">
        <f t="shared" si="7"/>
        <v>5.6980546919134234E-3</v>
      </c>
      <c r="G38" s="118">
        <f t="shared" si="7"/>
        <v>7.086398721203313E-3</v>
      </c>
      <c r="H38" s="118">
        <f t="shared" si="7"/>
        <v>-6.5082312620428073E-3</v>
      </c>
      <c r="I38" s="118">
        <f t="shared" si="8"/>
        <v>-2.6473550607638674E-2</v>
      </c>
      <c r="J38" s="118">
        <f t="shared" si="9"/>
        <v>-5.6638248362729238E-3</v>
      </c>
      <c r="K38" s="118">
        <f t="shared" si="10"/>
        <v>1.2564398473306593E-2</v>
      </c>
      <c r="L38" s="118">
        <f t="shared" si="11"/>
        <v>-9.2585229552688553E-5</v>
      </c>
      <c r="M38" s="118">
        <f t="shared" si="12"/>
        <v>-2.9481896808304375E-3</v>
      </c>
      <c r="N38" s="118">
        <f t="shared" si="13"/>
        <v>-1.1857864060518253E-2</v>
      </c>
      <c r="O38" s="118">
        <f t="shared" si="14"/>
        <v>1.6462975920099598E-3</v>
      </c>
      <c r="P38" s="118">
        <f t="shared" si="15"/>
        <v>1.3814368427906842E-3</v>
      </c>
      <c r="Q38" s="118">
        <f t="shared" si="16"/>
        <v>-2.8836087079574524E-3</v>
      </c>
      <c r="R38" s="118">
        <f t="shared" si="17"/>
        <v>2.4507347267594959E-3</v>
      </c>
    </row>
    <row r="39" spans="1:18">
      <c r="B39" s="103" t="s">
        <v>204</v>
      </c>
      <c r="E39" s="119">
        <f>E32/D32-1</f>
        <v>-2.1428571428571463E-2</v>
      </c>
      <c r="F39" s="119">
        <f t="shared" si="7"/>
        <v>-1.642335766423364E-2</v>
      </c>
      <c r="G39" s="119">
        <f t="shared" si="7"/>
        <v>0</v>
      </c>
      <c r="H39" s="119">
        <f t="shared" si="7"/>
        <v>-1.8552875695733162E-3</v>
      </c>
      <c r="I39" s="119">
        <f t="shared" si="8"/>
        <v>-1.3011152416356864E-2</v>
      </c>
      <c r="J39" s="119">
        <f t="shared" si="9"/>
        <v>-7.532956685499026E-3</v>
      </c>
      <c r="K39" s="119">
        <f t="shared" si="10"/>
        <v>-1.5180265654648917E-2</v>
      </c>
      <c r="L39" s="119">
        <f t="shared" si="11"/>
        <v>1.5414258188824581E-2</v>
      </c>
      <c r="M39" s="119">
        <f t="shared" si="12"/>
        <v>1.5180265654648917E-2</v>
      </c>
      <c r="N39" s="119">
        <f t="shared" si="13"/>
        <v>3.3644859813084071E-2</v>
      </c>
      <c r="O39" s="119">
        <f t="shared" si="14"/>
        <v>1.8083182640144413E-2</v>
      </c>
      <c r="P39" s="119">
        <f t="shared" si="15"/>
        <v>-1.2433392539964339E-2</v>
      </c>
      <c r="Q39" s="119">
        <f t="shared" si="16"/>
        <v>-1.7985611510791366E-2</v>
      </c>
      <c r="R39" s="119">
        <f t="shared" si="17"/>
        <v>3.66300366300365E-3</v>
      </c>
    </row>
    <row r="40" spans="1:18">
      <c r="I40" s="107"/>
    </row>
    <row r="41" spans="1:18">
      <c r="A41" s="109" t="s">
        <v>264</v>
      </c>
    </row>
    <row r="42" spans="1:18">
      <c r="B42" s="110" t="s">
        <v>280</v>
      </c>
      <c r="C42" s="110"/>
      <c r="D42" s="111">
        <v>2010</v>
      </c>
      <c r="E42" s="111">
        <v>2011</v>
      </c>
      <c r="F42" s="111">
        <v>2012</v>
      </c>
      <c r="G42" s="111">
        <v>2013</v>
      </c>
      <c r="H42" s="111">
        <v>2014</v>
      </c>
      <c r="I42" s="111">
        <v>2015</v>
      </c>
      <c r="J42" s="111">
        <v>2016</v>
      </c>
      <c r="K42" s="111">
        <v>2017</v>
      </c>
      <c r="L42" s="111">
        <v>2018</v>
      </c>
      <c r="M42" s="111">
        <v>2019</v>
      </c>
      <c r="N42" s="111">
        <v>2020</v>
      </c>
      <c r="O42" s="111">
        <v>2021</v>
      </c>
      <c r="P42" s="111">
        <v>2022</v>
      </c>
      <c r="Q42" s="111">
        <v>2023</v>
      </c>
      <c r="R42" s="111">
        <v>2024</v>
      </c>
    </row>
    <row r="43" spans="1:18" ht="15.75">
      <c r="A43" s="110"/>
      <c r="B43" s="121" t="s">
        <v>276</v>
      </c>
      <c r="C43" s="111"/>
      <c r="D43" s="100">
        <v>0.25341629999999998</v>
      </c>
      <c r="E43" s="100">
        <v>0.2526543</v>
      </c>
      <c r="F43" s="100">
        <v>0.25074669999999999</v>
      </c>
      <c r="G43" s="100">
        <v>0.2497046</v>
      </c>
      <c r="H43" s="100">
        <v>0.248617</v>
      </c>
      <c r="I43" s="100">
        <v>0.2297775</v>
      </c>
      <c r="J43" s="100">
        <v>0.22979150000000001</v>
      </c>
      <c r="K43" s="100">
        <v>0.23693149999999999</v>
      </c>
      <c r="L43" s="100">
        <v>0.224941</v>
      </c>
      <c r="M43" s="100">
        <v>0.22378290000000001</v>
      </c>
      <c r="N43" s="100">
        <v>0.2239497</v>
      </c>
      <c r="O43" s="100">
        <v>0.22139149999999999</v>
      </c>
      <c r="P43" s="100">
        <v>0.2215695</v>
      </c>
      <c r="Q43" s="100">
        <v>0.22158240000000001</v>
      </c>
      <c r="R43" s="100">
        <v>0.22085830000000001</v>
      </c>
    </row>
    <row r="44" spans="1:18" ht="15.75">
      <c r="A44" s="110" t="s">
        <v>273</v>
      </c>
      <c r="B44" s="121" t="s">
        <v>277</v>
      </c>
      <c r="C44" s="111"/>
      <c r="D44" s="100">
        <v>0.22655459999999999</v>
      </c>
      <c r="E44" s="100">
        <v>0.22513559999999999</v>
      </c>
      <c r="F44" s="100">
        <v>0.22490850000000001</v>
      </c>
      <c r="G44" s="100">
        <v>0.2243346</v>
      </c>
      <c r="H44" s="100">
        <v>0.2245722</v>
      </c>
      <c r="I44" s="100">
        <v>0.2102965</v>
      </c>
      <c r="J44" s="100">
        <v>0.21070749999999999</v>
      </c>
      <c r="K44" s="100">
        <v>0.21772</v>
      </c>
      <c r="L44" s="100">
        <v>0.2054455</v>
      </c>
      <c r="M44" s="100">
        <v>0.20466490000000001</v>
      </c>
      <c r="N44" s="100">
        <v>0.20574149999999999</v>
      </c>
      <c r="O44" s="100">
        <v>0.204177</v>
      </c>
      <c r="P44" s="100">
        <v>0.20455609999999999</v>
      </c>
      <c r="Q44" s="100">
        <v>0.20522840000000001</v>
      </c>
      <c r="R44" s="100">
        <v>0.20542759999999999</v>
      </c>
    </row>
    <row r="45" spans="1:18" ht="15.75">
      <c r="B45" s="121" t="s">
        <v>278</v>
      </c>
      <c r="C45" s="111"/>
      <c r="D45" s="100">
        <v>0.212754</v>
      </c>
      <c r="E45" s="100">
        <v>0.21096680000000001</v>
      </c>
      <c r="F45" s="100">
        <v>0.21134829999999999</v>
      </c>
      <c r="G45" s="100">
        <v>0.21095430000000001</v>
      </c>
      <c r="H45" s="100">
        <v>0.2116797</v>
      </c>
      <c r="I45" s="100">
        <v>0.20038600000000001</v>
      </c>
      <c r="J45" s="100">
        <v>0.20089360000000001</v>
      </c>
      <c r="K45" s="100">
        <v>0.20755660000000001</v>
      </c>
      <c r="L45" s="100">
        <v>0.1952535</v>
      </c>
      <c r="M45" s="100">
        <v>0.19468969999999999</v>
      </c>
      <c r="N45" s="100">
        <v>0.1960403</v>
      </c>
      <c r="O45" s="100">
        <v>0.1947324</v>
      </c>
      <c r="P45" s="100">
        <v>0.1952556</v>
      </c>
      <c r="Q45" s="100">
        <v>0.19629070000000001</v>
      </c>
      <c r="R45" s="100">
        <v>0.1967962</v>
      </c>
    </row>
    <row r="46" spans="1:18" ht="15.75">
      <c r="B46" s="121" t="s">
        <v>279</v>
      </c>
      <c r="C46" s="111"/>
      <c r="D46" s="100">
        <v>0.20299890000000001</v>
      </c>
      <c r="E46" s="100">
        <v>0.20100290000000001</v>
      </c>
      <c r="F46" s="100">
        <v>0.2015989</v>
      </c>
      <c r="G46" s="100">
        <v>0.20127690000000001</v>
      </c>
      <c r="H46" s="100">
        <v>0.20223969999999999</v>
      </c>
      <c r="I46" s="100">
        <v>0.19365250000000001</v>
      </c>
      <c r="J46" s="100">
        <v>0.19415840000000001</v>
      </c>
      <c r="K46" s="100">
        <v>0.2003463</v>
      </c>
      <c r="L46" s="100">
        <v>0.1882305</v>
      </c>
      <c r="M46" s="100">
        <v>0.18782160000000001</v>
      </c>
      <c r="N46" s="100">
        <v>0.18925139999999999</v>
      </c>
      <c r="O46" s="100">
        <v>0.18802379999999999</v>
      </c>
      <c r="P46" s="100">
        <v>0.18864639999999999</v>
      </c>
      <c r="Q46" s="100">
        <v>0.1899517</v>
      </c>
      <c r="R46" s="100">
        <v>0.19061020000000001</v>
      </c>
    </row>
    <row r="47" spans="1:18" ht="15.75">
      <c r="B47" s="107"/>
      <c r="C47" s="111"/>
      <c r="D47" s="122"/>
      <c r="E47" s="122"/>
      <c r="F47" s="122"/>
      <c r="G47" s="122"/>
      <c r="H47" s="122"/>
      <c r="I47" s="122"/>
      <c r="J47" s="122"/>
      <c r="K47" s="122"/>
      <c r="L47" s="122"/>
      <c r="M47" s="122"/>
      <c r="N47" s="122"/>
      <c r="O47" s="122"/>
      <c r="P47" s="122"/>
      <c r="Q47" s="122"/>
      <c r="R47" s="122"/>
    </row>
    <row r="48" spans="1:18">
      <c r="B48" s="110" t="s">
        <v>280</v>
      </c>
      <c r="C48" s="106"/>
      <c r="D48" s="111">
        <v>2010</v>
      </c>
      <c r="E48" s="111">
        <v>2011</v>
      </c>
      <c r="F48" s="111">
        <v>2012</v>
      </c>
      <c r="G48" s="111">
        <v>2013</v>
      </c>
      <c r="H48" s="111">
        <v>2014</v>
      </c>
      <c r="I48" s="111">
        <v>2015</v>
      </c>
      <c r="J48" s="111">
        <v>2016</v>
      </c>
      <c r="K48" s="111">
        <v>2017</v>
      </c>
      <c r="L48" s="111">
        <v>2018</v>
      </c>
      <c r="M48" s="111">
        <v>2019</v>
      </c>
      <c r="N48" s="111">
        <v>2020</v>
      </c>
      <c r="O48" s="111">
        <v>2021</v>
      </c>
      <c r="P48" s="111">
        <v>2022</v>
      </c>
      <c r="Q48" s="111">
        <v>2023</v>
      </c>
      <c r="R48" s="111">
        <v>2024</v>
      </c>
    </row>
    <row r="49" spans="1:18" ht="15.75">
      <c r="B49" s="121" t="s">
        <v>276</v>
      </c>
      <c r="C49" s="107"/>
      <c r="D49" s="100">
        <f>D43/D$24</f>
        <v>0.38006972562465463</v>
      </c>
      <c r="E49" s="100">
        <f t="shared" ref="E49:R49" si="18">E43/E$24</f>
        <v>0.38536552040666283</v>
      </c>
      <c r="F49" s="100">
        <f t="shared" si="18"/>
        <v>0.37518539728465489</v>
      </c>
      <c r="G49" s="100">
        <f t="shared" si="18"/>
        <v>0.37151811098648141</v>
      </c>
      <c r="H49" s="100">
        <f t="shared" si="18"/>
        <v>0.37223395358760153</v>
      </c>
      <c r="I49" s="100">
        <f t="shared" si="18"/>
        <v>0.39915744694443278</v>
      </c>
      <c r="J49" s="100">
        <f t="shared" si="18"/>
        <v>0.40005502059273851</v>
      </c>
      <c r="K49" s="100">
        <f t="shared" si="18"/>
        <v>0.38377591847484321</v>
      </c>
      <c r="L49" s="100">
        <f t="shared" si="18"/>
        <v>0.40141885444390063</v>
      </c>
      <c r="M49" s="100">
        <f t="shared" si="18"/>
        <v>0.40399184128588189</v>
      </c>
      <c r="N49" s="100">
        <f t="shared" si="18"/>
        <v>0.40872338231167321</v>
      </c>
      <c r="O49" s="100">
        <f t="shared" si="18"/>
        <v>0.40668555170005799</v>
      </c>
      <c r="P49" s="100">
        <f t="shared" si="18"/>
        <v>0.40569378971858139</v>
      </c>
      <c r="Q49" s="100">
        <f t="shared" si="18"/>
        <v>0.40424726893639806</v>
      </c>
      <c r="R49" s="100">
        <f t="shared" si="18"/>
        <v>0.39923425013234132</v>
      </c>
    </row>
    <row r="50" spans="1:18" ht="15.75">
      <c r="A50" s="102" t="s">
        <v>268</v>
      </c>
      <c r="B50" s="121" t="s">
        <v>277</v>
      </c>
      <c r="C50" s="107"/>
      <c r="D50" s="100">
        <f t="shared" ref="D50:R50" si="19">D44/D$24</f>
        <v>0.3397829763160593</v>
      </c>
      <c r="E50" s="100">
        <f t="shared" si="19"/>
        <v>0.34339212772577499</v>
      </c>
      <c r="F50" s="100">
        <f t="shared" si="19"/>
        <v>0.33652440859718519</v>
      </c>
      <c r="G50" s="100">
        <f t="shared" si="19"/>
        <v>0.33377185210407784</v>
      </c>
      <c r="H50" s="100">
        <f t="shared" si="19"/>
        <v>0.33623363596160183</v>
      </c>
      <c r="I50" s="100">
        <f t="shared" si="19"/>
        <v>0.36531607333768501</v>
      </c>
      <c r="J50" s="100">
        <f t="shared" si="19"/>
        <v>0.36683077159748922</v>
      </c>
      <c r="K50" s="100">
        <f t="shared" si="19"/>
        <v>0.35265759500253396</v>
      </c>
      <c r="L50" s="100">
        <f t="shared" si="19"/>
        <v>0.36662812586702465</v>
      </c>
      <c r="M50" s="100">
        <f t="shared" si="19"/>
        <v>0.36947840875058319</v>
      </c>
      <c r="N50" s="100">
        <f t="shared" si="19"/>
        <v>0.37549218311914284</v>
      </c>
      <c r="O50" s="100">
        <f t="shared" si="19"/>
        <v>0.37506334204096697</v>
      </c>
      <c r="P50" s="100">
        <f t="shared" si="19"/>
        <v>0.37454225161429305</v>
      </c>
      <c r="Q50" s="100">
        <f t="shared" si="19"/>
        <v>0.37441159680636493</v>
      </c>
      <c r="R50" s="100">
        <f t="shared" si="19"/>
        <v>0.3713409631536897</v>
      </c>
    </row>
    <row r="51" spans="1:18" ht="15.75">
      <c r="B51" s="121" t="s">
        <v>278</v>
      </c>
      <c r="C51" s="107"/>
      <c r="D51" s="100">
        <f t="shared" ref="D51:R51" si="20">D45/D$24</f>
        <v>0.31908505650799801</v>
      </c>
      <c r="E51" s="100">
        <f t="shared" si="20"/>
        <v>0.32178091040021228</v>
      </c>
      <c r="F51" s="100">
        <f t="shared" si="20"/>
        <v>0.31623465393935962</v>
      </c>
      <c r="G51" s="100">
        <f t="shared" si="20"/>
        <v>0.31386423414096298</v>
      </c>
      <c r="H51" s="100">
        <f t="shared" si="20"/>
        <v>0.31693074739554178</v>
      </c>
      <c r="I51" s="100">
        <f t="shared" si="20"/>
        <v>0.3481000714317421</v>
      </c>
      <c r="J51" s="100">
        <f t="shared" si="20"/>
        <v>0.34974528337623179</v>
      </c>
      <c r="K51" s="100">
        <f t="shared" si="20"/>
        <v>0.33619516527146309</v>
      </c>
      <c r="L51" s="100">
        <f t="shared" si="20"/>
        <v>0.34843997446513597</v>
      </c>
      <c r="M51" s="100">
        <f t="shared" si="20"/>
        <v>0.35147033299861585</v>
      </c>
      <c r="N51" s="100">
        <f t="shared" si="20"/>
        <v>0.35778683555010393</v>
      </c>
      <c r="O51" s="100">
        <f t="shared" si="20"/>
        <v>0.35771406548072704</v>
      </c>
      <c r="P51" s="100">
        <f t="shared" si="20"/>
        <v>0.357513034635974</v>
      </c>
      <c r="Q51" s="100">
        <f t="shared" si="20"/>
        <v>0.35810596596396571</v>
      </c>
      <c r="R51" s="100">
        <f t="shared" si="20"/>
        <v>0.35573842294310093</v>
      </c>
    </row>
    <row r="52" spans="1:18" ht="15.75">
      <c r="B52" s="121" t="s">
        <v>279</v>
      </c>
      <c r="C52" s="107"/>
      <c r="D52" s="100">
        <f t="shared" ref="D52:R52" si="21">D46/D$24</f>
        <v>0.30445451308817428</v>
      </c>
      <c r="E52" s="100">
        <f t="shared" si="21"/>
        <v>0.30658329251371702</v>
      </c>
      <c r="F52" s="100">
        <f t="shared" si="21"/>
        <v>0.30164689460977717</v>
      </c>
      <c r="G52" s="100">
        <f t="shared" si="21"/>
        <v>0.29946590360455888</v>
      </c>
      <c r="H52" s="100">
        <f t="shared" si="21"/>
        <v>0.30279700544761801</v>
      </c>
      <c r="I52" s="100">
        <f t="shared" si="21"/>
        <v>0.33640298764851551</v>
      </c>
      <c r="J52" s="100">
        <f t="shared" si="21"/>
        <v>0.33801965133720419</v>
      </c>
      <c r="K52" s="100">
        <f t="shared" si="21"/>
        <v>0.32451609556152933</v>
      </c>
      <c r="L52" s="100">
        <f t="shared" si="21"/>
        <v>0.33590706754839106</v>
      </c>
      <c r="M52" s="100">
        <f t="shared" si="21"/>
        <v>0.33907145727962412</v>
      </c>
      <c r="N52" s="100">
        <f t="shared" si="21"/>
        <v>0.34539663288327416</v>
      </c>
      <c r="O52" s="100">
        <f t="shared" si="21"/>
        <v>0.34539068950588148</v>
      </c>
      <c r="P52" s="100">
        <f t="shared" si="21"/>
        <v>0.34541158838543834</v>
      </c>
      <c r="Q52" s="100">
        <f t="shared" si="21"/>
        <v>0.34654131354668061</v>
      </c>
      <c r="R52" s="100">
        <f t="shared" si="21"/>
        <v>0.34455630720953478</v>
      </c>
    </row>
    <row r="53" spans="1:18" ht="15.75">
      <c r="B53" s="103" t="s">
        <v>204</v>
      </c>
      <c r="D53" s="117">
        <v>0.56000000000000005</v>
      </c>
      <c r="E53" s="117">
        <v>0.54800000000000004</v>
      </c>
      <c r="F53" s="117">
        <v>0.53900000000000003</v>
      </c>
      <c r="G53" s="117">
        <v>0.53900000000000003</v>
      </c>
      <c r="H53" s="117">
        <v>0.53800000000000003</v>
      </c>
      <c r="I53" s="117">
        <v>0.53100000000000003</v>
      </c>
      <c r="J53" s="117">
        <v>0.52700000000000002</v>
      </c>
      <c r="K53" s="117">
        <v>0.51900000000000002</v>
      </c>
      <c r="L53" s="117">
        <v>0.52700000000000002</v>
      </c>
      <c r="M53" s="117">
        <v>0.53500000000000003</v>
      </c>
      <c r="N53" s="117">
        <v>0.55300000000000005</v>
      </c>
      <c r="O53" s="117">
        <v>0.56299999999999994</v>
      </c>
      <c r="P53" s="117">
        <v>0.55600000000000005</v>
      </c>
      <c r="Q53" s="117">
        <v>0.54600000000000004</v>
      </c>
      <c r="R53" s="117">
        <v>0.54800000000000004</v>
      </c>
    </row>
    <row r="54" spans="1:18">
      <c r="I54" s="107"/>
    </row>
    <row r="55" spans="1:18">
      <c r="B55" s="110" t="s">
        <v>280</v>
      </c>
      <c r="E55" s="106" t="s">
        <v>245</v>
      </c>
      <c r="F55" s="106" t="s">
        <v>246</v>
      </c>
      <c r="G55" s="106" t="s">
        <v>247</v>
      </c>
      <c r="H55" s="106" t="s">
        <v>248</v>
      </c>
      <c r="I55" s="106" t="s">
        <v>249</v>
      </c>
      <c r="J55" s="106" t="s">
        <v>250</v>
      </c>
      <c r="K55" s="106" t="s">
        <v>251</v>
      </c>
      <c r="L55" s="106" t="s">
        <v>252</v>
      </c>
      <c r="M55" s="106" t="s">
        <v>253</v>
      </c>
      <c r="N55" s="106" t="s">
        <v>254</v>
      </c>
      <c r="O55" s="106" t="s">
        <v>255</v>
      </c>
      <c r="P55" s="106" t="s">
        <v>256</v>
      </c>
      <c r="Q55" s="106" t="s">
        <v>257</v>
      </c>
      <c r="R55" s="106" t="s">
        <v>258</v>
      </c>
    </row>
    <row r="56" spans="1:18">
      <c r="B56" s="121" t="s">
        <v>276</v>
      </c>
      <c r="C56" s="107"/>
      <c r="E56" s="118">
        <f>E49/D49-1</f>
        <v>1.3933745376073947E-2</v>
      </c>
      <c r="F56" s="118">
        <f t="shared" ref="F56:F60" si="22">F49/E49-1</f>
        <v>-2.641679803440955E-2</v>
      </c>
      <c r="G56" s="118">
        <f t="shared" ref="G56:G60" si="23">G49/F49-1</f>
        <v>-9.7745976381673483E-3</v>
      </c>
      <c r="H56" s="118">
        <f t="shared" ref="H56:H60" si="24">H49/G49-1</f>
        <v>1.9268040506001949E-3</v>
      </c>
      <c r="I56" s="118">
        <f t="shared" ref="I56:I60" si="25">I49/H49-1</f>
        <v>7.2329493581501314E-2</v>
      </c>
      <c r="J56" s="118">
        <f t="shared" ref="J56:J60" si="26">J49/I49-1</f>
        <v>2.2486706816486901E-3</v>
      </c>
      <c r="K56" s="118">
        <f t="shared" ref="K56:K60" si="27">K49/J49-1</f>
        <v>-4.0692158028101999E-2</v>
      </c>
      <c r="L56" s="118">
        <f t="shared" ref="L56:L60" si="28">L49/K49-1</f>
        <v>4.5971972496794189E-2</v>
      </c>
      <c r="M56" s="118">
        <f t="shared" ref="M56:M60" si="29">M49/L49-1</f>
        <v>6.4097309169637295E-3</v>
      </c>
      <c r="N56" s="118">
        <f t="shared" ref="N56:N60" si="30">N49/M49-1</f>
        <v>1.1711971733713966E-2</v>
      </c>
      <c r="O56" s="118">
        <f t="shared" ref="O56:O60" si="31">O49/N49-1</f>
        <v>-4.9858429926117331E-3</v>
      </c>
      <c r="P56" s="118">
        <f t="shared" ref="P56:P60" si="32">P49/O49-1</f>
        <v>-2.4386457235344716E-3</v>
      </c>
      <c r="Q56" s="118">
        <f t="shared" ref="Q56:Q60" si="33">Q49/P49-1</f>
        <v>-3.5655482505333458E-3</v>
      </c>
      <c r="R56" s="118">
        <f t="shared" ref="R56:R60" si="34">R49/Q49-1</f>
        <v>-1.2400872409716768E-2</v>
      </c>
    </row>
    <row r="57" spans="1:18">
      <c r="A57" s="102" t="s">
        <v>270</v>
      </c>
      <c r="B57" s="121" t="s">
        <v>277</v>
      </c>
      <c r="C57" s="107"/>
      <c r="E57" s="118">
        <f>E50/D50-1</f>
        <v>1.0621931236362236E-2</v>
      </c>
      <c r="F57" s="118">
        <f t="shared" si="22"/>
        <v>-1.9999640568563626E-2</v>
      </c>
      <c r="G57" s="118">
        <f t="shared" si="23"/>
        <v>-8.1793665564453555E-3</v>
      </c>
      <c r="H57" s="118">
        <f t="shared" si="24"/>
        <v>7.3756484916420728E-3</v>
      </c>
      <c r="I57" s="118">
        <f t="shared" si="25"/>
        <v>8.649472945474268E-2</v>
      </c>
      <c r="J57" s="118">
        <f t="shared" si="26"/>
        <v>4.1462677674302117E-3</v>
      </c>
      <c r="K57" s="118">
        <f t="shared" si="27"/>
        <v>-3.8636825730931301E-2</v>
      </c>
      <c r="L57" s="118">
        <f t="shared" si="28"/>
        <v>3.9615000676195056E-2</v>
      </c>
      <c r="M57" s="118">
        <f t="shared" si="29"/>
        <v>7.7743159415770702E-3</v>
      </c>
      <c r="N57" s="118">
        <f t="shared" si="30"/>
        <v>1.6276389164107341E-2</v>
      </c>
      <c r="O57" s="118">
        <f t="shared" si="31"/>
        <v>-1.142077245426476E-3</v>
      </c>
      <c r="P57" s="118">
        <f t="shared" si="32"/>
        <v>-1.3893397948152586E-3</v>
      </c>
      <c r="Q57" s="118">
        <f t="shared" si="33"/>
        <v>-3.4883863533419213E-4</v>
      </c>
      <c r="R57" s="118">
        <f t="shared" si="34"/>
        <v>-8.2012247453523424E-3</v>
      </c>
    </row>
    <row r="58" spans="1:18">
      <c r="B58" s="121" t="s">
        <v>278</v>
      </c>
      <c r="C58" s="107"/>
      <c r="E58" s="118">
        <f t="shared" ref="E58:E59" si="35">E51/D51-1</f>
        <v>8.4486999225759085E-3</v>
      </c>
      <c r="F58" s="118">
        <f t="shared" si="22"/>
        <v>-1.7236126449995282E-2</v>
      </c>
      <c r="G58" s="118">
        <f t="shared" si="23"/>
        <v>-7.4957623045676103E-3</v>
      </c>
      <c r="H58" s="118">
        <f t="shared" si="24"/>
        <v>9.7701901682800685E-3</v>
      </c>
      <c r="I58" s="118">
        <f t="shared" si="25"/>
        <v>9.8347428554477867E-2</v>
      </c>
      <c r="J58" s="118">
        <f t="shared" si="26"/>
        <v>4.7262614389100843E-3</v>
      </c>
      <c r="K58" s="118">
        <f t="shared" si="27"/>
        <v>-3.8742818699265769E-2</v>
      </c>
      <c r="L58" s="118">
        <f t="shared" si="28"/>
        <v>3.6421728979313839E-2</v>
      </c>
      <c r="M58" s="118">
        <f t="shared" si="29"/>
        <v>8.6969313384079872E-3</v>
      </c>
      <c r="N58" s="118">
        <f t="shared" si="30"/>
        <v>1.7971652109576297E-2</v>
      </c>
      <c r="O58" s="118">
        <f t="shared" si="31"/>
        <v>-2.0338945468745262E-4</v>
      </c>
      <c r="P58" s="118">
        <f t="shared" si="32"/>
        <v>-5.6198753180947136E-4</v>
      </c>
      <c r="Q58" s="118">
        <f t="shared" si="33"/>
        <v>1.6584886998467496E-3</v>
      </c>
      <c r="R58" s="118">
        <f t="shared" si="34"/>
        <v>-6.6112917568734719E-3</v>
      </c>
    </row>
    <row r="59" spans="1:18">
      <c r="B59" s="121" t="s">
        <v>279</v>
      </c>
      <c r="C59" s="107"/>
      <c r="E59" s="118">
        <f t="shared" si="35"/>
        <v>6.9921099344196769E-3</v>
      </c>
      <c r="F59" s="118">
        <f t="shared" si="22"/>
        <v>-1.6101327190616521E-2</v>
      </c>
      <c r="G59" s="118">
        <f t="shared" si="23"/>
        <v>-7.2302783293681783E-3</v>
      </c>
      <c r="H59" s="118">
        <f t="shared" si="24"/>
        <v>1.1123476171957858E-2</v>
      </c>
      <c r="I59" s="118">
        <f t="shared" si="25"/>
        <v>0.11098518676305447</v>
      </c>
      <c r="J59" s="118">
        <f t="shared" si="26"/>
        <v>4.8057352284214261E-3</v>
      </c>
      <c r="K59" s="118">
        <f t="shared" si="27"/>
        <v>-3.9949025810348204E-2</v>
      </c>
      <c r="L59" s="118">
        <f t="shared" si="28"/>
        <v>3.5101408351259966E-2</v>
      </c>
      <c r="M59" s="118">
        <f t="shared" si="29"/>
        <v>9.4204321282320702E-3</v>
      </c>
      <c r="N59" s="118">
        <f t="shared" si="30"/>
        <v>1.865440298159271E-2</v>
      </c>
      <c r="O59" s="118">
        <f t="shared" si="31"/>
        <v>-1.7207398181784406E-5</v>
      </c>
      <c r="P59" s="118">
        <f t="shared" si="32"/>
        <v>6.0507941272991417E-5</v>
      </c>
      <c r="Q59" s="118">
        <f t="shared" si="33"/>
        <v>3.2706637508108649E-3</v>
      </c>
      <c r="R59" s="118">
        <f t="shared" si="34"/>
        <v>-5.7280510563957332E-3</v>
      </c>
    </row>
    <row r="60" spans="1:18">
      <c r="B60" s="103" t="s">
        <v>204</v>
      </c>
      <c r="E60" s="119">
        <f>E53/D53-1</f>
        <v>-2.1428571428571463E-2</v>
      </c>
      <c r="F60" s="119">
        <f t="shared" si="22"/>
        <v>-1.642335766423364E-2</v>
      </c>
      <c r="G60" s="119">
        <f t="shared" si="23"/>
        <v>0</v>
      </c>
      <c r="H60" s="119">
        <f t="shared" si="24"/>
        <v>-1.8552875695733162E-3</v>
      </c>
      <c r="I60" s="119">
        <f t="shared" si="25"/>
        <v>-1.3011152416356864E-2</v>
      </c>
      <c r="J60" s="119">
        <f t="shared" si="26"/>
        <v>-7.532956685499026E-3</v>
      </c>
      <c r="K60" s="119">
        <f t="shared" si="27"/>
        <v>-1.5180265654648917E-2</v>
      </c>
      <c r="L60" s="119">
        <f t="shared" si="28"/>
        <v>1.5414258188824581E-2</v>
      </c>
      <c r="M60" s="119">
        <f t="shared" si="29"/>
        <v>1.5180265654648917E-2</v>
      </c>
      <c r="N60" s="119">
        <f t="shared" si="30"/>
        <v>3.3644859813084071E-2</v>
      </c>
      <c r="O60" s="119">
        <f t="shared" si="31"/>
        <v>1.8083182640144413E-2</v>
      </c>
      <c r="P60" s="119">
        <f t="shared" si="32"/>
        <v>-1.2433392539964339E-2</v>
      </c>
      <c r="Q60" s="119">
        <f t="shared" si="33"/>
        <v>-1.7985611510791366E-2</v>
      </c>
      <c r="R60" s="119">
        <f t="shared" si="34"/>
        <v>3.66300366300365E-3</v>
      </c>
    </row>
    <row r="61" spans="1:18">
      <c r="I61" s="107"/>
    </row>
    <row r="62" spans="1:18">
      <c r="A62" s="109" t="s">
        <v>274</v>
      </c>
    </row>
    <row r="63" spans="1:18">
      <c r="B63" s="110" t="s">
        <v>280</v>
      </c>
      <c r="C63" s="110"/>
      <c r="D63" s="111">
        <v>2010</v>
      </c>
      <c r="E63" s="111">
        <v>2011</v>
      </c>
      <c r="F63" s="111">
        <v>2012</v>
      </c>
      <c r="G63" s="111">
        <v>2013</v>
      </c>
      <c r="H63" s="111">
        <v>2014</v>
      </c>
      <c r="I63" s="111">
        <v>2015</v>
      </c>
      <c r="J63" s="111">
        <v>2016</v>
      </c>
      <c r="K63" s="111">
        <v>2017</v>
      </c>
      <c r="L63" s="111">
        <v>2018</v>
      </c>
      <c r="M63" s="111">
        <v>2019</v>
      </c>
      <c r="N63" s="111">
        <v>2020</v>
      </c>
      <c r="O63" s="111">
        <v>2021</v>
      </c>
      <c r="P63" s="111">
        <v>2022</v>
      </c>
      <c r="Q63" s="111">
        <v>2023</v>
      </c>
      <c r="R63" s="111">
        <v>2024</v>
      </c>
    </row>
    <row r="64" spans="1:18" ht="15.75">
      <c r="A64" s="110"/>
      <c r="B64" s="121" t="s">
        <v>276</v>
      </c>
      <c r="C64" s="111"/>
      <c r="D64" s="100">
        <v>0.19463720000000001</v>
      </c>
      <c r="E64" s="100">
        <v>0.1950006</v>
      </c>
      <c r="F64" s="100">
        <v>0.19211420000000001</v>
      </c>
      <c r="G64" s="100">
        <v>0.1912577</v>
      </c>
      <c r="H64" s="100">
        <v>0.19005250000000001</v>
      </c>
      <c r="I64" s="100">
        <v>0.18145910000000001</v>
      </c>
      <c r="J64" s="100">
        <v>0.18132809999999999</v>
      </c>
      <c r="K64" s="100">
        <v>0.1844547</v>
      </c>
      <c r="L64" s="100">
        <v>0.17872189999999999</v>
      </c>
      <c r="M64" s="100">
        <v>0.1782241</v>
      </c>
      <c r="N64" s="100">
        <v>0.17842540000000001</v>
      </c>
      <c r="O64" s="100">
        <v>0.1763585</v>
      </c>
      <c r="P64" s="100">
        <v>0.17643890000000001</v>
      </c>
      <c r="Q64" s="100">
        <v>0.1762772</v>
      </c>
      <c r="R64" s="100">
        <v>0.17533299999999999</v>
      </c>
    </row>
    <row r="65" spans="1:18" ht="15.75">
      <c r="A65" s="110" t="s">
        <v>275</v>
      </c>
      <c r="B65" s="121" t="s">
        <v>277</v>
      </c>
      <c r="C65" s="111"/>
      <c r="D65" s="100">
        <v>0.17396909999999999</v>
      </c>
      <c r="E65" s="100">
        <v>0.17348849999999999</v>
      </c>
      <c r="F65" s="100">
        <v>0.1727282</v>
      </c>
      <c r="G65" s="100">
        <v>0.17241790000000001</v>
      </c>
      <c r="H65" s="100">
        <v>0.17254269999999999</v>
      </c>
      <c r="I65" s="100">
        <v>0.16810629999999999</v>
      </c>
      <c r="J65" s="100">
        <v>0.16822770000000001</v>
      </c>
      <c r="K65" s="100">
        <v>0.17149239999999999</v>
      </c>
      <c r="L65" s="100">
        <v>0.16535839999999999</v>
      </c>
      <c r="M65" s="100">
        <v>0.165106</v>
      </c>
      <c r="N65" s="100">
        <v>0.16607549999999999</v>
      </c>
      <c r="O65" s="100">
        <v>0.16507930000000001</v>
      </c>
      <c r="P65" s="100">
        <v>0.16526830000000001</v>
      </c>
      <c r="Q65" s="100">
        <v>0.16568749999999999</v>
      </c>
      <c r="R65" s="100">
        <v>0.16568569999999999</v>
      </c>
    </row>
    <row r="66" spans="1:18" ht="15.75">
      <c r="B66" s="121" t="s">
        <v>278</v>
      </c>
      <c r="C66" s="111"/>
      <c r="D66" s="100">
        <v>0.16573959999999999</v>
      </c>
      <c r="E66" s="100">
        <v>0.16484199999999999</v>
      </c>
      <c r="F66" s="100">
        <v>0.1648114</v>
      </c>
      <c r="G66" s="100">
        <v>0.16468240000000001</v>
      </c>
      <c r="H66" s="100">
        <v>0.16522129999999999</v>
      </c>
      <c r="I66" s="100">
        <v>0.16243630000000001</v>
      </c>
      <c r="J66" s="100">
        <v>0.1626001</v>
      </c>
      <c r="K66" s="100">
        <v>0.16590460000000001</v>
      </c>
      <c r="L66" s="100">
        <v>0.15942149999999999</v>
      </c>
      <c r="M66" s="100">
        <v>0.15928120000000001</v>
      </c>
      <c r="N66" s="100">
        <v>0.16048200000000001</v>
      </c>
      <c r="O66" s="100">
        <v>0.1597083</v>
      </c>
      <c r="P66" s="100">
        <v>0.15996450000000001</v>
      </c>
      <c r="Q66" s="100">
        <v>0.16063469999999999</v>
      </c>
      <c r="R66" s="100">
        <v>0.16087509999999999</v>
      </c>
    </row>
    <row r="67" spans="1:18" ht="15.75">
      <c r="B67" s="121" t="s">
        <v>279</v>
      </c>
      <c r="C67" s="111"/>
      <c r="D67" s="100">
        <v>0.16046379999999999</v>
      </c>
      <c r="E67" s="100">
        <v>0.1593591</v>
      </c>
      <c r="F67" s="100">
        <v>0.15955659999999999</v>
      </c>
      <c r="G67" s="100">
        <v>0.15947990000000001</v>
      </c>
      <c r="H67" s="100">
        <v>0.16018060000000001</v>
      </c>
      <c r="I67" s="100">
        <v>0.1587028</v>
      </c>
      <c r="J67" s="100">
        <v>0.15884760000000001</v>
      </c>
      <c r="K67" s="100">
        <v>0.16204250000000001</v>
      </c>
      <c r="L67" s="100">
        <v>0.15541840000000001</v>
      </c>
      <c r="M67" s="100">
        <v>0.1553572</v>
      </c>
      <c r="N67" s="100">
        <v>0.15663070000000001</v>
      </c>
      <c r="O67" s="100">
        <v>0.15589980000000001</v>
      </c>
      <c r="P67" s="100">
        <v>0.15619930000000001</v>
      </c>
      <c r="Q67" s="100">
        <v>0.1570339</v>
      </c>
      <c r="R67" s="100">
        <v>0.15736539999999999</v>
      </c>
    </row>
    <row r="68" spans="1:18" ht="15.75">
      <c r="B68" s="107"/>
      <c r="C68" s="111"/>
      <c r="D68" s="122"/>
      <c r="E68" s="122"/>
      <c r="F68" s="122"/>
      <c r="G68" s="122"/>
      <c r="H68" s="122"/>
      <c r="I68" s="122"/>
      <c r="J68" s="122"/>
      <c r="K68" s="122"/>
      <c r="L68" s="122"/>
      <c r="M68" s="122"/>
      <c r="N68" s="122"/>
      <c r="O68" s="122"/>
      <c r="P68" s="122"/>
      <c r="Q68" s="122"/>
      <c r="R68" s="122"/>
    </row>
    <row r="69" spans="1:18">
      <c r="B69" s="110" t="s">
        <v>280</v>
      </c>
      <c r="C69" s="106"/>
      <c r="D69" s="111">
        <v>2010</v>
      </c>
      <c r="E69" s="111">
        <v>2011</v>
      </c>
      <c r="F69" s="111">
        <v>2012</v>
      </c>
      <c r="G69" s="111">
        <v>2013</v>
      </c>
      <c r="H69" s="111">
        <v>2014</v>
      </c>
      <c r="I69" s="111">
        <v>2015</v>
      </c>
      <c r="J69" s="111">
        <v>2016</v>
      </c>
      <c r="K69" s="111">
        <v>2017</v>
      </c>
      <c r="L69" s="111">
        <v>2018</v>
      </c>
      <c r="M69" s="111">
        <v>2019</v>
      </c>
      <c r="N69" s="111">
        <v>2020</v>
      </c>
      <c r="O69" s="111">
        <v>2021</v>
      </c>
      <c r="P69" s="111">
        <v>2022</v>
      </c>
      <c r="Q69" s="111">
        <v>2023</v>
      </c>
      <c r="R69" s="111">
        <v>2024</v>
      </c>
    </row>
    <row r="70" spans="1:18" ht="15.75">
      <c r="B70" s="121" t="s">
        <v>276</v>
      </c>
      <c r="C70" s="107"/>
      <c r="D70" s="100">
        <f>D64/D$25</f>
        <v>0.29491661259341923</v>
      </c>
      <c r="E70" s="100">
        <f t="shared" ref="E70:R70" si="36">E64/E$25</f>
        <v>0.30139725535362916</v>
      </c>
      <c r="F70" s="100">
        <f t="shared" si="36"/>
        <v>0.29062418244616472</v>
      </c>
      <c r="G70" s="100">
        <f t="shared" si="36"/>
        <v>0.28779866749235039</v>
      </c>
      <c r="H70" s="100">
        <f t="shared" si="36"/>
        <v>0.28785336682909513</v>
      </c>
      <c r="I70" s="100">
        <f t="shared" si="36"/>
        <v>0.33288257556156714</v>
      </c>
      <c r="J70" s="100">
        <f t="shared" si="36"/>
        <v>0.33269423354971234</v>
      </c>
      <c r="K70" s="100">
        <f t="shared" si="36"/>
        <v>0.30822167447746984</v>
      </c>
      <c r="L70" s="100">
        <f t="shared" si="36"/>
        <v>0.33615119206857041</v>
      </c>
      <c r="M70" s="100">
        <f t="shared" si="36"/>
        <v>0.33986419867592399</v>
      </c>
      <c r="N70" s="100">
        <f t="shared" si="36"/>
        <v>0.34164932051649832</v>
      </c>
      <c r="O70" s="100">
        <f t="shared" si="36"/>
        <v>0.34048192645114705</v>
      </c>
      <c r="P70" s="100">
        <f t="shared" si="36"/>
        <v>0.34076700705156704</v>
      </c>
      <c r="Q70" s="100">
        <f t="shared" si="36"/>
        <v>0.33957465103467388</v>
      </c>
      <c r="R70" s="100">
        <f t="shared" si="36"/>
        <v>0.33447627319764989</v>
      </c>
    </row>
    <row r="71" spans="1:18" ht="15.75">
      <c r="A71" s="102" t="s">
        <v>271</v>
      </c>
      <c r="B71" s="121" t="s">
        <v>277</v>
      </c>
      <c r="C71" s="107"/>
      <c r="D71" s="100">
        <f t="shared" ref="D71:R71" si="37">D65/D$25</f>
        <v>0.26360006035807032</v>
      </c>
      <c r="E71" s="100">
        <f t="shared" si="37"/>
        <v>0.26814767613749951</v>
      </c>
      <c r="F71" s="100">
        <f t="shared" si="37"/>
        <v>0.26129766519287811</v>
      </c>
      <c r="G71" s="100">
        <f t="shared" si="37"/>
        <v>0.25944911954828132</v>
      </c>
      <c r="H71" s="100">
        <f t="shared" si="37"/>
        <v>0.2613330375384828</v>
      </c>
      <c r="I71" s="100">
        <f t="shared" si="37"/>
        <v>0.3083871688558219</v>
      </c>
      <c r="J71" s="100">
        <f t="shared" si="37"/>
        <v>0.30865809388247573</v>
      </c>
      <c r="K71" s="100">
        <f t="shared" si="37"/>
        <v>0.28656182080565062</v>
      </c>
      <c r="L71" s="100">
        <f t="shared" si="37"/>
        <v>0.31101629558857363</v>
      </c>
      <c r="M71" s="100">
        <f t="shared" si="37"/>
        <v>0.31484865619513358</v>
      </c>
      <c r="N71" s="100">
        <f t="shared" si="37"/>
        <v>0.31800170676057166</v>
      </c>
      <c r="O71" s="100">
        <f t="shared" si="37"/>
        <v>0.31870603390937691</v>
      </c>
      <c r="P71" s="100">
        <f t="shared" si="37"/>
        <v>0.31919255873563313</v>
      </c>
      <c r="Q71" s="100">
        <f t="shared" si="37"/>
        <v>0.31917499820344053</v>
      </c>
      <c r="R71" s="100">
        <f t="shared" si="37"/>
        <v>0.31607247613480555</v>
      </c>
    </row>
    <row r="72" spans="1:18" ht="15.75">
      <c r="B72" s="121" t="s">
        <v>278</v>
      </c>
      <c r="C72" s="107"/>
      <c r="D72" s="100">
        <f t="shared" ref="D72:R72" si="38">D66/D$25</f>
        <v>0.25113062356316401</v>
      </c>
      <c r="E72" s="100">
        <f t="shared" si="38"/>
        <v>0.25478345383041351</v>
      </c>
      <c r="F72" s="100">
        <f t="shared" si="38"/>
        <v>0.24932138479512617</v>
      </c>
      <c r="G72" s="100">
        <f t="shared" si="38"/>
        <v>0.24780897856369832</v>
      </c>
      <c r="H72" s="100">
        <f t="shared" si="38"/>
        <v>0.25024405086426099</v>
      </c>
      <c r="I72" s="100">
        <f t="shared" si="38"/>
        <v>0.29798568332308156</v>
      </c>
      <c r="J72" s="100">
        <f t="shared" si="38"/>
        <v>0.29833277712944978</v>
      </c>
      <c r="K72" s="100">
        <f t="shared" si="38"/>
        <v>0.27722467150750207</v>
      </c>
      <c r="L72" s="100">
        <f t="shared" si="38"/>
        <v>0.29984980725003257</v>
      </c>
      <c r="M72" s="100">
        <f t="shared" si="38"/>
        <v>0.30374106196715028</v>
      </c>
      <c r="N72" s="100">
        <f t="shared" si="38"/>
        <v>0.30729126153074998</v>
      </c>
      <c r="O72" s="100">
        <f t="shared" si="38"/>
        <v>0.30833665320490777</v>
      </c>
      <c r="P72" s="100">
        <f t="shared" si="38"/>
        <v>0.30894901237482436</v>
      </c>
      <c r="Q72" s="100">
        <f t="shared" si="38"/>
        <v>0.30944144901643283</v>
      </c>
      <c r="R72" s="100">
        <f t="shared" si="38"/>
        <v>0.30689547260526684</v>
      </c>
    </row>
    <row r="73" spans="1:18" ht="15.75">
      <c r="B73" s="121" t="s">
        <v>279</v>
      </c>
      <c r="C73" s="107"/>
      <c r="D73" s="100">
        <f t="shared" ref="D73:R73" si="39">D67/D$25</f>
        <v>0.24313666832377315</v>
      </c>
      <c r="E73" s="100">
        <f t="shared" si="39"/>
        <v>0.24630896189870455</v>
      </c>
      <c r="F73" s="100">
        <f t="shared" si="39"/>
        <v>0.24137209237469026</v>
      </c>
      <c r="G73" s="100">
        <f t="shared" si="39"/>
        <v>0.23998041758221131</v>
      </c>
      <c r="H73" s="100">
        <f t="shared" si="39"/>
        <v>0.24260941061393326</v>
      </c>
      <c r="I73" s="100">
        <f t="shared" si="39"/>
        <v>0.29113666282281947</v>
      </c>
      <c r="J73" s="100">
        <f t="shared" si="39"/>
        <v>0.29144782597518687</v>
      </c>
      <c r="K73" s="100">
        <f t="shared" si="39"/>
        <v>0.27077114698901905</v>
      </c>
      <c r="L73" s="100">
        <f t="shared" si="39"/>
        <v>0.29232052943366155</v>
      </c>
      <c r="M73" s="100">
        <f t="shared" si="39"/>
        <v>0.29625819564545569</v>
      </c>
      <c r="N73" s="100">
        <f t="shared" si="39"/>
        <v>0.29991678442095965</v>
      </c>
      <c r="O73" s="100">
        <f t="shared" si="39"/>
        <v>0.30098387226784384</v>
      </c>
      <c r="P73" s="100">
        <f t="shared" si="39"/>
        <v>0.30167705627585434</v>
      </c>
      <c r="Q73" s="100">
        <f t="shared" si="39"/>
        <v>0.3025049852908594</v>
      </c>
      <c r="R73" s="100">
        <f t="shared" si="39"/>
        <v>0.30020014784585591</v>
      </c>
    </row>
    <row r="74" spans="1:18" ht="15.75">
      <c r="B74" s="103" t="s">
        <v>204</v>
      </c>
      <c r="D74" s="117">
        <v>0.56000000000000005</v>
      </c>
      <c r="E74" s="117">
        <v>0.54800000000000004</v>
      </c>
      <c r="F74" s="117">
        <v>0.53900000000000003</v>
      </c>
      <c r="G74" s="117">
        <v>0.53900000000000003</v>
      </c>
      <c r="H74" s="117">
        <v>0.53800000000000003</v>
      </c>
      <c r="I74" s="117">
        <v>0.53100000000000003</v>
      </c>
      <c r="J74" s="117">
        <v>0.52700000000000002</v>
      </c>
      <c r="K74" s="117">
        <v>0.51900000000000002</v>
      </c>
      <c r="L74" s="117">
        <v>0.52700000000000002</v>
      </c>
      <c r="M74" s="117">
        <v>0.53500000000000003</v>
      </c>
      <c r="N74" s="117">
        <v>0.55300000000000005</v>
      </c>
      <c r="O74" s="117">
        <v>0.56299999999999994</v>
      </c>
      <c r="P74" s="117">
        <v>0.55600000000000005</v>
      </c>
      <c r="Q74" s="117">
        <v>0.54600000000000004</v>
      </c>
      <c r="R74" s="117">
        <v>0.54800000000000004</v>
      </c>
    </row>
    <row r="75" spans="1:18">
      <c r="I75" s="107"/>
    </row>
    <row r="76" spans="1:18">
      <c r="B76" s="110" t="s">
        <v>280</v>
      </c>
      <c r="E76" s="106" t="s">
        <v>245</v>
      </c>
      <c r="F76" s="106" t="s">
        <v>246</v>
      </c>
      <c r="G76" s="106" t="s">
        <v>247</v>
      </c>
      <c r="H76" s="106" t="s">
        <v>248</v>
      </c>
      <c r="I76" s="106" t="s">
        <v>249</v>
      </c>
      <c r="J76" s="106" t="s">
        <v>250</v>
      </c>
      <c r="K76" s="106" t="s">
        <v>251</v>
      </c>
      <c r="L76" s="106" t="s">
        <v>252</v>
      </c>
      <c r="M76" s="106" t="s">
        <v>253</v>
      </c>
      <c r="N76" s="106" t="s">
        <v>254</v>
      </c>
      <c r="O76" s="106" t="s">
        <v>255</v>
      </c>
      <c r="P76" s="106" t="s">
        <v>256</v>
      </c>
      <c r="Q76" s="106" t="s">
        <v>257</v>
      </c>
      <c r="R76" s="106" t="s">
        <v>258</v>
      </c>
    </row>
    <row r="77" spans="1:18">
      <c r="B77" s="121" t="s">
        <v>276</v>
      </c>
      <c r="C77" s="107"/>
      <c r="E77" s="118">
        <f>E70/D70-1</f>
        <v>2.1974492054621431E-2</v>
      </c>
      <c r="F77" s="118">
        <f t="shared" ref="F77:F81" si="40">F70/E70-1</f>
        <v>-3.5743765797815241E-2</v>
      </c>
      <c r="G77" s="118">
        <f t="shared" ref="G77:G81" si="41">G70/F70-1</f>
        <v>-9.7222293411104443E-3</v>
      </c>
      <c r="H77" s="118">
        <f t="shared" ref="H77:H81" si="42">H70/G70-1</f>
        <v>1.9006111884167787E-4</v>
      </c>
      <c r="I77" s="118">
        <f t="shared" ref="I77:I81" si="43">I70/H70-1</f>
        <v>0.15643106498457882</v>
      </c>
      <c r="J77" s="118">
        <f t="shared" ref="J77:J81" si="44">J70/I70-1</f>
        <v>-5.6579113982480056E-4</v>
      </c>
      <c r="K77" s="118">
        <f t="shared" ref="K77:K81" si="45">K70/J70-1</f>
        <v>-7.3558711286126677E-2</v>
      </c>
      <c r="L77" s="118">
        <f t="shared" ref="L77:L81" si="46">L70/K70-1</f>
        <v>9.061503425562023E-2</v>
      </c>
      <c r="M77" s="118">
        <f t="shared" ref="M77:M81" si="47">M70/L70-1</f>
        <v>1.1045644623494777E-2</v>
      </c>
      <c r="N77" s="118">
        <f t="shared" ref="N77:N81" si="48">N70/M70-1</f>
        <v>5.2524562679121534E-3</v>
      </c>
      <c r="O77" s="118">
        <f t="shared" ref="O77:O81" si="49">O70/N70-1</f>
        <v>-3.4169365933068852E-3</v>
      </c>
      <c r="P77" s="118">
        <f t="shared" ref="P77:P81" si="50">P70/O70-1</f>
        <v>8.3728555988682452E-4</v>
      </c>
      <c r="Q77" s="118">
        <f t="shared" ref="Q77:Q81" si="51">Q70/P70-1</f>
        <v>-3.4990359753716005E-3</v>
      </c>
      <c r="R77" s="118">
        <f t="shared" ref="R77:R81" si="52">R70/Q70-1</f>
        <v>-1.501401185715534E-2</v>
      </c>
    </row>
    <row r="78" spans="1:18">
      <c r="A78" s="102" t="s">
        <v>269</v>
      </c>
      <c r="B78" s="121" t="s">
        <v>277</v>
      </c>
      <c r="C78" s="107"/>
      <c r="E78" s="118">
        <f t="shared" ref="E78:E80" si="53">E71/D71-1</f>
        <v>1.7251952724334663E-2</v>
      </c>
      <c r="F78" s="118">
        <f t="shared" si="40"/>
        <v>-2.554566589310614E-2</v>
      </c>
      <c r="G78" s="118">
        <f t="shared" si="41"/>
        <v>-7.0744820595021185E-3</v>
      </c>
      <c r="H78" s="118">
        <f t="shared" si="42"/>
        <v>7.2612232929583076E-3</v>
      </c>
      <c r="I78" s="118">
        <f t="shared" si="43"/>
        <v>0.18005427771607363</v>
      </c>
      <c r="J78" s="118">
        <f t="shared" si="44"/>
        <v>8.7852237062580052E-4</v>
      </c>
      <c r="K78" s="118">
        <f t="shared" si="45"/>
        <v>-7.1588186134650456E-2</v>
      </c>
      <c r="L78" s="118">
        <f t="shared" si="46"/>
        <v>8.5337518843825011E-2</v>
      </c>
      <c r="M78" s="118">
        <f t="shared" si="47"/>
        <v>1.2322057271332065E-2</v>
      </c>
      <c r="N78" s="118">
        <f t="shared" si="48"/>
        <v>1.0014495864590689E-2</v>
      </c>
      <c r="O78" s="118">
        <f t="shared" si="49"/>
        <v>2.2148533603172371E-3</v>
      </c>
      <c r="P78" s="118">
        <f t="shared" si="50"/>
        <v>1.5265629592522423E-3</v>
      </c>
      <c r="Q78" s="118">
        <f t="shared" si="51"/>
        <v>-5.5015481131959199E-5</v>
      </c>
      <c r="R78" s="118">
        <f t="shared" si="52"/>
        <v>-9.7204420336753916E-3</v>
      </c>
    </row>
    <row r="79" spans="1:18">
      <c r="B79" s="121" t="s">
        <v>278</v>
      </c>
      <c r="C79" s="107"/>
      <c r="E79" s="118">
        <f t="shared" si="53"/>
        <v>1.4545538952682735E-2</v>
      </c>
      <c r="F79" s="118">
        <f t="shared" si="40"/>
        <v>-2.1438083804778629E-2</v>
      </c>
      <c r="G79" s="118">
        <f t="shared" si="41"/>
        <v>-6.066091092308934E-3</v>
      </c>
      <c r="H79" s="118">
        <f t="shared" si="42"/>
        <v>9.8264086905823778E-3</v>
      </c>
      <c r="I79" s="118">
        <f t="shared" si="43"/>
        <v>0.1907802894571784</v>
      </c>
      <c r="J79" s="118">
        <f t="shared" si="44"/>
        <v>1.1648002766357912E-3</v>
      </c>
      <c r="K79" s="118">
        <f t="shared" si="45"/>
        <v>-7.0753558576598041E-2</v>
      </c>
      <c r="L79" s="118">
        <f t="shared" si="46"/>
        <v>8.1612995046576264E-2</v>
      </c>
      <c r="M79" s="118">
        <f t="shared" si="47"/>
        <v>1.2977346068036466E-2</v>
      </c>
      <c r="N79" s="118">
        <f t="shared" si="48"/>
        <v>1.1688243731707404E-2</v>
      </c>
      <c r="O79" s="118">
        <f t="shared" si="49"/>
        <v>3.4019570519194797E-3</v>
      </c>
      <c r="P79" s="118">
        <f t="shared" si="50"/>
        <v>1.9860083566181075E-3</v>
      </c>
      <c r="Q79" s="118">
        <f t="shared" si="51"/>
        <v>1.5939090978902559E-3</v>
      </c>
      <c r="R79" s="118">
        <f t="shared" si="52"/>
        <v>-8.2276515290968799E-3</v>
      </c>
    </row>
    <row r="80" spans="1:18">
      <c r="B80" s="121" t="s">
        <v>279</v>
      </c>
      <c r="C80" s="107"/>
      <c r="E80" s="118">
        <f t="shared" si="53"/>
        <v>1.3047367954828637E-2</v>
      </c>
      <c r="F80" s="118">
        <f t="shared" si="40"/>
        <v>-2.004340193697296E-2</v>
      </c>
      <c r="G80" s="118">
        <f t="shared" si="41"/>
        <v>-5.765682265862826E-3</v>
      </c>
      <c r="H80" s="118">
        <f t="shared" si="42"/>
        <v>1.0955031490522904E-2</v>
      </c>
      <c r="I80" s="118">
        <f t="shared" si="43"/>
        <v>0.20002213469826247</v>
      </c>
      <c r="J80" s="118">
        <f t="shared" si="44"/>
        <v>1.0687872470283022E-3</v>
      </c>
      <c r="K80" s="118">
        <f t="shared" si="45"/>
        <v>-7.0944701395467491E-2</v>
      </c>
      <c r="L80" s="118">
        <f t="shared" si="46"/>
        <v>7.9585224217100237E-2</v>
      </c>
      <c r="M80" s="118">
        <f t="shared" si="47"/>
        <v>1.3470371784776614E-2</v>
      </c>
      <c r="N80" s="118">
        <f t="shared" si="48"/>
        <v>1.2349325113295118E-2</v>
      </c>
      <c r="O80" s="118">
        <f t="shared" si="49"/>
        <v>3.5579464115167436E-3</v>
      </c>
      <c r="P80" s="118">
        <f t="shared" si="50"/>
        <v>2.3030603028246777E-3</v>
      </c>
      <c r="Q80" s="118">
        <f t="shared" si="51"/>
        <v>2.7444215520586734E-3</v>
      </c>
      <c r="R80" s="118">
        <f t="shared" si="52"/>
        <v>-7.6191717726151742E-3</v>
      </c>
    </row>
    <row r="81" spans="2:18">
      <c r="B81" s="103" t="s">
        <v>204</v>
      </c>
      <c r="E81" s="119">
        <f>E74/D74-1</f>
        <v>-2.1428571428571463E-2</v>
      </c>
      <c r="F81" s="119">
        <f t="shared" si="40"/>
        <v>-1.642335766423364E-2</v>
      </c>
      <c r="G81" s="119">
        <f t="shared" si="41"/>
        <v>0</v>
      </c>
      <c r="H81" s="119">
        <f t="shared" si="42"/>
        <v>-1.8552875695733162E-3</v>
      </c>
      <c r="I81" s="119">
        <f t="shared" si="43"/>
        <v>-1.3011152416356864E-2</v>
      </c>
      <c r="J81" s="119">
        <f t="shared" si="44"/>
        <v>-7.532956685499026E-3</v>
      </c>
      <c r="K81" s="119">
        <f t="shared" si="45"/>
        <v>-1.5180265654648917E-2</v>
      </c>
      <c r="L81" s="119">
        <f t="shared" si="46"/>
        <v>1.5414258188824581E-2</v>
      </c>
      <c r="M81" s="119">
        <f t="shared" si="47"/>
        <v>1.5180265654648917E-2</v>
      </c>
      <c r="N81" s="119">
        <f t="shared" si="48"/>
        <v>3.3644859813084071E-2</v>
      </c>
      <c r="O81" s="119">
        <f t="shared" si="49"/>
        <v>1.8083182640144413E-2</v>
      </c>
      <c r="P81" s="119">
        <f t="shared" si="50"/>
        <v>-1.2433392539964339E-2</v>
      </c>
      <c r="Q81" s="119">
        <f t="shared" si="51"/>
        <v>-1.7985611510791366E-2</v>
      </c>
      <c r="R81" s="119">
        <f t="shared" si="52"/>
        <v>3.66300366300365E-3</v>
      </c>
    </row>
    <row r="82" spans="2:18">
      <c r="I82" s="107"/>
    </row>
    <row r="83" spans="2:18">
      <c r="I83" s="107"/>
    </row>
    <row r="84" spans="2:18">
      <c r="B84" s="103" t="s">
        <v>280</v>
      </c>
      <c r="D84" s="103" t="s">
        <v>286</v>
      </c>
      <c r="I84" s="107"/>
    </row>
    <row r="85" spans="2:18">
      <c r="B85" s="103" t="s">
        <v>193</v>
      </c>
      <c r="D85" s="103" t="s">
        <v>194</v>
      </c>
      <c r="I85" s="107"/>
    </row>
    <row r="86" spans="2:18">
      <c r="B86" s="103" t="s">
        <v>185</v>
      </c>
      <c r="D86" s="103" t="s">
        <v>195</v>
      </c>
      <c r="I86" s="107"/>
    </row>
    <row r="87" spans="2:18">
      <c r="B87" s="103" t="s">
        <v>187</v>
      </c>
      <c r="D87" s="103" t="s">
        <v>196</v>
      </c>
      <c r="I87" s="107"/>
    </row>
    <row r="88" spans="2:18">
      <c r="B88" s="103" t="s">
        <v>285</v>
      </c>
      <c r="I88" s="107"/>
    </row>
  </sheetData>
  <phoneticPr fontId="5" type="noConversion"/>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Gráficos</vt:lpstr>
      </vt:variant>
      <vt:variant>
        <vt:i4>6</vt:i4>
      </vt:variant>
    </vt:vector>
  </HeadingPairs>
  <TitlesOfParts>
    <vt:vector size="15" baseType="lpstr">
      <vt:lpstr>Inequiality</vt:lpstr>
      <vt:lpstr>Poverty</vt:lpstr>
      <vt:lpstr>Growth</vt:lpstr>
      <vt:lpstr>Variables</vt:lpstr>
      <vt:lpstr>Graphs</vt:lpstr>
      <vt:lpstr>Inequality M</vt:lpstr>
      <vt:lpstr>Axioms</vt:lpstr>
      <vt:lpstr>Formula</vt:lpstr>
      <vt:lpstr>MIG</vt:lpstr>
      <vt:lpstr>Nivel beta 0 graph</vt:lpstr>
      <vt:lpstr>Cambio beta 0 graph</vt:lpstr>
      <vt:lpstr>Nivel beta -1 graph</vt:lpstr>
      <vt:lpstr>Cambio Beta -1 graph</vt:lpstr>
      <vt:lpstr>Nivel beta -2 graph</vt:lpstr>
      <vt:lpstr>Cambio beta -2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ALBERTO GARZON RIVEROS</dc:creator>
  <cp:lastModifiedBy>Carlos Alberto Garzon Riveros</cp:lastModifiedBy>
  <dcterms:created xsi:type="dcterms:W3CDTF">2015-07-14T14:29:15Z</dcterms:created>
  <dcterms:modified xsi:type="dcterms:W3CDTF">2025-07-21T22:01:11Z</dcterms:modified>
</cp:coreProperties>
</file>