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Esta es\Documents\Presupuesto de Educación\"/>
    </mc:Choice>
  </mc:AlternateContent>
  <xr:revisionPtr revIDLastSave="0" documentId="13_ncr:1_{AA70989B-24DF-40CC-80A1-1B2658B489E9}" xr6:coauthVersionLast="45" xr6:coauthVersionMax="45" xr10:uidLastSave="{00000000-0000-0000-0000-000000000000}"/>
  <bookViews>
    <workbookView xWindow="-108" yWindow="-108" windowWidth="23256" windowHeight="12576" activeTab="5" xr2:uid="{00000000-000D-0000-FFFF-FFFF00000000}"/>
  </bookViews>
  <sheets>
    <sheet name="Hoja1" sheetId="1" r:id="rId1"/>
    <sheet name="OTROS" sheetId="6" r:id="rId2"/>
    <sheet name="UNIS" sheetId="4" r:id="rId3"/>
    <sheet name="IFTH" sheetId="5" r:id="rId4"/>
    <sheet name="SEC EDUCA" sheetId="3" r:id="rId5"/>
    <sheet name="MINEDUC" sheetId="2"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8" i="2" l="1"/>
  <c r="H18" i="2"/>
  <c r="I18" i="2"/>
  <c r="J18" i="2"/>
  <c r="K18" i="2"/>
  <c r="L18" i="2"/>
  <c r="M18" i="2"/>
  <c r="N18" i="2"/>
  <c r="O18" i="2"/>
  <c r="P18" i="2"/>
  <c r="F18" i="2"/>
  <c r="H19" i="2"/>
  <c r="I19" i="2"/>
  <c r="J19" i="2"/>
  <c r="K19" i="2"/>
  <c r="L19" i="2"/>
  <c r="M19" i="2"/>
  <c r="N19" i="2"/>
  <c r="O19" i="2"/>
  <c r="P19" i="2"/>
  <c r="F19" i="2"/>
  <c r="G19" i="2"/>
  <c r="F12" i="2"/>
  <c r="G12" i="2"/>
  <c r="H12" i="2"/>
  <c r="I12" i="2"/>
  <c r="J12" i="2"/>
  <c r="K12" i="2"/>
  <c r="L12" i="2"/>
  <c r="M12" i="2"/>
  <c r="N12" i="2"/>
  <c r="O12" i="2"/>
  <c r="P12" i="2"/>
  <c r="C3" i="2"/>
  <c r="D3" i="2"/>
  <c r="E3" i="2"/>
  <c r="F3" i="2"/>
  <c r="G3" i="2"/>
  <c r="H3" i="2"/>
  <c r="I3" i="2"/>
  <c r="J3" i="2"/>
  <c r="K3" i="2"/>
  <c r="L3" i="2"/>
  <c r="M3" i="2"/>
  <c r="N3" i="2"/>
  <c r="O3" i="2"/>
  <c r="P3" i="2"/>
  <c r="B3" i="2"/>
  <c r="F13" i="2" l="1"/>
  <c r="G13" i="2" s="1"/>
  <c r="H13" i="2" s="1"/>
  <c r="I13" i="2" s="1"/>
  <c r="J13" i="2" s="1"/>
  <c r="K13" i="2" s="1"/>
  <c r="L13" i="2" s="1"/>
  <c r="M13" i="2" s="1"/>
  <c r="N13" i="2" s="1"/>
  <c r="O13" i="2" s="1"/>
  <c r="P13" i="2" s="1"/>
  <c r="C91" i="1"/>
  <c r="D91" i="1"/>
  <c r="E91" i="1"/>
  <c r="F91" i="1"/>
  <c r="G91" i="1"/>
  <c r="H91" i="1"/>
  <c r="I91" i="1"/>
  <c r="J91" i="1"/>
  <c r="K91" i="1"/>
  <c r="L91" i="1"/>
  <c r="M91" i="1"/>
  <c r="N91" i="1"/>
  <c r="O91" i="1"/>
  <c r="P91" i="1"/>
  <c r="B91" i="1"/>
  <c r="C93" i="1"/>
  <c r="D93" i="1"/>
  <c r="E93" i="1"/>
  <c r="F93" i="1"/>
  <c r="G93" i="1"/>
  <c r="H93" i="1"/>
  <c r="I93" i="1"/>
  <c r="J93" i="1"/>
  <c r="K93" i="1"/>
  <c r="L93" i="1"/>
  <c r="M93" i="1"/>
  <c r="N93" i="1"/>
  <c r="O93" i="1"/>
  <c r="P93" i="1"/>
  <c r="B93" i="1"/>
  <c r="B87" i="1"/>
  <c r="B110" i="1" s="1"/>
  <c r="C110" i="1"/>
  <c r="D110" i="1"/>
  <c r="E110" i="1"/>
  <c r="F110" i="1"/>
  <c r="G110" i="1"/>
  <c r="H110" i="1"/>
  <c r="I110" i="1"/>
  <c r="J110" i="1"/>
  <c r="K110" i="1"/>
  <c r="L110" i="1"/>
  <c r="M110" i="1"/>
  <c r="N110" i="1"/>
  <c r="O110" i="1"/>
  <c r="P110" i="1"/>
  <c r="C98" i="1"/>
  <c r="D98" i="1"/>
  <c r="E98" i="1"/>
  <c r="F98" i="1"/>
  <c r="G98" i="1"/>
  <c r="H98" i="1"/>
  <c r="I98" i="1"/>
  <c r="J98" i="1"/>
  <c r="K98" i="1"/>
  <c r="L98" i="1"/>
  <c r="M98" i="1"/>
  <c r="N98" i="1"/>
  <c r="O98" i="1"/>
  <c r="P98" i="1"/>
  <c r="C94" i="1"/>
  <c r="D94" i="1"/>
  <c r="E94" i="1"/>
  <c r="F94" i="1"/>
  <c r="G94" i="1"/>
  <c r="H94" i="1"/>
  <c r="I94" i="1"/>
  <c r="J94" i="1"/>
  <c r="K94" i="1"/>
  <c r="L94" i="1"/>
  <c r="M94" i="1"/>
  <c r="N94" i="1"/>
  <c r="O94" i="1"/>
  <c r="P94" i="1"/>
  <c r="B94" i="1"/>
  <c r="C96" i="1"/>
  <c r="D96" i="1"/>
  <c r="E96" i="1"/>
  <c r="F96" i="1"/>
  <c r="G96" i="1"/>
  <c r="H96" i="1"/>
  <c r="I96" i="1"/>
  <c r="J96" i="1"/>
  <c r="K96" i="1"/>
  <c r="L96" i="1"/>
  <c r="M96" i="1"/>
  <c r="N96" i="1"/>
  <c r="O96" i="1"/>
  <c r="P96" i="1"/>
  <c r="B96" i="1"/>
  <c r="B98" i="1" l="1"/>
  <c r="B99" i="1"/>
  <c r="B100" i="1" s="1"/>
  <c r="C99" i="1"/>
  <c r="C100" i="1" s="1"/>
  <c r="D99" i="1"/>
  <c r="D100" i="1" s="1"/>
  <c r="E99" i="1"/>
  <c r="E100" i="1" s="1"/>
  <c r="F99" i="1"/>
  <c r="F100" i="1" s="1"/>
  <c r="G99" i="1"/>
  <c r="G100" i="1" s="1"/>
  <c r="H99" i="1"/>
  <c r="I99" i="1"/>
  <c r="I100" i="1" s="1"/>
  <c r="J99" i="1"/>
  <c r="J100" i="1" s="1"/>
  <c r="K99" i="1"/>
  <c r="K100" i="1" s="1"/>
  <c r="L99" i="1"/>
  <c r="L100" i="1" s="1"/>
  <c r="M99" i="1"/>
  <c r="M100" i="1" s="1"/>
  <c r="N99" i="1"/>
  <c r="N100" i="1" s="1"/>
  <c r="O99" i="1"/>
  <c r="O100" i="1" s="1"/>
  <c r="P99" i="1"/>
  <c r="B102" i="1"/>
  <c r="B104" i="1" s="1"/>
  <c r="C102" i="1"/>
  <c r="C104" i="1" s="1"/>
  <c r="D102" i="1"/>
  <c r="E102" i="1"/>
  <c r="F102" i="1"/>
  <c r="F104" i="1" s="1"/>
  <c r="G102" i="1"/>
  <c r="G104" i="1" s="1"/>
  <c r="H102" i="1"/>
  <c r="I102" i="1"/>
  <c r="J102" i="1"/>
  <c r="J104" i="1" s="1"/>
  <c r="K102" i="1"/>
  <c r="L102" i="1"/>
  <c r="M102" i="1"/>
  <c r="N102" i="1"/>
  <c r="O102" i="1"/>
  <c r="O104" i="1" s="1"/>
  <c r="P102" i="1"/>
  <c r="D104" i="1"/>
  <c r="K104" i="1"/>
  <c r="L104" i="1"/>
  <c r="M104" i="1"/>
  <c r="N104" i="1"/>
  <c r="B106" i="1"/>
  <c r="C106" i="1"/>
  <c r="D106" i="1"/>
  <c r="E106" i="1"/>
  <c r="F106" i="1"/>
  <c r="G106" i="1"/>
  <c r="H106" i="1"/>
  <c r="I106" i="1"/>
  <c r="J106" i="1"/>
  <c r="K106" i="1"/>
  <c r="L106" i="1"/>
  <c r="M106" i="1"/>
  <c r="N106" i="1"/>
  <c r="O106" i="1"/>
  <c r="P106" i="1"/>
  <c r="B108" i="1"/>
  <c r="C108" i="1"/>
  <c r="D108" i="1"/>
  <c r="E108" i="1"/>
  <c r="F108" i="1"/>
  <c r="G108" i="1"/>
  <c r="H108" i="1"/>
  <c r="I108" i="1"/>
  <c r="J108" i="1"/>
  <c r="K108" i="1"/>
  <c r="L108" i="1"/>
  <c r="M108" i="1"/>
  <c r="N108" i="1"/>
  <c r="O108" i="1"/>
  <c r="P108" i="1"/>
  <c r="P104" i="1" l="1"/>
  <c r="P100" i="1"/>
  <c r="I104" i="1"/>
  <c r="H104" i="1"/>
  <c r="H100" i="1"/>
  <c r="E104" i="1"/>
  <c r="C88" i="1" l="1"/>
  <c r="D88" i="1"/>
  <c r="E88" i="1"/>
  <c r="F88" i="1"/>
  <c r="G88" i="1"/>
  <c r="H88" i="1"/>
  <c r="I88" i="1"/>
  <c r="J88" i="1"/>
  <c r="K88" i="1"/>
  <c r="L88" i="1"/>
  <c r="M88" i="1"/>
  <c r="N88" i="1"/>
  <c r="O88" i="1"/>
  <c r="P88" i="1"/>
  <c r="B88" i="1"/>
  <c r="C87" i="1"/>
  <c r="D87" i="1"/>
  <c r="E87" i="1"/>
  <c r="F87" i="1"/>
  <c r="G87" i="1"/>
  <c r="H87" i="1"/>
  <c r="I87" i="1"/>
  <c r="J87" i="1"/>
  <c r="K87" i="1"/>
  <c r="L87" i="1"/>
  <c r="M87" i="1"/>
  <c r="N87" i="1"/>
  <c r="O87" i="1"/>
  <c r="P87" i="1"/>
  <c r="J90" i="1" l="1"/>
  <c r="J97" i="1"/>
  <c r="B97" i="1"/>
  <c r="B90" i="1"/>
  <c r="I90" i="1"/>
  <c r="I97" i="1"/>
  <c r="K90" i="1"/>
  <c r="K97" i="1"/>
  <c r="H90" i="1"/>
  <c r="H97" i="1"/>
  <c r="G97" i="1"/>
  <c r="G90" i="1"/>
  <c r="N90" i="1"/>
  <c r="N97" i="1"/>
  <c r="F97" i="1"/>
  <c r="F90" i="1"/>
  <c r="C97" i="1"/>
  <c r="C90" i="1"/>
  <c r="E97" i="1"/>
  <c r="E90" i="1"/>
  <c r="P97" i="1"/>
  <c r="P90" i="1"/>
  <c r="O90" i="1"/>
  <c r="O97" i="1"/>
  <c r="M90" i="1"/>
  <c r="M97" i="1"/>
  <c r="L90" i="1"/>
  <c r="L97" i="1"/>
  <c r="D97" i="1"/>
  <c r="D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ELIZABETH VIVIANA PEREZ GAVILANES</author>
    <author>Esta es</author>
  </authors>
  <commentList>
    <comment ref="O1" authorId="0" shapeId="0" xr:uid="{00000000-0006-0000-0000-000001000000}">
      <text>
        <r>
          <rPr>
            <b/>
            <sz val="9"/>
            <color indexed="81"/>
            <rFont val="Tahoma"/>
            <family val="2"/>
          </rPr>
          <t>ELIZABETH VIVIANA PEREZ GAVILANES:</t>
        </r>
        <r>
          <rPr>
            <sz val="9"/>
            <color indexed="81"/>
            <rFont val="Tahoma"/>
            <family val="2"/>
          </rPr>
          <t xml:space="preserve">
</t>
        </r>
      </text>
    </comment>
    <comment ref="M17" authorId="1" shapeId="0" xr:uid="{96245829-29A7-4F17-A8AE-E77EDFA34D1D}">
      <text>
        <r>
          <rPr>
            <b/>
            <sz val="9"/>
            <color indexed="81"/>
            <rFont val="Tahoma"/>
            <charset val="1"/>
          </rPr>
          <t>Esta es:</t>
        </r>
        <r>
          <rPr>
            <sz val="9"/>
            <color indexed="81"/>
            <rFont val="Tahoma"/>
            <charset val="1"/>
          </rPr>
          <t xml:space="preserve">
El dato del Informe de Liquidación Presupuestaria 2015, está incorrecto, el cual presenta la misma cifra que la Universidad Agraria del Ecuador, cifra también anómala comparada al resto de años. Por lo tanto se ha corregido con el informe de rendicion de Cuentas de la Universidad Central: https://issuu.com/universidadcentraldelecuadoruce/docs/uc_aniversario2016</t>
        </r>
      </text>
    </comment>
    <comment ref="M26" authorId="1" shapeId="0" xr:uid="{8694E699-242A-4DD0-9881-F77C9B79E114}">
      <text>
        <r>
          <rPr>
            <b/>
            <sz val="9"/>
            <color indexed="81"/>
            <rFont val="Tahoma"/>
            <family val="2"/>
          </rPr>
          <t>Esta es:</t>
        </r>
        <r>
          <rPr>
            <sz val="9"/>
            <color indexed="81"/>
            <rFont val="Tahoma"/>
            <family val="2"/>
          </rPr>
          <t xml:space="preserve">
Repetido con Politécnica Nacional</t>
        </r>
      </text>
    </comment>
    <comment ref="M42" authorId="1" shapeId="0" xr:uid="{6D09C0A6-36D7-4AAB-BA6A-09567994E342}">
      <text>
        <r>
          <rPr>
            <b/>
            <sz val="9"/>
            <color indexed="81"/>
            <rFont val="Tahoma"/>
            <family val="2"/>
          </rPr>
          <t>Esta es: Cifra referencial, derivada del Resumen de Rendición de Cuentas 2015, ya que la cifra del Informe del Ministerio de Finanzas erróneamente repetía la cifra de la Universidad Nacional de Loja, anómala también respecto a las cifras de años aledaños</t>
        </r>
      </text>
    </comment>
    <comment ref="M83" authorId="1" shapeId="0" xr:uid="{83EF49D5-702C-4A6D-A5C7-B901519BE21B}">
      <text>
        <r>
          <rPr>
            <b/>
            <sz val="9"/>
            <color indexed="81"/>
            <rFont val="Tahoma"/>
            <charset val="1"/>
          </rPr>
          <t>Esta es:</t>
        </r>
        <r>
          <rPr>
            <sz val="9"/>
            <color indexed="81"/>
            <rFont val="Tahoma"/>
            <charset val="1"/>
          </rPr>
          <t xml:space="preserve">
Dato incorrecto derivado del error en Universidad Central,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VIVIANA PEREZ GAVILANES</author>
  </authors>
  <commentList>
    <comment ref="O1" authorId="0" shapeId="0" xr:uid="{4E06FEEA-5160-438F-9800-B5E2FCAF51F1}">
      <text>
        <r>
          <rPr>
            <b/>
            <sz val="9"/>
            <color indexed="81"/>
            <rFont val="Tahoma"/>
            <family val="2"/>
          </rPr>
          <t>ELIZABETH VIVIANA PEREZ GAVILANES: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ELIZABETH VIVIANA PEREZ GAVILANES</author>
  </authors>
  <commentList>
    <comment ref="O1" authorId="0" shapeId="0" xr:uid="{B8697B0B-2915-4C99-B6B5-9A71CCFA2744}">
      <text>
        <r>
          <rPr>
            <b/>
            <sz val="9"/>
            <color indexed="81"/>
            <rFont val="Tahoma"/>
            <family val="2"/>
          </rPr>
          <t>ELIZABETH VIVIANA PEREZ GAVILANES:</t>
        </r>
        <r>
          <rPr>
            <sz val="9"/>
            <color indexed="81"/>
            <rFont val="Tahoma"/>
            <family val="2"/>
          </rPr>
          <t xml:space="preserve">
</t>
        </r>
      </text>
    </comment>
    <comment ref="O10" authorId="0" shapeId="0" xr:uid="{B741C179-42C3-4027-8C9F-B0DBC60C68DF}">
      <text>
        <r>
          <rPr>
            <b/>
            <sz val="9"/>
            <color indexed="81"/>
            <rFont val="Tahoma"/>
            <family val="2"/>
          </rPr>
          <t>ELIZABETH VIVIANA PEREZ GAVILANES: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ELIZABETH VIVIANA PEREZ GAVILANES</author>
  </authors>
  <commentList>
    <comment ref="O1" authorId="0" shapeId="0" xr:uid="{6A6AFA3E-D318-4831-8256-A64CCA84B487}">
      <text>
        <r>
          <rPr>
            <b/>
            <sz val="9"/>
            <color indexed="81"/>
            <rFont val="Tahoma"/>
            <family val="2"/>
          </rPr>
          <t>ELIZABETH VIVIANA PEREZ GAVILANES:</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ELIZABETH VIVIANA PEREZ GAVILANES</author>
  </authors>
  <commentList>
    <comment ref="O1" authorId="0" shapeId="0" xr:uid="{C9DBA5AE-1F11-41A8-AA12-B74859B84388}">
      <text>
        <r>
          <rPr>
            <b/>
            <sz val="9"/>
            <color indexed="81"/>
            <rFont val="Tahoma"/>
            <family val="2"/>
          </rPr>
          <t>ELIZABETH VIVIANA PEREZ GAVILANES:</t>
        </r>
        <r>
          <rPr>
            <sz val="9"/>
            <color indexed="81"/>
            <rFont val="Tahoma"/>
            <family val="2"/>
          </rPr>
          <t xml:space="preserve">
</t>
        </r>
      </text>
    </comment>
    <comment ref="O7" authorId="0" shapeId="0" xr:uid="{CBD25BEA-4833-439A-BCA0-4BF42AAD6D86}">
      <text>
        <r>
          <rPr>
            <b/>
            <sz val="9"/>
            <color indexed="81"/>
            <rFont val="Tahoma"/>
            <family val="2"/>
          </rPr>
          <t>ELIZABETH VIVIANA PEREZ GAVILANES:</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ELIZABETH VIVIANA PEREZ GAVILANES</author>
  </authors>
  <commentList>
    <comment ref="O1" authorId="0" shapeId="0" xr:uid="{22ADBBFD-ADCC-4609-A2A8-4EE1FCC6E848}">
      <text>
        <r>
          <rPr>
            <b/>
            <sz val="9"/>
            <color indexed="81"/>
            <rFont val="Tahoma"/>
            <family val="2"/>
          </rPr>
          <t>ELIZABETH VIVIANA PEREZ GAVILANES:</t>
        </r>
        <r>
          <rPr>
            <sz val="9"/>
            <color indexed="81"/>
            <rFont val="Tahoma"/>
            <family val="2"/>
          </rPr>
          <t xml:space="preserve">
</t>
        </r>
      </text>
    </comment>
    <comment ref="O10" authorId="0" shapeId="0" xr:uid="{1243D109-2782-498B-A42E-0C61FADB53B2}">
      <text>
        <r>
          <rPr>
            <b/>
            <sz val="9"/>
            <color indexed="81"/>
            <rFont val="Tahoma"/>
            <family val="2"/>
          </rPr>
          <t>ELIZABETH VIVIANA PEREZ GAVILANES:</t>
        </r>
        <r>
          <rPr>
            <sz val="9"/>
            <color indexed="81"/>
            <rFont val="Tahoma"/>
            <family val="2"/>
          </rPr>
          <t xml:space="preserve">
</t>
        </r>
      </text>
    </comment>
    <comment ref="O15" authorId="0" shapeId="0" xr:uid="{4C4B32B2-3FB7-4EA3-ABD1-F075D49209BA}">
      <text>
        <r>
          <rPr>
            <b/>
            <sz val="9"/>
            <color indexed="81"/>
            <rFont val="Tahoma"/>
            <family val="2"/>
          </rPr>
          <t>ELIZABETH VIVIANA PEREZ GAVILANES:</t>
        </r>
        <r>
          <rPr>
            <sz val="9"/>
            <color indexed="81"/>
            <rFont val="Tahoma"/>
            <family val="2"/>
          </rPr>
          <t xml:space="preserve">
</t>
        </r>
      </text>
    </comment>
  </commentList>
</comments>
</file>

<file path=xl/sharedStrings.xml><?xml version="1.0" encoding="utf-8"?>
<sst xmlns="http://schemas.openxmlformats.org/spreadsheetml/2006/main" count="290" uniqueCount="125">
  <si>
    <t>ÍTEM</t>
  </si>
  <si>
    <t>2006</t>
  </si>
  <si>
    <t>2007</t>
  </si>
  <si>
    <t>2008</t>
  </si>
  <si>
    <t>2009</t>
  </si>
  <si>
    <t>2010</t>
  </si>
  <si>
    <t>2011</t>
  </si>
  <si>
    <t>2012</t>
  </si>
  <si>
    <t>2013</t>
  </si>
  <si>
    <t>2014</t>
  </si>
  <si>
    <t>2015</t>
  </si>
  <si>
    <t>2016</t>
  </si>
  <si>
    <t>2017</t>
  </si>
  <si>
    <t>SIN DATOS</t>
  </si>
  <si>
    <t>2018</t>
  </si>
  <si>
    <t>2004</t>
  </si>
  <si>
    <t>2005</t>
  </si>
  <si>
    <t>UNIVERSIDAD ESTATAL DE CUENCA</t>
  </si>
  <si>
    <t>UNIVERSIDAD AGRARIA DEL ECUADOR</t>
  </si>
  <si>
    <t>UNIVERSIDAD CENTRAL DEL ECUADOR</t>
  </si>
  <si>
    <t>UNIVERSIDAD DE GUAYAQUIL</t>
  </si>
  <si>
    <t>UNIVERSIDAD ESTATAL AMAZONICA</t>
  </si>
  <si>
    <t>UNIVERSIDAD ESTATAL DE BOLIVAR</t>
  </si>
  <si>
    <t>UNIVERSIDAD ESTATAL DE MILAGRO</t>
  </si>
  <si>
    <t>UNIVERSIDAD ESTATAL DEL SUR DE MANABÍ</t>
  </si>
  <si>
    <t>UNIVERSIDAD ESTATAL PENÍNSULA DE SANTA ELENA</t>
  </si>
  <si>
    <t xml:space="preserve">UNIVERSIDAD LAICA ELOY ALFARO DE MANABÍ </t>
  </si>
  <si>
    <t>UNIVERSIDAD NACIONAL DE CHIMBORAZO</t>
  </si>
  <si>
    <t>UNIVERSIDAD NACIONAL DE LOJA</t>
  </si>
  <si>
    <t>UNIVERSIDAD POLITECNICA ESTATAL DEL CARCHI</t>
  </si>
  <si>
    <t>UNIVERSIDAD TECNICA DE BABAHOYO</t>
  </si>
  <si>
    <t>UNIVERSIDAD TECNICA DE COTOPAXI</t>
  </si>
  <si>
    <t>UNIVERSIDAD TECNICA DE AMBATO</t>
  </si>
  <si>
    <t>UNIVERSIDAD TECNICA DE MACHALA</t>
  </si>
  <si>
    <t>UNIVERSIDAD TECNICA DE QUEVEDO</t>
  </si>
  <si>
    <t>UNIVERSIDAD TECNICA DEL NORTE</t>
  </si>
  <si>
    <t>UNIVERSIDAD TECNICA LUIS VARGAS TORRES DE ESMERALDAS</t>
  </si>
  <si>
    <t>CONSEJO NACIONAL DE EVALUACION Y ACREDITACION CONEA</t>
  </si>
  <si>
    <t>ESCUELA SUPERIOR POLITECNICA DE LITORAL</t>
  </si>
  <si>
    <t>ESCUELA POLITECNICA NACIONAL</t>
  </si>
  <si>
    <t>ESCUELA POLITECNICA AGROPECUARIA DE MANABI</t>
  </si>
  <si>
    <t>ESCUELA SUPERIOR POLITECNICA DE CHIMBORAZO</t>
  </si>
  <si>
    <t>INSTITUTO DE ALTOS ESTUDIOS NACIONALES</t>
  </si>
  <si>
    <t>ORQUESTA SINFONICA DE GUAYAQUIL</t>
  </si>
  <si>
    <t>ORQUESTA SINFONICA DE LOJA</t>
  </si>
  <si>
    <t>ORQUESTA SINFONICA DE CUENCA</t>
  </si>
  <si>
    <t>ORQUESTA SINFONICA NACIONAL</t>
  </si>
  <si>
    <t>CONSEJO DE EVALUACION, ACREDITACION Y ASEGURAMIENTO DE LA CALIDAD CEACEES</t>
  </si>
  <si>
    <t>INSTITUTO NACIONAL DE EVALUACION EDUCATIVA</t>
  </si>
  <si>
    <t>MUSEO NACIONAL DE CIENCIAS NATURALES</t>
  </si>
  <si>
    <t xml:space="preserve"> </t>
  </si>
  <si>
    <t>INSTITUTO NACIONAL DE PATRIMONIO CULTURAL</t>
  </si>
  <si>
    <t>SISTEMA NACIONAL DE ARCHIVOS NACIONAL</t>
  </si>
  <si>
    <t>SISTEMA NACIONAL DE BIBLIOTECAS</t>
  </si>
  <si>
    <t>CONSEJO NACIONAL DE CINEMATOGRAFIA</t>
  </si>
  <si>
    <t>CASA DE LA CULTURA ECUATORIANA BENJAMIN CARRION</t>
  </si>
  <si>
    <t>CASA DE LA CULTURA ECUATORIANA NUCLEO DE BOLIVAR</t>
  </si>
  <si>
    <t>CASA DE LA CULTURA ECUATORIANA NUCLEO DE CAÑAR</t>
  </si>
  <si>
    <t>CASA DE LA CULTURA ECUATORIANA NUCLEO DE CARCHI</t>
  </si>
  <si>
    <t>CASA DE LA CULTURA ECUATORIANA NUCLEO DE CHIMBORAZO</t>
  </si>
  <si>
    <t>CASA DE LA CULTURA ECUATORIANA NUCLEO DE COTOPAXI</t>
  </si>
  <si>
    <t>CASA DE LA CULTURA ECUATORIANA NUCLEO DE GALAPAGOS</t>
  </si>
  <si>
    <t>CASA DE LA CULTURA ECUATORIANA NUCLEO DE EL ORO</t>
  </si>
  <si>
    <t>CASA DE LA CULTURA ECUATORIANA NUCLEO DE ESMERALDAS</t>
  </si>
  <si>
    <t>CASA DE LA CULTURA ECUATORIANA NUCLEO DE GUAYAS</t>
  </si>
  <si>
    <t>CASA DE LA CULTURA ECUATORIANA NUCLEO DE IMBABURA</t>
  </si>
  <si>
    <t>CASA DE LA CULTURA ECUATORIANA NUCLEO DE LOJA</t>
  </si>
  <si>
    <t>CASA DE LA CULTURA ECUATORIANA NUCLEO DE MANABI</t>
  </si>
  <si>
    <t>CASA DE LA CULTURA ECUATORIANA NUCLEO DE MORONA SANTIAGO</t>
  </si>
  <si>
    <t>CASA DE LA CULTURA ECUATORIANA NUCLEO DE NAPO</t>
  </si>
  <si>
    <t>CASA DE LA CULTURA ECUATORIANA NUCLEO DE ORELLANA</t>
  </si>
  <si>
    <t>CASA DE LA CULTURA ECUATORIANA NUCLEO DE PASTAZA</t>
  </si>
  <si>
    <t>CASA DE LA CULTURA ECUATORIANA NUCLEO DE SUCUMBIOS</t>
  </si>
  <si>
    <t>CASA DE LA CULTURA ECUATORIANA NUCLEO DE TUNGURAHUA</t>
  </si>
  <si>
    <t>CASA DE LA CULTURA ECUATORIANA NUCLEO DE ZAMORA</t>
  </si>
  <si>
    <t>CASA DE LA CULTURA ECUATORIANA NUCLEO DE AZUAY</t>
  </si>
  <si>
    <t>CASA DE LA CULTURA ECUATORIANA NUCLEO DE SANTA ELENA</t>
  </si>
  <si>
    <t>CASA DE LA CULTURA ECUATORIANA NUCLEO DE SANTO DOMINGO</t>
  </si>
  <si>
    <t>CASA DE MONTALVO</t>
  </si>
  <si>
    <t>UNIVERSIDAD NACIONAL DE EDUCACION</t>
  </si>
  <si>
    <t>UNIVERSIDAD DE LAS ARTES</t>
  </si>
  <si>
    <t>UNIVERSIDAD AMAZONICA IKIAM</t>
  </si>
  <si>
    <t>CONSEJO NACIONAL DE CULTURA</t>
  </si>
  <si>
    <t xml:space="preserve">CONJUNTO NACIONAL DE DANZA </t>
  </si>
  <si>
    <t>CORPORACION CIUDAD ALFARO</t>
  </si>
  <si>
    <t>UNIVERSIDAD TECNICA DE MANABI</t>
  </si>
  <si>
    <t>CONSEJO NACIONAL DE EDUCACION SUPERIOR CONESUP-CES</t>
  </si>
  <si>
    <t>UNIVERSIDAD DE INVESTIGACION DE TECNOLOGIA EXPERIMENTAL YACHAI</t>
  </si>
  <si>
    <t>ESCUELA SUPERIOR POLITECNICA DEL EJERCITO-ESPE</t>
  </si>
  <si>
    <t xml:space="preserve">SECRETARIA DEL SISTEMA DE EDUCACION INTERCULTURAL BILINGÜE </t>
  </si>
  <si>
    <t>MINISTERIO DE CULTURA Y PATRIMONIO</t>
  </si>
  <si>
    <t>PRESUPUESTO GENERAL EGRESOS DEVENGADOS</t>
  </si>
  <si>
    <t xml:space="preserve">CASA DE LA CULTURA ECUATORIANA NUCLEO DE LOS RIOS </t>
  </si>
  <si>
    <t>PRESUPUESTO GENERAL INGRESOS</t>
  </si>
  <si>
    <t>MINISTERIO COORDINADOR DEL CONOCIMIENTO  -</t>
  </si>
  <si>
    <t>MINISTERIO DEL DEPORTE-SECRETARÍA DEL DEPORTE</t>
  </si>
  <si>
    <t>INSTITUTO DE FOMENTO A LAS ARTES Y LA CREATIVIDAD</t>
  </si>
  <si>
    <t>MINISTERIO DE EDUCACION (Y CULTURA, HASTA 2007)</t>
  </si>
  <si>
    <t>EDUCACIÓN SUPERIOR SENACYT- SENESCYT</t>
  </si>
  <si>
    <t>SUMA PRESUPUESTO TOTAL EDUCACION</t>
  </si>
  <si>
    <t xml:space="preserve">INSTITUTO NACIONAL DE FOMENTO AL TALENTO HUMANO </t>
  </si>
  <si>
    <t>INSTITUTO SUPERIOR TECNOLOGICO DE ARTES DEL ECUADOR</t>
  </si>
  <si>
    <t>PRESUPUESTO TOTAL EDUCACION (REGISTRADO EN INFORME DE LIQ PRESUPUESTARIA) - SUMA PRESUPUESTO TOTAL EDUCACION</t>
  </si>
  <si>
    <t>PRESUPUESTO TOTAL EDUCACION (REGISTRADO EN INFORME DE LIQ PRESUPUESTARIA COMO TAL)</t>
  </si>
  <si>
    <t>PIB NOMINAL (BANCO MUNDIAL)</t>
  </si>
  <si>
    <t>PRESUPUESTO GOB CENT PARA LAS UNIVERSIDADES DEL ECUADOR</t>
  </si>
  <si>
    <t>PRESUPUESTO GOB CENT CASA DE LA CULTURA, MUSEOS, ARCHIVOS, BIBLIOTECAS, INSTITUTOS DE CULTURA, MIN DE CULTURA</t>
  </si>
  <si>
    <t>PRESUPUESTO GOB CENT CONJUNTO NACIONAL DE DANZA, ORQUESTAS SINFÓNICAS</t>
  </si>
  <si>
    <t>PRESUPUESTO GOB CENT PARA UNI EMBLEMÁTICAS</t>
  </si>
  <si>
    <t>PRESUPUESTO GOB CENT PARA UNI EMBLEMÁTICAS COMO PORCENTAJE DE PRESUPUESTO GOB CENT DE UNIVERSIDADES PUBLICAS</t>
  </si>
  <si>
    <t>PRESUPUESTO GOB CENT PARA LAS UNIVERSIDADES DEL ECUADOR COMO PORCENTAJE DEL PIB</t>
  </si>
  <si>
    <t>MINISTERIO DE EDUCACIÓN COMO PORCENTAJE DE PRESUPUESTO GOB CENT (SUMA)</t>
  </si>
  <si>
    <t>SECTOR EDUCACIÓN (SUMA) COMO PORCENTAJE DEL PIB</t>
  </si>
  <si>
    <t>% MIN EDUCACIÓN COMO PORCENTAJE DEL PIB</t>
  </si>
  <si>
    <t>MINISTERIO DE EDUCACIÓN COMO PORCENTAJE DE PRESUPUESTO SECTOR EDUCACIÓN (SUMA)</t>
  </si>
  <si>
    <t>IFTH COMO PORCENTAJE DE SECTOR EDUCACIÓN</t>
  </si>
  <si>
    <t>% MIN EDUCACIÓN / GASTO GOB CENTRAL</t>
  </si>
  <si>
    <t>% MIN EDUCACIÓN / PIB</t>
  </si>
  <si>
    <t>% SECTOR EDUCACIÓN / PIB</t>
  </si>
  <si>
    <t>% SECTOR EDUCACIÓN / EGRESO TOTAL GOB CENT</t>
  </si>
  <si>
    <t>0,5% del PIB Año anterior</t>
  </si>
  <si>
    <t>* 2008 y 2009 tomado de Rendición de Cuentas 2015</t>
  </si>
  <si>
    <t>Presupuesto normativo para Educación Inicial, Básica y Bachillerato según Constitución</t>
  </si>
  <si>
    <t>Diferencia, Norma vs Realidad</t>
  </si>
  <si>
    <t>Evolución predecida, porcentaje PIB para Educación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</si>
</sst>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0.00_ ;_ &quot;$&quot;* \-#,##0.00_ ;_ &quot;$&quot;* &quot;-&quot;??_ ;_ @_ "/>
    <numFmt numFmtId="164" formatCode="&quot;$&quot;#,##0.00"/>
    <numFmt numFmtId="165" formatCode="&quot;$&quot;#,##0"/>
  </numFmts>
  <fonts count="1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rgb="FFFF0000"/>
      <name val="Calibri"/>
      <family val="2"/>
      <scheme val="minor"/>
    </font>
    <font>
      <sz val="11"/>
      <name val="Calibri"/>
      <family val="2"/>
      <scheme val="minor"/>
    </font>
    <font>
      <b/>
      <sz val="12"/>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8"/>
        <bgColor theme="8"/>
      </patternFill>
    </fill>
    <fill>
      <patternFill patternType="solid">
        <fgColor rgb="FF92D050"/>
        <bgColor indexed="64"/>
      </patternFill>
    </fill>
    <fill>
      <patternFill patternType="solid">
        <fgColor theme="4" tint="0.39997558519241921"/>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164" fontId="0" fillId="0" borderId="0" xfId="0" applyNumberFormat="1"/>
    <xf numFmtId="0" fontId="3" fillId="0" borderId="0" xfId="0" applyFont="1" applyAlignment="1">
      <alignment horizontal="center"/>
    </xf>
    <xf numFmtId="0" fontId="2" fillId="0" borderId="0" xfId="0" applyFont="1"/>
    <xf numFmtId="0" fontId="1" fillId="0" borderId="0" xfId="0" applyFont="1"/>
    <xf numFmtId="0" fontId="8" fillId="0" borderId="0" xfId="0" applyFont="1"/>
    <xf numFmtId="164" fontId="0" fillId="2" borderId="0" xfId="0" applyNumberFormat="1" applyFill="1"/>
    <xf numFmtId="0" fontId="3" fillId="3" borderId="0" xfId="0" applyFont="1" applyFill="1" applyAlignment="1">
      <alignment horizontal="center"/>
    </xf>
    <xf numFmtId="164" fontId="9" fillId="2" borderId="0" xfId="0" applyNumberFormat="1" applyFont="1" applyFill="1"/>
    <xf numFmtId="0" fontId="0" fillId="0" borderId="0" xfId="0" applyFill="1"/>
    <xf numFmtId="10" fontId="0" fillId="0" borderId="0" xfId="0" applyNumberFormat="1"/>
    <xf numFmtId="164" fontId="0" fillId="0" borderId="0" xfId="0" applyNumberFormat="1" applyFill="1"/>
    <xf numFmtId="0" fontId="0" fillId="0" borderId="0" xfId="0" applyAlignment="1">
      <alignment wrapText="1"/>
    </xf>
    <xf numFmtId="0" fontId="2" fillId="4" borderId="0" xfId="0" applyFont="1" applyFill="1"/>
    <xf numFmtId="164" fontId="0" fillId="4" borderId="0" xfId="0" applyNumberFormat="1" applyFill="1"/>
    <xf numFmtId="0" fontId="0" fillId="4" borderId="0" xfId="0" applyFill="1"/>
    <xf numFmtId="164" fontId="0" fillId="5" borderId="0" xfId="0" applyNumberFormat="1" applyFill="1"/>
    <xf numFmtId="164" fontId="0" fillId="6" borderId="0" xfId="0" applyNumberFormat="1" applyFill="1"/>
    <xf numFmtId="164" fontId="0" fillId="7" borderId="0" xfId="0" applyNumberFormat="1" applyFill="1"/>
    <xf numFmtId="4" fontId="0" fillId="0" borderId="0" xfId="0" applyNumberFormat="1"/>
    <xf numFmtId="4" fontId="0" fillId="0" borderId="0" xfId="0" applyNumberFormat="1" applyAlignment="1">
      <alignment wrapText="1"/>
    </xf>
    <xf numFmtId="0" fontId="0" fillId="9" borderId="0" xfId="0" applyFill="1"/>
    <xf numFmtId="10" fontId="0" fillId="9" borderId="0" xfId="0" applyNumberFormat="1" applyFill="1"/>
    <xf numFmtId="0" fontId="10" fillId="8" borderId="1" xfId="0" applyFont="1" applyFill="1" applyBorder="1" applyAlignment="1">
      <alignment horizontal="center"/>
    </xf>
    <xf numFmtId="0" fontId="10" fillId="3" borderId="1" xfId="0" applyFont="1" applyFill="1" applyBorder="1" applyAlignment="1">
      <alignment horizontal="center"/>
    </xf>
    <xf numFmtId="0" fontId="2" fillId="0" borderId="1" xfId="0" applyFont="1" applyFill="1" applyBorder="1"/>
    <xf numFmtId="164" fontId="0" fillId="0" borderId="1" xfId="0" applyNumberFormat="1" applyFont="1" applyFill="1" applyBorder="1"/>
    <xf numFmtId="0" fontId="2" fillId="0" borderId="1" xfId="0" applyFont="1" applyBorder="1"/>
    <xf numFmtId="10" fontId="0" fillId="0" borderId="1" xfId="0" applyNumberFormat="1" applyBorder="1"/>
    <xf numFmtId="0" fontId="0" fillId="9" borderId="0" xfId="0" applyFill="1" applyAlignment="1">
      <alignment wrapText="1"/>
    </xf>
    <xf numFmtId="0" fontId="0" fillId="9" borderId="0" xfId="0" applyFill="1" applyAlignment="1">
      <alignment horizontal="center" wrapText="1"/>
    </xf>
    <xf numFmtId="164" fontId="0" fillId="9" borderId="0" xfId="0" applyNumberFormat="1" applyFill="1"/>
    <xf numFmtId="0" fontId="3" fillId="0" borderId="1" xfId="0" applyFont="1" applyBorder="1" applyAlignment="1">
      <alignment horizontal="center"/>
    </xf>
    <xf numFmtId="0" fontId="3" fillId="3" borderId="1" xfId="0" applyFont="1" applyFill="1" applyBorder="1" applyAlignment="1">
      <alignment horizontal="center"/>
    </xf>
    <xf numFmtId="0" fontId="0" fillId="0" borderId="1" xfId="0" applyBorder="1"/>
    <xf numFmtId="0" fontId="0" fillId="0" borderId="1" xfId="0" applyBorder="1" applyAlignment="1">
      <alignment wrapText="1"/>
    </xf>
    <xf numFmtId="10" fontId="0" fillId="0" borderId="1" xfId="0" applyNumberFormat="1" applyBorder="1" applyAlignment="1">
      <alignment wrapText="1"/>
    </xf>
    <xf numFmtId="0" fontId="3" fillId="10" borderId="1" xfId="0" applyFont="1" applyFill="1" applyBorder="1" applyAlignment="1">
      <alignment horizontal="center"/>
    </xf>
    <xf numFmtId="0" fontId="0" fillId="0" borderId="1" xfId="0" applyBorder="1" applyAlignment="1">
      <alignment vertical="top" wrapText="1"/>
    </xf>
    <xf numFmtId="4" fontId="0" fillId="0" borderId="1" xfId="0" applyNumberFormat="1" applyBorder="1"/>
    <xf numFmtId="0" fontId="0" fillId="0" borderId="0" xfId="0" applyAlignment="1">
      <alignment vertical="top"/>
    </xf>
    <xf numFmtId="4" fontId="0" fillId="0" borderId="1" xfId="0" applyNumberFormat="1" applyBorder="1" applyAlignment="1">
      <alignment vertical="top"/>
    </xf>
    <xf numFmtId="0" fontId="3" fillId="11" borderId="1" xfId="0" applyFont="1" applyFill="1" applyBorder="1" applyAlignment="1">
      <alignment horizontal="center" vertical="top"/>
    </xf>
    <xf numFmtId="165" fontId="0" fillId="0" borderId="1" xfId="0" applyNumberFormat="1" applyBorder="1"/>
    <xf numFmtId="0" fontId="2" fillId="0" borderId="1" xfId="0" applyFont="1" applyBorder="1" applyAlignment="1">
      <alignment wrapText="1"/>
    </xf>
    <xf numFmtId="44" fontId="0" fillId="0" borderId="1" xfId="0" applyNumberFormat="1" applyBorder="1" applyAlignment="1">
      <alignment vertical="top"/>
    </xf>
    <xf numFmtId="0" fontId="3" fillId="11" borderId="1" xfId="0" applyFont="1" applyFill="1" applyBorder="1" applyAlignment="1">
      <alignment horizontal="center"/>
    </xf>
    <xf numFmtId="0" fontId="2" fillId="0" borderId="0" xfId="0" applyFont="1" applyFill="1" applyBorder="1"/>
    <xf numFmtId="164" fontId="0" fillId="0" borderId="1" xfId="0" applyNumberFormat="1" applyBorder="1"/>
  </cellXfs>
  <cellStyles count="1">
    <cellStyle name="Normal" xfId="0" builtinId="0"/>
  </cellStyles>
  <dxfs count="31">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4" formatCode="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strike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OTROS!$A$2</c:f>
              <c:strCache>
                <c:ptCount val="1"/>
                <c:pt idx="0">
                  <c:v>PRESUPUESTO GOB CENT CASA DE LA CULTURA, MUSEOS, ARCHIVOS, BIBLIOTECAS, INSTITUTOS DE CULTURA, MIN DE CULTURA</c:v>
                </c:pt>
              </c:strCache>
            </c:strRef>
          </c:tx>
          <c:spPr>
            <a:solidFill>
              <a:schemeClr val="accent1"/>
            </a:solidFill>
            <a:ln>
              <a:noFill/>
            </a:ln>
            <a:effectLst/>
          </c:spPr>
          <c:invertIfNegative val="0"/>
          <c:cat>
            <c:strRef>
              <c:f>OTROS!$B$1:$P$1</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OTROS!$B$2:$P$2</c:f>
              <c:numCache>
                <c:formatCode>_("$"* #,##0.00_);_("$"* \(#,##0.00\);_("$"* "-"??_);_(@_)</c:formatCode>
                <c:ptCount val="15"/>
                <c:pt idx="0">
                  <c:v>2091793.9900000002</c:v>
                </c:pt>
                <c:pt idx="1">
                  <c:v>2512628.71</c:v>
                </c:pt>
                <c:pt idx="2">
                  <c:v>3494257.5100000002</c:v>
                </c:pt>
                <c:pt idx="3">
                  <c:v>22561988.670000002</c:v>
                </c:pt>
                <c:pt idx="6">
                  <c:v>55686695.100000009</c:v>
                </c:pt>
                <c:pt idx="7">
                  <c:v>71419855.480000004</c:v>
                </c:pt>
                <c:pt idx="8">
                  <c:v>77222472.979999989</c:v>
                </c:pt>
                <c:pt idx="9">
                  <c:v>108537663.31999999</c:v>
                </c:pt>
                <c:pt idx="10">
                  <c:v>109931138.43000001</c:v>
                </c:pt>
                <c:pt idx="11">
                  <c:v>73598511.549999997</c:v>
                </c:pt>
                <c:pt idx="12">
                  <c:v>64206032.129999995</c:v>
                </c:pt>
                <c:pt idx="13">
                  <c:v>70535952.960000008</c:v>
                </c:pt>
                <c:pt idx="14">
                  <c:v>63800912.269999996</c:v>
                </c:pt>
              </c:numCache>
            </c:numRef>
          </c:val>
          <c:extLst>
            <c:ext xmlns:c16="http://schemas.microsoft.com/office/drawing/2014/chart" uri="{C3380CC4-5D6E-409C-BE32-E72D297353CC}">
              <c16:uniqueId val="{00000000-F538-4575-884C-733311FEB4CA}"/>
            </c:ext>
          </c:extLst>
        </c:ser>
        <c:ser>
          <c:idx val="1"/>
          <c:order val="1"/>
          <c:tx>
            <c:strRef>
              <c:f>OTROS!$A$3</c:f>
              <c:strCache>
                <c:ptCount val="1"/>
                <c:pt idx="0">
                  <c:v>PRESUPUESTO GOB CENT CONJUNTO NACIONAL DE DANZA, ORQUESTAS SINFÓNICAS</c:v>
                </c:pt>
              </c:strCache>
            </c:strRef>
          </c:tx>
          <c:spPr>
            <a:solidFill>
              <a:schemeClr val="accent2"/>
            </a:solidFill>
            <a:ln>
              <a:noFill/>
            </a:ln>
            <a:effectLst/>
          </c:spPr>
          <c:invertIfNegative val="0"/>
          <c:cat>
            <c:strRef>
              <c:f>OTROS!$B$1:$P$1</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OTROS!$B$3:$P$3</c:f>
              <c:numCache>
                <c:formatCode>#,##0.00</c:formatCode>
                <c:ptCount val="15"/>
                <c:pt idx="0">
                  <c:v>194510.16</c:v>
                </c:pt>
                <c:pt idx="1">
                  <c:v>273957.03000000003</c:v>
                </c:pt>
                <c:pt idx="2">
                  <c:v>338380.35</c:v>
                </c:pt>
                <c:pt idx="3">
                  <c:v>331974.7</c:v>
                </c:pt>
                <c:pt idx="6">
                  <c:v>9240461.3699999992</c:v>
                </c:pt>
                <c:pt idx="7">
                  <c:v>8943811.5499999989</c:v>
                </c:pt>
                <c:pt idx="8">
                  <c:v>4833070.74</c:v>
                </c:pt>
                <c:pt idx="9">
                  <c:v>1880200.13</c:v>
                </c:pt>
                <c:pt idx="10">
                  <c:v>1618378.72</c:v>
                </c:pt>
                <c:pt idx="11">
                  <c:v>1896974.09</c:v>
                </c:pt>
                <c:pt idx="12">
                  <c:v>1642025.28</c:v>
                </c:pt>
                <c:pt idx="13">
                  <c:v>1478089.93</c:v>
                </c:pt>
                <c:pt idx="14">
                  <c:v>0</c:v>
                </c:pt>
              </c:numCache>
            </c:numRef>
          </c:val>
          <c:extLst>
            <c:ext xmlns:c16="http://schemas.microsoft.com/office/drawing/2014/chart" uri="{C3380CC4-5D6E-409C-BE32-E72D297353CC}">
              <c16:uniqueId val="{00000001-F538-4575-884C-733311FEB4CA}"/>
            </c:ext>
          </c:extLst>
        </c:ser>
        <c:dLbls>
          <c:showLegendKey val="0"/>
          <c:showVal val="0"/>
          <c:showCatName val="0"/>
          <c:showSerName val="0"/>
          <c:showPercent val="0"/>
          <c:showBubbleSize val="0"/>
        </c:dLbls>
        <c:gapWidth val="219"/>
        <c:overlap val="-27"/>
        <c:axId val="1620352736"/>
        <c:axId val="1628600416"/>
      </c:barChart>
      <c:catAx>
        <c:axId val="16203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28600416"/>
        <c:crosses val="autoZero"/>
        <c:auto val="1"/>
        <c:lblAlgn val="ctr"/>
        <c:lblOffset val="100"/>
        <c:noMultiLvlLbl val="0"/>
      </c:catAx>
      <c:valAx>
        <c:axId val="16286004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2035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UNIS!$A$2</c:f>
              <c:strCache>
                <c:ptCount val="1"/>
                <c:pt idx="0">
                  <c:v>PRESUPUESTO GOB CENT PARA LAS UNIVERSIDADES DEL ECUADOR</c:v>
                </c:pt>
              </c:strCache>
            </c:strRef>
          </c:tx>
          <c:spPr>
            <a:solidFill>
              <a:schemeClr val="accent1"/>
            </a:solidFill>
            <a:ln>
              <a:noFill/>
            </a:ln>
            <a:effectLst/>
          </c:spPr>
          <c:invertIfNegative val="0"/>
          <c:cat>
            <c:strRef>
              <c:f>UNIS!$B$1:$P$1</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UNIS!$B$2:$P$2</c:f>
              <c:numCache>
                <c:formatCode>#,##0.00</c:formatCode>
                <c:ptCount val="15"/>
                <c:pt idx="0">
                  <c:v>0</c:v>
                </c:pt>
                <c:pt idx="1">
                  <c:v>0</c:v>
                </c:pt>
                <c:pt idx="2">
                  <c:v>0</c:v>
                </c:pt>
                <c:pt idx="3">
                  <c:v>0</c:v>
                </c:pt>
                <c:pt idx="6">
                  <c:v>859115891.43000007</c:v>
                </c:pt>
                <c:pt idx="7">
                  <c:v>871140207.51000011</c:v>
                </c:pt>
                <c:pt idx="8">
                  <c:v>891413849.68000007</c:v>
                </c:pt>
                <c:pt idx="9">
                  <c:v>989581952.73999977</c:v>
                </c:pt>
                <c:pt idx="10">
                  <c:v>1096716081.3299999</c:v>
                </c:pt>
                <c:pt idx="11">
                  <c:v>1349540505.46</c:v>
                </c:pt>
                <c:pt idx="12">
                  <c:v>1136607648.6099999</c:v>
                </c:pt>
                <c:pt idx="13">
                  <c:v>1205793836.0900004</c:v>
                </c:pt>
                <c:pt idx="14">
                  <c:v>1223319891.7499998</c:v>
                </c:pt>
              </c:numCache>
            </c:numRef>
          </c:val>
          <c:extLst>
            <c:ext xmlns:c16="http://schemas.microsoft.com/office/drawing/2014/chart" uri="{C3380CC4-5D6E-409C-BE32-E72D297353CC}">
              <c16:uniqueId val="{00000000-246E-442C-81CC-41AD3BEF7609}"/>
            </c:ext>
          </c:extLst>
        </c:ser>
        <c:dLbls>
          <c:showLegendKey val="0"/>
          <c:showVal val="0"/>
          <c:showCatName val="0"/>
          <c:showSerName val="0"/>
          <c:showPercent val="0"/>
          <c:showBubbleSize val="0"/>
        </c:dLbls>
        <c:gapWidth val="219"/>
        <c:overlap val="-27"/>
        <c:axId val="1635703040"/>
        <c:axId val="1550399680"/>
      </c:barChart>
      <c:lineChart>
        <c:grouping val="standard"/>
        <c:varyColors val="0"/>
        <c:ser>
          <c:idx val="1"/>
          <c:order val="1"/>
          <c:tx>
            <c:strRef>
              <c:f>UNIS!$A$3</c:f>
              <c:strCache>
                <c:ptCount val="1"/>
                <c:pt idx="0">
                  <c:v>PRESUPUESTO GOB CENT PARA LAS UNIVERSIDADES DEL ECUADOR COMO PORCENTAJE DEL PIB</c:v>
                </c:pt>
              </c:strCache>
            </c:strRef>
          </c:tx>
          <c:spPr>
            <a:ln w="28575" cap="rnd">
              <a:solidFill>
                <a:schemeClr val="accent2"/>
              </a:solidFill>
              <a:round/>
            </a:ln>
            <a:effectLst/>
          </c:spPr>
          <c:marker>
            <c:symbol val="none"/>
          </c:marker>
          <c:cat>
            <c:strRef>
              <c:f>UNIS!$B$1:$P$1</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UNIS!$B$3:$P$3</c:f>
              <c:numCache>
                <c:formatCode>0.00%</c:formatCode>
                <c:ptCount val="15"/>
                <c:pt idx="0">
                  <c:v>0</c:v>
                </c:pt>
                <c:pt idx="1">
                  <c:v>0</c:v>
                </c:pt>
                <c:pt idx="2">
                  <c:v>0</c:v>
                </c:pt>
                <c:pt idx="3">
                  <c:v>0</c:v>
                </c:pt>
                <c:pt idx="6">
                  <c:v>1.2351539909637744E-2</c:v>
                </c:pt>
                <c:pt idx="7">
                  <c:v>1.098860829348218E-2</c:v>
                </c:pt>
                <c:pt idx="8">
                  <c:v>1.0138396051050319E-2</c:v>
                </c:pt>
                <c:pt idx="9">
                  <c:v>1.0402454535656433E-2</c:v>
                </c:pt>
                <c:pt idx="10">
                  <c:v>1.0781044303367234E-2</c:v>
                </c:pt>
                <c:pt idx="11">
                  <c:v>1.3591855443278037E-2</c:v>
                </c:pt>
                <c:pt idx="12">
                  <c:v>1.1373162421214915E-2</c:v>
                </c:pt>
                <c:pt idx="13">
                  <c:v>1.1561281655546417E-2</c:v>
                </c:pt>
                <c:pt idx="14">
                  <c:v>1.1285441033915938E-2</c:v>
                </c:pt>
              </c:numCache>
            </c:numRef>
          </c:val>
          <c:smooth val="0"/>
          <c:extLst>
            <c:ext xmlns:c16="http://schemas.microsoft.com/office/drawing/2014/chart" uri="{C3380CC4-5D6E-409C-BE32-E72D297353CC}">
              <c16:uniqueId val="{00000001-246E-442C-81CC-41AD3BEF7609}"/>
            </c:ext>
          </c:extLst>
        </c:ser>
        <c:dLbls>
          <c:showLegendKey val="0"/>
          <c:showVal val="0"/>
          <c:showCatName val="0"/>
          <c:showSerName val="0"/>
          <c:showPercent val="0"/>
          <c:showBubbleSize val="0"/>
        </c:dLbls>
        <c:marker val="1"/>
        <c:smooth val="0"/>
        <c:axId val="1635711440"/>
        <c:axId val="1550402176"/>
      </c:lineChart>
      <c:catAx>
        <c:axId val="16357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50399680"/>
        <c:crosses val="autoZero"/>
        <c:auto val="1"/>
        <c:lblAlgn val="ctr"/>
        <c:lblOffset val="100"/>
        <c:noMultiLvlLbl val="0"/>
      </c:catAx>
      <c:valAx>
        <c:axId val="1550399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35703040"/>
        <c:crosses val="autoZero"/>
        <c:crossBetween val="between"/>
      </c:valAx>
      <c:valAx>
        <c:axId val="155040217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35711440"/>
        <c:crosses val="max"/>
        <c:crossBetween val="between"/>
      </c:valAx>
      <c:catAx>
        <c:axId val="1635711440"/>
        <c:scaling>
          <c:orientation val="minMax"/>
        </c:scaling>
        <c:delete val="1"/>
        <c:axPos val="b"/>
        <c:numFmt formatCode="General" sourceLinked="1"/>
        <c:majorTickMark val="none"/>
        <c:minorTickMark val="none"/>
        <c:tickLblPos val="nextTo"/>
        <c:crossAx val="15504021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UNIS!$A$11</c:f>
              <c:strCache>
                <c:ptCount val="1"/>
                <c:pt idx="0">
                  <c:v>PRESUPUESTO GOB CENT PARA UNI EMBLEMÁTICAS</c:v>
                </c:pt>
              </c:strCache>
            </c:strRef>
          </c:tx>
          <c:spPr>
            <a:solidFill>
              <a:schemeClr val="accent1"/>
            </a:solidFill>
            <a:ln>
              <a:noFill/>
            </a:ln>
            <a:effectLst/>
          </c:spPr>
          <c:invertIfNegative val="0"/>
          <c:cat>
            <c:strRef>
              <c:f>UNIS!$B$10:$P$10</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UNIS!$B$11:$P$11</c:f>
              <c:numCache>
                <c:formatCode>#,##0.00</c:formatCode>
                <c:ptCount val="15"/>
                <c:pt idx="0">
                  <c:v>0</c:v>
                </c:pt>
                <c:pt idx="1">
                  <c:v>0</c:v>
                </c:pt>
                <c:pt idx="2">
                  <c:v>0</c:v>
                </c:pt>
                <c:pt idx="3">
                  <c:v>0</c:v>
                </c:pt>
                <c:pt idx="6">
                  <c:v>0</c:v>
                </c:pt>
                <c:pt idx="7">
                  <c:v>0</c:v>
                </c:pt>
                <c:pt idx="8">
                  <c:v>0</c:v>
                </c:pt>
                <c:pt idx="9">
                  <c:v>0</c:v>
                </c:pt>
                <c:pt idx="10">
                  <c:v>3371528</c:v>
                </c:pt>
                <c:pt idx="11">
                  <c:v>25561773.57</c:v>
                </c:pt>
                <c:pt idx="12">
                  <c:v>45430093.780000001</c:v>
                </c:pt>
                <c:pt idx="13">
                  <c:v>74714679.840000004</c:v>
                </c:pt>
                <c:pt idx="14">
                  <c:v>80986386.200000003</c:v>
                </c:pt>
              </c:numCache>
            </c:numRef>
          </c:val>
          <c:extLst>
            <c:ext xmlns:c16="http://schemas.microsoft.com/office/drawing/2014/chart" uri="{C3380CC4-5D6E-409C-BE32-E72D297353CC}">
              <c16:uniqueId val="{00000000-5C5F-49C2-BE79-6115B17756EA}"/>
            </c:ext>
          </c:extLst>
        </c:ser>
        <c:dLbls>
          <c:showLegendKey val="0"/>
          <c:showVal val="0"/>
          <c:showCatName val="0"/>
          <c:showSerName val="0"/>
          <c:showPercent val="0"/>
          <c:showBubbleSize val="0"/>
        </c:dLbls>
        <c:gapWidth val="219"/>
        <c:overlap val="-27"/>
        <c:axId val="1550441424"/>
        <c:axId val="1550394272"/>
      </c:barChart>
      <c:lineChart>
        <c:grouping val="standard"/>
        <c:varyColors val="0"/>
        <c:ser>
          <c:idx val="1"/>
          <c:order val="1"/>
          <c:tx>
            <c:strRef>
              <c:f>UNIS!$A$12</c:f>
              <c:strCache>
                <c:ptCount val="1"/>
                <c:pt idx="0">
                  <c:v>PRESUPUESTO GOB CENT PARA UNI EMBLEMÁTICAS COMO PORCENTAJE DE PRESUPUESTO GOB CENT DE UNIVERSIDADES PUBLICAS</c:v>
                </c:pt>
              </c:strCache>
            </c:strRef>
          </c:tx>
          <c:spPr>
            <a:ln w="28575" cap="rnd">
              <a:solidFill>
                <a:schemeClr val="accent2"/>
              </a:solidFill>
              <a:round/>
            </a:ln>
            <a:effectLst/>
          </c:spPr>
          <c:marker>
            <c:symbol val="none"/>
          </c:marker>
          <c:cat>
            <c:strRef>
              <c:f>UNIS!$B$10:$P$10</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UNIS!$B$12:$P$12</c:f>
              <c:numCache>
                <c:formatCode>0.00%</c:formatCode>
                <c:ptCount val="15"/>
                <c:pt idx="0">
                  <c:v>0</c:v>
                </c:pt>
                <c:pt idx="1">
                  <c:v>0</c:v>
                </c:pt>
                <c:pt idx="2">
                  <c:v>0</c:v>
                </c:pt>
                <c:pt idx="3">
                  <c:v>0</c:v>
                </c:pt>
                <c:pt idx="6">
                  <c:v>0</c:v>
                </c:pt>
                <c:pt idx="7">
                  <c:v>0</c:v>
                </c:pt>
                <c:pt idx="8">
                  <c:v>0</c:v>
                </c:pt>
                <c:pt idx="9">
                  <c:v>0</c:v>
                </c:pt>
                <c:pt idx="10">
                  <c:v>3.0742031209310891E-3</c:v>
                </c:pt>
                <c:pt idx="11">
                  <c:v>1.8941093999462505E-2</c:v>
                </c:pt>
                <c:pt idx="12">
                  <c:v>3.9969899758776184E-2</c:v>
                </c:pt>
                <c:pt idx="13">
                  <c:v>6.1963063339480616E-2</c:v>
                </c:pt>
                <c:pt idx="14">
                  <c:v>6.6202133020289794E-2</c:v>
                </c:pt>
              </c:numCache>
            </c:numRef>
          </c:val>
          <c:smooth val="0"/>
          <c:extLst>
            <c:ext xmlns:c16="http://schemas.microsoft.com/office/drawing/2014/chart" uri="{C3380CC4-5D6E-409C-BE32-E72D297353CC}">
              <c16:uniqueId val="{00000001-5C5F-49C2-BE79-6115B17756EA}"/>
            </c:ext>
          </c:extLst>
        </c:ser>
        <c:dLbls>
          <c:showLegendKey val="0"/>
          <c:showVal val="0"/>
          <c:showCatName val="0"/>
          <c:showSerName val="0"/>
          <c:showPercent val="0"/>
          <c:showBubbleSize val="0"/>
        </c:dLbls>
        <c:marker val="1"/>
        <c:smooth val="0"/>
        <c:axId val="1550428224"/>
        <c:axId val="1550380544"/>
      </c:lineChart>
      <c:catAx>
        <c:axId val="155044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50394272"/>
        <c:crosses val="autoZero"/>
        <c:auto val="1"/>
        <c:lblAlgn val="ctr"/>
        <c:lblOffset val="100"/>
        <c:noMultiLvlLbl val="0"/>
      </c:catAx>
      <c:valAx>
        <c:axId val="1550394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50441424"/>
        <c:crosses val="autoZero"/>
        <c:crossBetween val="between"/>
      </c:valAx>
      <c:valAx>
        <c:axId val="155038054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50428224"/>
        <c:crosses val="max"/>
        <c:crossBetween val="between"/>
      </c:valAx>
      <c:catAx>
        <c:axId val="1550428224"/>
        <c:scaling>
          <c:orientation val="minMax"/>
        </c:scaling>
        <c:delete val="1"/>
        <c:axPos val="b"/>
        <c:numFmt formatCode="General" sourceLinked="1"/>
        <c:majorTickMark val="none"/>
        <c:minorTickMark val="none"/>
        <c:tickLblPos val="nextTo"/>
        <c:crossAx val="155038054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IFTH!$A$2:$L$2</c:f>
              <c:strCache>
                <c:ptCount val="12"/>
                <c:pt idx="0">
                  <c:v>INSTITUTO NACIONAL DE FOMENTO AL TALENTO HUMANO </c:v>
                </c:pt>
                <c:pt idx="1">
                  <c:v>0,00</c:v>
                </c:pt>
                <c:pt idx="2">
                  <c:v>0,00</c:v>
                </c:pt>
                <c:pt idx="3">
                  <c:v>0,00</c:v>
                </c:pt>
                <c:pt idx="4">
                  <c:v>0,00</c:v>
                </c:pt>
                <c:pt idx="5">
                  <c:v>0,00</c:v>
                </c:pt>
                <c:pt idx="6">
                  <c:v>0,00</c:v>
                </c:pt>
                <c:pt idx="7">
                  <c:v>0,00</c:v>
                </c:pt>
                <c:pt idx="8">
                  <c:v>0,00</c:v>
                </c:pt>
                <c:pt idx="9">
                  <c:v>0,00</c:v>
                </c:pt>
                <c:pt idx="10">
                  <c:v>0,00</c:v>
                </c:pt>
                <c:pt idx="11">
                  <c:v>0,00</c:v>
                </c:pt>
              </c:strCache>
            </c:strRef>
          </c:tx>
          <c:spPr>
            <a:solidFill>
              <a:schemeClr val="accent1"/>
            </a:solidFill>
            <a:ln>
              <a:noFill/>
            </a:ln>
            <a:effectLst/>
          </c:spPr>
          <c:invertIfNegative val="0"/>
          <c:cat>
            <c:strRef>
              <c:f>IFTH!$M$1:$P$1</c:f>
              <c:strCache>
                <c:ptCount val="4"/>
                <c:pt idx="0">
                  <c:v>2015</c:v>
                </c:pt>
                <c:pt idx="1">
                  <c:v>2016</c:v>
                </c:pt>
                <c:pt idx="2">
                  <c:v>2017</c:v>
                </c:pt>
                <c:pt idx="3">
                  <c:v>2018</c:v>
                </c:pt>
              </c:strCache>
            </c:strRef>
          </c:cat>
          <c:val>
            <c:numRef>
              <c:f>IFTH!$M$2:$P$2</c:f>
              <c:numCache>
                <c:formatCode>#,##0.00</c:formatCode>
                <c:ptCount val="4"/>
                <c:pt idx="0">
                  <c:v>178259038.78999999</c:v>
                </c:pt>
                <c:pt idx="1">
                  <c:v>185724688.52000001</c:v>
                </c:pt>
                <c:pt idx="2">
                  <c:v>133053253.98999999</c:v>
                </c:pt>
                <c:pt idx="3">
                  <c:v>139393367.38</c:v>
                </c:pt>
              </c:numCache>
            </c:numRef>
          </c:val>
          <c:extLst>
            <c:ext xmlns:c16="http://schemas.microsoft.com/office/drawing/2014/chart" uri="{C3380CC4-5D6E-409C-BE32-E72D297353CC}">
              <c16:uniqueId val="{00000000-F07C-4094-90AA-046BFFBAE509}"/>
            </c:ext>
          </c:extLst>
        </c:ser>
        <c:dLbls>
          <c:showLegendKey val="0"/>
          <c:showVal val="0"/>
          <c:showCatName val="0"/>
          <c:showSerName val="0"/>
          <c:showPercent val="0"/>
          <c:showBubbleSize val="0"/>
        </c:dLbls>
        <c:gapWidth val="219"/>
        <c:overlap val="-27"/>
        <c:axId val="1724218528"/>
        <c:axId val="1628605824"/>
      </c:barChart>
      <c:lineChart>
        <c:grouping val="standard"/>
        <c:varyColors val="0"/>
        <c:ser>
          <c:idx val="1"/>
          <c:order val="1"/>
          <c:tx>
            <c:strRef>
              <c:f>IFTH!$A$3:$L$3</c:f>
              <c:strCache>
                <c:ptCount val="12"/>
                <c:pt idx="0">
                  <c:v>IFTH COMO PORCENTAJE DE SECTOR EDUCACIÓN</c:v>
                </c:pt>
                <c:pt idx="1">
                  <c:v>0,00</c:v>
                </c:pt>
                <c:pt idx="2">
                  <c:v>0,00</c:v>
                </c:pt>
                <c:pt idx="3">
                  <c:v>0,00</c:v>
                </c:pt>
                <c:pt idx="4">
                  <c:v>0,00</c:v>
                </c:pt>
                <c:pt idx="5">
                  <c:v>0,00</c:v>
                </c:pt>
                <c:pt idx="6">
                  <c:v>0,00</c:v>
                </c:pt>
                <c:pt idx="7">
                  <c:v>0,00</c:v>
                </c:pt>
                <c:pt idx="8">
                  <c:v>0,00</c:v>
                </c:pt>
                <c:pt idx="9">
                  <c:v>0,00</c:v>
                </c:pt>
                <c:pt idx="10">
                  <c:v>0,00</c:v>
                </c:pt>
                <c:pt idx="11">
                  <c:v>0,00</c:v>
                </c:pt>
              </c:strCache>
            </c:strRef>
          </c:tx>
          <c:spPr>
            <a:ln w="28575" cap="rnd">
              <a:solidFill>
                <a:schemeClr val="accent2"/>
              </a:solidFill>
              <a:round/>
            </a:ln>
            <a:effectLst/>
          </c:spPr>
          <c:marker>
            <c:symbol val="none"/>
          </c:marker>
          <c:cat>
            <c:strRef>
              <c:f>IFTH!$M$1:$P$1</c:f>
              <c:strCache>
                <c:ptCount val="4"/>
                <c:pt idx="0">
                  <c:v>2015</c:v>
                </c:pt>
                <c:pt idx="1">
                  <c:v>2016</c:v>
                </c:pt>
                <c:pt idx="2">
                  <c:v>2017</c:v>
                </c:pt>
                <c:pt idx="3">
                  <c:v>2018</c:v>
                </c:pt>
              </c:strCache>
            </c:strRef>
          </c:cat>
          <c:val>
            <c:numRef>
              <c:f>IFTH!$M$3:$P$3</c:f>
              <c:numCache>
                <c:formatCode>0.00%</c:formatCode>
                <c:ptCount val="4"/>
                <c:pt idx="0">
                  <c:v>3.8131503432705917E-2</c:v>
                </c:pt>
                <c:pt idx="1">
                  <c:v>4.2426234888341824E-2</c:v>
                </c:pt>
                <c:pt idx="2">
                  <c:v>2.7647557056859385E-2</c:v>
                </c:pt>
                <c:pt idx="3">
                  <c:v>2.8041730361681064E-2</c:v>
                </c:pt>
              </c:numCache>
            </c:numRef>
          </c:val>
          <c:smooth val="0"/>
          <c:extLst>
            <c:ext xmlns:c16="http://schemas.microsoft.com/office/drawing/2014/chart" uri="{C3380CC4-5D6E-409C-BE32-E72D297353CC}">
              <c16:uniqueId val="{00000001-F07C-4094-90AA-046BFFBAE509}"/>
            </c:ext>
          </c:extLst>
        </c:ser>
        <c:dLbls>
          <c:showLegendKey val="0"/>
          <c:showVal val="0"/>
          <c:showCatName val="0"/>
          <c:showSerName val="0"/>
          <c:showPercent val="0"/>
          <c:showBubbleSize val="0"/>
        </c:dLbls>
        <c:marker val="1"/>
        <c:smooth val="0"/>
        <c:axId val="1724219728"/>
        <c:axId val="1628612896"/>
      </c:lineChart>
      <c:catAx>
        <c:axId val="172421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28605824"/>
        <c:crosses val="autoZero"/>
        <c:auto val="1"/>
        <c:lblAlgn val="ctr"/>
        <c:lblOffset val="100"/>
        <c:noMultiLvlLbl val="0"/>
      </c:catAx>
      <c:valAx>
        <c:axId val="1628605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24218528"/>
        <c:crosses val="autoZero"/>
        <c:crossBetween val="between"/>
      </c:valAx>
      <c:valAx>
        <c:axId val="16286128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24219728"/>
        <c:crosses val="max"/>
        <c:crossBetween val="between"/>
      </c:valAx>
      <c:catAx>
        <c:axId val="1724219728"/>
        <c:scaling>
          <c:orientation val="minMax"/>
        </c:scaling>
        <c:delete val="1"/>
        <c:axPos val="b"/>
        <c:numFmt formatCode="General" sourceLinked="1"/>
        <c:majorTickMark val="none"/>
        <c:minorTickMark val="none"/>
        <c:tickLblPos val="nextTo"/>
        <c:crossAx val="162861289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'SEC EDUCA'!$A$2</c:f>
              <c:strCache>
                <c:ptCount val="1"/>
                <c:pt idx="0">
                  <c:v>SUMA PRESUPUESTO TOTAL EDUCACION</c:v>
                </c:pt>
              </c:strCache>
            </c:strRef>
          </c:tx>
          <c:spPr>
            <a:solidFill>
              <a:schemeClr val="accent1"/>
            </a:solidFill>
            <a:ln>
              <a:noFill/>
            </a:ln>
            <a:effectLst/>
            <a:sp3d/>
          </c:spPr>
          <c:invertIfNegative val="0"/>
          <c:cat>
            <c:strRef>
              <c:f>'SEC EDUCA'!$B$1:$P$1</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'SEC EDUCA'!$B$2:$P$2</c:f>
              <c:numCache>
                <c:formatCode>"$"#,##0</c:formatCode>
                <c:ptCount val="15"/>
                <c:pt idx="0">
                  <c:v>858301055.95000005</c:v>
                </c:pt>
                <c:pt idx="1">
                  <c:v>946022411.90999997</c:v>
                </c:pt>
                <c:pt idx="2">
                  <c:v>1088474767.3599999</c:v>
                </c:pt>
                <c:pt idx="3">
                  <c:v>1383635125.8799999</c:v>
                </c:pt>
                <c:pt idx="6">
                  <c:v>3049027841.3099995</c:v>
                </c:pt>
                <c:pt idx="7">
                  <c:v>3567986966.6300001</c:v>
                </c:pt>
                <c:pt idx="8">
                  <c:v>3867246872.3800011</c:v>
                </c:pt>
                <c:pt idx="9">
                  <c:v>4666912700.9699974</c:v>
                </c:pt>
                <c:pt idx="10">
                  <c:v>4793699231.2399998</c:v>
                </c:pt>
                <c:pt idx="11">
                  <c:v>4674849474.6500015</c:v>
                </c:pt>
                <c:pt idx="12">
                  <c:v>4377590634.8699999</c:v>
                </c:pt>
                <c:pt idx="13">
                  <c:v>4812477779.3699989</c:v>
                </c:pt>
                <c:pt idx="14">
                  <c:v>4970926029.9599981</c:v>
                </c:pt>
              </c:numCache>
            </c:numRef>
          </c:val>
          <c:extLst>
            <c:ext xmlns:c16="http://schemas.microsoft.com/office/drawing/2014/chart" uri="{C3380CC4-5D6E-409C-BE32-E72D297353CC}">
              <c16:uniqueId val="{00000000-FB31-4C26-96AE-646838A16CC7}"/>
            </c:ext>
          </c:extLst>
        </c:ser>
        <c:dLbls>
          <c:showLegendKey val="0"/>
          <c:showVal val="0"/>
          <c:showCatName val="0"/>
          <c:showSerName val="0"/>
          <c:showPercent val="0"/>
          <c:showBubbleSize val="0"/>
        </c:dLbls>
        <c:gapWidth val="150"/>
        <c:shape val="box"/>
        <c:axId val="1629642832"/>
        <c:axId val="1550391360"/>
        <c:axId val="0"/>
      </c:bar3DChart>
      <c:catAx>
        <c:axId val="1629642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50391360"/>
        <c:crosses val="autoZero"/>
        <c:auto val="1"/>
        <c:lblAlgn val="ctr"/>
        <c:lblOffset val="100"/>
        <c:noMultiLvlLbl val="0"/>
      </c:catAx>
      <c:valAx>
        <c:axId val="1550391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2964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'SEC EDUCA'!$A$8</c:f>
              <c:strCache>
                <c:ptCount val="1"/>
                <c:pt idx="0">
                  <c:v>% SECTOR EDUCACIÓN / PIB</c:v>
                </c:pt>
              </c:strCache>
            </c:strRef>
          </c:tx>
          <c:spPr>
            <a:ln w="28575" cap="rnd">
              <a:solidFill>
                <a:schemeClr val="accent1"/>
              </a:solidFill>
              <a:round/>
            </a:ln>
            <a:effectLst/>
          </c:spPr>
          <c:marker>
            <c:symbol val="none"/>
          </c:marker>
          <c:cat>
            <c:strRef>
              <c:f>'SEC EDUCA'!$B$7:$P$7</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'SEC EDUCA'!$B$8:$P$8</c:f>
              <c:numCache>
                <c:formatCode>0.00%</c:formatCode>
                <c:ptCount val="15"/>
                <c:pt idx="0">
                  <c:v>2.3456192818084975E-2</c:v>
                </c:pt>
                <c:pt idx="1">
                  <c:v>2.2791829681848289E-2</c:v>
                </c:pt>
                <c:pt idx="2">
                  <c:v>2.3256992095473435E-2</c:v>
                </c:pt>
                <c:pt idx="3">
                  <c:v>2.7125964063872056E-2</c:v>
                </c:pt>
                <c:pt idx="6">
                  <c:v>4.3835982366536852E-2</c:v>
                </c:pt>
                <c:pt idx="7">
                  <c:v>4.5006774838936212E-2</c:v>
                </c:pt>
                <c:pt idx="8">
                  <c:v>4.3983701210665374E-2</c:v>
                </c:pt>
                <c:pt idx="9">
                  <c:v>4.9058440343720748E-2</c:v>
                </c:pt>
                <c:pt idx="10">
                  <c:v>4.7123484982860522E-2</c:v>
                </c:pt>
                <c:pt idx="11">
                  <c:v>4.7082601834814213E-2</c:v>
                </c:pt>
                <c:pt idx="12">
                  <c:v>4.3803197492865958E-2</c:v>
                </c:pt>
                <c:pt idx="13">
                  <c:v>4.6142557212576658E-2</c:v>
                </c:pt>
                <c:pt idx="14">
                  <c:v>4.5858072752188957E-2</c:v>
                </c:pt>
              </c:numCache>
            </c:numRef>
          </c:val>
          <c:smooth val="0"/>
          <c:extLst>
            <c:ext xmlns:c16="http://schemas.microsoft.com/office/drawing/2014/chart" uri="{C3380CC4-5D6E-409C-BE32-E72D297353CC}">
              <c16:uniqueId val="{00000000-5C79-4F46-BD09-6525ADC10D95}"/>
            </c:ext>
          </c:extLst>
        </c:ser>
        <c:ser>
          <c:idx val="1"/>
          <c:order val="1"/>
          <c:tx>
            <c:strRef>
              <c:f>'SEC EDUCA'!$A$9</c:f>
              <c:strCache>
                <c:ptCount val="1"/>
                <c:pt idx="0">
                  <c:v>% SECTOR EDUCACIÓN / EGRESO TOTAL GOB CENT</c:v>
                </c:pt>
              </c:strCache>
            </c:strRef>
          </c:tx>
          <c:spPr>
            <a:ln w="28575" cap="rnd">
              <a:solidFill>
                <a:schemeClr val="accent2"/>
              </a:solidFill>
              <a:round/>
            </a:ln>
            <a:effectLst/>
          </c:spPr>
          <c:marker>
            <c:symbol val="none"/>
          </c:marker>
          <c:cat>
            <c:strRef>
              <c:f>'SEC EDUCA'!$B$7:$P$7</c:f>
              <c:strCach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strCache>
            </c:strRef>
          </c:cat>
          <c:val>
            <c:numRef>
              <c:f>'SEC EDUCA'!$B$9:$P$9</c:f>
              <c:numCache>
                <c:formatCode>0.00%</c:formatCode>
                <c:ptCount val="15"/>
                <c:pt idx="0">
                  <c:v>0.11720719641637072</c:v>
                </c:pt>
                <c:pt idx="1">
                  <c:v>0.11952949016436114</c:v>
                </c:pt>
                <c:pt idx="2">
                  <c:v>0.11317425045155091</c:v>
                </c:pt>
                <c:pt idx="3">
                  <c:v>0.13816954718173596</c:v>
                </c:pt>
                <c:pt idx="6">
                  <c:v>0.14592511782062517</c:v>
                </c:pt>
                <c:pt idx="7">
                  <c:v>0.14416593590261448</c:v>
                </c:pt>
                <c:pt idx="8">
                  <c:v>0.14021658369819026</c:v>
                </c:pt>
                <c:pt idx="9">
                  <c:v>0.13770560488192538</c:v>
                </c:pt>
                <c:pt idx="10">
                  <c:v>0.12703272645943614</c:v>
                </c:pt>
                <c:pt idx="11">
                  <c:v>0.12533004245095469</c:v>
                </c:pt>
                <c:pt idx="12">
                  <c:v>0.12849800602903877</c:v>
                </c:pt>
                <c:pt idx="13">
                  <c:v>0.13873398988933872</c:v>
                </c:pt>
                <c:pt idx="14">
                  <c:v>0.14546145010568284</c:v>
                </c:pt>
              </c:numCache>
            </c:numRef>
          </c:val>
          <c:smooth val="0"/>
          <c:extLst>
            <c:ext xmlns:c16="http://schemas.microsoft.com/office/drawing/2014/chart" uri="{C3380CC4-5D6E-409C-BE32-E72D297353CC}">
              <c16:uniqueId val="{00000001-5C79-4F46-BD09-6525ADC10D95}"/>
            </c:ext>
          </c:extLst>
        </c:ser>
        <c:dLbls>
          <c:showLegendKey val="0"/>
          <c:showVal val="0"/>
          <c:showCatName val="0"/>
          <c:showSerName val="0"/>
          <c:showPercent val="0"/>
          <c:showBubbleSize val="0"/>
        </c:dLbls>
        <c:smooth val="0"/>
        <c:axId val="1729923536"/>
        <c:axId val="1771796032"/>
      </c:lineChart>
      <c:catAx>
        <c:axId val="17299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71796032"/>
        <c:crosses val="autoZero"/>
        <c:auto val="1"/>
        <c:lblAlgn val="ctr"/>
        <c:lblOffset val="100"/>
        <c:noMultiLvlLbl val="0"/>
      </c:catAx>
      <c:valAx>
        <c:axId val="1771796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2992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678180</xdr:colOff>
      <xdr:row>0</xdr:row>
      <xdr:rowOff>0</xdr:rowOff>
    </xdr:from>
    <xdr:to>
      <xdr:col>13</xdr:col>
      <xdr:colOff>952500</xdr:colOff>
      <xdr:row>20</xdr:row>
      <xdr:rowOff>137160</xdr:rowOff>
    </xdr:to>
    <xdr:graphicFrame macro="">
      <xdr:nvGraphicFramePr>
        <xdr:cNvPr id="2" name="Gráfico 1">
          <a:extLst>
            <a:ext uri="{FF2B5EF4-FFF2-40B4-BE49-F238E27FC236}">
              <a16:creationId xmlns:a16="http://schemas.microsoft.com/office/drawing/2014/main" id="{B3C8760C-C03F-40F5-814A-0F5849D99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731520</xdr:colOff>
      <xdr:row>1</xdr:row>
      <xdr:rowOff>15240</xdr:rowOff>
    </xdr:from>
    <xdr:to>
      <xdr:col>16</xdr:col>
      <xdr:colOff>708660</xdr:colOff>
      <xdr:row>11</xdr:row>
      <xdr:rowOff>152400</xdr:rowOff>
    </xdr:to>
    <xdr:graphicFrame macro="">
      <xdr:nvGraphicFramePr>
        <xdr:cNvPr id="2" name="Gráfico 1">
          <a:extLst>
            <a:ext uri="{FF2B5EF4-FFF2-40B4-BE49-F238E27FC236}">
              <a16:creationId xmlns:a16="http://schemas.microsoft.com/office/drawing/2014/main" id="{508CB607-7DD0-4CD3-ABB8-58F26A67C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167640</xdr:colOff>
      <xdr:row>1</xdr:row>
      <xdr:rowOff>3810</xdr:rowOff>
    </xdr:from>
    <xdr:to>
      <xdr:col>7</xdr:col>
      <xdr:colOff>739140</xdr:colOff>
      <xdr:row>6</xdr:row>
      <xdr:rowOff>3810</xdr:rowOff>
    </xdr:to>
    <xdr:graphicFrame macro="">
      <xdr:nvGraphicFramePr>
        <xdr:cNvPr id="4" name="Gráfico 3">
          <a:extLst>
            <a:ext uri="{FF2B5EF4-FFF2-40B4-BE49-F238E27FC236}">
              <a16:creationId xmlns:a16="http://schemas.microsoft.com/office/drawing/2014/main" id="{EF7CAB13-CD63-4AA5-8D93-CCD400036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45720</xdr:colOff>
      <xdr:row>6</xdr:row>
      <xdr:rowOff>171450</xdr:rowOff>
    </xdr:from>
    <xdr:to>
      <xdr:col>11</xdr:col>
      <xdr:colOff>655320</xdr:colOff>
      <xdr:row>21</xdr:row>
      <xdr:rowOff>171450</xdr:rowOff>
    </xdr:to>
    <xdr:graphicFrame macro="">
      <xdr:nvGraphicFramePr>
        <xdr:cNvPr id="2" name="Gráfico 1">
          <a:extLst>
            <a:ext uri="{FF2B5EF4-FFF2-40B4-BE49-F238E27FC236}">
              <a16:creationId xmlns:a16="http://schemas.microsoft.com/office/drawing/2014/main" id="{A942ABE5-54FF-4128-8921-97BBE7727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190500</xdr:colOff>
      <xdr:row>1</xdr:row>
      <xdr:rowOff>137160</xdr:rowOff>
    </xdr:from>
    <xdr:to>
      <xdr:col>17</xdr:col>
      <xdr:colOff>320040</xdr:colOff>
      <xdr:row>25</xdr:row>
      <xdr:rowOff>87630</xdr:rowOff>
    </xdr:to>
    <xdr:graphicFrame macro="">
      <xdr:nvGraphicFramePr>
        <xdr:cNvPr id="2" name="Gráfico 1">
          <a:extLst>
            <a:ext uri="{FF2B5EF4-FFF2-40B4-BE49-F238E27FC236}">
              <a16:creationId xmlns:a16="http://schemas.microsoft.com/office/drawing/2014/main" id="{9CE92E4D-0E83-4FF1-8D50-751CC741E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1463040</xdr:colOff>
      <xdr:row>2</xdr:row>
      <xdr:rowOff>106680</xdr:rowOff>
    </xdr:from>
    <xdr:to>
      <xdr:col>8</xdr:col>
      <xdr:colOff>739140</xdr:colOff>
      <xdr:row>18</xdr:row>
      <xdr:rowOff>118110</xdr:rowOff>
    </xdr:to>
    <xdr:graphicFrame macro="">
      <xdr:nvGraphicFramePr>
        <xdr:cNvPr id="3" name="Gráfico 2">
          <a:extLst>
            <a:ext uri="{FF2B5EF4-FFF2-40B4-BE49-F238E27FC236}">
              <a16:creationId xmlns:a16="http://schemas.microsoft.com/office/drawing/2014/main" id="{296AF286-CB20-40E2-A4B9-6110DAFA9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P85" totalsRowShown="0" headerRowDxfId="30">
  <autoFilter ref="A1:P85" xr:uid="{00000000-0009-0000-0100-000001000000}"/>
  <tableColumns count="16">
    <tableColumn id="1" xr3:uid="{00000000-0010-0000-0000-000001000000}" name="ÍTEM"/>
    <tableColumn id="16" xr3:uid="{00000000-0010-0000-0000-000010000000}" name="2004" dataDxfId="29" totalsRowDxfId="28"/>
    <tableColumn id="15" xr3:uid="{00000000-0010-0000-0000-00000F000000}" name="2005" dataDxfId="27" totalsRowDxfId="26"/>
    <tableColumn id="2" xr3:uid="{00000000-0010-0000-0000-000002000000}" name="2006" dataDxfId="25" totalsRowDxfId="24"/>
    <tableColumn id="3" xr3:uid="{00000000-0010-0000-0000-000003000000}" name="2007" dataDxfId="23" totalsRowDxfId="22"/>
    <tableColumn id="4" xr3:uid="{00000000-0010-0000-0000-000004000000}" name="2008" dataDxfId="21" totalsRowDxfId="20"/>
    <tableColumn id="5" xr3:uid="{00000000-0010-0000-0000-000005000000}" name="2009" dataDxfId="19" totalsRowDxfId="18"/>
    <tableColumn id="6" xr3:uid="{00000000-0010-0000-0000-000006000000}" name="2010" dataDxfId="17" totalsRowDxfId="16"/>
    <tableColumn id="7" xr3:uid="{00000000-0010-0000-0000-000007000000}" name="2011" dataDxfId="15" totalsRowDxfId="14"/>
    <tableColumn id="8" xr3:uid="{00000000-0010-0000-0000-000008000000}" name="2012" dataDxfId="13" totalsRowDxfId="12"/>
    <tableColumn id="9" xr3:uid="{00000000-0010-0000-0000-000009000000}" name="2013" dataDxfId="11" totalsRowDxfId="10"/>
    <tableColumn id="10" xr3:uid="{00000000-0010-0000-0000-00000A000000}" name="2014" dataDxfId="9" totalsRowDxfId="8"/>
    <tableColumn id="11" xr3:uid="{00000000-0010-0000-0000-00000B000000}" name="2015" dataDxfId="7" totalsRowDxfId="6"/>
    <tableColumn id="12" xr3:uid="{00000000-0010-0000-0000-00000C000000}" name="2016" dataDxfId="5" totalsRowDxfId="4"/>
    <tableColumn id="13" xr3:uid="{00000000-0010-0000-0000-00000D000000}" name="2017" dataDxfId="3" totalsRowDxfId="2"/>
    <tableColumn id="14" xr3:uid="{00000000-0010-0000-0000-00000E000000}" name="2018" dataDxfId="1" totalsRow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0"/>
  <sheetViews>
    <sheetView zoomScale="86" zoomScaleNormal="131" workbookViewId="0">
      <pane ySplit="1" topLeftCell="A74" activePane="bottomLeft" state="frozen"/>
      <selection pane="bottomLeft" activeCell="A92" sqref="A92:XFD92"/>
    </sheetView>
  </sheetViews>
  <sheetFormatPr baseColWidth="10" defaultRowHeight="14.4"/>
  <cols>
    <col min="1" max="1" width="57.88671875" customWidth="1"/>
    <col min="2" max="2" width="23.77734375" customWidth="1"/>
    <col min="3" max="4" width="20.33203125" customWidth="1"/>
    <col min="5" max="6" width="19.6640625" customWidth="1"/>
    <col min="7" max="7" width="17.33203125" customWidth="1"/>
    <col min="8" max="8" width="18.33203125" customWidth="1"/>
    <col min="9" max="9" width="18.88671875" customWidth="1"/>
    <col min="10" max="11" width="23.5546875" customWidth="1"/>
    <col min="12" max="12" width="23.33203125" customWidth="1"/>
    <col min="13" max="13" width="24.33203125" customWidth="1"/>
    <col min="14" max="14" width="24.109375" customWidth="1"/>
    <col min="15" max="15" width="26.21875" customWidth="1"/>
    <col min="16" max="16" width="41.109375" customWidth="1"/>
  </cols>
  <sheetData>
    <row r="1" spans="1:16" ht="15.6">
      <c r="A1" s="2" t="s">
        <v>0</v>
      </c>
      <c r="B1" s="7" t="s">
        <v>15</v>
      </c>
      <c r="C1" s="7" t="s">
        <v>16</v>
      </c>
      <c r="D1" s="7" t="s">
        <v>1</v>
      </c>
      <c r="E1" s="7" t="s">
        <v>2</v>
      </c>
      <c r="F1" s="2" t="s">
        <v>3</v>
      </c>
      <c r="G1" s="2" t="s">
        <v>4</v>
      </c>
      <c r="H1" s="2" t="s">
        <v>5</v>
      </c>
      <c r="I1" s="2" t="s">
        <v>6</v>
      </c>
      <c r="J1" s="2" t="s">
        <v>7</v>
      </c>
      <c r="K1" s="2" t="s">
        <v>8</v>
      </c>
      <c r="L1" s="2" t="s">
        <v>9</v>
      </c>
      <c r="M1" s="2" t="s">
        <v>10</v>
      </c>
      <c r="N1" s="2" t="s">
        <v>11</v>
      </c>
      <c r="O1" s="2" t="s">
        <v>12</v>
      </c>
      <c r="P1" s="2" t="s">
        <v>14</v>
      </c>
    </row>
    <row r="2" spans="1:16">
      <c r="A2" s="3" t="s">
        <v>97</v>
      </c>
      <c r="B2" s="6">
        <v>854159098.76999998</v>
      </c>
      <c r="C2" s="6">
        <v>937531761.99000001</v>
      </c>
      <c r="D2" s="6">
        <v>1083518599.95</v>
      </c>
      <c r="E2" s="6">
        <v>1344669452.0799999</v>
      </c>
      <c r="F2" s="1" t="s">
        <v>13</v>
      </c>
      <c r="G2" s="1" t="s">
        <v>13</v>
      </c>
      <c r="H2" s="6">
        <v>2009453310.5899999</v>
      </c>
      <c r="I2" s="16">
        <v>2492811867.9000001</v>
      </c>
      <c r="J2" s="6">
        <v>2674277082.9299998</v>
      </c>
      <c r="K2" s="6">
        <v>3225490138.5799999</v>
      </c>
      <c r="L2" s="17">
        <v>3190917639.79</v>
      </c>
      <c r="M2" s="17">
        <v>2803539470.3400002</v>
      </c>
      <c r="N2" s="17">
        <v>2784698996.0599999</v>
      </c>
      <c r="O2" s="6">
        <v>3213924995.6799998</v>
      </c>
      <c r="P2" s="6">
        <v>3335688700.4400001</v>
      </c>
    </row>
    <row r="3" spans="1:16" s="15" customFormat="1">
      <c r="A3" s="13" t="s">
        <v>98</v>
      </c>
      <c r="B3" s="6">
        <v>2050163.19</v>
      </c>
      <c r="C3" s="6">
        <v>5978021.21</v>
      </c>
      <c r="D3" s="14">
        <v>1461909.9</v>
      </c>
      <c r="E3" s="14">
        <v>10202028.060000001</v>
      </c>
      <c r="F3" s="14"/>
      <c r="G3" s="14"/>
      <c r="H3" s="14">
        <v>10280067.59</v>
      </c>
      <c r="I3" s="16">
        <v>26930498.620000001</v>
      </c>
      <c r="J3" s="14">
        <v>79610555.609999999</v>
      </c>
      <c r="K3" s="14">
        <v>166142440.83000001</v>
      </c>
      <c r="L3" s="17">
        <v>200103431.68000001</v>
      </c>
      <c r="M3" s="17">
        <v>111352026.56</v>
      </c>
      <c r="N3" s="17">
        <v>87870451.799999997</v>
      </c>
      <c r="O3" s="6">
        <v>74432876.950000003</v>
      </c>
      <c r="P3" s="6">
        <v>87125295.069999993</v>
      </c>
    </row>
    <row r="4" spans="1:16">
      <c r="A4" t="s">
        <v>47</v>
      </c>
      <c r="B4" s="1"/>
      <c r="C4" s="1"/>
      <c r="D4" s="1"/>
      <c r="E4" s="1"/>
      <c r="F4" s="1"/>
      <c r="G4" s="1"/>
      <c r="H4" s="1"/>
      <c r="I4" s="6">
        <v>623867.49</v>
      </c>
      <c r="J4" s="6">
        <v>5064353.18</v>
      </c>
      <c r="K4" s="6">
        <v>7320834.2000000002</v>
      </c>
      <c r="L4" s="17">
        <v>7883836.5999999996</v>
      </c>
      <c r="M4" s="17">
        <v>7831942.2400000002</v>
      </c>
      <c r="N4" s="17">
        <v>5480048.7999999998</v>
      </c>
      <c r="O4" s="6">
        <v>5612455.25</v>
      </c>
      <c r="P4" s="6">
        <v>5277420.2</v>
      </c>
    </row>
    <row r="5" spans="1:16">
      <c r="A5" t="s">
        <v>37</v>
      </c>
      <c r="B5" s="1"/>
      <c r="C5" s="1"/>
      <c r="D5" s="1"/>
      <c r="E5" s="1"/>
      <c r="F5" s="1"/>
      <c r="G5" s="1"/>
      <c r="H5" s="6">
        <v>1428648.15</v>
      </c>
      <c r="I5" s="6">
        <v>918491.75</v>
      </c>
      <c r="J5" s="1"/>
      <c r="K5" s="1"/>
      <c r="L5" s="1"/>
      <c r="M5" s="1"/>
      <c r="N5" s="1"/>
      <c r="O5" s="1"/>
      <c r="P5" s="1"/>
    </row>
    <row r="6" spans="1:16">
      <c r="A6" t="s">
        <v>86</v>
      </c>
      <c r="B6" s="1"/>
      <c r="C6" s="1"/>
      <c r="D6" s="1"/>
      <c r="E6" s="1"/>
      <c r="F6" s="1"/>
      <c r="G6" s="1"/>
      <c r="H6" s="6">
        <v>5859113.4100000001</v>
      </c>
      <c r="I6" s="1"/>
      <c r="J6" s="6">
        <v>2437338.7000000002</v>
      </c>
      <c r="K6" s="6">
        <v>5771227.9100000001</v>
      </c>
      <c r="L6" s="17">
        <v>8294131.4900000002</v>
      </c>
      <c r="M6" s="17">
        <v>7807708.4299999997</v>
      </c>
      <c r="N6" s="17">
        <v>6803561.9100000001</v>
      </c>
      <c r="O6" s="6">
        <v>6014787.5700000003</v>
      </c>
      <c r="P6" s="6">
        <v>5153539.4800000004</v>
      </c>
    </row>
    <row r="7" spans="1:16">
      <c r="A7" t="s">
        <v>89</v>
      </c>
      <c r="B7" s="1"/>
      <c r="C7" s="1"/>
      <c r="D7" s="1"/>
      <c r="E7" s="1"/>
      <c r="F7" s="1"/>
      <c r="G7" s="1"/>
      <c r="H7" s="1"/>
      <c r="I7" s="1"/>
      <c r="J7" s="1"/>
      <c r="K7" s="1"/>
      <c r="L7" s="1"/>
      <c r="M7" s="1"/>
      <c r="N7" s="1"/>
      <c r="O7" s="1"/>
      <c r="P7" s="6">
        <v>397509.71</v>
      </c>
    </row>
    <row r="8" spans="1:16">
      <c r="A8" t="s">
        <v>90</v>
      </c>
      <c r="B8" s="1"/>
      <c r="C8" s="1"/>
      <c r="D8" s="1"/>
      <c r="E8" s="6">
        <v>17647225.120000001</v>
      </c>
      <c r="F8" s="1"/>
      <c r="G8" s="1"/>
      <c r="H8" s="6">
        <v>19808861.449999999</v>
      </c>
      <c r="I8" s="6">
        <v>37431399.490000002</v>
      </c>
      <c r="J8" s="6">
        <v>41701056.780000001</v>
      </c>
      <c r="K8" s="6">
        <v>65898156.399999999</v>
      </c>
      <c r="L8" s="17">
        <v>67707013.989999995</v>
      </c>
      <c r="M8" s="6">
        <v>43253678.149999999</v>
      </c>
      <c r="N8" s="17">
        <v>39232244.979999997</v>
      </c>
      <c r="O8" s="6">
        <v>44733228.619999997</v>
      </c>
      <c r="P8" s="6">
        <v>38196535.719999999</v>
      </c>
    </row>
    <row r="9" spans="1:16">
      <c r="A9" t="s">
        <v>95</v>
      </c>
      <c r="B9" s="1"/>
      <c r="C9" s="1"/>
      <c r="D9" s="1"/>
      <c r="E9" s="6">
        <v>6201657.0700000003</v>
      </c>
      <c r="F9" s="1"/>
      <c r="G9" s="1"/>
      <c r="H9" s="6">
        <v>96505045.200000003</v>
      </c>
      <c r="I9" s="16">
        <v>90698276.579999998</v>
      </c>
      <c r="J9" s="16">
        <v>121917124.51000001</v>
      </c>
      <c r="K9" s="6">
        <v>147394695.22</v>
      </c>
      <c r="L9" s="17">
        <v>152614262.66</v>
      </c>
      <c r="M9" s="17">
        <v>118103005.34999999</v>
      </c>
      <c r="N9" s="17">
        <v>91860621.280000001</v>
      </c>
      <c r="O9" s="6">
        <v>89097535.379999995</v>
      </c>
      <c r="P9" s="6">
        <v>90204883.659999996</v>
      </c>
    </row>
    <row r="10" spans="1:16">
      <c r="A10" t="s">
        <v>94</v>
      </c>
      <c r="B10" s="1"/>
      <c r="C10" s="1"/>
      <c r="D10" s="1"/>
      <c r="E10" s="1"/>
      <c r="F10" s="1"/>
      <c r="G10" s="1"/>
      <c r="H10" s="1"/>
      <c r="I10" s="6">
        <v>1220838.76</v>
      </c>
      <c r="J10" s="6">
        <v>6201214.9199999999</v>
      </c>
      <c r="K10" s="6">
        <v>7210602.3399999999</v>
      </c>
      <c r="L10" s="17">
        <v>15826581.58</v>
      </c>
      <c r="M10" s="6">
        <v>11647623.84</v>
      </c>
      <c r="N10" s="6">
        <v>4118337.38</v>
      </c>
      <c r="O10" s="6">
        <v>2185681.39</v>
      </c>
      <c r="P10" s="1"/>
    </row>
    <row r="11" spans="1:16" s="15" customFormat="1">
      <c r="A11" s="15" t="s">
        <v>100</v>
      </c>
      <c r="B11" s="14"/>
      <c r="C11" s="14"/>
      <c r="D11" s="14"/>
      <c r="E11" s="14"/>
      <c r="F11" s="14"/>
      <c r="G11" s="14"/>
      <c r="H11" s="14"/>
      <c r="I11" s="14"/>
      <c r="J11" s="14"/>
      <c r="K11" s="14"/>
      <c r="L11" s="14"/>
      <c r="M11" s="17">
        <v>178259038.78999999</v>
      </c>
      <c r="N11" s="17">
        <v>185724688.52000001</v>
      </c>
      <c r="O11" s="6">
        <v>133053253.98999999</v>
      </c>
      <c r="P11" s="14">
        <v>139393367.38</v>
      </c>
    </row>
    <row r="12" spans="1:16">
      <c r="A12" t="s">
        <v>84</v>
      </c>
      <c r="B12" s="1"/>
      <c r="C12" s="1"/>
      <c r="D12" s="1"/>
      <c r="E12" s="1"/>
      <c r="F12" s="1"/>
      <c r="G12" s="1"/>
      <c r="H12" s="6">
        <v>2040394.09</v>
      </c>
      <c r="I12" s="6">
        <v>3020523.21</v>
      </c>
      <c r="J12" s="16">
        <v>2830474.67</v>
      </c>
      <c r="K12" s="6">
        <v>2488032.48</v>
      </c>
      <c r="L12" s="17">
        <v>2324250.5099999998</v>
      </c>
      <c r="M12" s="17">
        <v>3848338.38</v>
      </c>
      <c r="N12" s="17">
        <v>1912025.29</v>
      </c>
      <c r="O12" s="6">
        <v>1564676.37</v>
      </c>
      <c r="P12" s="1"/>
    </row>
    <row r="13" spans="1:16">
      <c r="A13" t="s">
        <v>48</v>
      </c>
      <c r="B13" s="1"/>
      <c r="C13" s="1"/>
      <c r="D13" s="1"/>
      <c r="E13" s="1"/>
      <c r="F13" s="1"/>
      <c r="G13" s="1"/>
      <c r="H13" s="1"/>
      <c r="I13" s="1"/>
      <c r="J13" s="17">
        <v>687854.42</v>
      </c>
      <c r="K13" s="6">
        <v>4168700.77</v>
      </c>
      <c r="L13" s="17">
        <v>6448732.0800000001</v>
      </c>
      <c r="M13" s="6">
        <v>6429977.8799999999</v>
      </c>
      <c r="N13" s="6">
        <v>6062631.6799999997</v>
      </c>
      <c r="O13" s="6">
        <v>8217533.1699999999</v>
      </c>
      <c r="P13" s="6">
        <v>9004580.3499999996</v>
      </c>
    </row>
    <row r="14" spans="1:16">
      <c r="A14" t="s">
        <v>42</v>
      </c>
      <c r="B14" s="1"/>
      <c r="C14" s="1"/>
      <c r="D14" s="1"/>
      <c r="E14" s="1"/>
      <c r="F14" s="1"/>
      <c r="G14" s="1"/>
      <c r="H14" s="6">
        <v>4022283.84</v>
      </c>
      <c r="I14" s="6">
        <v>7454550.2300000004</v>
      </c>
      <c r="J14" s="17">
        <v>10738687.01</v>
      </c>
      <c r="K14" s="6">
        <v>9604905.0899999999</v>
      </c>
      <c r="L14" s="17">
        <v>13363370.550000001</v>
      </c>
      <c r="M14" s="17">
        <v>10699641.73</v>
      </c>
      <c r="N14" s="6">
        <v>7125524.4699999997</v>
      </c>
      <c r="O14" s="6">
        <v>6865533.3200000003</v>
      </c>
      <c r="P14" s="6">
        <v>7854700.3099999996</v>
      </c>
    </row>
    <row r="15" spans="1:16">
      <c r="A15" t="s">
        <v>17</v>
      </c>
      <c r="B15" s="1"/>
      <c r="C15" s="1"/>
      <c r="D15" s="1"/>
      <c r="E15" s="1"/>
      <c r="F15" s="1"/>
      <c r="G15" s="1"/>
      <c r="H15" s="6">
        <v>43461838.030000001</v>
      </c>
      <c r="I15" s="6">
        <v>47038109.310000002</v>
      </c>
      <c r="J15" s="17">
        <v>50290816.609999999</v>
      </c>
      <c r="K15" s="6">
        <v>63343781.310000002</v>
      </c>
      <c r="L15" s="17">
        <v>73414555.709999993</v>
      </c>
      <c r="M15" s="17">
        <v>78983010.530000001</v>
      </c>
      <c r="N15" s="17">
        <v>75702485.920000002</v>
      </c>
      <c r="O15" s="6">
        <v>86049192.049999997</v>
      </c>
      <c r="P15" s="6">
        <v>75875048.579999998</v>
      </c>
    </row>
    <row r="16" spans="1:16">
      <c r="A16" t="s">
        <v>18</v>
      </c>
      <c r="B16" s="1"/>
      <c r="C16" s="1"/>
      <c r="D16" s="1"/>
      <c r="E16" s="1"/>
      <c r="F16" s="1"/>
      <c r="G16" s="1"/>
      <c r="H16" s="6">
        <v>9236292.6999999993</v>
      </c>
      <c r="I16" s="6">
        <v>10246653.74</v>
      </c>
      <c r="J16" s="6">
        <v>10504218.529999999</v>
      </c>
      <c r="K16" s="17">
        <v>13989855.18</v>
      </c>
      <c r="L16" s="17">
        <v>18181698.100000001</v>
      </c>
      <c r="M16" s="17">
        <v>18527124.350000001</v>
      </c>
      <c r="N16" s="17">
        <v>15803478.689999999</v>
      </c>
      <c r="O16" s="6">
        <v>15614361.4</v>
      </c>
      <c r="P16" s="6">
        <v>14246985</v>
      </c>
    </row>
    <row r="17" spans="1:16">
      <c r="A17" t="s">
        <v>19</v>
      </c>
      <c r="B17" s="1"/>
      <c r="C17" s="1"/>
      <c r="D17" s="1"/>
      <c r="E17" s="1"/>
      <c r="F17" s="1"/>
      <c r="G17" s="1"/>
      <c r="H17" s="6">
        <v>91249556.219999999</v>
      </c>
      <c r="I17" s="6">
        <v>96072265.939999998</v>
      </c>
      <c r="J17" s="17">
        <v>102291467.08</v>
      </c>
      <c r="K17" s="6">
        <v>120663247.27</v>
      </c>
      <c r="L17" s="17">
        <v>128949509.19</v>
      </c>
      <c r="M17" s="17">
        <v>114531595.53</v>
      </c>
      <c r="N17" s="17">
        <v>119205151.94</v>
      </c>
      <c r="O17" s="6">
        <v>130132228.81</v>
      </c>
      <c r="P17" s="6">
        <v>134161391.12</v>
      </c>
    </row>
    <row r="18" spans="1:16">
      <c r="A18" t="s">
        <v>20</v>
      </c>
      <c r="B18" s="1"/>
      <c r="C18" s="1"/>
      <c r="D18" s="1"/>
      <c r="E18" s="1"/>
      <c r="F18" s="1"/>
      <c r="G18" s="1"/>
      <c r="H18" s="6">
        <v>151521408.53</v>
      </c>
      <c r="I18" s="6">
        <v>144956177.59</v>
      </c>
      <c r="J18" s="17">
        <v>137963090.91999999</v>
      </c>
      <c r="K18" s="6">
        <v>147339618.19</v>
      </c>
      <c r="L18" s="17">
        <v>149705013.84</v>
      </c>
      <c r="M18" s="17">
        <v>176210189.38</v>
      </c>
      <c r="N18" s="17">
        <v>142810091.5</v>
      </c>
      <c r="O18" s="6">
        <v>145391983.56999999</v>
      </c>
      <c r="P18" s="6">
        <v>146516797.08000001</v>
      </c>
    </row>
    <row r="19" spans="1:16">
      <c r="A19" t="s">
        <v>21</v>
      </c>
      <c r="B19" s="1"/>
      <c r="C19" s="1"/>
      <c r="D19" s="1"/>
      <c r="E19" s="1"/>
      <c r="F19" s="1"/>
      <c r="G19" s="1"/>
      <c r="H19" s="6">
        <v>1413252.35</v>
      </c>
      <c r="I19" s="6">
        <v>4869214.6500000004</v>
      </c>
      <c r="J19" s="6">
        <v>9612000.9199999999</v>
      </c>
      <c r="K19" s="6">
        <v>11052369.49</v>
      </c>
      <c r="L19" s="17">
        <v>10738045.609999999</v>
      </c>
      <c r="M19" s="6">
        <v>11183234.5</v>
      </c>
      <c r="N19" s="17">
        <v>9244618.1099999994</v>
      </c>
      <c r="O19" s="6">
        <v>9754300.5399999991</v>
      </c>
      <c r="P19" s="6">
        <v>11766154.15</v>
      </c>
    </row>
    <row r="20" spans="1:16">
      <c r="A20" t="s">
        <v>22</v>
      </c>
      <c r="B20" s="1"/>
      <c r="C20" s="1"/>
      <c r="D20" s="1"/>
      <c r="E20" s="1"/>
      <c r="F20" s="1"/>
      <c r="G20" s="1"/>
      <c r="H20" s="6">
        <v>14729956.720000001</v>
      </c>
      <c r="I20" s="6">
        <v>15134905.359999999</v>
      </c>
      <c r="J20" s="17">
        <v>14169139.91</v>
      </c>
      <c r="K20" s="6">
        <v>17591931.609999999</v>
      </c>
      <c r="L20" s="17">
        <v>16289266.050000001</v>
      </c>
      <c r="M20" s="6">
        <v>17263512.100000001</v>
      </c>
      <c r="N20" s="6">
        <v>16129232.539999999</v>
      </c>
      <c r="O20" s="6">
        <v>16228656.550000001</v>
      </c>
      <c r="P20" s="6">
        <v>14384378.289999999</v>
      </c>
    </row>
    <row r="21" spans="1:16">
      <c r="A21" t="s">
        <v>23</v>
      </c>
      <c r="B21" s="1"/>
      <c r="C21" s="1"/>
      <c r="D21" s="1"/>
      <c r="E21" s="1"/>
      <c r="F21" s="1"/>
      <c r="G21" s="1"/>
      <c r="H21" s="6">
        <v>11274484.539999999</v>
      </c>
      <c r="I21" s="6">
        <v>14226360.439999999</v>
      </c>
      <c r="J21" s="17">
        <v>12684927.57</v>
      </c>
      <c r="K21" s="6">
        <v>13667651.73</v>
      </c>
      <c r="L21" s="17">
        <v>16034073.02</v>
      </c>
      <c r="M21" s="6">
        <v>57434809.189999998</v>
      </c>
      <c r="N21" s="17">
        <v>20821682.260000002</v>
      </c>
      <c r="O21" s="6">
        <v>20560213.289999999</v>
      </c>
      <c r="P21" s="6">
        <v>20820989.68</v>
      </c>
    </row>
    <row r="22" spans="1:16">
      <c r="A22" t="s">
        <v>24</v>
      </c>
      <c r="B22" s="1"/>
      <c r="C22" s="1"/>
      <c r="D22" s="1"/>
      <c r="E22" s="1"/>
      <c r="F22" s="1"/>
      <c r="G22" s="1"/>
      <c r="H22" s="6">
        <v>8446440.9100000001</v>
      </c>
      <c r="I22" s="6">
        <v>11954624.619999999</v>
      </c>
      <c r="J22" s="6">
        <v>13047423.619999999</v>
      </c>
      <c r="K22" s="6">
        <v>12495745.439999999</v>
      </c>
      <c r="L22" s="17">
        <v>14037999.869999999</v>
      </c>
      <c r="M22" s="6">
        <v>13249988.91</v>
      </c>
      <c r="N22" s="6">
        <v>13466685.800000001</v>
      </c>
      <c r="O22" s="6">
        <v>13259911.74</v>
      </c>
      <c r="P22" s="6">
        <v>16032446.65</v>
      </c>
    </row>
    <row r="23" spans="1:16">
      <c r="A23" t="s">
        <v>25</v>
      </c>
      <c r="B23" s="1"/>
      <c r="C23" s="1"/>
      <c r="D23" s="1"/>
      <c r="E23" s="1"/>
      <c r="F23" s="1"/>
      <c r="G23" s="1"/>
      <c r="H23" s="6">
        <v>11867575.74</v>
      </c>
      <c r="I23" s="6">
        <v>11469525.26</v>
      </c>
      <c r="J23" s="6">
        <v>12525714.85</v>
      </c>
      <c r="K23" s="6">
        <v>13251381.109999999</v>
      </c>
      <c r="L23" s="17">
        <v>14854332.460000001</v>
      </c>
      <c r="M23" s="6">
        <v>15665338.18</v>
      </c>
      <c r="N23" s="17">
        <v>16086702.9</v>
      </c>
      <c r="O23" s="6">
        <v>15375174.33</v>
      </c>
      <c r="P23" s="6">
        <v>16893583.379999999</v>
      </c>
    </row>
    <row r="24" spans="1:16">
      <c r="A24" t="s">
        <v>26</v>
      </c>
      <c r="B24" s="1"/>
      <c r="C24" s="1"/>
      <c r="D24" s="1"/>
      <c r="E24" s="1"/>
      <c r="F24" s="1"/>
      <c r="G24" s="1"/>
      <c r="H24" s="6">
        <v>32727583.010000002</v>
      </c>
      <c r="I24" s="6">
        <v>34074550.710000001</v>
      </c>
      <c r="J24" s="6">
        <v>36832266.880000003</v>
      </c>
      <c r="K24" s="6">
        <v>45318792.460000001</v>
      </c>
      <c r="L24" s="17">
        <v>52790591.890000001</v>
      </c>
      <c r="M24" s="17">
        <v>68844212.650000006</v>
      </c>
      <c r="N24" s="17">
        <v>58621077.240000002</v>
      </c>
      <c r="O24" s="6">
        <v>58173467.810000002</v>
      </c>
      <c r="P24" s="6">
        <v>62235714.460000001</v>
      </c>
    </row>
    <row r="25" spans="1:16">
      <c r="A25" t="s">
        <v>27</v>
      </c>
      <c r="B25" s="1"/>
      <c r="C25" s="1"/>
      <c r="D25" s="1"/>
      <c r="E25" s="1"/>
      <c r="F25" s="1"/>
      <c r="G25" s="1"/>
      <c r="H25" s="6">
        <v>17210416.460000001</v>
      </c>
      <c r="I25" s="6">
        <v>19724222.559999999</v>
      </c>
      <c r="J25" s="6">
        <v>22771437.030000001</v>
      </c>
      <c r="K25" s="6">
        <v>26165254.629999999</v>
      </c>
      <c r="L25" s="17">
        <v>31047709.649999999</v>
      </c>
      <c r="M25" s="6">
        <v>45585470.43</v>
      </c>
      <c r="N25" s="17">
        <v>28957208.960000001</v>
      </c>
      <c r="O25" s="6">
        <v>27082228.98</v>
      </c>
      <c r="P25" s="6">
        <v>31226137.73</v>
      </c>
    </row>
    <row r="26" spans="1:16">
      <c r="A26" t="s">
        <v>28</v>
      </c>
      <c r="B26" s="1"/>
      <c r="C26" s="1"/>
      <c r="D26" s="1"/>
      <c r="E26" s="1"/>
      <c r="F26" s="1"/>
      <c r="G26" s="1"/>
      <c r="H26" s="6">
        <v>34818754.890000001</v>
      </c>
      <c r="I26" s="6">
        <v>37544374.450000003</v>
      </c>
      <c r="J26" s="17">
        <v>36851797.770000003</v>
      </c>
      <c r="K26" s="6">
        <v>40894000.520000003</v>
      </c>
      <c r="L26" s="17">
        <v>48117614.039999999</v>
      </c>
      <c r="M26" s="11">
        <v>37330170.359999999</v>
      </c>
      <c r="N26" s="17">
        <v>35266398.659999996</v>
      </c>
      <c r="O26" s="6">
        <v>31451516.609999999</v>
      </c>
      <c r="P26" s="6">
        <v>31886518.48</v>
      </c>
    </row>
    <row r="27" spans="1:16">
      <c r="A27" t="s">
        <v>29</v>
      </c>
      <c r="B27" s="1"/>
      <c r="C27" s="1"/>
      <c r="D27" s="1"/>
      <c r="E27" s="1"/>
      <c r="F27" s="1"/>
      <c r="G27" s="1"/>
      <c r="H27" s="6">
        <v>6221297.9800000004</v>
      </c>
      <c r="I27" s="6">
        <v>8894725.5199999996</v>
      </c>
      <c r="J27" s="17">
        <v>6759492.4800000004</v>
      </c>
      <c r="K27" s="6">
        <v>11614699.970000001</v>
      </c>
      <c r="L27" s="17">
        <v>8648809.3100000005</v>
      </c>
      <c r="M27" s="6">
        <v>7396413.4000000004</v>
      </c>
      <c r="N27" s="17">
        <v>6627030.3600000003</v>
      </c>
      <c r="O27" s="6">
        <v>7234970.3399999999</v>
      </c>
      <c r="P27" s="6">
        <v>8640521.2100000009</v>
      </c>
    </row>
    <row r="28" spans="1:16">
      <c r="A28" t="s">
        <v>30</v>
      </c>
      <c r="B28" s="1"/>
      <c r="C28" s="1"/>
      <c r="D28" s="1"/>
      <c r="E28" s="1"/>
      <c r="F28" s="1"/>
      <c r="G28" s="1"/>
      <c r="H28" s="6">
        <v>20364934.969999999</v>
      </c>
      <c r="I28" s="6">
        <v>20523897.289999999</v>
      </c>
      <c r="J28" s="6">
        <v>21731284.719999999</v>
      </c>
      <c r="K28" s="6">
        <v>22755255.460000001</v>
      </c>
      <c r="L28" s="17">
        <v>26887552.629999999</v>
      </c>
      <c r="M28" s="6">
        <v>23780763.649999999</v>
      </c>
      <c r="N28" s="17">
        <v>22372656.780000001</v>
      </c>
      <c r="O28" s="6">
        <v>22817155.149999999</v>
      </c>
      <c r="P28" s="6">
        <v>22457965.43</v>
      </c>
    </row>
    <row r="29" spans="1:16">
      <c r="A29" t="s">
        <v>31</v>
      </c>
      <c r="B29" s="1"/>
      <c r="C29" s="1"/>
      <c r="D29" s="1"/>
      <c r="E29" s="1"/>
      <c r="F29" s="1"/>
      <c r="G29" s="1"/>
      <c r="H29" s="6">
        <v>12447254.189999999</v>
      </c>
      <c r="I29" s="6">
        <v>12809658.5</v>
      </c>
      <c r="J29" s="6">
        <v>13645534.58</v>
      </c>
      <c r="K29" s="6">
        <v>14390305.57</v>
      </c>
      <c r="L29" s="17">
        <v>17070995.399999999</v>
      </c>
      <c r="M29" s="6">
        <v>24141362.420000002</v>
      </c>
      <c r="N29" s="17">
        <v>16149476.83</v>
      </c>
      <c r="O29" s="6">
        <v>17109421.870000001</v>
      </c>
      <c r="P29" s="6">
        <v>20487237.390000001</v>
      </c>
    </row>
    <row r="30" spans="1:16">
      <c r="A30" t="s">
        <v>32</v>
      </c>
      <c r="B30" s="1"/>
      <c r="C30" s="1"/>
      <c r="D30" s="1"/>
      <c r="E30" s="1"/>
      <c r="F30" s="1"/>
      <c r="G30" s="1"/>
      <c r="H30" s="6">
        <v>30101266.969999999</v>
      </c>
      <c r="I30" s="6">
        <v>34972059.420000002</v>
      </c>
      <c r="J30" s="6">
        <v>35141209.450000003</v>
      </c>
      <c r="K30" s="6">
        <v>38520276.009999998</v>
      </c>
      <c r="L30" s="17">
        <v>49450427.700000003</v>
      </c>
      <c r="M30" s="17">
        <v>32859784.129999999</v>
      </c>
      <c r="N30" s="17">
        <v>54186290.079999998</v>
      </c>
      <c r="O30" s="6">
        <v>55400180.07</v>
      </c>
      <c r="P30" s="6">
        <v>57049386.240000002</v>
      </c>
    </row>
    <row r="31" spans="1:16">
      <c r="A31" t="s">
        <v>33</v>
      </c>
      <c r="B31" s="1"/>
      <c r="C31" s="1"/>
      <c r="D31" s="1"/>
      <c r="E31" s="1"/>
      <c r="F31" s="1"/>
      <c r="G31" s="1"/>
      <c r="H31" s="6">
        <v>25620874.129999999</v>
      </c>
      <c r="I31" s="6">
        <v>26587530.440000001</v>
      </c>
      <c r="J31" s="6">
        <v>28550078.359999999</v>
      </c>
      <c r="K31" s="6">
        <v>27456137.559999999</v>
      </c>
      <c r="L31" s="17">
        <v>41070334.700000003</v>
      </c>
      <c r="M31" s="6">
        <v>35193850.829999998</v>
      </c>
      <c r="N31" s="18">
        <v>30877832.539999999</v>
      </c>
      <c r="O31" s="6">
        <v>30595373.57</v>
      </c>
      <c r="P31" s="6">
        <v>31624135.120000001</v>
      </c>
    </row>
    <row r="32" spans="1:16">
      <c r="A32" t="s">
        <v>85</v>
      </c>
      <c r="B32" s="1"/>
      <c r="C32" s="1"/>
      <c r="D32" s="1"/>
      <c r="E32" s="1"/>
      <c r="F32" s="1"/>
      <c r="G32" s="1"/>
      <c r="H32" s="6">
        <v>30648370.949999999</v>
      </c>
      <c r="I32" s="6">
        <v>32328506.219999999</v>
      </c>
      <c r="J32" s="6">
        <v>31843279.02</v>
      </c>
      <c r="K32" s="6">
        <v>38582370.439999998</v>
      </c>
      <c r="L32" s="17">
        <v>38487307.390000001</v>
      </c>
      <c r="M32" s="17">
        <v>175210159.38</v>
      </c>
      <c r="N32" s="17">
        <v>43017359.479999997</v>
      </c>
      <c r="O32" s="6">
        <v>47702149.740000002</v>
      </c>
      <c r="P32" s="6">
        <v>48972036.590000004</v>
      </c>
    </row>
    <row r="33" spans="1:16">
      <c r="A33" s="9" t="s">
        <v>34</v>
      </c>
      <c r="B33" s="6"/>
      <c r="C33" s="6"/>
      <c r="D33" s="6"/>
      <c r="E33" s="6"/>
      <c r="F33" s="6"/>
      <c r="G33" s="6"/>
      <c r="H33" s="6">
        <v>15015908.41</v>
      </c>
      <c r="I33" s="6">
        <v>17229188.219999999</v>
      </c>
      <c r="J33" s="6">
        <v>18352904.170000002</v>
      </c>
      <c r="K33" s="6">
        <v>21631802.68</v>
      </c>
      <c r="L33" s="17">
        <v>19695742.859999999</v>
      </c>
      <c r="M33" s="6">
        <v>24141382.420000002</v>
      </c>
      <c r="N33" s="17">
        <v>25614518.469999999</v>
      </c>
      <c r="O33" s="6">
        <v>25851149.370000001</v>
      </c>
      <c r="P33" s="6">
        <v>27980713.48</v>
      </c>
    </row>
    <row r="34" spans="1:16">
      <c r="A34" t="s">
        <v>35</v>
      </c>
      <c r="B34" s="1"/>
      <c r="C34" s="1"/>
      <c r="D34" s="1"/>
      <c r="E34" s="1"/>
      <c r="F34" s="1"/>
      <c r="G34" s="1"/>
      <c r="H34" s="6">
        <v>19499097.550000001</v>
      </c>
      <c r="I34" s="6">
        <v>26451093.079999998</v>
      </c>
      <c r="J34" s="6">
        <v>24903715.02</v>
      </c>
      <c r="K34" s="6">
        <v>27520766.16</v>
      </c>
      <c r="L34" s="17">
        <v>26157483.32</v>
      </c>
      <c r="M34" s="17">
        <v>32859754.129999999</v>
      </c>
      <c r="N34" s="17">
        <v>32822025.41</v>
      </c>
      <c r="O34" s="6">
        <v>33016437.27</v>
      </c>
      <c r="P34" s="6">
        <v>37134012.240000002</v>
      </c>
    </row>
    <row r="35" spans="1:16">
      <c r="A35" t="s">
        <v>36</v>
      </c>
      <c r="B35" s="1"/>
      <c r="C35" s="1"/>
      <c r="D35" s="1"/>
      <c r="E35" s="1"/>
      <c r="F35" s="1"/>
      <c r="G35" s="1"/>
      <c r="H35" s="6">
        <v>17985300.870000001</v>
      </c>
      <c r="I35" s="6">
        <v>18228693.050000001</v>
      </c>
      <c r="J35" s="6">
        <v>19041489.539999999</v>
      </c>
      <c r="K35" s="6">
        <v>19952544.199999999</v>
      </c>
      <c r="L35" s="17">
        <v>22236293.859999999</v>
      </c>
      <c r="M35" s="17">
        <v>19739385.43</v>
      </c>
      <c r="N35" s="17">
        <v>16511534.810000001</v>
      </c>
      <c r="O35" s="6">
        <v>17710247.440000001</v>
      </c>
      <c r="P35" s="6">
        <v>19428249.390000001</v>
      </c>
    </row>
    <row r="36" spans="1:16">
      <c r="A36" t="s">
        <v>79</v>
      </c>
      <c r="B36" s="1"/>
      <c r="C36" s="1"/>
      <c r="D36" s="1"/>
      <c r="E36" s="1"/>
      <c r="F36" s="1"/>
      <c r="G36" s="1"/>
      <c r="H36" s="1"/>
      <c r="I36" s="1"/>
      <c r="J36" s="1"/>
      <c r="K36" s="1"/>
      <c r="L36" s="1"/>
      <c r="M36" s="6">
        <v>5152654.88</v>
      </c>
      <c r="N36" s="6">
        <v>11502532.199999999</v>
      </c>
      <c r="O36" s="6">
        <v>28305379.079999998</v>
      </c>
      <c r="P36" s="6">
        <v>31067633.050000001</v>
      </c>
    </row>
    <row r="37" spans="1:16">
      <c r="A37" t="s">
        <v>80</v>
      </c>
      <c r="B37" s="1"/>
      <c r="C37" s="1"/>
      <c r="D37" s="1"/>
      <c r="E37" s="1"/>
      <c r="F37" s="1"/>
      <c r="G37" s="1"/>
      <c r="H37" s="1"/>
      <c r="I37" s="1"/>
      <c r="J37" s="1"/>
      <c r="K37" s="1"/>
      <c r="L37" s="1"/>
      <c r="M37" s="6">
        <v>4140884.47</v>
      </c>
      <c r="N37" s="17">
        <v>8632629.4800000004</v>
      </c>
      <c r="O37" s="6">
        <v>16104603.23</v>
      </c>
      <c r="P37" s="6">
        <v>14335819.67</v>
      </c>
    </row>
    <row r="38" spans="1:16">
      <c r="A38" t="s">
        <v>81</v>
      </c>
      <c r="B38" s="1"/>
      <c r="C38" s="1"/>
      <c r="D38" s="1"/>
      <c r="E38" s="1"/>
      <c r="F38" s="1"/>
      <c r="G38" s="1"/>
      <c r="H38" s="1"/>
      <c r="I38" s="1"/>
      <c r="J38" s="1"/>
      <c r="K38" s="1"/>
      <c r="L38" s="1"/>
      <c r="M38" s="6">
        <v>5374975.8899999997</v>
      </c>
      <c r="N38" s="6">
        <v>9036234.2899999991</v>
      </c>
      <c r="O38" s="6">
        <v>12894822.23</v>
      </c>
      <c r="P38" s="6">
        <v>17059024.82</v>
      </c>
    </row>
    <row r="39" spans="1:16">
      <c r="A39" t="s">
        <v>87</v>
      </c>
      <c r="B39" s="1"/>
      <c r="C39" s="1"/>
      <c r="D39" s="1"/>
      <c r="E39" s="1"/>
      <c r="F39" s="1"/>
      <c r="G39" s="1"/>
      <c r="H39" s="1"/>
      <c r="I39" s="1"/>
      <c r="J39" s="1"/>
      <c r="K39" s="1"/>
      <c r="L39" s="17">
        <v>3371528</v>
      </c>
      <c r="M39" s="17">
        <v>10893258.33</v>
      </c>
      <c r="N39" s="17">
        <v>16258697.810000001</v>
      </c>
      <c r="O39" s="6">
        <v>17409875.300000001</v>
      </c>
      <c r="P39" s="6">
        <v>18523908.66</v>
      </c>
    </row>
    <row r="40" spans="1:16">
      <c r="A40" t="s">
        <v>88</v>
      </c>
      <c r="B40" s="1"/>
      <c r="C40" s="1"/>
      <c r="D40" s="1"/>
      <c r="E40" s="1"/>
      <c r="F40" s="1"/>
      <c r="G40" s="1"/>
      <c r="H40" s="6">
        <v>49832012.899999999</v>
      </c>
      <c r="I40" s="6">
        <v>62217671.659999996</v>
      </c>
      <c r="J40" s="17">
        <v>69288489.019999996</v>
      </c>
      <c r="K40" s="6">
        <v>70559173.069999993</v>
      </c>
      <c r="L40" s="17">
        <v>68047250.760000005</v>
      </c>
      <c r="M40" s="17">
        <v>75882615.769999996</v>
      </c>
      <c r="N40" s="17">
        <v>72092147.680000007</v>
      </c>
      <c r="O40" s="6">
        <v>76124659</v>
      </c>
      <c r="P40" s="6">
        <v>72885524.900000006</v>
      </c>
    </row>
    <row r="41" spans="1:16">
      <c r="A41" t="s">
        <v>38</v>
      </c>
      <c r="B41" s="1"/>
      <c r="C41" s="1"/>
      <c r="D41" s="1"/>
      <c r="E41" s="1"/>
      <c r="F41" s="1"/>
      <c r="G41" s="1"/>
      <c r="H41" s="6">
        <v>107578811.38</v>
      </c>
      <c r="I41" s="6">
        <v>65569886.57</v>
      </c>
      <c r="J41" s="17">
        <v>54497886.850000001</v>
      </c>
      <c r="K41" s="6">
        <v>56857810.880000003</v>
      </c>
      <c r="L41" s="17">
        <v>62248016.530000001</v>
      </c>
      <c r="M41" s="17">
        <v>68844212.650000006</v>
      </c>
      <c r="N41" s="17">
        <v>71301185.120000005</v>
      </c>
      <c r="O41" s="6">
        <v>75482898.810000002</v>
      </c>
      <c r="P41" s="6">
        <v>65931427.100000001</v>
      </c>
    </row>
    <row r="42" spans="1:16">
      <c r="A42" t="s">
        <v>39</v>
      </c>
      <c r="B42" s="1"/>
      <c r="C42" s="1"/>
      <c r="D42" s="1"/>
      <c r="E42" s="1"/>
      <c r="F42" s="1"/>
      <c r="G42" s="1"/>
      <c r="H42" s="6">
        <v>50192313.340000004</v>
      </c>
      <c r="I42" s="6">
        <v>46304119.880000003</v>
      </c>
      <c r="J42" s="17">
        <v>46558621.770000003</v>
      </c>
      <c r="K42" s="6">
        <v>51603754.299999997</v>
      </c>
      <c r="L42" s="17">
        <v>55120119.609999999</v>
      </c>
      <c r="M42" s="17">
        <v>65900000</v>
      </c>
      <c r="N42" s="17">
        <v>68115983.069999993</v>
      </c>
      <c r="O42" s="6">
        <v>71870405.739999995</v>
      </c>
      <c r="P42" s="6">
        <v>68029909.739999995</v>
      </c>
    </row>
    <row r="43" spans="1:16">
      <c r="A43" t="s">
        <v>40</v>
      </c>
      <c r="B43" s="1" t="s">
        <v>50</v>
      </c>
      <c r="C43" s="1"/>
      <c r="D43" s="1"/>
      <c r="E43" s="1"/>
      <c r="F43" s="1"/>
      <c r="G43" s="1"/>
      <c r="H43" s="6">
        <v>9167127.5999999996</v>
      </c>
      <c r="I43" s="6">
        <v>9032577.2300000004</v>
      </c>
      <c r="J43" s="6">
        <v>10077432.939999999</v>
      </c>
      <c r="K43" s="6">
        <v>11621074.220000001</v>
      </c>
      <c r="L43" s="17">
        <v>13871571.050000001</v>
      </c>
      <c r="M43" s="6">
        <v>11805834.24</v>
      </c>
      <c r="N43" s="17">
        <v>11364819.369999999</v>
      </c>
      <c r="O43" s="6">
        <v>11440501.470000001</v>
      </c>
      <c r="P43" s="6">
        <v>11676940.859999999</v>
      </c>
    </row>
    <row r="44" spans="1:16">
      <c r="A44" t="s">
        <v>41</v>
      </c>
      <c r="B44" s="1"/>
      <c r="C44" s="1"/>
      <c r="D44" s="1"/>
      <c r="E44" s="1"/>
      <c r="F44" s="1"/>
      <c r="G44" s="1"/>
      <c r="H44" s="6">
        <v>32461476.25</v>
      </c>
      <c r="I44" s="6">
        <v>35225065.57</v>
      </c>
      <c r="J44" s="17">
        <v>40739443.060000002</v>
      </c>
      <c r="K44" s="6">
        <v>41137448.189999998</v>
      </c>
      <c r="L44" s="17">
        <v>56828868.229999997</v>
      </c>
      <c r="M44" s="6">
        <v>60714915.600000001</v>
      </c>
      <c r="N44" s="17">
        <v>60884355.840000004</v>
      </c>
      <c r="O44" s="6">
        <v>62784837.409999996</v>
      </c>
      <c r="P44" s="6">
        <v>66134600.950000003</v>
      </c>
    </row>
    <row r="45" spans="1:16">
      <c r="A45" t="s">
        <v>96</v>
      </c>
      <c r="B45" s="1"/>
      <c r="C45" s="1"/>
      <c r="D45" s="1"/>
      <c r="E45" s="1"/>
      <c r="F45" s="1"/>
      <c r="G45" s="1"/>
      <c r="H45" s="1"/>
      <c r="I45" s="1"/>
      <c r="J45" s="1"/>
      <c r="K45" s="1"/>
      <c r="L45" s="1"/>
      <c r="M45" s="1"/>
      <c r="N45" s="1"/>
      <c r="O45" s="6">
        <v>145370.19</v>
      </c>
      <c r="P45" s="6">
        <v>11103806.83</v>
      </c>
    </row>
    <row r="46" spans="1:16">
      <c r="A46" t="s">
        <v>101</v>
      </c>
      <c r="B46" s="1"/>
      <c r="C46" s="1"/>
      <c r="D46" s="1"/>
      <c r="E46" s="1"/>
      <c r="F46" s="1"/>
      <c r="G46" s="1"/>
      <c r="H46" s="1"/>
      <c r="I46" s="6">
        <v>833235.88</v>
      </c>
      <c r="J46" s="6">
        <v>974841.89</v>
      </c>
      <c r="K46" s="6">
        <v>926212.45</v>
      </c>
      <c r="L46" s="17">
        <v>1020766.37</v>
      </c>
      <c r="M46" s="6">
        <v>994351.74</v>
      </c>
      <c r="N46" s="6">
        <v>603566.13</v>
      </c>
      <c r="O46" s="6">
        <v>420734.45</v>
      </c>
      <c r="P46" s="6">
        <v>456122.82</v>
      </c>
    </row>
    <row r="47" spans="1:16">
      <c r="A47" t="s">
        <v>43</v>
      </c>
      <c r="B47" s="1"/>
      <c r="C47" s="1"/>
      <c r="D47" s="1"/>
      <c r="E47" s="1"/>
      <c r="F47" s="1"/>
      <c r="G47" s="1"/>
      <c r="H47" s="6">
        <v>2417652.11</v>
      </c>
      <c r="I47" s="6">
        <v>2412559.2599999998</v>
      </c>
      <c r="J47" s="17">
        <v>986226.98</v>
      </c>
      <c r="K47" s="1"/>
      <c r="L47" s="1"/>
      <c r="M47" s="1"/>
      <c r="N47" s="1"/>
      <c r="O47" s="1"/>
      <c r="P47" s="1"/>
    </row>
    <row r="48" spans="1:16">
      <c r="A48" t="s">
        <v>44</v>
      </c>
      <c r="B48" s="1"/>
      <c r="C48" s="1"/>
      <c r="D48" s="1"/>
      <c r="E48" s="1"/>
      <c r="F48" s="1"/>
      <c r="G48" s="1"/>
      <c r="H48" s="6">
        <v>1707053.51</v>
      </c>
      <c r="I48" s="6">
        <v>1584426.16</v>
      </c>
      <c r="J48" s="6">
        <v>1702165.54</v>
      </c>
      <c r="K48" s="6">
        <v>1880200.13</v>
      </c>
      <c r="L48" s="17">
        <v>1618378.72</v>
      </c>
      <c r="M48" s="6">
        <v>1896974.09</v>
      </c>
      <c r="N48" s="6">
        <v>1642025.28</v>
      </c>
      <c r="O48" s="6">
        <v>1478089.93</v>
      </c>
      <c r="P48" s="1"/>
    </row>
    <row r="49" spans="1:16">
      <c r="A49" t="s">
        <v>45</v>
      </c>
      <c r="B49" s="1"/>
      <c r="C49" s="1"/>
      <c r="D49" s="1"/>
      <c r="E49" s="1"/>
      <c r="F49" s="1"/>
      <c r="G49" s="1"/>
      <c r="H49" s="6">
        <v>1634497.35</v>
      </c>
      <c r="I49" s="6">
        <v>1479947.89</v>
      </c>
      <c r="J49" s="17">
        <v>793529.12</v>
      </c>
      <c r="K49" s="1"/>
      <c r="L49" s="1"/>
      <c r="M49" s="1"/>
      <c r="N49" s="1"/>
      <c r="O49" s="1"/>
      <c r="P49" s="1"/>
    </row>
    <row r="50" spans="1:16">
      <c r="A50" t="s">
        <v>46</v>
      </c>
      <c r="B50" s="1"/>
      <c r="C50" s="1"/>
      <c r="D50" s="1"/>
      <c r="E50" s="1"/>
      <c r="F50" s="1"/>
      <c r="G50" s="1"/>
      <c r="H50" s="6">
        <v>2899472.78</v>
      </c>
      <c r="I50" s="6">
        <v>2892370.14</v>
      </c>
      <c r="J50" s="6">
        <v>1127787.25</v>
      </c>
      <c r="K50" s="1"/>
      <c r="L50" s="1"/>
      <c r="M50" s="1"/>
      <c r="N50" s="1"/>
      <c r="O50" s="1"/>
      <c r="P50" s="1"/>
    </row>
    <row r="51" spans="1:16">
      <c r="A51" t="s">
        <v>83</v>
      </c>
      <c r="B51" s="6">
        <v>194510.16</v>
      </c>
      <c r="C51" s="6">
        <v>273957.03000000003</v>
      </c>
      <c r="D51" s="6">
        <v>338380.35</v>
      </c>
      <c r="E51" s="6">
        <v>331974.7</v>
      </c>
      <c r="F51" s="1"/>
      <c r="G51" s="1"/>
      <c r="H51" s="6">
        <v>581785.62</v>
      </c>
      <c r="I51" s="6">
        <v>574508.1</v>
      </c>
      <c r="J51" s="6">
        <v>223361.85</v>
      </c>
      <c r="K51" s="1"/>
      <c r="L51" s="1"/>
      <c r="M51" s="1"/>
      <c r="N51" s="1"/>
      <c r="O51" s="1"/>
      <c r="P51" s="1"/>
    </row>
    <row r="52" spans="1:16">
      <c r="A52" t="s">
        <v>49</v>
      </c>
      <c r="B52" s="6">
        <v>117487.65</v>
      </c>
      <c r="C52" s="6">
        <v>184894.92</v>
      </c>
      <c r="D52" s="6">
        <v>215392.96</v>
      </c>
      <c r="E52" s="6">
        <v>304476.81</v>
      </c>
      <c r="F52" s="1"/>
      <c r="G52" s="1"/>
      <c r="H52" s="6">
        <v>827142.58</v>
      </c>
      <c r="I52" s="6">
        <v>617193.71</v>
      </c>
      <c r="J52" s="6">
        <v>553960.18000000005</v>
      </c>
      <c r="K52" s="6">
        <v>620251.06999999995</v>
      </c>
      <c r="L52" s="17">
        <v>490372.05</v>
      </c>
      <c r="M52" s="6">
        <v>579581.85</v>
      </c>
      <c r="N52" s="6">
        <v>556539.80000000005</v>
      </c>
      <c r="O52" s="1"/>
      <c r="P52" s="1"/>
    </row>
    <row r="53" spans="1:16">
      <c r="A53" t="s">
        <v>51</v>
      </c>
      <c r="B53" s="6">
        <v>1051728.43</v>
      </c>
      <c r="C53" s="6">
        <v>1401862.95</v>
      </c>
      <c r="D53" s="6">
        <v>1865773.38</v>
      </c>
      <c r="E53" s="6">
        <v>1980150.46</v>
      </c>
      <c r="F53" s="1"/>
      <c r="G53" s="1"/>
      <c r="H53" s="6">
        <v>15222476.9</v>
      </c>
      <c r="I53" s="6">
        <v>8721711.4900000002</v>
      </c>
      <c r="J53" s="6">
        <v>11746249.34</v>
      </c>
      <c r="K53" s="6">
        <v>16885984.370000001</v>
      </c>
      <c r="L53" s="17">
        <v>18849110.989999998</v>
      </c>
      <c r="M53" s="17">
        <v>8693101.5</v>
      </c>
      <c r="N53" s="17">
        <v>6218730.04</v>
      </c>
      <c r="O53" s="6">
        <v>5979200.1900000004</v>
      </c>
      <c r="P53" s="6">
        <v>6844489.8300000001</v>
      </c>
    </row>
    <row r="54" spans="1:16">
      <c r="A54" t="s">
        <v>52</v>
      </c>
      <c r="B54" s="6">
        <v>240334.83</v>
      </c>
      <c r="C54" s="6">
        <v>187652.8</v>
      </c>
      <c r="D54" s="6">
        <v>242008.12</v>
      </c>
      <c r="E54" s="6">
        <v>314250.88</v>
      </c>
      <c r="F54" s="1"/>
      <c r="G54" s="1"/>
      <c r="H54" s="6">
        <v>343163.66</v>
      </c>
      <c r="I54" s="6">
        <v>464441</v>
      </c>
      <c r="J54" s="17">
        <v>184079.09</v>
      </c>
      <c r="K54" s="1"/>
      <c r="L54" s="1"/>
      <c r="M54" s="1"/>
      <c r="N54" s="1"/>
      <c r="O54" s="1"/>
      <c r="P54" s="1"/>
    </row>
    <row r="55" spans="1:16">
      <c r="A55" t="s">
        <v>53</v>
      </c>
      <c r="B55" s="6">
        <v>158642.32999999999</v>
      </c>
      <c r="C55" s="6">
        <v>97035.12</v>
      </c>
      <c r="D55" s="6">
        <v>381020.33</v>
      </c>
      <c r="E55" s="6">
        <v>460321.48</v>
      </c>
      <c r="F55" s="1"/>
      <c r="G55" s="1"/>
      <c r="H55" s="6">
        <v>1097855.6599999999</v>
      </c>
      <c r="I55" s="6">
        <v>1456363.4</v>
      </c>
      <c r="J55" s="17">
        <v>2739648.49</v>
      </c>
      <c r="K55" s="6">
        <v>3625769.52</v>
      </c>
      <c r="L55" s="6">
        <v>138284.44</v>
      </c>
      <c r="M55" s="1"/>
      <c r="N55" s="1"/>
      <c r="O55" s="1"/>
      <c r="P55" s="1"/>
    </row>
    <row r="56" spans="1:16">
      <c r="A56" t="s">
        <v>82</v>
      </c>
      <c r="B56" s="6">
        <v>329090.59000000003</v>
      </c>
      <c r="C56" s="6">
        <v>367225.89</v>
      </c>
      <c r="D56" s="6">
        <v>451682.37</v>
      </c>
      <c r="E56" s="6">
        <v>470935.52</v>
      </c>
      <c r="F56" s="1"/>
      <c r="G56" s="1"/>
      <c r="H56" s="6">
        <v>525288.19999999995</v>
      </c>
      <c r="I56" s="6">
        <v>506837.77</v>
      </c>
      <c r="J56" s="17">
        <v>485123.84000000003</v>
      </c>
      <c r="K56" s="6">
        <v>469018.28</v>
      </c>
      <c r="L56" s="17">
        <v>453839.85</v>
      </c>
      <c r="M56" s="6">
        <v>394431.32</v>
      </c>
      <c r="N56" s="6">
        <v>376898.81</v>
      </c>
      <c r="O56" s="6">
        <v>136792.03</v>
      </c>
      <c r="P56" s="1"/>
    </row>
    <row r="57" spans="1:16">
      <c r="A57" t="s">
        <v>54</v>
      </c>
      <c r="B57" s="1"/>
      <c r="C57" s="1"/>
      <c r="D57" s="1"/>
      <c r="E57" s="6">
        <v>1052653.7</v>
      </c>
      <c r="F57" s="1"/>
      <c r="G57" s="1"/>
      <c r="H57" s="6">
        <v>1365537.43</v>
      </c>
      <c r="I57" s="6">
        <v>1576165.79</v>
      </c>
      <c r="J57" s="6">
        <v>1824456.81</v>
      </c>
      <c r="K57" s="6">
        <v>2965177.95</v>
      </c>
      <c r="L57" s="17">
        <v>4214418.08</v>
      </c>
      <c r="M57" s="17">
        <v>2645887.7599999998</v>
      </c>
      <c r="N57" s="17">
        <v>1784539.24</v>
      </c>
      <c r="O57" s="6">
        <v>1463303.17</v>
      </c>
      <c r="P57" s="6">
        <v>1179875.1399999999</v>
      </c>
    </row>
    <row r="58" spans="1:16">
      <c r="A58" t="s">
        <v>55</v>
      </c>
      <c r="B58" s="1"/>
      <c r="C58" s="1"/>
      <c r="D58" s="1"/>
      <c r="E58" s="1"/>
      <c r="F58" s="1"/>
      <c r="G58" s="1"/>
      <c r="H58" s="6">
        <v>7352424.7300000004</v>
      </c>
      <c r="I58" s="6">
        <v>9888628.5199999996</v>
      </c>
      <c r="J58" s="17">
        <v>7396482.9100000001</v>
      </c>
      <c r="K58" s="6">
        <v>8794547.6799999997</v>
      </c>
      <c r="L58" s="17">
        <v>9303091.6300000008</v>
      </c>
      <c r="M58" s="17">
        <v>9454030.5500000007</v>
      </c>
      <c r="N58" s="17">
        <v>8493472.5099999998</v>
      </c>
      <c r="O58" s="6">
        <v>10203589.810000001</v>
      </c>
      <c r="P58" s="6">
        <v>17363843.34</v>
      </c>
    </row>
    <row r="59" spans="1:16">
      <c r="A59" t="s">
        <v>56</v>
      </c>
      <c r="B59" s="1"/>
      <c r="C59" s="1"/>
      <c r="D59" s="1"/>
      <c r="E59" s="1"/>
      <c r="F59" s="1"/>
      <c r="G59" s="1"/>
      <c r="H59" s="6">
        <v>222388.64</v>
      </c>
      <c r="I59" s="6">
        <v>267745.82</v>
      </c>
      <c r="J59" s="17">
        <v>268848.34000000003</v>
      </c>
      <c r="K59" s="6">
        <v>344663.24</v>
      </c>
      <c r="L59" s="6">
        <v>279759.55</v>
      </c>
      <c r="M59" s="6">
        <v>271643.23</v>
      </c>
      <c r="N59" s="6">
        <v>250242.83</v>
      </c>
      <c r="O59" s="6">
        <v>244431.1</v>
      </c>
      <c r="P59" s="1"/>
    </row>
    <row r="60" spans="1:16">
      <c r="A60" t="s">
        <v>57</v>
      </c>
      <c r="B60" s="1"/>
      <c r="C60" s="1"/>
      <c r="D60" s="1"/>
      <c r="E60" s="1"/>
      <c r="F60" s="1"/>
      <c r="G60" s="1"/>
      <c r="H60" s="6">
        <v>405233.42</v>
      </c>
      <c r="I60" s="6">
        <v>411554.6</v>
      </c>
      <c r="J60" s="6">
        <v>522470.93</v>
      </c>
      <c r="K60" s="6">
        <v>473158.09</v>
      </c>
      <c r="L60" s="17">
        <v>386173.52</v>
      </c>
      <c r="M60" s="6">
        <v>438729.05</v>
      </c>
      <c r="N60" s="6">
        <v>333654.15000000002</v>
      </c>
      <c r="O60" s="6">
        <v>313445.12</v>
      </c>
      <c r="P60" s="1"/>
    </row>
    <row r="61" spans="1:16">
      <c r="A61" t="s">
        <v>58</v>
      </c>
      <c r="B61" s="1"/>
      <c r="C61" s="1"/>
      <c r="D61" s="1"/>
      <c r="E61" s="1"/>
      <c r="F61" s="1"/>
      <c r="G61" s="1"/>
      <c r="H61" s="6">
        <v>282850.09000000003</v>
      </c>
      <c r="I61" s="6">
        <v>265746.68</v>
      </c>
      <c r="J61" s="6">
        <v>276374.5</v>
      </c>
      <c r="K61" s="6">
        <v>279880.45</v>
      </c>
      <c r="L61" s="6">
        <v>278732.74</v>
      </c>
      <c r="M61" s="6">
        <v>269299.02</v>
      </c>
      <c r="N61" s="6">
        <v>253047.65</v>
      </c>
      <c r="O61" s="6">
        <v>274197.7</v>
      </c>
      <c r="P61" s="1"/>
    </row>
    <row r="62" spans="1:16">
      <c r="A62" t="s">
        <v>59</v>
      </c>
      <c r="B62" s="1"/>
      <c r="C62" s="1"/>
      <c r="D62" s="1"/>
      <c r="E62" s="1"/>
      <c r="F62" s="1"/>
      <c r="G62" s="1"/>
      <c r="H62" s="6">
        <v>349094.01</v>
      </c>
      <c r="I62" s="6">
        <v>478819.72</v>
      </c>
      <c r="J62" s="17">
        <v>379836.84</v>
      </c>
      <c r="K62" s="6">
        <v>367783.45</v>
      </c>
      <c r="L62" s="17">
        <v>397576.84</v>
      </c>
      <c r="M62" s="6">
        <v>394180.67</v>
      </c>
      <c r="N62" s="6">
        <v>317856.74</v>
      </c>
      <c r="O62" s="6">
        <v>315882.06</v>
      </c>
      <c r="P62" s="1"/>
    </row>
    <row r="63" spans="1:16">
      <c r="A63" t="s">
        <v>60</v>
      </c>
      <c r="B63" s="1"/>
      <c r="C63" s="1"/>
      <c r="D63" s="1"/>
      <c r="E63" s="1"/>
      <c r="F63" s="1"/>
      <c r="G63" s="1"/>
      <c r="H63" s="6">
        <v>268892.19</v>
      </c>
      <c r="I63" s="6">
        <v>371693.12</v>
      </c>
      <c r="J63" s="6">
        <v>275125.06</v>
      </c>
      <c r="K63" s="6">
        <v>277989.32</v>
      </c>
      <c r="L63" s="6">
        <v>273845.90000000002</v>
      </c>
      <c r="M63" s="6">
        <v>260875</v>
      </c>
      <c r="N63" s="6">
        <v>238860.74</v>
      </c>
      <c r="O63" s="6">
        <v>249942.46</v>
      </c>
      <c r="P63" s="1"/>
    </row>
    <row r="64" spans="1:16">
      <c r="A64" t="s">
        <v>62</v>
      </c>
      <c r="B64" s="1"/>
      <c r="C64" s="1"/>
      <c r="D64" s="1"/>
      <c r="E64" s="1"/>
      <c r="F64" s="1"/>
      <c r="G64" s="1"/>
      <c r="H64" s="6">
        <v>852334.09</v>
      </c>
      <c r="I64" s="6">
        <v>1521345.45</v>
      </c>
      <c r="J64" s="6">
        <v>1917692.43</v>
      </c>
      <c r="K64" s="6">
        <v>660357.68000000005</v>
      </c>
      <c r="L64" s="17">
        <v>592561.9</v>
      </c>
      <c r="M64" s="6">
        <v>552266.27</v>
      </c>
      <c r="N64" s="6">
        <v>485493.89</v>
      </c>
      <c r="O64" s="6">
        <v>465182.09</v>
      </c>
      <c r="P64" s="1"/>
    </row>
    <row r="65" spans="1:16">
      <c r="A65" t="s">
        <v>63</v>
      </c>
      <c r="B65" s="1"/>
      <c r="C65" s="1"/>
      <c r="D65" s="1"/>
      <c r="E65" s="1"/>
      <c r="F65" s="1"/>
      <c r="G65" s="1"/>
      <c r="H65" s="6">
        <v>700827.42</v>
      </c>
      <c r="I65" s="6">
        <v>455231.61</v>
      </c>
      <c r="J65" s="6">
        <v>405840.77</v>
      </c>
      <c r="K65" s="6">
        <v>471911.54</v>
      </c>
      <c r="L65" s="17">
        <v>405498.97</v>
      </c>
      <c r="M65" s="6">
        <v>388559.81</v>
      </c>
      <c r="N65" s="6">
        <v>361753.85</v>
      </c>
      <c r="O65" s="6">
        <v>317972.75</v>
      </c>
      <c r="P65" s="1"/>
    </row>
    <row r="66" spans="1:16">
      <c r="A66" t="s">
        <v>61</v>
      </c>
      <c r="B66" s="1"/>
      <c r="C66" s="1"/>
      <c r="D66" s="1"/>
      <c r="E66" s="1"/>
      <c r="F66" s="1"/>
      <c r="G66" s="1"/>
      <c r="H66" s="6">
        <v>215154.88</v>
      </c>
      <c r="I66" s="6">
        <v>229685.61</v>
      </c>
      <c r="J66" s="17">
        <v>234686.01</v>
      </c>
      <c r="K66" s="6">
        <v>292850.18</v>
      </c>
      <c r="L66" s="6">
        <v>282883.71999999997</v>
      </c>
      <c r="M66" s="6">
        <v>276740.46000000002</v>
      </c>
      <c r="N66" s="6">
        <v>293809.73</v>
      </c>
      <c r="O66" s="6">
        <v>303180.78999999998</v>
      </c>
      <c r="P66" s="1"/>
    </row>
    <row r="67" spans="1:16">
      <c r="A67" t="s">
        <v>64</v>
      </c>
      <c r="B67" s="1"/>
      <c r="C67" s="1"/>
      <c r="D67" s="1"/>
      <c r="E67" s="1"/>
      <c r="F67" s="1"/>
      <c r="G67" s="1"/>
      <c r="H67" s="6">
        <v>1028545.89</v>
      </c>
      <c r="I67" s="6">
        <v>1225781.75</v>
      </c>
      <c r="J67" s="6">
        <v>1217674.8999999999</v>
      </c>
      <c r="K67" s="6">
        <v>1270919.4099999999</v>
      </c>
      <c r="L67" s="17">
        <v>1065094.26</v>
      </c>
      <c r="M67" s="6">
        <v>938645.78</v>
      </c>
      <c r="N67" s="6">
        <v>732737.82</v>
      </c>
      <c r="O67" s="6">
        <v>1092778.53</v>
      </c>
      <c r="P67" s="1"/>
    </row>
    <row r="68" spans="1:16">
      <c r="A68" t="s">
        <v>65</v>
      </c>
      <c r="B68" s="1"/>
      <c r="C68" s="1"/>
      <c r="D68" s="1"/>
      <c r="E68" s="1"/>
      <c r="F68" s="1"/>
      <c r="G68" s="1"/>
      <c r="H68" s="6">
        <v>315323.68</v>
      </c>
      <c r="I68" s="6">
        <v>396314.01</v>
      </c>
      <c r="J68" s="17">
        <v>318963.84000000003</v>
      </c>
      <c r="K68" s="6">
        <v>310153.19</v>
      </c>
      <c r="L68" s="6">
        <v>314187.31</v>
      </c>
      <c r="M68" s="6">
        <v>291670.13</v>
      </c>
      <c r="N68" s="6">
        <v>243297.74</v>
      </c>
      <c r="O68" s="6">
        <v>235617</v>
      </c>
      <c r="P68" s="1"/>
    </row>
    <row r="69" spans="1:16">
      <c r="A69" t="s">
        <v>66</v>
      </c>
      <c r="B69" s="1"/>
      <c r="C69" s="1"/>
      <c r="D69" s="1"/>
      <c r="E69" s="1"/>
      <c r="F69" s="1"/>
      <c r="G69" s="1"/>
      <c r="H69" s="6">
        <v>424557.34</v>
      </c>
      <c r="I69" s="6">
        <v>379749.37</v>
      </c>
      <c r="J69" s="6">
        <v>452655.86</v>
      </c>
      <c r="K69" s="6">
        <v>414651.15</v>
      </c>
      <c r="L69" s="6">
        <v>333450.90000000002</v>
      </c>
      <c r="M69" s="6">
        <v>328823.03000000003</v>
      </c>
      <c r="N69" s="6">
        <v>322982.40999999997</v>
      </c>
      <c r="O69" s="6">
        <v>338690.41</v>
      </c>
      <c r="P69" s="1"/>
    </row>
    <row r="70" spans="1:16">
      <c r="A70" t="s">
        <v>92</v>
      </c>
      <c r="B70" s="1"/>
      <c r="C70" s="1"/>
      <c r="D70" s="1"/>
      <c r="E70" s="1"/>
      <c r="F70" s="1"/>
      <c r="G70" s="1"/>
      <c r="H70" s="6">
        <v>306682.11</v>
      </c>
      <c r="I70" s="6">
        <v>324753.01</v>
      </c>
      <c r="J70" s="6">
        <v>356449.47</v>
      </c>
      <c r="K70" s="6">
        <v>362412.24</v>
      </c>
      <c r="L70" s="6">
        <v>343027.05</v>
      </c>
      <c r="M70" s="6">
        <v>377617.15</v>
      </c>
      <c r="N70" s="6">
        <v>311254.40999999997</v>
      </c>
      <c r="O70" s="6">
        <v>325848.90999999997</v>
      </c>
      <c r="P70" s="1"/>
    </row>
    <row r="71" spans="1:16">
      <c r="A71" t="s">
        <v>67</v>
      </c>
      <c r="B71" s="1"/>
      <c r="C71" s="1"/>
      <c r="D71" s="1"/>
      <c r="E71" s="1"/>
      <c r="F71" s="1"/>
      <c r="G71" s="1"/>
      <c r="H71" s="6">
        <v>476732.29</v>
      </c>
      <c r="I71" s="6">
        <v>537622.65</v>
      </c>
      <c r="J71" s="6">
        <v>471190.03</v>
      </c>
      <c r="K71" s="6">
        <v>471649.68</v>
      </c>
      <c r="L71" s="17">
        <v>478065.44</v>
      </c>
      <c r="M71" s="6">
        <v>467781.17</v>
      </c>
      <c r="N71" s="6">
        <v>375925.44</v>
      </c>
      <c r="O71" s="6">
        <v>407112.67</v>
      </c>
      <c r="P71" s="1"/>
    </row>
    <row r="72" spans="1:16">
      <c r="A72" t="s">
        <v>68</v>
      </c>
      <c r="B72" s="1"/>
      <c r="C72" s="1"/>
      <c r="D72" s="1"/>
      <c r="E72" s="1"/>
      <c r="F72" s="1"/>
      <c r="G72" s="1"/>
      <c r="H72" s="6">
        <v>194710.02</v>
      </c>
      <c r="I72" s="6">
        <v>218259.3</v>
      </c>
      <c r="J72" s="17">
        <v>229424.98</v>
      </c>
      <c r="K72" s="6">
        <v>228862.36</v>
      </c>
      <c r="L72" s="6">
        <v>225908.25</v>
      </c>
      <c r="M72" s="6">
        <v>228186.7</v>
      </c>
      <c r="N72" s="6">
        <v>208675.55</v>
      </c>
      <c r="O72" s="6">
        <v>178642.24</v>
      </c>
      <c r="P72" s="1"/>
    </row>
    <row r="73" spans="1:16">
      <c r="A73" t="s">
        <v>69</v>
      </c>
      <c r="B73" s="1"/>
      <c r="C73" s="1"/>
      <c r="D73" s="1"/>
      <c r="E73" s="1"/>
      <c r="F73" s="1"/>
      <c r="G73" s="1"/>
      <c r="H73" s="8">
        <v>183452.9</v>
      </c>
      <c r="I73" s="6">
        <v>247809.57</v>
      </c>
      <c r="J73" s="6">
        <v>241557.51</v>
      </c>
      <c r="K73" s="6">
        <v>185093.19</v>
      </c>
      <c r="L73" s="6">
        <v>214378.35</v>
      </c>
      <c r="M73" s="6">
        <v>238396.28</v>
      </c>
      <c r="N73" s="6">
        <v>163758.01999999999</v>
      </c>
      <c r="O73" s="6">
        <v>154087.03</v>
      </c>
      <c r="P73" s="1"/>
    </row>
    <row r="74" spans="1:16">
      <c r="A74" t="s">
        <v>70</v>
      </c>
      <c r="B74" s="1"/>
      <c r="C74" s="1"/>
      <c r="D74" s="1"/>
      <c r="E74" s="1"/>
      <c r="F74" s="1"/>
      <c r="G74" s="1"/>
      <c r="H74" s="6">
        <v>177264.95</v>
      </c>
      <c r="I74" s="6">
        <v>266622.95</v>
      </c>
      <c r="J74" s="6">
        <v>266744.23</v>
      </c>
      <c r="K74" s="6">
        <v>234188.17</v>
      </c>
      <c r="L74" s="6">
        <v>249102.34</v>
      </c>
      <c r="M74" s="6">
        <v>306682.88</v>
      </c>
      <c r="N74" s="6">
        <v>327331.67</v>
      </c>
      <c r="O74" s="6">
        <v>342673.41</v>
      </c>
      <c r="P74" s="1"/>
    </row>
    <row r="75" spans="1:16">
      <c r="A75" t="s">
        <v>71</v>
      </c>
      <c r="B75" s="1"/>
      <c r="C75" s="1"/>
      <c r="D75" s="1"/>
      <c r="E75" s="1"/>
      <c r="F75" s="1"/>
      <c r="G75" s="1"/>
      <c r="H75" s="6">
        <v>329851.2</v>
      </c>
      <c r="I75" s="6">
        <v>389078.45</v>
      </c>
      <c r="J75" s="6">
        <v>331413.15000000002</v>
      </c>
      <c r="K75" s="6">
        <v>330156.39</v>
      </c>
      <c r="L75" s="17">
        <v>308212.36</v>
      </c>
      <c r="M75" s="6">
        <v>311474.65999999997</v>
      </c>
      <c r="N75" s="6">
        <v>284716.92</v>
      </c>
      <c r="O75" s="6">
        <v>320287.69</v>
      </c>
      <c r="P75" s="1"/>
    </row>
    <row r="76" spans="1:16">
      <c r="A76" t="s">
        <v>72</v>
      </c>
      <c r="B76" s="1"/>
      <c r="C76" s="1"/>
      <c r="D76" s="1"/>
      <c r="E76" s="1"/>
      <c r="F76" s="1"/>
      <c r="G76" s="1"/>
      <c r="H76" s="6">
        <v>254589.26</v>
      </c>
      <c r="I76" s="6">
        <v>356875.42</v>
      </c>
      <c r="J76" s="6">
        <v>267550.8</v>
      </c>
      <c r="K76" s="6">
        <v>258819.42</v>
      </c>
      <c r="L76" s="6">
        <v>276165.09000000003</v>
      </c>
      <c r="M76" s="6">
        <v>334666.19</v>
      </c>
      <c r="N76" s="6">
        <v>321765.09999999998</v>
      </c>
      <c r="O76" s="6">
        <v>360260.59</v>
      </c>
      <c r="P76" s="1"/>
    </row>
    <row r="77" spans="1:16">
      <c r="A77" t="s">
        <v>73</v>
      </c>
      <c r="B77" s="1"/>
      <c r="C77" s="1"/>
      <c r="D77" s="1"/>
      <c r="E77" s="1"/>
      <c r="F77" s="1"/>
      <c r="G77" s="1"/>
      <c r="H77" s="6">
        <v>331755.56</v>
      </c>
      <c r="I77" s="6">
        <v>356748.63</v>
      </c>
      <c r="J77" s="17">
        <v>309626.05</v>
      </c>
      <c r="K77" s="6">
        <v>343797.1</v>
      </c>
      <c r="L77" s="17">
        <v>333443</v>
      </c>
      <c r="M77" s="6">
        <v>303598.21000000002</v>
      </c>
      <c r="N77" s="6">
        <v>253838.89</v>
      </c>
      <c r="O77" s="6">
        <v>231536.42</v>
      </c>
      <c r="P77" s="1"/>
    </row>
    <row r="78" spans="1:16">
      <c r="A78" t="s">
        <v>74</v>
      </c>
      <c r="B78" s="1"/>
      <c r="C78" s="1"/>
      <c r="D78" s="1"/>
      <c r="E78" s="1"/>
      <c r="F78" s="1"/>
      <c r="G78" s="1"/>
      <c r="H78" s="6">
        <v>152880.09</v>
      </c>
      <c r="I78" s="6">
        <v>266821.76000000001</v>
      </c>
      <c r="J78" s="17">
        <v>239228.16</v>
      </c>
      <c r="K78" s="6">
        <v>247441.44</v>
      </c>
      <c r="L78" s="6">
        <v>250040.14</v>
      </c>
      <c r="M78" s="6">
        <v>254190.18</v>
      </c>
      <c r="N78" s="6">
        <v>241617.74</v>
      </c>
      <c r="O78" s="6">
        <v>240949.86</v>
      </c>
      <c r="P78" s="1"/>
    </row>
    <row r="79" spans="1:16">
      <c r="A79" t="s">
        <v>75</v>
      </c>
      <c r="B79" s="1"/>
      <c r="C79" s="1"/>
      <c r="D79" s="1"/>
      <c r="E79" s="1"/>
      <c r="F79" s="1"/>
      <c r="G79" s="1"/>
      <c r="H79" s="6">
        <v>510802.45</v>
      </c>
      <c r="I79" s="6">
        <v>537259.75</v>
      </c>
      <c r="J79" s="6">
        <v>728339.08</v>
      </c>
      <c r="K79" s="6">
        <v>754282.3</v>
      </c>
      <c r="L79" s="17">
        <v>739751.8</v>
      </c>
      <c r="M79" s="6">
        <v>712762.65</v>
      </c>
      <c r="N79" s="6">
        <v>634659.89</v>
      </c>
      <c r="O79" s="6">
        <v>704472.09</v>
      </c>
      <c r="P79" s="1"/>
    </row>
    <row r="80" spans="1:16">
      <c r="A80" t="s">
        <v>76</v>
      </c>
      <c r="B80" s="1"/>
      <c r="C80" s="1"/>
      <c r="D80" s="1"/>
      <c r="E80" s="1"/>
      <c r="F80" s="1"/>
      <c r="G80" s="1"/>
      <c r="H80" s="6">
        <v>200206.73</v>
      </c>
      <c r="I80" s="6">
        <v>212640.32</v>
      </c>
      <c r="J80" s="6">
        <v>225754.62</v>
      </c>
      <c r="K80" s="6">
        <v>248467.44</v>
      </c>
      <c r="L80" s="17">
        <v>258935.67999999999</v>
      </c>
      <c r="M80" s="6">
        <v>236303.23</v>
      </c>
      <c r="N80" s="6">
        <v>210253.84</v>
      </c>
      <c r="O80" s="6">
        <v>200793.58</v>
      </c>
      <c r="P80" s="1"/>
    </row>
    <row r="81" spans="1:16">
      <c r="A81" t="s">
        <v>77</v>
      </c>
      <c r="B81" s="1"/>
      <c r="C81" s="1"/>
      <c r="D81" s="1"/>
      <c r="E81" s="1"/>
      <c r="F81" s="1"/>
      <c r="G81" s="1"/>
      <c r="H81" s="6">
        <v>157018.48000000001</v>
      </c>
      <c r="I81" s="6">
        <v>245360.12</v>
      </c>
      <c r="J81" s="17">
        <v>184437.19</v>
      </c>
      <c r="K81" s="6">
        <v>220578.23</v>
      </c>
      <c r="L81" s="17">
        <v>185967.5</v>
      </c>
      <c r="M81" s="6">
        <v>180884.79</v>
      </c>
      <c r="N81" s="6">
        <v>164578.89000000001</v>
      </c>
      <c r="O81" s="6">
        <v>163926.1</v>
      </c>
      <c r="P81" s="1"/>
    </row>
    <row r="82" spans="1:16">
      <c r="A82" t="s">
        <v>78</v>
      </c>
      <c r="B82" s="1"/>
      <c r="C82" s="1"/>
      <c r="D82" s="1"/>
      <c r="E82" s="1"/>
      <c r="F82" s="1"/>
      <c r="G82" s="1"/>
      <c r="H82" s="6">
        <v>221011.18</v>
      </c>
      <c r="I82" s="6">
        <v>219086.54</v>
      </c>
      <c r="J82" s="6">
        <v>246168.94</v>
      </c>
      <c r="K82" s="6">
        <v>228692.39</v>
      </c>
      <c r="L82" s="17">
        <v>302244.78999999998</v>
      </c>
      <c r="M82" s="6">
        <v>213823.88</v>
      </c>
      <c r="N82" s="6">
        <v>211492.84</v>
      </c>
      <c r="O82" s="6">
        <v>237928.54</v>
      </c>
      <c r="P82" s="6">
        <v>216168.24</v>
      </c>
    </row>
    <row r="83" spans="1:16">
      <c r="A83" s="4" t="s">
        <v>103</v>
      </c>
      <c r="B83" s="1">
        <v>858301055.95000005</v>
      </c>
      <c r="C83" s="1">
        <v>946022411.90999997</v>
      </c>
      <c r="D83" s="6">
        <v>1088474767.3599999</v>
      </c>
      <c r="E83" s="6">
        <v>1383635125.8800001</v>
      </c>
      <c r="F83" s="1"/>
      <c r="G83" s="1"/>
      <c r="H83" s="6">
        <v>3049021871.6700001</v>
      </c>
      <c r="I83" s="6">
        <v>3567985266.48</v>
      </c>
      <c r="J83" s="6">
        <v>3867265753.6199999</v>
      </c>
      <c r="K83" s="6">
        <v>4666910435.9499998</v>
      </c>
      <c r="L83" s="17">
        <v>4792199326.1899996</v>
      </c>
      <c r="M83" s="6">
        <v>4542625113.8299999</v>
      </c>
      <c r="N83" s="17">
        <v>4360034708.8999996</v>
      </c>
      <c r="O83" s="6">
        <v>4812477779.3699999</v>
      </c>
      <c r="P83" s="6">
        <v>4970926029.96</v>
      </c>
    </row>
    <row r="84" spans="1:16">
      <c r="A84" s="5" t="s">
        <v>91</v>
      </c>
      <c r="B84" s="1">
        <v>7322938199.9799995</v>
      </c>
      <c r="C84" s="1">
        <v>7914552388.7799997</v>
      </c>
      <c r="D84" s="6">
        <v>9617689209.4899998</v>
      </c>
      <c r="E84" s="6">
        <v>10014038216.83</v>
      </c>
      <c r="F84" s="1"/>
      <c r="G84" s="1"/>
      <c r="H84" s="6">
        <v>20894468936.169998</v>
      </c>
      <c r="I84" s="6">
        <v>24749167993.75</v>
      </c>
      <c r="J84" s="6">
        <v>27580524146.16</v>
      </c>
      <c r="K84" s="6">
        <v>33890506526.380001</v>
      </c>
      <c r="L84" s="6">
        <v>37735939114.639999</v>
      </c>
      <c r="M84" s="6">
        <v>37300310310.510002</v>
      </c>
      <c r="N84" s="6">
        <v>34067381822.880001</v>
      </c>
      <c r="O84" s="6">
        <v>34688527182.190002</v>
      </c>
      <c r="P84" s="6">
        <v>34173494258.09</v>
      </c>
    </row>
    <row r="85" spans="1:16">
      <c r="A85" s="5" t="s">
        <v>93</v>
      </c>
      <c r="B85" s="1">
        <v>7151186977.1400003</v>
      </c>
      <c r="C85" s="1">
        <v>8437737919.25</v>
      </c>
      <c r="D85" s="6">
        <v>9118356401.4200001</v>
      </c>
      <c r="E85" s="6">
        <v>10427433736.860001</v>
      </c>
      <c r="F85" s="1"/>
      <c r="G85" s="1"/>
      <c r="H85" s="6">
        <v>21408554691.700001</v>
      </c>
      <c r="I85" s="6">
        <v>26117921897.919998</v>
      </c>
      <c r="J85" s="6">
        <v>29086129632.5</v>
      </c>
      <c r="K85" s="6">
        <v>33992796070.650002</v>
      </c>
      <c r="L85" s="6">
        <v>38861889931.550003</v>
      </c>
      <c r="M85" s="6">
        <v>37100181571.040001</v>
      </c>
      <c r="N85" s="6">
        <v>34334018207.880001</v>
      </c>
      <c r="O85" s="6">
        <v>34144902882.700001</v>
      </c>
      <c r="P85" s="6">
        <v>33367064127.889999</v>
      </c>
    </row>
    <row r="87" spans="1:16">
      <c r="A87" t="s">
        <v>99</v>
      </c>
      <c r="B87" s="1">
        <f>SUM(Hoja1!B2:B82)</f>
        <v>858301055.95000005</v>
      </c>
      <c r="C87" s="1">
        <f t="shared" ref="C87:P87" si="0">SUM(C2:C82)</f>
        <v>946022411.90999997</v>
      </c>
      <c r="D87" s="1">
        <f t="shared" si="0"/>
        <v>1088474767.3599999</v>
      </c>
      <c r="E87" s="1">
        <f t="shared" si="0"/>
        <v>1383635125.8799999</v>
      </c>
      <c r="F87" s="1">
        <f t="shared" si="0"/>
        <v>0</v>
      </c>
      <c r="G87" s="1">
        <f t="shared" si="0"/>
        <v>0</v>
      </c>
      <c r="H87" s="1">
        <f t="shared" si="0"/>
        <v>3049027841.3099995</v>
      </c>
      <c r="I87" s="1">
        <f t="shared" si="0"/>
        <v>3567986966.6300001</v>
      </c>
      <c r="J87" s="1">
        <f t="shared" si="0"/>
        <v>3867246872.3800011</v>
      </c>
      <c r="K87" s="1">
        <f t="shared" si="0"/>
        <v>4666912700.9699974</v>
      </c>
      <c r="L87" s="1">
        <f t="shared" si="0"/>
        <v>4793699231.2399998</v>
      </c>
      <c r="M87" s="1">
        <f t="shared" si="0"/>
        <v>4674849474.6500015</v>
      </c>
      <c r="N87" s="1">
        <f t="shared" si="0"/>
        <v>4377590634.8699999</v>
      </c>
      <c r="O87" s="1">
        <f t="shared" si="0"/>
        <v>4812477779.3699989</v>
      </c>
      <c r="P87" s="1">
        <f t="shared" si="0"/>
        <v>4970926029.9599981</v>
      </c>
    </row>
    <row r="88" spans="1:16" s="10" customFormat="1">
      <c r="B88" s="10">
        <f>SUM(B83/B84)</f>
        <v>0.11720719641637072</v>
      </c>
      <c r="C88" s="10">
        <f t="shared" ref="C88:P88" si="1">SUM(C83/C84)</f>
        <v>0.11952949016436114</v>
      </c>
      <c r="D88" s="10">
        <f t="shared" si="1"/>
        <v>0.11317425045155091</v>
      </c>
      <c r="E88" s="10">
        <f t="shared" si="1"/>
        <v>0.13816954718173599</v>
      </c>
      <c r="F88" s="10" t="e">
        <f t="shared" si="1"/>
        <v>#DIV/0!</v>
      </c>
      <c r="G88" s="10" t="e">
        <f t="shared" si="1"/>
        <v>#DIV/0!</v>
      </c>
      <c r="H88" s="10">
        <f t="shared" si="1"/>
        <v>0.14592483211630708</v>
      </c>
      <c r="I88" s="10">
        <f t="shared" si="1"/>
        <v>0.1441658672073759</v>
      </c>
      <c r="J88" s="10">
        <f t="shared" si="1"/>
        <v>0.14021726828416473</v>
      </c>
      <c r="K88" s="10">
        <f t="shared" si="1"/>
        <v>0.13770553804845989</v>
      </c>
      <c r="L88" s="10">
        <f t="shared" si="1"/>
        <v>0.12699297907046977</v>
      </c>
      <c r="M88" s="10">
        <f t="shared" si="1"/>
        <v>0.12178518291173672</v>
      </c>
      <c r="N88" s="10">
        <f t="shared" si="1"/>
        <v>0.12798267655460849</v>
      </c>
      <c r="O88" s="10">
        <f t="shared" si="1"/>
        <v>0.13873398988933874</v>
      </c>
      <c r="P88" s="10">
        <f t="shared" si="1"/>
        <v>0.1454614501056829</v>
      </c>
    </row>
    <row r="89" spans="1:16">
      <c r="M89" s="1"/>
    </row>
    <row r="90" spans="1:16" s="21" customFormat="1" ht="43.2">
      <c r="A90" s="29" t="s">
        <v>102</v>
      </c>
      <c r="B90" s="31">
        <f>SUM(B83-B87)</f>
        <v>0</v>
      </c>
      <c r="C90" s="31">
        <f t="shared" ref="C90:P90" si="2">SUM(C83-C87)</f>
        <v>0</v>
      </c>
      <c r="D90" s="31">
        <f t="shared" si="2"/>
        <v>0</v>
      </c>
      <c r="E90" s="31">
        <f t="shared" si="2"/>
        <v>2.384185791015625E-7</v>
      </c>
      <c r="F90" s="31">
        <f t="shared" si="2"/>
        <v>0</v>
      </c>
      <c r="G90" s="31">
        <f t="shared" si="2"/>
        <v>0</v>
      </c>
      <c r="H90" s="31">
        <f t="shared" si="2"/>
        <v>-5969.6399993896484</v>
      </c>
      <c r="I90" s="31">
        <f t="shared" si="2"/>
        <v>-1700.1500000953674</v>
      </c>
      <c r="J90" s="31">
        <f t="shared" si="2"/>
        <v>18881.239998817444</v>
      </c>
      <c r="K90" s="31">
        <f t="shared" si="2"/>
        <v>-2265.0199975967407</v>
      </c>
      <c r="L90" s="31">
        <f t="shared" si="2"/>
        <v>-1499905.0500001907</v>
      </c>
      <c r="M90" s="31">
        <f t="shared" si="2"/>
        <v>-132224360.8200016</v>
      </c>
      <c r="N90" s="31">
        <f t="shared" si="2"/>
        <v>-17555925.970000267</v>
      </c>
      <c r="O90" s="31">
        <f t="shared" si="2"/>
        <v>9.5367431640625E-7</v>
      </c>
      <c r="P90" s="31">
        <f t="shared" si="2"/>
        <v>1.9073486328125E-6</v>
      </c>
    </row>
    <row r="91" spans="1:16" s="21" customFormat="1">
      <c r="A91" s="21" t="s">
        <v>119</v>
      </c>
      <c r="B91" s="22">
        <f>SUM(B87/B84)</f>
        <v>0.11720719641637072</v>
      </c>
      <c r="C91" s="22">
        <f t="shared" ref="C91:P91" si="3">SUM(C87/C84)</f>
        <v>0.11952949016436114</v>
      </c>
      <c r="D91" s="22">
        <f t="shared" si="3"/>
        <v>0.11317425045155091</v>
      </c>
      <c r="E91" s="22">
        <f t="shared" si="3"/>
        <v>0.13816954718173596</v>
      </c>
      <c r="F91" s="22" t="e">
        <f t="shared" si="3"/>
        <v>#DIV/0!</v>
      </c>
      <c r="G91" s="22" t="e">
        <f t="shared" si="3"/>
        <v>#DIV/0!</v>
      </c>
      <c r="H91" s="22">
        <f t="shared" si="3"/>
        <v>0.14592511782062517</v>
      </c>
      <c r="I91" s="22">
        <f t="shared" si="3"/>
        <v>0.14416593590261448</v>
      </c>
      <c r="J91" s="22">
        <f t="shared" si="3"/>
        <v>0.14021658369819026</v>
      </c>
      <c r="K91" s="22">
        <f t="shared" si="3"/>
        <v>0.13770560488192538</v>
      </c>
      <c r="L91" s="22">
        <f t="shared" si="3"/>
        <v>0.12703272645943614</v>
      </c>
      <c r="M91" s="22">
        <f t="shared" si="3"/>
        <v>0.12533004245095469</v>
      </c>
      <c r="N91" s="22">
        <f t="shared" si="3"/>
        <v>0.12849800602903877</v>
      </c>
      <c r="O91" s="22">
        <f t="shared" si="3"/>
        <v>0.13873398988933872</v>
      </c>
      <c r="P91" s="22">
        <f t="shared" si="3"/>
        <v>0.14546145010568284</v>
      </c>
    </row>
    <row r="92" spans="1:16">
      <c r="A92" t="s">
        <v>104</v>
      </c>
      <c r="B92" s="19">
        <v>36591661000</v>
      </c>
      <c r="C92" s="19">
        <v>41507085000</v>
      </c>
      <c r="D92" s="19">
        <v>46802044000</v>
      </c>
      <c r="E92" s="19">
        <v>51007777000.000008</v>
      </c>
      <c r="F92" s="19">
        <v>61762635000.000008</v>
      </c>
      <c r="G92" s="19">
        <v>62519686000</v>
      </c>
      <c r="H92" s="19">
        <v>69555367000</v>
      </c>
      <c r="I92" s="19">
        <v>79276664000</v>
      </c>
      <c r="J92" s="19">
        <v>87924544000</v>
      </c>
      <c r="K92" s="19">
        <v>95129659000</v>
      </c>
      <c r="L92" s="19">
        <v>101726331000.00002</v>
      </c>
      <c r="M92" s="19">
        <v>99290380999.999985</v>
      </c>
      <c r="N92" s="19">
        <v>99937695999.999985</v>
      </c>
      <c r="O92" s="20">
        <v>104295861999.99998</v>
      </c>
      <c r="P92" s="19">
        <v>108398058000</v>
      </c>
    </row>
    <row r="93" spans="1:16">
      <c r="A93" s="21" t="s">
        <v>118</v>
      </c>
      <c r="B93" s="22">
        <f>SUM(B87/B92)</f>
        <v>2.3456192818084975E-2</v>
      </c>
      <c r="C93" s="22">
        <f t="shared" ref="C93:P93" si="4">SUM(C87/C92)</f>
        <v>2.2791829681848289E-2</v>
      </c>
      <c r="D93" s="22">
        <f t="shared" si="4"/>
        <v>2.3256992095473435E-2</v>
      </c>
      <c r="E93" s="22">
        <f t="shared" si="4"/>
        <v>2.7125964063872056E-2</v>
      </c>
      <c r="F93" s="22">
        <f t="shared" si="4"/>
        <v>0</v>
      </c>
      <c r="G93" s="22">
        <f t="shared" si="4"/>
        <v>0</v>
      </c>
      <c r="H93" s="22">
        <f t="shared" si="4"/>
        <v>4.3835982366536852E-2</v>
      </c>
      <c r="I93" s="22">
        <f t="shared" si="4"/>
        <v>4.5006774838936212E-2</v>
      </c>
      <c r="J93" s="22">
        <f t="shared" si="4"/>
        <v>4.3983701210665374E-2</v>
      </c>
      <c r="K93" s="22">
        <f t="shared" si="4"/>
        <v>4.9058440343720748E-2</v>
      </c>
      <c r="L93" s="22">
        <f t="shared" si="4"/>
        <v>4.7123484982860522E-2</v>
      </c>
      <c r="M93" s="22">
        <f t="shared" si="4"/>
        <v>4.7082601834814213E-2</v>
      </c>
      <c r="N93" s="22">
        <f t="shared" si="4"/>
        <v>4.3803197492865958E-2</v>
      </c>
      <c r="O93" s="22">
        <f t="shared" si="4"/>
        <v>4.6142557212576658E-2</v>
      </c>
      <c r="P93" s="22">
        <f t="shared" si="4"/>
        <v>4.5858072752188957E-2</v>
      </c>
    </row>
    <row r="94" spans="1:16" s="21" customFormat="1">
      <c r="A94" s="21" t="s">
        <v>113</v>
      </c>
      <c r="B94" s="22">
        <f>SUM(B2/B92)</f>
        <v>2.3342998798824684E-2</v>
      </c>
      <c r="C94" s="22">
        <f t="shared" ref="C94:P94" si="5">SUM(C2/C92)</f>
        <v>2.2587270630785083E-2</v>
      </c>
      <c r="D94" s="22">
        <f t="shared" si="5"/>
        <v>2.3151095707486621E-2</v>
      </c>
      <c r="E94" s="22">
        <f t="shared" si="5"/>
        <v>2.6362047734015143E-2</v>
      </c>
      <c r="F94" s="22" t="e">
        <f t="shared" si="5"/>
        <v>#VALUE!</v>
      </c>
      <c r="G94" s="22" t="e">
        <f t="shared" si="5"/>
        <v>#VALUE!</v>
      </c>
      <c r="H94" s="22">
        <f t="shared" si="5"/>
        <v>2.8889982143146479E-2</v>
      </c>
      <c r="I94" s="22">
        <f t="shared" si="5"/>
        <v>3.1444459720202156E-2</v>
      </c>
      <c r="J94" s="22">
        <f t="shared" si="5"/>
        <v>3.0415592293887812E-2</v>
      </c>
      <c r="K94" s="22">
        <f t="shared" si="5"/>
        <v>3.3906251451821141E-2</v>
      </c>
      <c r="L94" s="22">
        <f t="shared" si="5"/>
        <v>3.1367666644636964E-2</v>
      </c>
      <c r="M94" s="22">
        <f t="shared" si="5"/>
        <v>2.8235761028452499E-2</v>
      </c>
      <c r="N94" s="22">
        <f t="shared" si="5"/>
        <v>2.786435056557638E-2</v>
      </c>
      <c r="O94" s="22">
        <f t="shared" si="5"/>
        <v>3.0815460307332235E-2</v>
      </c>
      <c r="P94" s="22">
        <f t="shared" si="5"/>
        <v>3.0772587276794203E-2</v>
      </c>
    </row>
    <row r="96" spans="1:16" s="21" customFormat="1" ht="28.8">
      <c r="A96" s="29" t="s">
        <v>111</v>
      </c>
      <c r="B96" s="22">
        <f>SUM(B2/B84)</f>
        <v>0.11664158230535564</v>
      </c>
      <c r="C96" s="22">
        <f t="shared" ref="C96:P96" si="6">SUM(C2/C84)</f>
        <v>0.11845670051019995</v>
      </c>
      <c r="D96" s="22">
        <f t="shared" si="6"/>
        <v>0.11265893255116487</v>
      </c>
      <c r="E96" s="22">
        <f t="shared" si="6"/>
        <v>0.13427844221925314</v>
      </c>
      <c r="F96" s="22" t="e">
        <f t="shared" si="6"/>
        <v>#VALUE!</v>
      </c>
      <c r="G96" s="22" t="e">
        <f t="shared" si="6"/>
        <v>#VALUE!</v>
      </c>
      <c r="H96" s="22">
        <f t="shared" si="6"/>
        <v>9.6171542656988782E-2</v>
      </c>
      <c r="I96" s="22">
        <f t="shared" si="6"/>
        <v>0.10072305737831345</v>
      </c>
      <c r="J96" s="22">
        <f t="shared" si="6"/>
        <v>9.6962518506100825E-2</v>
      </c>
      <c r="K96" s="22">
        <f t="shared" si="6"/>
        <v>9.5173854544467001E-2</v>
      </c>
      <c r="L96" s="22">
        <f t="shared" si="6"/>
        <v>8.4559115650895633E-2</v>
      </c>
      <c r="M96" s="22">
        <f t="shared" si="6"/>
        <v>7.5161290804330247E-2</v>
      </c>
      <c r="N96" s="22">
        <f t="shared" si="6"/>
        <v>8.1740916003993233E-2</v>
      </c>
      <c r="O96" s="22">
        <f t="shared" si="6"/>
        <v>9.2650949946647285E-2</v>
      </c>
      <c r="P96" s="22">
        <f t="shared" si="6"/>
        <v>9.7610407506113661E-2</v>
      </c>
    </row>
    <row r="97" spans="1:16" s="21" customFormat="1">
      <c r="A97" s="29" t="s">
        <v>112</v>
      </c>
      <c r="B97" s="22">
        <f>SUM(B87/B92)</f>
        <v>2.3456192818084975E-2</v>
      </c>
      <c r="C97" s="22">
        <f t="shared" ref="C97:P97" si="7">SUM(C87/C92)</f>
        <v>2.2791829681848289E-2</v>
      </c>
      <c r="D97" s="22">
        <f t="shared" si="7"/>
        <v>2.3256992095473435E-2</v>
      </c>
      <c r="E97" s="22">
        <f t="shared" si="7"/>
        <v>2.7125964063872056E-2</v>
      </c>
      <c r="F97" s="22">
        <f t="shared" si="7"/>
        <v>0</v>
      </c>
      <c r="G97" s="22">
        <f t="shared" si="7"/>
        <v>0</v>
      </c>
      <c r="H97" s="22">
        <f t="shared" si="7"/>
        <v>4.3835982366536852E-2</v>
      </c>
      <c r="I97" s="22">
        <f t="shared" si="7"/>
        <v>4.5006774838936212E-2</v>
      </c>
      <c r="J97" s="22">
        <f t="shared" si="7"/>
        <v>4.3983701210665374E-2</v>
      </c>
      <c r="K97" s="22">
        <f t="shared" si="7"/>
        <v>4.9058440343720748E-2</v>
      </c>
      <c r="L97" s="22">
        <f t="shared" si="7"/>
        <v>4.7123484982860522E-2</v>
      </c>
      <c r="M97" s="22">
        <f t="shared" si="7"/>
        <v>4.7082601834814213E-2</v>
      </c>
      <c r="N97" s="22">
        <f t="shared" si="7"/>
        <v>4.3803197492865958E-2</v>
      </c>
      <c r="O97" s="22">
        <f t="shared" si="7"/>
        <v>4.6142557212576658E-2</v>
      </c>
      <c r="P97" s="22">
        <f t="shared" si="7"/>
        <v>4.5858072752188957E-2</v>
      </c>
    </row>
    <row r="98" spans="1:16" s="21" customFormat="1" ht="28.8">
      <c r="A98" s="30" t="s">
        <v>114</v>
      </c>
      <c r="B98" s="22">
        <f>SUM(B2/B87)</f>
        <v>0.99517423734797161</v>
      </c>
      <c r="C98" s="22">
        <f t="shared" ref="C98:P98" si="8">SUM(C2/C87)</f>
        <v>0.9910248955911547</v>
      </c>
      <c r="D98" s="22">
        <f t="shared" si="8"/>
        <v>0.99544668598793462</v>
      </c>
      <c r="E98" s="22">
        <f t="shared" si="8"/>
        <v>0.97183818690984913</v>
      </c>
      <c r="F98" s="22" t="e">
        <f t="shared" si="8"/>
        <v>#VALUE!</v>
      </c>
      <c r="G98" s="22" t="e">
        <f t="shared" si="8"/>
        <v>#VALUE!</v>
      </c>
      <c r="H98" s="22">
        <f t="shared" si="8"/>
        <v>0.6590472160879477</v>
      </c>
      <c r="I98" s="22">
        <f t="shared" si="8"/>
        <v>0.69866058682789589</v>
      </c>
      <c r="J98" s="22">
        <f t="shared" si="8"/>
        <v>0.69151961878352552</v>
      </c>
      <c r="K98" s="22">
        <f t="shared" si="8"/>
        <v>0.69114002023427523</v>
      </c>
      <c r="L98" s="22">
        <f t="shared" si="8"/>
        <v>0.66564827826392359</v>
      </c>
      <c r="M98" s="22">
        <f t="shared" si="8"/>
        <v>0.59970689656267417</v>
      </c>
      <c r="N98" s="22">
        <f t="shared" si="8"/>
        <v>0.63612594879893247</v>
      </c>
      <c r="O98" s="22">
        <f t="shared" si="8"/>
        <v>0.6678316540924859</v>
      </c>
      <c r="P98" s="22">
        <f t="shared" si="8"/>
        <v>0.6710396977013241</v>
      </c>
    </row>
    <row r="99" spans="1:16" s="21" customFormat="1">
      <c r="A99" s="21" t="s">
        <v>105</v>
      </c>
      <c r="B99" s="31">
        <f t="shared" ref="B99:P99" si="9">SUM(B14:B44)</f>
        <v>0</v>
      </c>
      <c r="C99" s="31">
        <f t="shared" si="9"/>
        <v>0</v>
      </c>
      <c r="D99" s="31">
        <f t="shared" si="9"/>
        <v>0</v>
      </c>
      <c r="E99" s="31">
        <f t="shared" si="9"/>
        <v>0</v>
      </c>
      <c r="F99" s="31">
        <f t="shared" si="9"/>
        <v>0</v>
      </c>
      <c r="G99" s="31">
        <f t="shared" si="9"/>
        <v>0</v>
      </c>
      <c r="H99" s="31">
        <f t="shared" si="9"/>
        <v>859115891.43000007</v>
      </c>
      <c r="I99" s="31">
        <f t="shared" si="9"/>
        <v>871140207.51000011</v>
      </c>
      <c r="J99" s="31">
        <f t="shared" si="9"/>
        <v>891413849.68000007</v>
      </c>
      <c r="K99" s="31">
        <f t="shared" si="9"/>
        <v>989581952.73999977</v>
      </c>
      <c r="L99" s="31">
        <f t="shared" si="9"/>
        <v>1096716081.3299999</v>
      </c>
      <c r="M99" s="31">
        <f t="shared" si="9"/>
        <v>1349540505.46</v>
      </c>
      <c r="N99" s="31">
        <f t="shared" si="9"/>
        <v>1136607648.6099999</v>
      </c>
      <c r="O99" s="31">
        <f t="shared" si="9"/>
        <v>1205793836.0900004</v>
      </c>
      <c r="P99" s="31">
        <f t="shared" si="9"/>
        <v>1223319891.7499998</v>
      </c>
    </row>
    <row r="100" spans="1:16" s="21" customFormat="1" ht="28.8">
      <c r="A100" s="29" t="s">
        <v>110</v>
      </c>
      <c r="B100" s="22">
        <f t="shared" ref="B100:P100" si="10">SUM(B99/B92)</f>
        <v>0</v>
      </c>
      <c r="C100" s="22">
        <f t="shared" si="10"/>
        <v>0</v>
      </c>
      <c r="D100" s="22">
        <f t="shared" si="10"/>
        <v>0</v>
      </c>
      <c r="E100" s="22">
        <f t="shared" si="10"/>
        <v>0</v>
      </c>
      <c r="F100" s="22">
        <f t="shared" si="10"/>
        <v>0</v>
      </c>
      <c r="G100" s="22">
        <f t="shared" si="10"/>
        <v>0</v>
      </c>
      <c r="H100" s="22">
        <f t="shared" si="10"/>
        <v>1.2351539909637744E-2</v>
      </c>
      <c r="I100" s="22">
        <f t="shared" si="10"/>
        <v>1.098860829348218E-2</v>
      </c>
      <c r="J100" s="22">
        <f t="shared" si="10"/>
        <v>1.0138396051050319E-2</v>
      </c>
      <c r="K100" s="22">
        <f t="shared" si="10"/>
        <v>1.0402454535656433E-2</v>
      </c>
      <c r="L100" s="22">
        <f t="shared" si="10"/>
        <v>1.0781044303367234E-2</v>
      </c>
      <c r="M100" s="22">
        <f t="shared" si="10"/>
        <v>1.3591855443278037E-2</v>
      </c>
      <c r="N100" s="22">
        <f t="shared" si="10"/>
        <v>1.1373162421214915E-2</v>
      </c>
      <c r="O100" s="22">
        <f t="shared" si="10"/>
        <v>1.1561281655546417E-2</v>
      </c>
      <c r="P100" s="22">
        <f t="shared" si="10"/>
        <v>1.1285441033915938E-2</v>
      </c>
    </row>
    <row r="101" spans="1:16" s="21" customFormat="1">
      <c r="B101" s="31"/>
      <c r="C101" s="31"/>
      <c r="D101" s="31"/>
      <c r="E101" s="31"/>
      <c r="F101" s="31"/>
      <c r="G101" s="31"/>
      <c r="H101" s="31"/>
      <c r="I101" s="31"/>
      <c r="J101" s="31"/>
      <c r="K101" s="31"/>
      <c r="L101" s="31"/>
      <c r="M101" s="31"/>
      <c r="N101" s="31"/>
      <c r="O101" s="31"/>
      <c r="P101" s="31"/>
    </row>
    <row r="102" spans="1:16" s="21" customFormat="1">
      <c r="A102" s="21" t="s">
        <v>108</v>
      </c>
      <c r="B102" s="31">
        <f t="shared" ref="B102:P102" si="11">SUM(B36:B39)</f>
        <v>0</v>
      </c>
      <c r="C102" s="31">
        <f t="shared" si="11"/>
        <v>0</v>
      </c>
      <c r="D102" s="31">
        <f t="shared" si="11"/>
        <v>0</v>
      </c>
      <c r="E102" s="31">
        <f t="shared" si="11"/>
        <v>0</v>
      </c>
      <c r="F102" s="31">
        <f t="shared" si="11"/>
        <v>0</v>
      </c>
      <c r="G102" s="31">
        <f t="shared" si="11"/>
        <v>0</v>
      </c>
      <c r="H102" s="31">
        <f t="shared" si="11"/>
        <v>0</v>
      </c>
      <c r="I102" s="31">
        <f t="shared" si="11"/>
        <v>0</v>
      </c>
      <c r="J102" s="31">
        <f t="shared" si="11"/>
        <v>0</v>
      </c>
      <c r="K102" s="31">
        <f t="shared" si="11"/>
        <v>0</v>
      </c>
      <c r="L102" s="31">
        <f t="shared" si="11"/>
        <v>3371528</v>
      </c>
      <c r="M102" s="31">
        <f t="shared" si="11"/>
        <v>25561773.57</v>
      </c>
      <c r="N102" s="31">
        <f t="shared" si="11"/>
        <v>45430093.780000001</v>
      </c>
      <c r="O102" s="31">
        <f t="shared" si="11"/>
        <v>74714679.840000004</v>
      </c>
      <c r="P102" s="31">
        <f t="shared" si="11"/>
        <v>80986386.200000003</v>
      </c>
    </row>
    <row r="103" spans="1:16" s="21" customFormat="1">
      <c r="B103" s="31"/>
      <c r="C103" s="31"/>
      <c r="D103" s="31"/>
      <c r="E103" s="31"/>
      <c r="F103" s="31"/>
      <c r="G103" s="31"/>
      <c r="H103" s="31"/>
      <c r="I103" s="31"/>
      <c r="J103" s="31"/>
      <c r="K103" s="31"/>
      <c r="L103" s="31"/>
      <c r="M103" s="31"/>
      <c r="N103" s="31"/>
      <c r="O103" s="31"/>
      <c r="P103" s="31"/>
    </row>
    <row r="104" spans="1:16" s="21" customFormat="1" ht="43.2">
      <c r="A104" s="30" t="s">
        <v>109</v>
      </c>
      <c r="B104" s="22" t="e">
        <f>SUM(B102/B99)</f>
        <v>#DIV/0!</v>
      </c>
      <c r="C104" s="22" t="e">
        <f t="shared" ref="C104:P104" si="12">SUM(C102/C99)</f>
        <v>#DIV/0!</v>
      </c>
      <c r="D104" s="22" t="e">
        <f t="shared" si="12"/>
        <v>#DIV/0!</v>
      </c>
      <c r="E104" s="22" t="e">
        <f t="shared" si="12"/>
        <v>#DIV/0!</v>
      </c>
      <c r="F104" s="22" t="e">
        <f t="shared" si="12"/>
        <v>#DIV/0!</v>
      </c>
      <c r="G104" s="22" t="e">
        <f t="shared" si="12"/>
        <v>#DIV/0!</v>
      </c>
      <c r="H104" s="22">
        <f t="shared" si="12"/>
        <v>0</v>
      </c>
      <c r="I104" s="22">
        <f t="shared" si="12"/>
        <v>0</v>
      </c>
      <c r="J104" s="22">
        <f t="shared" si="12"/>
        <v>0</v>
      </c>
      <c r="K104" s="22">
        <f t="shared" si="12"/>
        <v>0</v>
      </c>
      <c r="L104" s="22">
        <f t="shared" si="12"/>
        <v>3.0742031209310891E-3</v>
      </c>
      <c r="M104" s="22">
        <f t="shared" si="12"/>
        <v>1.8941093999462505E-2</v>
      </c>
      <c r="N104" s="22">
        <f t="shared" si="12"/>
        <v>3.9969899758776184E-2</v>
      </c>
      <c r="O104" s="22">
        <f t="shared" si="12"/>
        <v>6.1963063339480616E-2</v>
      </c>
      <c r="P104" s="22">
        <f t="shared" si="12"/>
        <v>6.6202133020289794E-2</v>
      </c>
    </row>
    <row r="106" spans="1:16" ht="43.2">
      <c r="A106" s="12" t="s">
        <v>106</v>
      </c>
      <c r="B106" s="1">
        <f t="shared" ref="B106:P106" si="13">SUM((B51:B82))+B8</f>
        <v>2091793.9900000002</v>
      </c>
      <c r="C106" s="1">
        <f t="shared" si="13"/>
        <v>2512628.71</v>
      </c>
      <c r="D106" s="1">
        <f t="shared" si="13"/>
        <v>3494257.5100000002</v>
      </c>
      <c r="E106" s="1">
        <f t="shared" si="13"/>
        <v>22561988.670000002</v>
      </c>
      <c r="F106" s="1">
        <f t="shared" si="13"/>
        <v>0</v>
      </c>
      <c r="G106" s="1">
        <f t="shared" si="13"/>
        <v>0</v>
      </c>
      <c r="H106" s="1">
        <f t="shared" si="13"/>
        <v>55686695.100000009</v>
      </c>
      <c r="I106" s="1">
        <f t="shared" si="13"/>
        <v>71419855.480000004</v>
      </c>
      <c r="J106" s="1">
        <f t="shared" si="13"/>
        <v>77222472.979999989</v>
      </c>
      <c r="K106" s="1">
        <f t="shared" si="13"/>
        <v>108537663.31999999</v>
      </c>
      <c r="L106" s="1">
        <f t="shared" si="13"/>
        <v>109931138.43000001</v>
      </c>
      <c r="M106" s="1">
        <f t="shared" si="13"/>
        <v>73598511.549999997</v>
      </c>
      <c r="N106" s="1">
        <f t="shared" si="13"/>
        <v>64206032.129999995</v>
      </c>
      <c r="O106" s="1">
        <f t="shared" si="13"/>
        <v>70535952.960000008</v>
      </c>
      <c r="P106" s="1">
        <f t="shared" si="13"/>
        <v>63800912.269999996</v>
      </c>
    </row>
    <row r="108" spans="1:16" ht="28.8">
      <c r="A108" s="12" t="s">
        <v>107</v>
      </c>
      <c r="B108" s="1">
        <f>SUM(B47:B51)</f>
        <v>194510.16</v>
      </c>
      <c r="C108" s="1">
        <f t="shared" ref="C108:P108" si="14">SUM(C47:C51)</f>
        <v>273957.03000000003</v>
      </c>
      <c r="D108" s="1">
        <f t="shared" si="14"/>
        <v>338380.35</v>
      </c>
      <c r="E108" s="1">
        <f t="shared" si="14"/>
        <v>331974.7</v>
      </c>
      <c r="F108" s="1">
        <f t="shared" si="14"/>
        <v>0</v>
      </c>
      <c r="G108" s="1">
        <f t="shared" si="14"/>
        <v>0</v>
      </c>
      <c r="H108" s="1">
        <f t="shared" si="14"/>
        <v>9240461.3699999992</v>
      </c>
      <c r="I108" s="1">
        <f t="shared" si="14"/>
        <v>8943811.5499999989</v>
      </c>
      <c r="J108" s="1">
        <f t="shared" si="14"/>
        <v>4833070.74</v>
      </c>
      <c r="K108" s="1">
        <f t="shared" si="14"/>
        <v>1880200.13</v>
      </c>
      <c r="L108" s="1">
        <f t="shared" si="14"/>
        <v>1618378.72</v>
      </c>
      <c r="M108" s="1">
        <f t="shared" si="14"/>
        <v>1896974.09</v>
      </c>
      <c r="N108" s="1">
        <f t="shared" si="14"/>
        <v>1642025.28</v>
      </c>
      <c r="O108" s="1">
        <f t="shared" si="14"/>
        <v>1478089.93</v>
      </c>
      <c r="P108" s="1">
        <f t="shared" si="14"/>
        <v>0</v>
      </c>
    </row>
    <row r="110" spans="1:16" s="21" customFormat="1">
      <c r="A110" s="21" t="s">
        <v>115</v>
      </c>
      <c r="B110" s="22">
        <f>SUM(B11/B87)</f>
        <v>0</v>
      </c>
      <c r="C110" s="22">
        <f t="shared" ref="C110:P110" si="15">SUM(C11/C87)</f>
        <v>0</v>
      </c>
      <c r="D110" s="22">
        <f t="shared" si="15"/>
        <v>0</v>
      </c>
      <c r="E110" s="22">
        <f t="shared" si="15"/>
        <v>0</v>
      </c>
      <c r="F110" s="22" t="e">
        <f t="shared" si="15"/>
        <v>#DIV/0!</v>
      </c>
      <c r="G110" s="22" t="e">
        <f t="shared" si="15"/>
        <v>#DIV/0!</v>
      </c>
      <c r="H110" s="22">
        <f t="shared" si="15"/>
        <v>0</v>
      </c>
      <c r="I110" s="22">
        <f t="shared" si="15"/>
        <v>0</v>
      </c>
      <c r="J110" s="22">
        <f t="shared" si="15"/>
        <v>0</v>
      </c>
      <c r="K110" s="22">
        <f t="shared" si="15"/>
        <v>0</v>
      </c>
      <c r="L110" s="22">
        <f t="shared" si="15"/>
        <v>0</v>
      </c>
      <c r="M110" s="22">
        <f t="shared" si="15"/>
        <v>3.8131503432705917E-2</v>
      </c>
      <c r="N110" s="22">
        <f t="shared" si="15"/>
        <v>4.2426234888341824E-2</v>
      </c>
      <c r="O110" s="22">
        <f t="shared" si="15"/>
        <v>2.7647557056859385E-2</v>
      </c>
      <c r="P110" s="22">
        <f t="shared" si="15"/>
        <v>2.8041730361681064E-2</v>
      </c>
    </row>
  </sheetData>
  <pageMargins left="0.7" right="0.7" top="0.75" bottom="0.75" header="0.3" footer="0.3"/>
  <pageSetup paperSize="9" orientation="portrait" horizontalDpi="360" verticalDpi="36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6D08-3148-4EB4-8F99-71A597A50C62}">
  <dimension ref="A1:P3"/>
  <sheetViews>
    <sheetView topLeftCell="D1" workbookViewId="0">
      <selection sqref="A1:P3"/>
    </sheetView>
  </sheetViews>
  <sheetFormatPr baseColWidth="10" defaultRowHeight="14.4"/>
  <cols>
    <col min="1" max="1" width="28.6640625" style="40" customWidth="1"/>
    <col min="2" max="4" width="13.44140625" style="40" bestFit="1" customWidth="1"/>
    <col min="5" max="5" width="14.44140625" style="40" bestFit="1" customWidth="1"/>
    <col min="6" max="7" width="11.6640625" style="40" bestFit="1" customWidth="1"/>
    <col min="8" max="10" width="14.44140625" style="40" bestFit="1" customWidth="1"/>
    <col min="11" max="12" width="15.44140625" style="40" bestFit="1" customWidth="1"/>
    <col min="13" max="16" width="14.44140625" style="40" bestFit="1" customWidth="1"/>
    <col min="17" max="16384" width="11.5546875" style="40"/>
  </cols>
  <sheetData>
    <row r="1" spans="1:16" ht="15.6">
      <c r="A1" s="42" t="s">
        <v>0</v>
      </c>
      <c r="B1" s="42" t="s">
        <v>15</v>
      </c>
      <c r="C1" s="42" t="s">
        <v>16</v>
      </c>
      <c r="D1" s="42" t="s">
        <v>1</v>
      </c>
      <c r="E1" s="42" t="s">
        <v>2</v>
      </c>
      <c r="F1" s="42" t="s">
        <v>3</v>
      </c>
      <c r="G1" s="42" t="s">
        <v>4</v>
      </c>
      <c r="H1" s="42" t="s">
        <v>5</v>
      </c>
      <c r="I1" s="42" t="s">
        <v>6</v>
      </c>
      <c r="J1" s="42" t="s">
        <v>7</v>
      </c>
      <c r="K1" s="42" t="s">
        <v>8</v>
      </c>
      <c r="L1" s="42" t="s">
        <v>9</v>
      </c>
      <c r="M1" s="42" t="s">
        <v>10</v>
      </c>
      <c r="N1" s="42" t="s">
        <v>11</v>
      </c>
      <c r="O1" s="42" t="s">
        <v>12</v>
      </c>
      <c r="P1" s="42" t="s">
        <v>14</v>
      </c>
    </row>
    <row r="2" spans="1:16" ht="72">
      <c r="A2" s="38" t="s">
        <v>106</v>
      </c>
      <c r="B2" s="45">
        <v>2091793.9900000002</v>
      </c>
      <c r="C2" s="45">
        <v>2512628.71</v>
      </c>
      <c r="D2" s="45">
        <v>3494257.5100000002</v>
      </c>
      <c r="E2" s="45">
        <v>22561988.670000002</v>
      </c>
      <c r="F2" s="45"/>
      <c r="G2" s="45"/>
      <c r="H2" s="45">
        <v>55686695.100000009</v>
      </c>
      <c r="I2" s="45">
        <v>71419855.480000004</v>
      </c>
      <c r="J2" s="45">
        <v>77222472.979999989</v>
      </c>
      <c r="K2" s="45">
        <v>108537663.31999999</v>
      </c>
      <c r="L2" s="45">
        <v>109931138.43000001</v>
      </c>
      <c r="M2" s="45">
        <v>73598511.549999997</v>
      </c>
      <c r="N2" s="45">
        <v>64206032.129999995</v>
      </c>
      <c r="O2" s="45">
        <v>70535952.960000008</v>
      </c>
      <c r="P2" s="45">
        <v>63800912.269999996</v>
      </c>
    </row>
    <row r="3" spans="1:16" ht="43.2">
      <c r="A3" s="38" t="s">
        <v>107</v>
      </c>
      <c r="B3" s="41">
        <v>194510.16</v>
      </c>
      <c r="C3" s="41">
        <v>273957.03000000003</v>
      </c>
      <c r="D3" s="41">
        <v>338380.35</v>
      </c>
      <c r="E3" s="41">
        <v>331974.7</v>
      </c>
      <c r="F3" s="41"/>
      <c r="G3" s="41"/>
      <c r="H3" s="41">
        <v>9240461.3699999992</v>
      </c>
      <c r="I3" s="41">
        <v>8943811.5499999989</v>
      </c>
      <c r="J3" s="41">
        <v>4833070.74</v>
      </c>
      <c r="K3" s="41">
        <v>1880200.13</v>
      </c>
      <c r="L3" s="41">
        <v>1618378.72</v>
      </c>
      <c r="M3" s="41">
        <v>1896974.09</v>
      </c>
      <c r="N3" s="41">
        <v>1642025.28</v>
      </c>
      <c r="O3" s="41">
        <v>1478089.93</v>
      </c>
      <c r="P3" s="41">
        <v>0</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A70E9-298C-4E95-AE2C-11BE57134F34}">
  <dimension ref="A1:P12"/>
  <sheetViews>
    <sheetView topLeftCell="C1" workbookViewId="0">
      <selection activeCell="C1" sqref="A1:XFD4"/>
    </sheetView>
  </sheetViews>
  <sheetFormatPr baseColWidth="10" defaultRowHeight="14.4"/>
  <cols>
    <col min="1" max="1" width="26.77734375" customWidth="1"/>
    <col min="2" max="7" width="11.6640625" bestFit="1" customWidth="1"/>
    <col min="8" max="11" width="13.5546875" bestFit="1" customWidth="1"/>
    <col min="12" max="16" width="15.109375" bestFit="1" customWidth="1"/>
  </cols>
  <sheetData>
    <row r="1" spans="1:16" ht="15.6">
      <c r="A1" s="37" t="s">
        <v>0</v>
      </c>
      <c r="B1" s="37" t="s">
        <v>15</v>
      </c>
      <c r="C1" s="37" t="s">
        <v>16</v>
      </c>
      <c r="D1" s="37" t="s">
        <v>1</v>
      </c>
      <c r="E1" s="37" t="s">
        <v>2</v>
      </c>
      <c r="F1" s="37" t="s">
        <v>3</v>
      </c>
      <c r="G1" s="37" t="s">
        <v>4</v>
      </c>
      <c r="H1" s="37" t="s">
        <v>5</v>
      </c>
      <c r="I1" s="37" t="s">
        <v>6</v>
      </c>
      <c r="J1" s="37" t="s">
        <v>7</v>
      </c>
      <c r="K1" s="37" t="s">
        <v>8</v>
      </c>
      <c r="L1" s="37" t="s">
        <v>9</v>
      </c>
      <c r="M1" s="37" t="s">
        <v>10</v>
      </c>
      <c r="N1" s="37" t="s">
        <v>11</v>
      </c>
      <c r="O1" s="37" t="s">
        <v>12</v>
      </c>
      <c r="P1" s="37" t="s">
        <v>14</v>
      </c>
    </row>
    <row r="2" spans="1:16" ht="43.2">
      <c r="A2" s="38" t="s">
        <v>105</v>
      </c>
      <c r="B2" s="39">
        <v>0</v>
      </c>
      <c r="C2" s="39">
        <v>0</v>
      </c>
      <c r="D2" s="39">
        <v>0</v>
      </c>
      <c r="E2" s="39">
        <v>0</v>
      </c>
      <c r="F2" s="39"/>
      <c r="G2" s="39"/>
      <c r="H2" s="39">
        <v>859115891.43000007</v>
      </c>
      <c r="I2" s="39">
        <v>871140207.51000011</v>
      </c>
      <c r="J2" s="39">
        <v>891413849.68000007</v>
      </c>
      <c r="K2" s="39">
        <v>989581952.73999977</v>
      </c>
      <c r="L2" s="39">
        <v>1096716081.3299999</v>
      </c>
      <c r="M2" s="39">
        <v>1349540505.46</v>
      </c>
      <c r="N2" s="39">
        <v>1136607648.6099999</v>
      </c>
      <c r="O2" s="39">
        <v>1205793836.0900004</v>
      </c>
      <c r="P2" s="39">
        <v>1223319891.7499998</v>
      </c>
    </row>
    <row r="3" spans="1:16" ht="57.6">
      <c r="A3" s="38" t="s">
        <v>110</v>
      </c>
      <c r="B3" s="28">
        <v>0</v>
      </c>
      <c r="C3" s="28">
        <v>0</v>
      </c>
      <c r="D3" s="28">
        <v>0</v>
      </c>
      <c r="E3" s="28">
        <v>0</v>
      </c>
      <c r="F3" s="28"/>
      <c r="G3" s="28"/>
      <c r="H3" s="28">
        <v>1.2351539909637744E-2</v>
      </c>
      <c r="I3" s="28">
        <v>1.098860829348218E-2</v>
      </c>
      <c r="J3" s="28">
        <v>1.0138396051050319E-2</v>
      </c>
      <c r="K3" s="28">
        <v>1.0402454535656433E-2</v>
      </c>
      <c r="L3" s="28">
        <v>1.0781044303367234E-2</v>
      </c>
      <c r="M3" s="28">
        <v>1.3591855443278037E-2</v>
      </c>
      <c r="N3" s="28">
        <v>1.1373162421214915E-2</v>
      </c>
      <c r="O3" s="28">
        <v>1.1561281655546417E-2</v>
      </c>
      <c r="P3" s="28">
        <v>1.1285441033915938E-2</v>
      </c>
    </row>
    <row r="4" spans="1:16" ht="28.8">
      <c r="A4" s="38" t="s">
        <v>108</v>
      </c>
      <c r="B4" s="39">
        <v>0</v>
      </c>
      <c r="C4" s="39">
        <v>0</v>
      </c>
      <c r="D4" s="39">
        <v>0</v>
      </c>
      <c r="E4" s="39">
        <v>0</v>
      </c>
      <c r="F4" s="39"/>
      <c r="G4" s="39"/>
      <c r="H4" s="39">
        <v>0</v>
      </c>
      <c r="I4" s="39">
        <v>0</v>
      </c>
      <c r="J4" s="39">
        <v>0</v>
      </c>
      <c r="K4" s="39">
        <v>0</v>
      </c>
      <c r="L4" s="39">
        <v>3371528</v>
      </c>
      <c r="M4" s="39">
        <v>25561773.57</v>
      </c>
      <c r="N4" s="39">
        <v>45430093.780000001</v>
      </c>
      <c r="O4" s="39">
        <v>74714679.840000004</v>
      </c>
      <c r="P4" s="39">
        <v>80986386.200000003</v>
      </c>
    </row>
    <row r="5" spans="1:16" ht="72">
      <c r="A5" s="38" t="s">
        <v>109</v>
      </c>
      <c r="B5" s="28" t="e">
        <v>#DIV/0!</v>
      </c>
      <c r="C5" s="28" t="e">
        <v>#DIV/0!</v>
      </c>
      <c r="D5" s="28" t="e">
        <v>#DIV/0!</v>
      </c>
      <c r="E5" s="28" t="e">
        <v>#DIV/0!</v>
      </c>
      <c r="F5" s="28"/>
      <c r="G5" s="28"/>
      <c r="H5" s="28">
        <v>0</v>
      </c>
      <c r="I5" s="28">
        <v>0</v>
      </c>
      <c r="J5" s="28">
        <v>0</v>
      </c>
      <c r="K5" s="28">
        <v>0</v>
      </c>
      <c r="L5" s="28">
        <v>3.0742031209310891E-3</v>
      </c>
      <c r="M5" s="28">
        <v>1.8941093999462505E-2</v>
      </c>
      <c r="N5" s="28">
        <v>3.9969899758776184E-2</v>
      </c>
      <c r="O5" s="28">
        <v>6.1963063339480616E-2</v>
      </c>
      <c r="P5" s="28">
        <v>6.6202133020289794E-2</v>
      </c>
    </row>
    <row r="10" spans="1:16" ht="15.6">
      <c r="A10" s="37" t="s">
        <v>0</v>
      </c>
      <c r="B10" s="37" t="s">
        <v>15</v>
      </c>
      <c r="C10" s="37" t="s">
        <v>16</v>
      </c>
      <c r="D10" s="37" t="s">
        <v>1</v>
      </c>
      <c r="E10" s="37" t="s">
        <v>2</v>
      </c>
      <c r="F10" s="37" t="s">
        <v>3</v>
      </c>
      <c r="G10" s="37" t="s">
        <v>4</v>
      </c>
      <c r="H10" s="37" t="s">
        <v>5</v>
      </c>
      <c r="I10" s="37" t="s">
        <v>6</v>
      </c>
      <c r="J10" s="37" t="s">
        <v>7</v>
      </c>
      <c r="K10" s="37" t="s">
        <v>8</v>
      </c>
      <c r="L10" s="37" t="s">
        <v>9</v>
      </c>
      <c r="M10" s="37" t="s">
        <v>10</v>
      </c>
      <c r="N10" s="37" t="s">
        <v>11</v>
      </c>
      <c r="O10" s="37" t="s">
        <v>12</v>
      </c>
      <c r="P10" s="37" t="s">
        <v>14</v>
      </c>
    </row>
    <row r="11" spans="1:16" ht="28.8">
      <c r="A11" s="38" t="s">
        <v>108</v>
      </c>
      <c r="B11" s="39">
        <v>0</v>
      </c>
      <c r="C11" s="39">
        <v>0</v>
      </c>
      <c r="D11" s="39">
        <v>0</v>
      </c>
      <c r="E11" s="39">
        <v>0</v>
      </c>
      <c r="F11" s="39"/>
      <c r="G11" s="39"/>
      <c r="H11" s="39">
        <v>0</v>
      </c>
      <c r="I11" s="39">
        <v>0</v>
      </c>
      <c r="J11" s="39">
        <v>0</v>
      </c>
      <c r="K11" s="39">
        <v>0</v>
      </c>
      <c r="L11" s="39">
        <v>3371528</v>
      </c>
      <c r="M11" s="39">
        <v>25561773.57</v>
      </c>
      <c r="N11" s="39">
        <v>45430093.780000001</v>
      </c>
      <c r="O11" s="39">
        <v>74714679.840000004</v>
      </c>
      <c r="P11" s="39">
        <v>80986386.200000003</v>
      </c>
    </row>
    <row r="12" spans="1:16" ht="72">
      <c r="A12" s="38" t="s">
        <v>109</v>
      </c>
      <c r="B12" s="28" t="e">
        <v>#DIV/0!</v>
      </c>
      <c r="C12" s="28" t="e">
        <v>#DIV/0!</v>
      </c>
      <c r="D12" s="28" t="e">
        <v>#DIV/0!</v>
      </c>
      <c r="E12" s="28" t="e">
        <v>#DIV/0!</v>
      </c>
      <c r="F12" s="28"/>
      <c r="G12" s="28"/>
      <c r="H12" s="28">
        <v>0</v>
      </c>
      <c r="I12" s="28">
        <v>0</v>
      </c>
      <c r="J12" s="28">
        <v>0</v>
      </c>
      <c r="K12" s="28">
        <v>0</v>
      </c>
      <c r="L12" s="28">
        <v>3.0742031209310891E-3</v>
      </c>
      <c r="M12" s="28">
        <v>1.8941093999462505E-2</v>
      </c>
      <c r="N12" s="28">
        <v>3.9969899758776184E-2</v>
      </c>
      <c r="O12" s="28">
        <v>6.1963063339480616E-2</v>
      </c>
      <c r="P12" s="28">
        <v>6.6202133020289794E-2</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9AE1-8133-4142-ACF6-EF7368554973}">
  <dimension ref="A1:P3"/>
  <sheetViews>
    <sheetView workbookViewId="0">
      <selection activeCell="M2" sqref="M2:P2"/>
    </sheetView>
  </sheetViews>
  <sheetFormatPr baseColWidth="10" defaultRowHeight="14.4"/>
  <cols>
    <col min="13" max="16" width="13.5546875" bestFit="1" customWidth="1"/>
  </cols>
  <sheetData>
    <row r="1" spans="1:16" ht="15.6">
      <c r="A1" s="32" t="s">
        <v>0</v>
      </c>
      <c r="B1" s="46" t="s">
        <v>15</v>
      </c>
      <c r="C1" s="46" t="s">
        <v>16</v>
      </c>
      <c r="D1" s="46" t="s">
        <v>1</v>
      </c>
      <c r="E1" s="46" t="s">
        <v>2</v>
      </c>
      <c r="F1" s="46" t="s">
        <v>3</v>
      </c>
      <c r="G1" s="46" t="s">
        <v>4</v>
      </c>
      <c r="H1" s="46" t="s">
        <v>5</v>
      </c>
      <c r="I1" s="46" t="s">
        <v>6</v>
      </c>
      <c r="J1" s="46" t="s">
        <v>7</v>
      </c>
      <c r="K1" s="46" t="s">
        <v>8</v>
      </c>
      <c r="L1" s="46" t="s">
        <v>9</v>
      </c>
      <c r="M1" s="46" t="s">
        <v>10</v>
      </c>
      <c r="N1" s="46" t="s">
        <v>11</v>
      </c>
      <c r="O1" s="46" t="s">
        <v>12</v>
      </c>
      <c r="P1" s="46" t="s">
        <v>14</v>
      </c>
    </row>
    <row r="2" spans="1:16">
      <c r="A2" s="34" t="s">
        <v>100</v>
      </c>
      <c r="B2" s="39">
        <v>0</v>
      </c>
      <c r="C2" s="39">
        <v>0</v>
      </c>
      <c r="D2" s="39">
        <v>0</v>
      </c>
      <c r="E2" s="39">
        <v>0</v>
      </c>
      <c r="F2" s="39">
        <v>0</v>
      </c>
      <c r="G2" s="39">
        <v>0</v>
      </c>
      <c r="H2" s="39">
        <v>0</v>
      </c>
      <c r="I2" s="39">
        <v>0</v>
      </c>
      <c r="J2" s="39">
        <v>0</v>
      </c>
      <c r="K2" s="39">
        <v>0</v>
      </c>
      <c r="L2" s="39">
        <v>0</v>
      </c>
      <c r="M2" s="39">
        <v>178259038.78999999</v>
      </c>
      <c r="N2" s="39">
        <v>185724688.52000001</v>
      </c>
      <c r="O2" s="39">
        <v>133053253.98999999</v>
      </c>
      <c r="P2" s="39">
        <v>139393367.38</v>
      </c>
    </row>
    <row r="3" spans="1:16" s="10" customFormat="1">
      <c r="A3" s="28" t="s">
        <v>115</v>
      </c>
      <c r="B3" s="39">
        <v>0</v>
      </c>
      <c r="C3" s="39">
        <v>0</v>
      </c>
      <c r="D3" s="39">
        <v>0</v>
      </c>
      <c r="E3" s="39">
        <v>0</v>
      </c>
      <c r="F3" s="39">
        <v>0</v>
      </c>
      <c r="G3" s="39">
        <v>0</v>
      </c>
      <c r="H3" s="39">
        <v>0</v>
      </c>
      <c r="I3" s="39">
        <v>0</v>
      </c>
      <c r="J3" s="39">
        <v>0</v>
      </c>
      <c r="K3" s="39">
        <v>0</v>
      </c>
      <c r="L3" s="39">
        <v>0</v>
      </c>
      <c r="M3" s="28">
        <v>3.8131503432705917E-2</v>
      </c>
      <c r="N3" s="28">
        <v>4.2426234888341824E-2</v>
      </c>
      <c r="O3" s="28">
        <v>2.7647557056859385E-2</v>
      </c>
      <c r="P3" s="28">
        <v>2.8041730361681064E-2</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ECB10-274D-427A-A83C-8899760F87BF}">
  <dimension ref="A1:P9"/>
  <sheetViews>
    <sheetView workbookViewId="0">
      <selection activeCell="K16" sqref="K16"/>
    </sheetView>
  </sheetViews>
  <sheetFormatPr baseColWidth="10" defaultRowHeight="14.4"/>
  <cols>
    <col min="1" max="1" width="28.21875" customWidth="1"/>
    <col min="2" max="3" width="12.109375" bestFit="1" customWidth="1"/>
    <col min="4" max="5" width="13.6640625" bestFit="1" customWidth="1"/>
    <col min="6" max="7" width="11.6640625" bestFit="1" customWidth="1"/>
    <col min="8" max="16" width="13.6640625" bestFit="1" customWidth="1"/>
  </cols>
  <sheetData>
    <row r="1" spans="1:16" ht="15.6">
      <c r="A1" s="32" t="s">
        <v>0</v>
      </c>
      <c r="B1" s="33" t="s">
        <v>15</v>
      </c>
      <c r="C1" s="33" t="s">
        <v>16</v>
      </c>
      <c r="D1" s="33" t="s">
        <v>1</v>
      </c>
      <c r="E1" s="33" t="s">
        <v>2</v>
      </c>
      <c r="F1" s="32" t="s">
        <v>3</v>
      </c>
      <c r="G1" s="32" t="s">
        <v>4</v>
      </c>
      <c r="H1" s="32" t="s">
        <v>5</v>
      </c>
      <c r="I1" s="32" t="s">
        <v>6</v>
      </c>
      <c r="J1" s="32" t="s">
        <v>7</v>
      </c>
      <c r="K1" s="32" t="s">
        <v>8</v>
      </c>
      <c r="L1" s="32" t="s">
        <v>9</v>
      </c>
      <c r="M1" s="32" t="s">
        <v>10</v>
      </c>
      <c r="N1" s="32" t="s">
        <v>11</v>
      </c>
      <c r="O1" s="32" t="s">
        <v>12</v>
      </c>
      <c r="P1" s="32" t="s">
        <v>14</v>
      </c>
    </row>
    <row r="2" spans="1:16">
      <c r="A2" s="35" t="s">
        <v>99</v>
      </c>
      <c r="B2" s="43">
        <v>858301055.95000005</v>
      </c>
      <c r="C2" s="43">
        <v>946022411.90999997</v>
      </c>
      <c r="D2" s="43">
        <v>1088474767.3599999</v>
      </c>
      <c r="E2" s="43">
        <v>1383635125.8799999</v>
      </c>
      <c r="F2" s="43"/>
      <c r="G2" s="43"/>
      <c r="H2" s="43">
        <v>3049027841.3099995</v>
      </c>
      <c r="I2" s="43">
        <v>3567986966.6300001</v>
      </c>
      <c r="J2" s="43">
        <v>3867246872.3800011</v>
      </c>
      <c r="K2" s="43">
        <v>4666912700.9699974</v>
      </c>
      <c r="L2" s="43">
        <v>4793699231.2399998</v>
      </c>
      <c r="M2" s="43">
        <v>4674849474.6500015</v>
      </c>
      <c r="N2" s="43">
        <v>4377590634.8699999</v>
      </c>
      <c r="O2" s="43">
        <v>4812477779.3699989</v>
      </c>
      <c r="P2" s="43">
        <v>4970926029.9599981</v>
      </c>
    </row>
    <row r="3" spans="1:16">
      <c r="A3" s="36" t="s">
        <v>118</v>
      </c>
      <c r="B3" s="28">
        <v>2.3456192818084975E-2</v>
      </c>
      <c r="C3" s="28">
        <v>2.2791829681848289E-2</v>
      </c>
      <c r="D3" s="28">
        <v>2.3256992095473435E-2</v>
      </c>
      <c r="E3" s="28">
        <v>2.7125964063872056E-2</v>
      </c>
      <c r="F3" s="28"/>
      <c r="G3" s="28"/>
      <c r="H3" s="28">
        <v>4.3835982366536852E-2</v>
      </c>
      <c r="I3" s="28">
        <v>4.5006774838936212E-2</v>
      </c>
      <c r="J3" s="28">
        <v>4.3983701210665374E-2</v>
      </c>
      <c r="K3" s="28">
        <v>4.9058440343720748E-2</v>
      </c>
      <c r="L3" s="28">
        <v>4.7123484982860522E-2</v>
      </c>
      <c r="M3" s="28">
        <v>4.7082601834814213E-2</v>
      </c>
      <c r="N3" s="28">
        <v>4.3803197492865958E-2</v>
      </c>
      <c r="O3" s="28">
        <v>4.6142557212576658E-2</v>
      </c>
      <c r="P3" s="28">
        <v>4.5858072752188957E-2</v>
      </c>
    </row>
    <row r="4" spans="1:16" ht="28.8">
      <c r="A4" s="35" t="s">
        <v>119</v>
      </c>
      <c r="B4" s="28">
        <v>0.11720719641637072</v>
      </c>
      <c r="C4" s="28">
        <v>0.11952949016436114</v>
      </c>
      <c r="D4" s="28">
        <v>0.11317425045155091</v>
      </c>
      <c r="E4" s="28">
        <v>0.13816954718173596</v>
      </c>
      <c r="F4" s="28"/>
      <c r="G4" s="28"/>
      <c r="H4" s="28">
        <v>0.14592511782062517</v>
      </c>
      <c r="I4" s="28">
        <v>0.14416593590261448</v>
      </c>
      <c r="J4" s="28">
        <v>0.14021658369819026</v>
      </c>
      <c r="K4" s="28">
        <v>0.13770560488192538</v>
      </c>
      <c r="L4" s="28">
        <v>0.12703272645943614</v>
      </c>
      <c r="M4" s="28">
        <v>0.12533004245095469</v>
      </c>
      <c r="N4" s="28">
        <v>0.12849800602903877</v>
      </c>
      <c r="O4" s="28">
        <v>0.13873398988933872</v>
      </c>
      <c r="P4" s="28">
        <v>0.14546145010568284</v>
      </c>
    </row>
    <row r="7" spans="1:16" ht="15.6">
      <c r="A7" s="32" t="s">
        <v>0</v>
      </c>
      <c r="B7" s="33" t="s">
        <v>15</v>
      </c>
      <c r="C7" s="33" t="s">
        <v>16</v>
      </c>
      <c r="D7" s="33" t="s">
        <v>1</v>
      </c>
      <c r="E7" s="33" t="s">
        <v>2</v>
      </c>
      <c r="F7" s="32" t="s">
        <v>3</v>
      </c>
      <c r="G7" s="32" t="s">
        <v>4</v>
      </c>
      <c r="H7" s="32" t="s">
        <v>5</v>
      </c>
      <c r="I7" s="32" t="s">
        <v>6</v>
      </c>
      <c r="J7" s="32" t="s">
        <v>7</v>
      </c>
      <c r="K7" s="32" t="s">
        <v>8</v>
      </c>
      <c r="L7" s="32" t="s">
        <v>9</v>
      </c>
      <c r="M7" s="32" t="s">
        <v>10</v>
      </c>
      <c r="N7" s="32" t="s">
        <v>11</v>
      </c>
      <c r="O7" s="32" t="s">
        <v>12</v>
      </c>
      <c r="P7" s="32" t="s">
        <v>14</v>
      </c>
    </row>
    <row r="8" spans="1:16">
      <c r="A8" s="36" t="s">
        <v>118</v>
      </c>
      <c r="B8" s="28">
        <v>2.3456192818084975E-2</v>
      </c>
      <c r="C8" s="28">
        <v>2.2791829681848289E-2</v>
      </c>
      <c r="D8" s="28">
        <v>2.3256992095473435E-2</v>
      </c>
      <c r="E8" s="28">
        <v>2.7125964063872056E-2</v>
      </c>
      <c r="F8" s="28"/>
      <c r="G8" s="28"/>
      <c r="H8" s="28">
        <v>4.3835982366536852E-2</v>
      </c>
      <c r="I8" s="28">
        <v>4.5006774838936212E-2</v>
      </c>
      <c r="J8" s="28">
        <v>4.3983701210665374E-2</v>
      </c>
      <c r="K8" s="28">
        <v>4.9058440343720748E-2</v>
      </c>
      <c r="L8" s="28">
        <v>4.7123484982860522E-2</v>
      </c>
      <c r="M8" s="28">
        <v>4.7082601834814213E-2</v>
      </c>
      <c r="N8" s="28">
        <v>4.3803197492865958E-2</v>
      </c>
      <c r="O8" s="28">
        <v>4.6142557212576658E-2</v>
      </c>
      <c r="P8" s="28">
        <v>4.5858072752188957E-2</v>
      </c>
    </row>
    <row r="9" spans="1:16" ht="28.8">
      <c r="A9" s="35" t="s">
        <v>119</v>
      </c>
      <c r="B9" s="28">
        <v>0.11720719641637072</v>
      </c>
      <c r="C9" s="28">
        <v>0.11952949016436114</v>
      </c>
      <c r="D9" s="28">
        <v>0.11317425045155091</v>
      </c>
      <c r="E9" s="28">
        <v>0.13816954718173596</v>
      </c>
      <c r="F9" s="28"/>
      <c r="G9" s="28"/>
      <c r="H9" s="28">
        <v>0.14592511782062517</v>
      </c>
      <c r="I9" s="28">
        <v>0.14416593590261448</v>
      </c>
      <c r="J9" s="28">
        <v>0.14021658369819026</v>
      </c>
      <c r="K9" s="28">
        <v>0.13770560488192538</v>
      </c>
      <c r="L9" s="28">
        <v>0.12703272645943614</v>
      </c>
      <c r="M9" s="28">
        <v>0.12533004245095469</v>
      </c>
      <c r="N9" s="28">
        <v>0.12849800602903877</v>
      </c>
      <c r="O9" s="28">
        <v>0.13873398988933872</v>
      </c>
      <c r="P9" s="28">
        <v>0.14546145010568284</v>
      </c>
    </row>
  </sheetData>
  <pageMargins left="0.7" right="0.7" top="0.75" bottom="0.75" header="0.3" footer="0.3"/>
  <pageSetup paperSize="9" orientation="portrait" horizontalDpi="0"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CE09-273C-4DA8-8459-829E968DED59}">
  <dimension ref="A1:P19"/>
  <sheetViews>
    <sheetView tabSelected="1" topLeftCell="K1" zoomScale="163" workbookViewId="0">
      <selection activeCell="N3" sqref="N3"/>
    </sheetView>
  </sheetViews>
  <sheetFormatPr baseColWidth="10" defaultRowHeight="14.4"/>
  <cols>
    <col min="1" max="1" width="43.6640625" customWidth="1"/>
    <col min="2" max="2" width="24.5546875" customWidth="1"/>
    <col min="3" max="3" width="22.88671875" customWidth="1"/>
    <col min="4" max="4" width="19" customWidth="1"/>
    <col min="5" max="5" width="18.5546875" customWidth="1"/>
    <col min="6" max="6" width="21.6640625" customWidth="1"/>
    <col min="7" max="7" width="20.5546875" customWidth="1"/>
    <col min="8" max="8" width="18.44140625" customWidth="1"/>
    <col min="9" max="9" width="17.109375" customWidth="1"/>
    <col min="10" max="10" width="16.88671875" customWidth="1"/>
    <col min="11" max="11" width="17" customWidth="1"/>
    <col min="12" max="12" width="20.109375" customWidth="1"/>
    <col min="13" max="13" width="21.33203125" customWidth="1"/>
    <col min="14" max="14" width="18" customWidth="1"/>
    <col min="15" max="15" width="18.5546875" customWidth="1"/>
    <col min="16" max="16" width="17.88671875" customWidth="1"/>
  </cols>
  <sheetData>
    <row r="1" spans="1:16" ht="15.6">
      <c r="A1" s="23" t="s">
        <v>0</v>
      </c>
      <c r="B1" s="24" t="s">
        <v>15</v>
      </c>
      <c r="C1" s="24" t="s">
        <v>16</v>
      </c>
      <c r="D1" s="24" t="s">
        <v>1</v>
      </c>
      <c r="E1" s="24" t="s">
        <v>2</v>
      </c>
      <c r="F1" s="23" t="s">
        <v>3</v>
      </c>
      <c r="G1" s="23" t="s">
        <v>4</v>
      </c>
      <c r="H1" s="23" t="s">
        <v>5</v>
      </c>
      <c r="I1" s="23" t="s">
        <v>6</v>
      </c>
      <c r="J1" s="23" t="s">
        <v>7</v>
      </c>
      <c r="K1" s="23" t="s">
        <v>8</v>
      </c>
      <c r="L1" s="23" t="s">
        <v>9</v>
      </c>
      <c r="M1" s="23" t="s">
        <v>10</v>
      </c>
      <c r="N1" s="23" t="s">
        <v>11</v>
      </c>
      <c r="O1" s="23" t="s">
        <v>12</v>
      </c>
      <c r="P1" s="23" t="s">
        <v>14</v>
      </c>
    </row>
    <row r="2" spans="1:16" s="9" customFormat="1">
      <c r="A2" s="25" t="s">
        <v>97</v>
      </c>
      <c r="B2" s="26">
        <v>854159098.76999998</v>
      </c>
      <c r="C2" s="26">
        <v>937531761.99000001</v>
      </c>
      <c r="D2" s="26">
        <v>1083518599.95</v>
      </c>
      <c r="E2" s="26">
        <v>1344669452.0799999</v>
      </c>
      <c r="F2" s="26">
        <v>1751200000</v>
      </c>
      <c r="G2" s="26">
        <v>1894710000</v>
      </c>
      <c r="H2" s="26">
        <v>2009453310.5899999</v>
      </c>
      <c r="I2" s="26">
        <v>2492811867.9000001</v>
      </c>
      <c r="J2" s="26">
        <v>2674277082.9299998</v>
      </c>
      <c r="K2" s="26">
        <v>3225490138.5799999</v>
      </c>
      <c r="L2" s="26">
        <v>3190917639.79</v>
      </c>
      <c r="M2" s="26">
        <v>2803539470.3400002</v>
      </c>
      <c r="N2" s="26">
        <v>2784698996.0599999</v>
      </c>
      <c r="O2" s="26">
        <v>3213924995.6799998</v>
      </c>
      <c r="P2" s="26">
        <v>3335688700.4400001</v>
      </c>
    </row>
    <row r="3" spans="1:16">
      <c r="A3" s="27" t="s">
        <v>117</v>
      </c>
      <c r="B3" s="28">
        <f>SUM(B2/B11)</f>
        <v>2.3342998798824684E-2</v>
      </c>
      <c r="C3" s="28">
        <f t="shared" ref="C3:P3" si="0">SUM(C2/C11)</f>
        <v>2.2587270630785083E-2</v>
      </c>
      <c r="D3" s="28">
        <f t="shared" si="0"/>
        <v>2.3151095707486621E-2</v>
      </c>
      <c r="E3" s="28">
        <f t="shared" si="0"/>
        <v>2.6362047734015143E-2</v>
      </c>
      <c r="F3" s="28">
        <f t="shared" si="0"/>
        <v>2.8353712564238878E-2</v>
      </c>
      <c r="G3" s="28">
        <f t="shared" si="0"/>
        <v>3.0305814395804868E-2</v>
      </c>
      <c r="H3" s="28">
        <f t="shared" si="0"/>
        <v>2.8889982143146479E-2</v>
      </c>
      <c r="I3" s="28">
        <f t="shared" si="0"/>
        <v>3.1444459720202156E-2</v>
      </c>
      <c r="J3" s="28">
        <f t="shared" si="0"/>
        <v>3.0415592293887812E-2</v>
      </c>
      <c r="K3" s="28">
        <f t="shared" si="0"/>
        <v>3.3906251451821141E-2</v>
      </c>
      <c r="L3" s="28">
        <f t="shared" si="0"/>
        <v>3.1367666644636964E-2</v>
      </c>
      <c r="M3" s="28">
        <f t="shared" si="0"/>
        <v>2.8235761028452499E-2</v>
      </c>
      <c r="N3" s="28">
        <f t="shared" si="0"/>
        <v>2.786435056557638E-2</v>
      </c>
      <c r="O3" s="28">
        <f t="shared" si="0"/>
        <v>3.0815460307332235E-2</v>
      </c>
      <c r="P3" s="28">
        <f t="shared" si="0"/>
        <v>3.0772587276794203E-2</v>
      </c>
    </row>
    <row r="4" spans="1:16">
      <c r="A4" s="27" t="s">
        <v>116</v>
      </c>
      <c r="B4" s="28">
        <v>0.11664158230535564</v>
      </c>
      <c r="C4" s="28">
        <v>0.11845670051019995</v>
      </c>
      <c r="D4" s="28">
        <v>0.11265893255116487</v>
      </c>
      <c r="E4" s="28">
        <v>0.13427844221925314</v>
      </c>
      <c r="F4" s="28"/>
      <c r="G4" s="28"/>
      <c r="H4" s="28">
        <v>9.6171542656988782E-2</v>
      </c>
      <c r="I4" s="28">
        <v>0.10072305737831345</v>
      </c>
      <c r="J4" s="28">
        <v>9.6962518506100825E-2</v>
      </c>
      <c r="K4" s="28">
        <v>9.5173854544467001E-2</v>
      </c>
      <c r="L4" s="28">
        <v>8.4559115650895633E-2</v>
      </c>
      <c r="M4" s="28">
        <v>7.5161290804330247E-2</v>
      </c>
      <c r="N4" s="28">
        <v>8.1740916003993233E-2</v>
      </c>
      <c r="O4" s="28">
        <v>9.2650949946647285E-2</v>
      </c>
      <c r="P4" s="28">
        <v>9.7610407506113661E-2</v>
      </c>
    </row>
    <row r="5" spans="1:16" ht="28.8">
      <c r="A5" s="44" t="s">
        <v>114</v>
      </c>
      <c r="B5" s="28">
        <v>0.99517423734797161</v>
      </c>
      <c r="C5" s="28">
        <v>0.9910248955911547</v>
      </c>
      <c r="D5" s="28">
        <v>0.99544668598793462</v>
      </c>
      <c r="E5" s="28">
        <v>0.97183818690984913</v>
      </c>
      <c r="F5" s="28"/>
      <c r="G5" s="28"/>
      <c r="H5" s="28">
        <v>0.6590472160879477</v>
      </c>
      <c r="I5" s="28">
        <v>0.69866058682789589</v>
      </c>
      <c r="J5" s="28">
        <v>0.69151961878352552</v>
      </c>
      <c r="K5" s="28">
        <v>0.69114002023427523</v>
      </c>
      <c r="L5" s="28">
        <v>0.66564827826392359</v>
      </c>
      <c r="M5" s="28">
        <v>0.59970689656267417</v>
      </c>
      <c r="N5" s="28">
        <v>0.63612594879893247</v>
      </c>
      <c r="O5" s="28">
        <v>0.6678316540924859</v>
      </c>
      <c r="P5" s="28">
        <v>0.6710396977013241</v>
      </c>
    </row>
    <row r="7" spans="1:16">
      <c r="A7" s="47" t="s">
        <v>121</v>
      </c>
    </row>
    <row r="10" spans="1:16" ht="15.6">
      <c r="A10" s="23" t="s">
        <v>0</v>
      </c>
      <c r="B10" s="24" t="s">
        <v>15</v>
      </c>
      <c r="C10" s="24" t="s">
        <v>16</v>
      </c>
      <c r="D10" s="24" t="s">
        <v>1</v>
      </c>
      <c r="E10" s="24" t="s">
        <v>2</v>
      </c>
      <c r="F10" s="23" t="s">
        <v>3</v>
      </c>
      <c r="G10" s="23" t="s">
        <v>4</v>
      </c>
      <c r="H10" s="23" t="s">
        <v>5</v>
      </c>
      <c r="I10" s="23" t="s">
        <v>6</v>
      </c>
      <c r="J10" s="23" t="s">
        <v>7</v>
      </c>
      <c r="K10" s="23" t="s">
        <v>8</v>
      </c>
      <c r="L10" s="23" t="s">
        <v>9</v>
      </c>
      <c r="M10" s="23" t="s">
        <v>10</v>
      </c>
      <c r="N10" s="23" t="s">
        <v>11</v>
      </c>
      <c r="O10" s="23" t="s">
        <v>12</v>
      </c>
      <c r="P10" s="23" t="s">
        <v>14</v>
      </c>
    </row>
    <row r="11" spans="1:16">
      <c r="A11" t="s">
        <v>104</v>
      </c>
      <c r="B11" s="19">
        <v>36591661000</v>
      </c>
      <c r="C11" s="19">
        <v>41507085000</v>
      </c>
      <c r="D11" s="19">
        <v>46802044000</v>
      </c>
      <c r="E11" s="19">
        <v>51007777000.000008</v>
      </c>
      <c r="F11" s="19">
        <v>61762635000.000008</v>
      </c>
      <c r="G11" s="19">
        <v>62519686000</v>
      </c>
      <c r="H11" s="19">
        <v>69555367000</v>
      </c>
      <c r="I11" s="19">
        <v>79276664000</v>
      </c>
      <c r="J11" s="19">
        <v>87924544000</v>
      </c>
      <c r="K11" s="19">
        <v>95129659000</v>
      </c>
      <c r="L11" s="19">
        <v>101726331000.00002</v>
      </c>
      <c r="M11" s="19">
        <v>99290380999.999985</v>
      </c>
      <c r="N11" s="19">
        <v>99937695999.999985</v>
      </c>
      <c r="O11" s="20">
        <v>104295861999.99998</v>
      </c>
      <c r="P11" s="19">
        <v>108398058000</v>
      </c>
    </row>
    <row r="12" spans="1:16">
      <c r="A12" t="s">
        <v>120</v>
      </c>
      <c r="B12" s="1"/>
      <c r="C12" s="1"/>
      <c r="D12" s="1"/>
      <c r="E12" s="1"/>
      <c r="F12" s="1">
        <f>SUM(F11*0.005)</f>
        <v>308813175.00000006</v>
      </c>
      <c r="G12" s="1">
        <f t="shared" ref="G12:P12" si="1">SUM(F11*0.005)</f>
        <v>308813175.00000006</v>
      </c>
      <c r="H12" s="1">
        <f t="shared" si="1"/>
        <v>312598430</v>
      </c>
      <c r="I12" s="1">
        <f t="shared" si="1"/>
        <v>347776835</v>
      </c>
      <c r="J12" s="1">
        <f t="shared" si="1"/>
        <v>396383320</v>
      </c>
      <c r="K12" s="1">
        <f t="shared" si="1"/>
        <v>439622720</v>
      </c>
      <c r="L12" s="1">
        <f t="shared" si="1"/>
        <v>475648295</v>
      </c>
      <c r="M12" s="1">
        <f t="shared" si="1"/>
        <v>508631655.00000006</v>
      </c>
      <c r="N12" s="1">
        <f t="shared" si="1"/>
        <v>496451904.99999994</v>
      </c>
      <c r="O12" s="1">
        <f t="shared" si="1"/>
        <v>499688479.99999994</v>
      </c>
      <c r="P12" s="1">
        <f t="shared" si="1"/>
        <v>521479309.99999994</v>
      </c>
    </row>
    <row r="13" spans="1:16" ht="28.8">
      <c r="A13" s="12" t="s">
        <v>122</v>
      </c>
      <c r="F13" s="1">
        <f>SUM(E2+F12)</f>
        <v>1653482627.0799999</v>
      </c>
      <c r="G13" s="1">
        <f>SUM(F13+G12)</f>
        <v>1962295802.0799999</v>
      </c>
      <c r="H13" s="1">
        <f>SUM(G13+H12)</f>
        <v>2274894232.0799999</v>
      </c>
      <c r="I13" s="1">
        <f t="shared" ref="I13:P13" si="2">SUM(H13+I12)</f>
        <v>2622671067.0799999</v>
      </c>
      <c r="J13" s="1">
        <f t="shared" si="2"/>
        <v>3019054387.0799999</v>
      </c>
      <c r="K13" s="1">
        <f t="shared" si="2"/>
        <v>3458677107.0799999</v>
      </c>
      <c r="L13" s="1">
        <f t="shared" si="2"/>
        <v>3934325402.0799999</v>
      </c>
      <c r="M13" s="1">
        <f t="shared" si="2"/>
        <v>4442957057.0799999</v>
      </c>
      <c r="N13" s="1">
        <f t="shared" si="2"/>
        <v>4939408962.0799999</v>
      </c>
      <c r="O13" s="1">
        <f t="shared" si="2"/>
        <v>5439097442.0799999</v>
      </c>
      <c r="P13" s="1">
        <f t="shared" si="2"/>
        <v>5960576752.0799999</v>
      </c>
    </row>
    <row r="15" spans="1:16" ht="15.6">
      <c r="A15" s="23" t="s">
        <v>0</v>
      </c>
      <c r="B15" s="24" t="s">
        <v>15</v>
      </c>
      <c r="C15" s="24" t="s">
        <v>16</v>
      </c>
      <c r="D15" s="24" t="s">
        <v>1</v>
      </c>
      <c r="E15" s="24" t="s">
        <v>2</v>
      </c>
      <c r="F15" s="23" t="s">
        <v>3</v>
      </c>
      <c r="G15" s="23" t="s">
        <v>4</v>
      </c>
      <c r="H15" s="23" t="s">
        <v>5</v>
      </c>
      <c r="I15" s="23" t="s">
        <v>6</v>
      </c>
      <c r="J15" s="23" t="s">
        <v>7</v>
      </c>
      <c r="K15" s="23" t="s">
        <v>8</v>
      </c>
      <c r="L15" s="23" t="s">
        <v>9</v>
      </c>
      <c r="M15" s="23" t="s">
        <v>10</v>
      </c>
      <c r="N15" s="23" t="s">
        <v>11</v>
      </c>
      <c r="O15" s="23" t="s">
        <v>12</v>
      </c>
      <c r="P15" s="23" t="s">
        <v>14</v>
      </c>
    </row>
    <row r="16" spans="1:16" ht="28.8">
      <c r="A16" s="35" t="s">
        <v>97</v>
      </c>
      <c r="B16" s="48">
        <v>854159098.76999998</v>
      </c>
      <c r="C16" s="48">
        <v>937531761.99000001</v>
      </c>
      <c r="D16" s="48">
        <v>1083518599.95</v>
      </c>
      <c r="E16" s="48">
        <v>1344669452.0799999</v>
      </c>
      <c r="F16" s="48">
        <v>1751200000</v>
      </c>
      <c r="G16" s="48">
        <v>1894710000</v>
      </c>
      <c r="H16" s="48">
        <v>2009453310.5899999</v>
      </c>
      <c r="I16" s="48">
        <v>2492811867.9000001</v>
      </c>
      <c r="J16" s="48">
        <v>2674277082.9299998</v>
      </c>
      <c r="K16" s="48">
        <v>3225490138.5799999</v>
      </c>
      <c r="L16" s="48">
        <v>3190917639.79</v>
      </c>
      <c r="M16" s="48">
        <v>2803539470.3400002</v>
      </c>
      <c r="N16" s="48">
        <v>2784698996.0599999</v>
      </c>
      <c r="O16" s="48">
        <v>3213924995.6799998</v>
      </c>
      <c r="P16" s="48">
        <v>3335688700.4400001</v>
      </c>
    </row>
    <row r="17" spans="1:16" ht="28.8">
      <c r="A17" s="35" t="s">
        <v>122</v>
      </c>
      <c r="B17" s="48"/>
      <c r="C17" s="48"/>
      <c r="D17" s="48"/>
      <c r="E17" s="48"/>
      <c r="F17" s="48">
        <v>1653482627.0799999</v>
      </c>
      <c r="G17" s="48">
        <v>1962295802.0799999</v>
      </c>
      <c r="H17" s="48">
        <v>2274894232.0799999</v>
      </c>
      <c r="I17" s="48">
        <v>2622671067.0799999</v>
      </c>
      <c r="J17" s="48">
        <v>3019054387.0799999</v>
      </c>
      <c r="K17" s="48">
        <v>3458677107.0799999</v>
      </c>
      <c r="L17" s="48">
        <v>3934325402.0799999</v>
      </c>
      <c r="M17" s="48">
        <v>4442957057.0799999</v>
      </c>
      <c r="N17" s="48">
        <v>4939408962.0799999</v>
      </c>
      <c r="O17" s="48">
        <v>5439097442.0799999</v>
      </c>
      <c r="P17" s="48">
        <v>5960576752.0799999</v>
      </c>
    </row>
    <row r="18" spans="1:16">
      <c r="A18" s="35" t="s">
        <v>124</v>
      </c>
      <c r="B18" s="48"/>
      <c r="C18" s="48"/>
      <c r="D18" s="48"/>
      <c r="E18" s="48"/>
      <c r="F18" s="28">
        <f>SUM(F17/F11)</f>
        <v>2.6771568717558758E-2</v>
      </c>
      <c r="G18" s="28">
        <f t="shared" ref="G18:P18" si="3">SUM(G17/G11)</f>
        <v>3.1386846729844417E-2</v>
      </c>
      <c r="H18" s="28">
        <f t="shared" si="3"/>
        <v>3.2706235768693449E-2</v>
      </c>
      <c r="I18" s="28">
        <f t="shared" si="3"/>
        <v>3.308251047344777E-2</v>
      </c>
      <c r="J18" s="28">
        <f t="shared" si="3"/>
        <v>3.4336878529389929E-2</v>
      </c>
      <c r="K18" s="28">
        <f t="shared" si="3"/>
        <v>3.635750557121202E-2</v>
      </c>
      <c r="L18" s="28">
        <f t="shared" si="3"/>
        <v>3.8675585400597998E-2</v>
      </c>
      <c r="M18" s="28">
        <f t="shared" si="3"/>
        <v>4.4747104526469697E-2</v>
      </c>
      <c r="N18" s="28">
        <f t="shared" si="3"/>
        <v>4.9424883300091295E-2</v>
      </c>
      <c r="O18" s="28">
        <f t="shared" si="3"/>
        <v>5.2150654280799756E-2</v>
      </c>
      <c r="P18" s="28">
        <f t="shared" si="3"/>
        <v>5.498785552117548E-2</v>
      </c>
    </row>
    <row r="19" spans="1:16">
      <c r="A19" s="34" t="s">
        <v>123</v>
      </c>
      <c r="B19" s="34"/>
      <c r="C19" s="34"/>
      <c r="D19" s="34"/>
      <c r="E19" s="34"/>
      <c r="F19" s="48">
        <f>SUM(F17-F16)</f>
        <v>-97717372.920000076</v>
      </c>
      <c r="G19" s="48">
        <f>SUM(G17-G16)</f>
        <v>67585802.079999924</v>
      </c>
      <c r="H19" s="48">
        <f>SUM(H17-H16)</f>
        <v>265440921.49000001</v>
      </c>
      <c r="I19" s="48">
        <f>SUM(I17-I16)</f>
        <v>129859199.17999983</v>
      </c>
      <c r="J19" s="48">
        <f>SUM(J17-J16)</f>
        <v>344777304.1500001</v>
      </c>
      <c r="K19" s="48">
        <f>SUM(K17-K16)</f>
        <v>233186968.5</v>
      </c>
      <c r="L19" s="48">
        <f>SUM(L17-L16)</f>
        <v>743407762.28999996</v>
      </c>
      <c r="M19" s="48">
        <f>SUM(M17-M16)</f>
        <v>1639417586.7399998</v>
      </c>
      <c r="N19" s="48">
        <f>SUM(N17-N16)</f>
        <v>2154709966.02</v>
      </c>
      <c r="O19" s="48">
        <f>SUM(O17-O16)</f>
        <v>2225172446.4000001</v>
      </c>
      <c r="P19" s="48">
        <f>SUM(P17-P16)</f>
        <v>2624888051.6399999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OTROS</vt:lpstr>
      <vt:lpstr>UNIS</vt:lpstr>
      <vt:lpstr>IFTH</vt:lpstr>
      <vt:lpstr>SEC EDUCA</vt:lpstr>
      <vt:lpstr>MINEDUC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VIVIANA PEREZ GAVILANES</dc:creator>
  <cp:lastModifiedBy>Esta es</cp:lastModifiedBy>
  <dcterms:created xsi:type="dcterms:W3CDTF">2019-10-17T17:04:06Z</dcterms:created>
  <dcterms:modified xsi:type="dcterms:W3CDTF">2019-10-29T20:32:41Z</dcterms:modified>
</cp:coreProperties>
</file>