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2" documentId="8_{D521703A-964E-4DD4-BC51-7541A06F1ABC}" xr6:coauthVersionLast="47" xr6:coauthVersionMax="47" xr10:uidLastSave="{3BFE5629-8A96-447A-B2EB-D28CB91DBFB0}"/>
  <bookViews>
    <workbookView xWindow="-110" yWindow="-110" windowWidth="19420" windowHeight="10560" xr2:uid="{00000000-000D-0000-FFFF-FFFF00000000}"/>
  </bookViews>
  <sheets>
    <sheet name="Resumen Historico" sheetId="1" r:id="rId1"/>
    <sheet name="2014" sheetId="2" state="hidden" r:id="rId2"/>
    <sheet name="2015" sheetId="3" state="hidden" r:id="rId3"/>
    <sheet name="2016" sheetId="4" state="hidden" r:id="rId4"/>
    <sheet name="2017" sheetId="5" state="hidden" r:id="rId5"/>
    <sheet name="2018" sheetId="6" state="hidden" r:id="rId6"/>
    <sheet name="2019" sheetId="7" state="hidden" r:id="rId7"/>
    <sheet name="2020" sheetId="8" state="hidden" r:id="rId8"/>
    <sheet name="2021" sheetId="9" state="hidden" r:id="rId9"/>
    <sheet name="2022" sheetId="10" state="hidden" r:id="rId10"/>
    <sheet name="2023" sheetId="11" state="hidden" r:id="rId11"/>
    <sheet name="2024" sheetId="12" state="hidden" r:id="rId12"/>
    <sheet name="2025" sheetId="13" state="hidden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1" l="1"/>
  <c r="N7" i="1"/>
  <c r="N6" i="1"/>
  <c r="M6" i="1"/>
  <c r="L7" i="1"/>
  <c r="L6" i="1"/>
  <c r="K7" i="1"/>
  <c r="K6" i="1"/>
  <c r="J7" i="1"/>
  <c r="J6" i="1"/>
  <c r="I7" i="1"/>
  <c r="I6" i="1"/>
  <c r="H7" i="1"/>
  <c r="H6" i="1"/>
  <c r="G7" i="1"/>
  <c r="G6" i="1"/>
  <c r="F7" i="1"/>
  <c r="F6" i="1"/>
  <c r="E7" i="1"/>
  <c r="E6" i="1"/>
  <c r="D7" i="1"/>
  <c r="D6" i="1"/>
  <c r="C7" i="1"/>
  <c r="C6" i="1"/>
  <c r="D19" i="13"/>
  <c r="D9" i="13" s="1"/>
  <c r="C19" i="13"/>
  <c r="C13" i="13" s="1"/>
  <c r="C11" i="13"/>
  <c r="C10" i="13"/>
  <c r="C8" i="13"/>
  <c r="C7" i="13"/>
  <c r="C6" i="13"/>
  <c r="C4" i="13"/>
  <c r="C3" i="13"/>
  <c r="D19" i="12"/>
  <c r="D11" i="12" s="1"/>
  <c r="C19" i="12"/>
  <c r="C12" i="12" s="1"/>
  <c r="D13" i="12"/>
  <c r="C13" i="12"/>
  <c r="D12" i="12"/>
  <c r="D10" i="12"/>
  <c r="D8" i="12"/>
  <c r="D7" i="12"/>
  <c r="C7" i="12"/>
  <c r="D5" i="12"/>
  <c r="D4" i="12"/>
  <c r="D3" i="12"/>
  <c r="C3" i="12"/>
  <c r="D19" i="11"/>
  <c r="D11" i="11" s="1"/>
  <c r="C19" i="11"/>
  <c r="C11" i="11" s="1"/>
  <c r="D19" i="10"/>
  <c r="D13" i="10" s="1"/>
  <c r="C19" i="10"/>
  <c r="C14" i="10" s="1"/>
  <c r="D12" i="10"/>
  <c r="D11" i="10"/>
  <c r="D10" i="10"/>
  <c r="D8" i="10"/>
  <c r="D7" i="10"/>
  <c r="D6" i="10"/>
  <c r="D4" i="10"/>
  <c r="D3" i="10"/>
  <c r="D19" i="9"/>
  <c r="D13" i="9" s="1"/>
  <c r="C19" i="9"/>
  <c r="C13" i="9" s="1"/>
  <c r="C11" i="9"/>
  <c r="C10" i="9"/>
  <c r="C8" i="9"/>
  <c r="C7" i="9"/>
  <c r="C6" i="9"/>
  <c r="C4" i="9"/>
  <c r="C3" i="9"/>
  <c r="D19" i="8"/>
  <c r="D13" i="8" s="1"/>
  <c r="C19" i="8"/>
  <c r="C11" i="8" s="1"/>
  <c r="D14" i="8"/>
  <c r="D7" i="8"/>
  <c r="D19" i="7"/>
  <c r="D13" i="7" s="1"/>
  <c r="C19" i="7"/>
  <c r="C12" i="7" s="1"/>
  <c r="D14" i="7"/>
  <c r="D8" i="7"/>
  <c r="D3" i="7"/>
  <c r="C3" i="7"/>
  <c r="D19" i="6"/>
  <c r="D13" i="6" s="1"/>
  <c r="C19" i="6"/>
  <c r="C10" i="6" s="1"/>
  <c r="C12" i="6"/>
  <c r="C11" i="6"/>
  <c r="C4" i="6"/>
  <c r="C3" i="6"/>
  <c r="D19" i="5"/>
  <c r="D13" i="5" s="1"/>
  <c r="C19" i="5"/>
  <c r="C13" i="5" s="1"/>
  <c r="C14" i="5"/>
  <c r="C10" i="5"/>
  <c r="C8" i="5"/>
  <c r="C7" i="5"/>
  <c r="C6" i="5"/>
  <c r="C4" i="5"/>
  <c r="C3" i="5"/>
  <c r="D19" i="4"/>
  <c r="D10" i="4" s="1"/>
  <c r="C19" i="4"/>
  <c r="C12" i="4" s="1"/>
  <c r="D14" i="4"/>
  <c r="D13" i="4"/>
  <c r="C13" i="4"/>
  <c r="D12" i="4"/>
  <c r="D11" i="4"/>
  <c r="D9" i="4"/>
  <c r="D8" i="4"/>
  <c r="D7" i="4"/>
  <c r="C7" i="4"/>
  <c r="D6" i="4"/>
  <c r="D5" i="4"/>
  <c r="D4" i="4"/>
  <c r="D3" i="4"/>
  <c r="C3" i="4"/>
  <c r="D19" i="3"/>
  <c r="D13" i="3" s="1"/>
  <c r="C19" i="3"/>
  <c r="C12" i="3" s="1"/>
  <c r="C13" i="3"/>
  <c r="C6" i="3"/>
  <c r="C5" i="3"/>
  <c r="C8" i="11" l="1"/>
  <c r="C14" i="11"/>
  <c r="D16" i="2"/>
  <c r="C16" i="2"/>
  <c r="D11" i="13"/>
  <c r="D14" i="12"/>
  <c r="D9" i="12"/>
  <c r="C9" i="12"/>
  <c r="C5" i="12"/>
  <c r="C11" i="12"/>
  <c r="D6" i="12"/>
  <c r="D16" i="12" s="1"/>
  <c r="C3" i="11"/>
  <c r="D3" i="11"/>
  <c r="C10" i="11"/>
  <c r="C12" i="11"/>
  <c r="C9" i="11"/>
  <c r="D5" i="11"/>
  <c r="C6" i="11"/>
  <c r="C7" i="11"/>
  <c r="C13" i="11"/>
  <c r="C4" i="11"/>
  <c r="D9" i="11"/>
  <c r="C5" i="11"/>
  <c r="D7" i="11"/>
  <c r="D13" i="11"/>
  <c r="C11" i="10"/>
  <c r="C3" i="10"/>
  <c r="D14" i="10"/>
  <c r="C7" i="10"/>
  <c r="C12" i="9"/>
  <c r="C14" i="9"/>
  <c r="D3" i="9"/>
  <c r="D7" i="9"/>
  <c r="D11" i="9"/>
  <c r="C10" i="8"/>
  <c r="D9" i="8"/>
  <c r="D5" i="8"/>
  <c r="D10" i="8"/>
  <c r="C8" i="8"/>
  <c r="D3" i="8"/>
  <c r="C4" i="8"/>
  <c r="D4" i="8"/>
  <c r="C6" i="8"/>
  <c r="C12" i="8"/>
  <c r="D8" i="8"/>
  <c r="D6" i="8"/>
  <c r="D12" i="8"/>
  <c r="C14" i="6"/>
  <c r="C8" i="6"/>
  <c r="C5" i="6"/>
  <c r="C9" i="6"/>
  <c r="C13" i="6"/>
  <c r="C6" i="6"/>
  <c r="C16" i="6" s="1"/>
  <c r="C7" i="6"/>
  <c r="C9" i="7"/>
  <c r="D4" i="7"/>
  <c r="C5" i="7"/>
  <c r="D10" i="7"/>
  <c r="D5" i="7"/>
  <c r="D11" i="7"/>
  <c r="D6" i="7"/>
  <c r="D16" i="7" s="1"/>
  <c r="D12" i="7"/>
  <c r="C7" i="7"/>
  <c r="C13" i="7"/>
  <c r="D9" i="7"/>
  <c r="D7" i="7"/>
  <c r="C11" i="5"/>
  <c r="C12" i="5"/>
  <c r="C9" i="4"/>
  <c r="C5" i="4"/>
  <c r="C14" i="3"/>
  <c r="C7" i="3"/>
  <c r="C10" i="3"/>
  <c r="C8" i="3"/>
  <c r="C3" i="3"/>
  <c r="C11" i="3"/>
  <c r="C9" i="3"/>
  <c r="C4" i="3"/>
  <c r="C16" i="3" s="1"/>
  <c r="C12" i="13"/>
  <c r="C14" i="13"/>
  <c r="D4" i="5"/>
  <c r="D6" i="11"/>
  <c r="D10" i="11"/>
  <c r="D14" i="11"/>
  <c r="D4" i="13"/>
  <c r="D8" i="13"/>
  <c r="D12" i="13"/>
  <c r="D7" i="5"/>
  <c r="D6" i="3"/>
  <c r="D8" i="6"/>
  <c r="D8" i="5"/>
  <c r="D12" i="5"/>
  <c r="D14" i="6"/>
  <c r="C13" i="8"/>
  <c r="D4" i="9"/>
  <c r="D8" i="9"/>
  <c r="D12" i="9"/>
  <c r="C6" i="4"/>
  <c r="C10" i="4"/>
  <c r="C14" i="4"/>
  <c r="C5" i="5"/>
  <c r="C9" i="5"/>
  <c r="D4" i="6"/>
  <c r="C6" i="7"/>
  <c r="C10" i="7"/>
  <c r="C14" i="7"/>
  <c r="C5" i="8"/>
  <c r="C9" i="8"/>
  <c r="C14" i="8"/>
  <c r="C5" i="9"/>
  <c r="C9" i="9"/>
  <c r="C4" i="10"/>
  <c r="C8" i="10"/>
  <c r="C12" i="10"/>
  <c r="C6" i="12"/>
  <c r="C10" i="12"/>
  <c r="C14" i="12"/>
  <c r="C5" i="13"/>
  <c r="C16" i="13" s="1"/>
  <c r="C9" i="13"/>
  <c r="D11" i="5"/>
  <c r="D7" i="13"/>
  <c r="D5" i="5"/>
  <c r="D9" i="5"/>
  <c r="D10" i="6"/>
  <c r="D5" i="9"/>
  <c r="D5" i="13"/>
  <c r="D13" i="13"/>
  <c r="C11" i="7"/>
  <c r="C5" i="10"/>
  <c r="C16" i="10" s="1"/>
  <c r="C13" i="10"/>
  <c r="D4" i="3"/>
  <c r="D16" i="4"/>
  <c r="D6" i="5"/>
  <c r="D10" i="5"/>
  <c r="D14" i="5"/>
  <c r="D6" i="6"/>
  <c r="D6" i="9"/>
  <c r="D10" i="9"/>
  <c r="D14" i="9"/>
  <c r="D5" i="10"/>
  <c r="D16" i="10" s="1"/>
  <c r="D9" i="10"/>
  <c r="D4" i="11"/>
  <c r="D8" i="11"/>
  <c r="D12" i="11"/>
  <c r="D6" i="13"/>
  <c r="D10" i="13"/>
  <c r="D14" i="13"/>
  <c r="D3" i="5"/>
  <c r="D3" i="13"/>
  <c r="D8" i="3"/>
  <c r="D9" i="9"/>
  <c r="C11" i="4"/>
  <c r="C9" i="10"/>
  <c r="C4" i="4"/>
  <c r="C8" i="4"/>
  <c r="C16" i="5"/>
  <c r="D12" i="6"/>
  <c r="C4" i="7"/>
  <c r="C16" i="7" s="1"/>
  <c r="C8" i="7"/>
  <c r="C3" i="8"/>
  <c r="C7" i="8"/>
  <c r="C6" i="10"/>
  <c r="C10" i="10"/>
  <c r="C4" i="12"/>
  <c r="C8" i="12"/>
  <c r="D11" i="8"/>
  <c r="D3" i="6"/>
  <c r="D5" i="6"/>
  <c r="D7" i="6"/>
  <c r="D9" i="6"/>
  <c r="D11" i="6"/>
  <c r="D10" i="3"/>
  <c r="D12" i="3"/>
  <c r="D14" i="3"/>
  <c r="D3" i="3"/>
  <c r="D5" i="3"/>
  <c r="D7" i="3"/>
  <c r="D9" i="3"/>
  <c r="D11" i="3"/>
  <c r="C16" i="11" l="1"/>
  <c r="C16" i="12"/>
  <c r="D16" i="11"/>
  <c r="D16" i="9"/>
  <c r="C16" i="9"/>
  <c r="D16" i="8"/>
  <c r="C16" i="4"/>
  <c r="D16" i="3"/>
  <c r="D16" i="5"/>
  <c r="C16" i="8"/>
  <c r="D16" i="13"/>
  <c r="D16" i="6"/>
</calcChain>
</file>

<file path=xl/sharedStrings.xml><?xml version="1.0" encoding="utf-8"?>
<sst xmlns="http://schemas.openxmlformats.org/spreadsheetml/2006/main" count="209" uniqueCount="22">
  <si>
    <t>Años Observados</t>
  </si>
  <si>
    <t>Años Proyectados</t>
  </si>
  <si>
    <t>Ganancias por ventas - Mayoristas</t>
  </si>
  <si>
    <t>Ganancias por ventas - Minoristas</t>
  </si>
  <si>
    <t>Cantidades en millones de dolares</t>
  </si>
  <si>
    <t>Mes</t>
  </si>
  <si>
    <t>Ventas Mayoristas</t>
  </si>
  <si>
    <t>Ventas Minoristas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</si>
  <si>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</si>
  <si>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</si>
  <si>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</si>
  <si>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</si>
  <si>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</si>
  <si>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</si>
  <si>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</si>
  <si>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</si>
  <si>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</si>
  <si>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</si>
  <si>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</si>
  <si>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</si>
  <si>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Sumatoria</t>
  </si>
  <si>
    <t>Millones de Dolares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</si>
</sst>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/>
    <xf numFmtId="3" fontId="0" fillId="0" borderId="0" xfId="0" applyNumberFormat="1"/>
    <xf numFmtId="3" fontId="0" fillId="3" borderId="1" xfId="0" applyNumberFormat="1" applyFill="1" applyBorder="1"/>
    <xf numFmtId="3" fontId="0" fillId="5" borderId="1" xfId="0" applyNumberFormat="1" applyFill="1" applyBorder="1"/>
    <xf numFmtId="3" fontId="0" fillId="0" borderId="1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3" borderId="1" xfId="0" applyNumberFormat="1" applyFill="1" applyBorder="1" applyAlignment="1">
      <alignment horizontal="center"/>
    </xf>
    <xf numFmtId="3" fontId="0" fillId="5" borderId="1" xfId="0" applyNumberForma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3" fontId="0" fillId="5" borderId="1" xfId="0" applyNumberFormat="1" applyFill="1" applyBorder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'Resumen Historico'!$B$6</c:f>
              <c:strCache>
                <c:ptCount val="1"/>
                <c:pt idx="0">
                  <c:v>Ganancias por ventas - Mayoristas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2422353455818023E-2"/>
                  <c:y val="9.37605715952172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cat>
            <c:numRef>
              <c:f>'Resumen Historico'!$C$5:$N$5</c:f>
              <c:numCache>
                <c:formatCode>General</c:formatCod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numCache>
            </c:numRef>
          </c:cat>
          <c:val>
            <c:numRef>
              <c:f>'Resumen Historico'!$C$6:$N$6</c:f>
              <c:numCache>
                <c:formatCode>#,##0</c:formatCode>
                <c:ptCount val="12"/>
                <c:pt idx="0">
                  <c:v>2518193.8000000017</c:v>
                </c:pt>
                <c:pt idx="1">
                  <c:v>3141331.6999999997</c:v>
                </c:pt>
                <c:pt idx="2">
                  <c:v>3569436</c:v>
                </c:pt>
                <c:pt idx="3">
                  <c:v>4029721.7999999993</c:v>
                </c:pt>
                <c:pt idx="4">
                  <c:v>4934597.2000000011</c:v>
                </c:pt>
                <c:pt idx="5">
                  <c:v>5448263.6000000006</c:v>
                </c:pt>
                <c:pt idx="6">
                  <c:v>5133895.6500000013</c:v>
                </c:pt>
                <c:pt idx="7">
                  <c:v>5357849.25</c:v>
                </c:pt>
                <c:pt idx="8">
                  <c:v>5514325.0500000007</c:v>
                </c:pt>
                <c:pt idx="9">
                  <c:v>5527328.299999998</c:v>
                </c:pt>
                <c:pt idx="10">
                  <c:v>5382681.8500000015</c:v>
                </c:pt>
                <c:pt idx="11">
                  <c:v>6718323.9500000002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6E-44A2-83AC-A376A02CFE99}"/>
            </c:ext>
          </c:extLst>
        </c:ser>
        <c:ser>
          <c:idx val="1"/>
          <c:order val="1"/>
          <c:tx>
            <c:strRef>
              <c:f>'Resumen Historico'!$B$7</c:f>
              <c:strCache>
                <c:ptCount val="1"/>
                <c:pt idx="0">
                  <c:v>Ganancias por ventas - Minoristas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5755686789151357E-2"/>
                  <c:y val="-5.13425925925925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cat>
            <c:numRef>
              <c:f>'Resumen Historico'!$C$5:$N$5</c:f>
              <c:numCache>
                <c:formatCode>General</c:formatCod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numCache>
            </c:numRef>
          </c:cat>
          <c:val>
            <c:numRef>
              <c:f>'Resumen Historico'!$C$7:$N$7</c:f>
              <c:numCache>
                <c:formatCode>#,##0</c:formatCode>
                <c:ptCount val="12"/>
                <c:pt idx="0">
                  <c:v>1334606.066666669</c:v>
                </c:pt>
                <c:pt idx="1">
                  <c:v>1691486.2999999998</c:v>
                </c:pt>
                <c:pt idx="2">
                  <c:v>1922003.9999999998</c:v>
                </c:pt>
                <c:pt idx="3">
                  <c:v>2169850.2000000002</c:v>
                </c:pt>
                <c:pt idx="4">
                  <c:v>2657090.8000000003</c:v>
                </c:pt>
                <c:pt idx="5">
                  <c:v>2933680.4</c:v>
                </c:pt>
                <c:pt idx="6">
                  <c:v>2764405.3499999996</c:v>
                </c:pt>
                <c:pt idx="7">
                  <c:v>2884995.75</c:v>
                </c:pt>
                <c:pt idx="8">
                  <c:v>2969251.9500000007</c:v>
                </c:pt>
                <c:pt idx="9">
                  <c:v>2976253.6999999997</c:v>
                </c:pt>
                <c:pt idx="10">
                  <c:v>2898367.149999999</c:v>
                </c:pt>
                <c:pt idx="11">
                  <c:v>2976253.6999999997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6E-44A2-83AC-A376A02CF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3984432"/>
        <c:axId val="1613984016"/>
      </c:lineChart>
      <c:catAx>
        <c:axId val="161398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13984016"/>
        <c:crosses val="autoZero"/>
        <c:auto val="1"/>
        <c:lblAlgn val="ctr"/>
        <c:lblOffset val="100"/>
        <c:noMultiLvlLbl val="0"/>
      </c:catAx>
      <c:valAx>
        <c:axId val="161398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1398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11</xdr:row>
      <xdr:rowOff>28575</xdr:rowOff>
    </xdr:from>
    <xdr:to>
      <xdr:col>14</xdr:col>
      <xdr:colOff>133350</xdr:colOff>
      <xdr:row>25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3:S27"/>
  <sheetViews>
    <sheetView tabSelected="1" topLeftCell="B1" workbookViewId="0">
      <selection activeCell="H7" sqref="H7"/>
    </sheetView>
  </sheetViews>
  <sheetFormatPr baseColWidth="10" defaultColWidth="9.1796875" defaultRowHeight="14.5" x14ac:dyDescent="0.35"/>
  <cols>
    <col min="2" max="2" width="32" customWidth="1"/>
    <col min="3" max="14" width="10.7265625" customWidth="1"/>
    <col min="15" max="18" width="5.7265625" customWidth="1"/>
    <col min="19" max="19" width="5" customWidth="1"/>
  </cols>
  <sheetData>
    <row r="3" spans="2:19" x14ac:dyDescent="0.35"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</row>
    <row r="4" spans="2:19" x14ac:dyDescent="0.35">
      <c r="B4" s="19"/>
      <c r="C4" s="25" t="s">
        <v>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7" t="s">
        <v>1</v>
      </c>
      <c r="P4" s="28"/>
      <c r="Q4" s="28"/>
      <c r="R4" s="28"/>
      <c r="S4" s="28"/>
    </row>
    <row r="5" spans="2:19" x14ac:dyDescent="0.35">
      <c r="B5" s="19"/>
      <c r="C5" s="20">
        <v>2014</v>
      </c>
      <c r="D5" s="20">
        <v>2015</v>
      </c>
      <c r="E5" s="20">
        <v>2016</v>
      </c>
      <c r="F5" s="20">
        <v>2017</v>
      </c>
      <c r="G5" s="20">
        <v>2018</v>
      </c>
      <c r="H5" s="20">
        <v>2019</v>
      </c>
      <c r="I5" s="20">
        <v>2020</v>
      </c>
      <c r="J5" s="20">
        <v>2021</v>
      </c>
      <c r="K5" s="20">
        <v>2022</v>
      </c>
      <c r="L5" s="20">
        <v>2023</v>
      </c>
      <c r="M5" s="20">
        <v>2024</v>
      </c>
      <c r="N5" s="20">
        <v>2025</v>
      </c>
      <c r="O5" s="21">
        <v>2026</v>
      </c>
      <c r="P5" s="21">
        <v>2027</v>
      </c>
      <c r="Q5" s="21">
        <v>2028</v>
      </c>
      <c r="R5" s="21">
        <v>2029</v>
      </c>
      <c r="S5" s="21">
        <v>2030</v>
      </c>
    </row>
    <row r="6" spans="2:19" x14ac:dyDescent="0.35">
      <c r="B6" s="22" t="s">
        <v>2</v>
      </c>
      <c r="C6" s="23">
        <f>'2014'!C16</f>
        <v>2518193.8000000017</v>
      </c>
      <c r="D6" s="23">
        <f>'2015'!C16</f>
        <v>3141331.6999999997</v>
      </c>
      <c r="E6" s="23">
        <f>'2016'!C16</f>
        <v>3569436</v>
      </c>
      <c r="F6" s="23">
        <f>'2017'!C16</f>
        <v>4029721.7999999993</v>
      </c>
      <c r="G6" s="23">
        <f>'2018'!C16</f>
        <v>4934597.2000000011</v>
      </c>
      <c r="H6" s="23">
        <f>'2019'!C16</f>
        <v>5448263.6000000006</v>
      </c>
      <c r="I6" s="23">
        <f>'2020'!C16</f>
        <v>5133895.6500000013</v>
      </c>
      <c r="J6" s="23">
        <f>'2021'!C16</f>
        <v>5357849.25</v>
      </c>
      <c r="K6" s="23">
        <f>'2022'!C16</f>
        <v>5514325.0500000007</v>
      </c>
      <c r="L6" s="23">
        <f>'2023'!C16</f>
        <v>5527328.299999998</v>
      </c>
      <c r="M6" s="23">
        <f>'2024'!C16</f>
        <v>5382681.8500000015</v>
      </c>
      <c r="N6" s="23">
        <f>'2025'!C16</f>
        <v>6718323.9500000002</v>
      </c>
      <c r="O6" s="22"/>
      <c r="P6" s="22"/>
      <c r="Q6" s="22"/>
      <c r="R6" s="22"/>
      <c r="S6" s="24"/>
    </row>
    <row r="7" spans="2:19" x14ac:dyDescent="0.35">
      <c r="B7" s="22" t="s">
        <v>3</v>
      </c>
      <c r="C7" s="23">
        <f>'2014'!D16</f>
        <v>1334606.066666669</v>
      </c>
      <c r="D7" s="23">
        <f>'2015'!D16</f>
        <v>1691486.2999999998</v>
      </c>
      <c r="E7" s="23">
        <f>'2016'!D16</f>
        <v>1922003.9999999998</v>
      </c>
      <c r="F7" s="23">
        <f>'2017'!D16</f>
        <v>2169850.2000000002</v>
      </c>
      <c r="G7" s="23">
        <f>'2018'!D16</f>
        <v>2657090.8000000003</v>
      </c>
      <c r="H7" s="23">
        <f>'2019'!D16</f>
        <v>2933680.4</v>
      </c>
      <c r="I7" s="23">
        <f>'2020'!D16</f>
        <v>2764405.3499999996</v>
      </c>
      <c r="J7" s="23">
        <f>'2021'!D16</f>
        <v>2884995.75</v>
      </c>
      <c r="K7" s="23">
        <f>'2022'!D16</f>
        <v>2969251.9500000007</v>
      </c>
      <c r="L7" s="23">
        <f>'2023'!D16</f>
        <v>2976253.6999999997</v>
      </c>
      <c r="M7" s="23">
        <f>'2024'!D16</f>
        <v>2898367.149999999</v>
      </c>
      <c r="N7" s="23">
        <f>'2023'!D16</f>
        <v>2976253.6999999997</v>
      </c>
      <c r="O7" s="22"/>
      <c r="P7" s="22"/>
      <c r="Q7" s="22"/>
      <c r="R7" s="22"/>
      <c r="S7" s="24"/>
    </row>
    <row r="8" spans="2:19" x14ac:dyDescent="0.35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</row>
    <row r="9" spans="2:19" x14ac:dyDescent="0.35">
      <c r="B9" s="18"/>
      <c r="C9" s="26" t="s">
        <v>4</v>
      </c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18"/>
      <c r="P9" s="18"/>
      <c r="Q9" s="18"/>
      <c r="R9" s="18"/>
    </row>
    <row r="10" spans="2:19" x14ac:dyDescent="0.35"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</row>
    <row r="11" spans="2:19" x14ac:dyDescent="0.35"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</row>
    <row r="12" spans="2:19" x14ac:dyDescent="0.35"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</row>
    <row r="13" spans="2:19" x14ac:dyDescent="0.35"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</row>
    <row r="14" spans="2:19" x14ac:dyDescent="0.35"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</row>
    <row r="15" spans="2:19" x14ac:dyDescent="0.35"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</row>
    <row r="16" spans="2:19" x14ac:dyDescent="0.35"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</row>
    <row r="17" spans="2:18" x14ac:dyDescent="0.35"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</row>
    <row r="18" spans="2:18" x14ac:dyDescent="0.35"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</row>
    <row r="19" spans="2:18" x14ac:dyDescent="0.35"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</row>
    <row r="20" spans="2:18" x14ac:dyDescent="0.35"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</row>
    <row r="21" spans="2:18" x14ac:dyDescent="0.35"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</row>
    <row r="22" spans="2:18" x14ac:dyDescent="0.35"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</row>
    <row r="23" spans="2:18" x14ac:dyDescent="0.35"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</row>
    <row r="24" spans="2:18" x14ac:dyDescent="0.35"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</row>
    <row r="25" spans="2:18" x14ac:dyDescent="0.35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</row>
    <row r="26" spans="2:18" x14ac:dyDescent="0.35"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</row>
    <row r="27" spans="2:18" x14ac:dyDescent="0.35"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</row>
  </sheetData>
  <mergeCells count="3">
    <mergeCell ref="C4:N4"/>
    <mergeCell ref="C9:N9"/>
    <mergeCell ref="O4:S4"/>
  </mergeCells>
  <pageMargins left="0.7" right="0.7" top="0.75" bottom="0.75" header="0.3" footer="0.3"/>
  <pageSetup scale="63" fitToHeight="0" orientation="landscape" r:id="rId1"/>
  <ignoredErrors>
    <ignoredError sqref="M7" formula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D20"/>
  <sheetViews>
    <sheetView workbookViewId="0">
      <selection activeCell="D20" sqref="D20"/>
    </sheetView>
  </sheetViews>
  <sheetFormatPr baseColWidth="10" defaultColWidth="11.453125" defaultRowHeight="14.5" x14ac:dyDescent="0.35"/>
  <cols>
    <col min="3" max="3" width="18.453125" customWidth="1"/>
    <col min="4" max="4" width="18.7265625" customWidth="1"/>
  </cols>
  <sheetData>
    <row r="2" spans="2:4" x14ac:dyDescent="0.35">
      <c r="B2" s="2" t="s">
        <v>5</v>
      </c>
      <c r="C2" s="13" t="s">
        <v>6</v>
      </c>
      <c r="D2" s="13" t="s">
        <v>7</v>
      </c>
    </row>
    <row r="3" spans="2:4" x14ac:dyDescent="0.35">
      <c r="B3" s="4" t="s">
        <v>8</v>
      </c>
      <c r="C3" s="9">
        <f>$C$19/12</f>
        <v>459527.08749999997</v>
      </c>
      <c r="D3" s="9">
        <f>$D$19/12</f>
        <v>247437.66249999998</v>
      </c>
    </row>
    <row r="4" spans="2:4" x14ac:dyDescent="0.35">
      <c r="B4" s="4" t="s">
        <v>9</v>
      </c>
      <c r="C4" s="9">
        <f t="shared" ref="C4:C14" si="0">$C$19/12</f>
        <v>459527.08749999997</v>
      </c>
      <c r="D4" s="9">
        <f t="shared" ref="D4:D14" si="1">$D$19/12</f>
        <v>247437.66249999998</v>
      </c>
    </row>
    <row r="5" spans="2:4" x14ac:dyDescent="0.35">
      <c r="B5" s="4" t="s">
        <v>10</v>
      </c>
      <c r="C5" s="9">
        <f t="shared" si="0"/>
        <v>459527.08749999997</v>
      </c>
      <c r="D5" s="9">
        <f t="shared" si="1"/>
        <v>247437.66249999998</v>
      </c>
    </row>
    <row r="6" spans="2:4" x14ac:dyDescent="0.35">
      <c r="B6" s="4" t="s">
        <v>11</v>
      </c>
      <c r="C6" s="9">
        <f t="shared" si="0"/>
        <v>459527.08749999997</v>
      </c>
      <c r="D6" s="9">
        <f t="shared" si="1"/>
        <v>247437.66249999998</v>
      </c>
    </row>
    <row r="7" spans="2:4" x14ac:dyDescent="0.35">
      <c r="B7" s="4" t="s">
        <v>12</v>
      </c>
      <c r="C7" s="9">
        <f t="shared" si="0"/>
        <v>459527.08749999997</v>
      </c>
      <c r="D7" s="9">
        <f t="shared" si="1"/>
        <v>247437.66249999998</v>
      </c>
    </row>
    <row r="8" spans="2:4" x14ac:dyDescent="0.35">
      <c r="B8" s="4" t="s">
        <v>13</v>
      </c>
      <c r="C8" s="9">
        <f t="shared" si="0"/>
        <v>459527.08749999997</v>
      </c>
      <c r="D8" s="9">
        <f t="shared" si="1"/>
        <v>247437.66249999998</v>
      </c>
    </row>
    <row r="9" spans="2:4" x14ac:dyDescent="0.35">
      <c r="B9" s="4" t="s">
        <v>14</v>
      </c>
      <c r="C9" s="9">
        <f t="shared" si="0"/>
        <v>459527.08749999997</v>
      </c>
      <c r="D9" s="9">
        <f t="shared" si="1"/>
        <v>247437.66249999998</v>
      </c>
    </row>
    <row r="10" spans="2:4" x14ac:dyDescent="0.35">
      <c r="B10" s="4" t="s">
        <v>15</v>
      </c>
      <c r="C10" s="9">
        <f t="shared" si="0"/>
        <v>459527.08749999997</v>
      </c>
      <c r="D10" s="9">
        <f t="shared" si="1"/>
        <v>247437.66249999998</v>
      </c>
    </row>
    <row r="11" spans="2:4" x14ac:dyDescent="0.35">
      <c r="B11" s="4" t="s">
        <v>16</v>
      </c>
      <c r="C11" s="9">
        <f t="shared" si="0"/>
        <v>459527.08749999997</v>
      </c>
      <c r="D11" s="9">
        <f t="shared" si="1"/>
        <v>247437.66249999998</v>
      </c>
    </row>
    <row r="12" spans="2:4" x14ac:dyDescent="0.35">
      <c r="B12" s="4" t="s">
        <v>17</v>
      </c>
      <c r="C12" s="9">
        <f t="shared" si="0"/>
        <v>459527.08749999997</v>
      </c>
      <c r="D12" s="9">
        <f t="shared" si="1"/>
        <v>247437.66249999998</v>
      </c>
    </row>
    <row r="13" spans="2:4" x14ac:dyDescent="0.35">
      <c r="B13" s="4" t="s">
        <v>18</v>
      </c>
      <c r="C13" s="9">
        <f t="shared" si="0"/>
        <v>459527.08749999997</v>
      </c>
      <c r="D13" s="9">
        <f t="shared" si="1"/>
        <v>247437.66249999998</v>
      </c>
    </row>
    <row r="14" spans="2:4" x14ac:dyDescent="0.35">
      <c r="B14" s="4" t="s">
        <v>19</v>
      </c>
      <c r="C14" s="9">
        <f t="shared" si="0"/>
        <v>459527.08749999997</v>
      </c>
      <c r="D14" s="9">
        <f t="shared" si="1"/>
        <v>247437.66249999998</v>
      </c>
    </row>
    <row r="15" spans="2:4" x14ac:dyDescent="0.35">
      <c r="C15" s="10"/>
      <c r="D15" s="10"/>
    </row>
    <row r="16" spans="2:4" x14ac:dyDescent="0.35">
      <c r="B16" s="4" t="s">
        <v>20</v>
      </c>
      <c r="C16" s="11">
        <f>SUM(C3:C14)</f>
        <v>5514325.0500000007</v>
      </c>
      <c r="D16" s="11">
        <f>SUM(D3:D14)</f>
        <v>2969251.9500000007</v>
      </c>
    </row>
    <row r="17" spans="3:4" x14ac:dyDescent="0.35">
      <c r="C17" s="10"/>
      <c r="D17" s="10"/>
    </row>
    <row r="18" spans="3:4" x14ac:dyDescent="0.35">
      <c r="C18" s="10"/>
      <c r="D18" s="10"/>
    </row>
    <row r="19" spans="3:4" x14ac:dyDescent="0.35">
      <c r="C19" s="9">
        <f>C20*0.65</f>
        <v>5514325.0499999998</v>
      </c>
      <c r="D19" s="9">
        <f>C20*(1-0.65)</f>
        <v>2969251.9499999997</v>
      </c>
    </row>
    <row r="20" spans="3:4" x14ac:dyDescent="0.35">
      <c r="C20" s="12">
        <v>8483577</v>
      </c>
      <c r="D20" s="10" t="s">
        <v>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D20"/>
  <sheetViews>
    <sheetView workbookViewId="0">
      <selection activeCell="D20" sqref="D20"/>
    </sheetView>
  </sheetViews>
  <sheetFormatPr baseColWidth="10" defaultColWidth="11.453125" defaultRowHeight="14.5" x14ac:dyDescent="0.35"/>
  <cols>
    <col min="3" max="3" width="18" customWidth="1"/>
    <col min="4" max="4" width="20.7265625" customWidth="1"/>
  </cols>
  <sheetData>
    <row r="2" spans="2:4" x14ac:dyDescent="0.35">
      <c r="B2" s="2" t="s">
        <v>5</v>
      </c>
      <c r="C2" s="3" t="s">
        <v>6</v>
      </c>
      <c r="D2" s="3" t="s">
        <v>7</v>
      </c>
    </row>
    <row r="3" spans="2:4" x14ac:dyDescent="0.35">
      <c r="B3" s="4" t="s">
        <v>8</v>
      </c>
      <c r="C3" s="14">
        <f>$C$19/12</f>
        <v>460610.69166666665</v>
      </c>
      <c r="D3" s="14">
        <f>$D$19/12</f>
        <v>248021.14166666663</v>
      </c>
    </row>
    <row r="4" spans="2:4" x14ac:dyDescent="0.35">
      <c r="B4" s="4" t="s">
        <v>9</v>
      </c>
      <c r="C4" s="14">
        <f t="shared" ref="C4:C14" si="0">$C$19/12</f>
        <v>460610.69166666665</v>
      </c>
      <c r="D4" s="14">
        <f t="shared" ref="D4:D14" si="1">$D$19/12</f>
        <v>248021.14166666663</v>
      </c>
    </row>
    <row r="5" spans="2:4" x14ac:dyDescent="0.35">
      <c r="B5" s="4" t="s">
        <v>10</v>
      </c>
      <c r="C5" s="14">
        <f t="shared" si="0"/>
        <v>460610.69166666665</v>
      </c>
      <c r="D5" s="14">
        <f t="shared" si="1"/>
        <v>248021.14166666663</v>
      </c>
    </row>
    <row r="6" spans="2:4" x14ac:dyDescent="0.35">
      <c r="B6" s="4" t="s">
        <v>11</v>
      </c>
      <c r="C6" s="14">
        <f t="shared" si="0"/>
        <v>460610.69166666665</v>
      </c>
      <c r="D6" s="14">
        <f t="shared" si="1"/>
        <v>248021.14166666663</v>
      </c>
    </row>
    <row r="7" spans="2:4" x14ac:dyDescent="0.35">
      <c r="B7" s="4" t="s">
        <v>12</v>
      </c>
      <c r="C7" s="14">
        <f t="shared" si="0"/>
        <v>460610.69166666665</v>
      </c>
      <c r="D7" s="14">
        <f t="shared" si="1"/>
        <v>248021.14166666663</v>
      </c>
    </row>
    <row r="8" spans="2:4" x14ac:dyDescent="0.35">
      <c r="B8" s="4" t="s">
        <v>13</v>
      </c>
      <c r="C8" s="14">
        <f t="shared" si="0"/>
        <v>460610.69166666665</v>
      </c>
      <c r="D8" s="14">
        <f t="shared" si="1"/>
        <v>248021.14166666663</v>
      </c>
    </row>
    <row r="9" spans="2:4" x14ac:dyDescent="0.35">
      <c r="B9" s="4" t="s">
        <v>14</v>
      </c>
      <c r="C9" s="14">
        <f t="shared" si="0"/>
        <v>460610.69166666665</v>
      </c>
      <c r="D9" s="14">
        <f t="shared" si="1"/>
        <v>248021.14166666663</v>
      </c>
    </row>
    <row r="10" spans="2:4" x14ac:dyDescent="0.35">
      <c r="B10" s="4" t="s">
        <v>15</v>
      </c>
      <c r="C10" s="14">
        <f t="shared" si="0"/>
        <v>460610.69166666665</v>
      </c>
      <c r="D10" s="14">
        <f t="shared" si="1"/>
        <v>248021.14166666663</v>
      </c>
    </row>
    <row r="11" spans="2:4" x14ac:dyDescent="0.35">
      <c r="B11" s="4" t="s">
        <v>16</v>
      </c>
      <c r="C11" s="14">
        <f t="shared" si="0"/>
        <v>460610.69166666665</v>
      </c>
      <c r="D11" s="14">
        <f t="shared" si="1"/>
        <v>248021.14166666663</v>
      </c>
    </row>
    <row r="12" spans="2:4" x14ac:dyDescent="0.35">
      <c r="B12" s="4" t="s">
        <v>17</v>
      </c>
      <c r="C12" s="14">
        <f t="shared" si="0"/>
        <v>460610.69166666665</v>
      </c>
      <c r="D12" s="14">
        <f t="shared" si="1"/>
        <v>248021.14166666663</v>
      </c>
    </row>
    <row r="13" spans="2:4" x14ac:dyDescent="0.35">
      <c r="B13" s="4" t="s">
        <v>18</v>
      </c>
      <c r="C13" s="14">
        <f t="shared" si="0"/>
        <v>460610.69166666665</v>
      </c>
      <c r="D13" s="14">
        <f t="shared" si="1"/>
        <v>248021.14166666663</v>
      </c>
    </row>
    <row r="14" spans="2:4" x14ac:dyDescent="0.35">
      <c r="B14" s="4" t="s">
        <v>19</v>
      </c>
      <c r="C14" s="14">
        <f t="shared" si="0"/>
        <v>460610.69166666665</v>
      </c>
      <c r="D14" s="14">
        <f t="shared" si="1"/>
        <v>248021.14166666663</v>
      </c>
    </row>
    <row r="15" spans="2:4" x14ac:dyDescent="0.35">
      <c r="C15" s="15"/>
      <c r="D15" s="15"/>
    </row>
    <row r="16" spans="2:4" x14ac:dyDescent="0.35">
      <c r="B16" s="4" t="s">
        <v>20</v>
      </c>
      <c r="C16" s="16">
        <f>SUM(C3:C14)</f>
        <v>5527328.299999998</v>
      </c>
      <c r="D16" s="16">
        <f>SUM(D3:D14)</f>
        <v>2976253.6999999997</v>
      </c>
    </row>
    <row r="17" spans="3:4" x14ac:dyDescent="0.35">
      <c r="C17" s="15"/>
      <c r="D17" s="15"/>
    </row>
    <row r="18" spans="3:4" x14ac:dyDescent="0.35">
      <c r="C18" s="15"/>
      <c r="D18" s="15"/>
    </row>
    <row r="19" spans="3:4" x14ac:dyDescent="0.35">
      <c r="C19" s="14">
        <f>C20*0.65</f>
        <v>5527328.2999999998</v>
      </c>
      <c r="D19" s="14">
        <f>C20*(1-0.65)</f>
        <v>2976253.6999999997</v>
      </c>
    </row>
    <row r="20" spans="3:4" x14ac:dyDescent="0.35">
      <c r="C20" s="17">
        <v>8503582</v>
      </c>
      <c r="D20" s="15" t="s">
        <v>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D20"/>
  <sheetViews>
    <sheetView workbookViewId="0">
      <selection activeCell="D20" sqref="D20"/>
    </sheetView>
  </sheetViews>
  <sheetFormatPr baseColWidth="10" defaultColWidth="11.453125" defaultRowHeight="14.5" x14ac:dyDescent="0.35"/>
  <cols>
    <col min="3" max="3" width="18.81640625" customWidth="1"/>
    <col min="4" max="4" width="18.26953125" customWidth="1"/>
  </cols>
  <sheetData>
    <row r="2" spans="2:4" x14ac:dyDescent="0.35">
      <c r="B2" s="2" t="s">
        <v>5</v>
      </c>
      <c r="C2" s="13" t="s">
        <v>6</v>
      </c>
      <c r="D2" s="13" t="s">
        <v>7</v>
      </c>
    </row>
    <row r="3" spans="2:4" x14ac:dyDescent="0.35">
      <c r="B3" s="4" t="s">
        <v>8</v>
      </c>
      <c r="C3" s="9">
        <f>$C$19/12</f>
        <v>448556.82083333336</v>
      </c>
      <c r="D3" s="9">
        <f>$D$19/12</f>
        <v>241530.59583333333</v>
      </c>
    </row>
    <row r="4" spans="2:4" x14ac:dyDescent="0.35">
      <c r="B4" s="4" t="s">
        <v>9</v>
      </c>
      <c r="C4" s="9">
        <f t="shared" ref="C4:C14" si="0">$C$19/12</f>
        <v>448556.82083333336</v>
      </c>
      <c r="D4" s="9">
        <f t="shared" ref="D4:D14" si="1">$D$19/12</f>
        <v>241530.59583333333</v>
      </c>
    </row>
    <row r="5" spans="2:4" x14ac:dyDescent="0.35">
      <c r="B5" s="4" t="s">
        <v>10</v>
      </c>
      <c r="C5" s="9">
        <f t="shared" si="0"/>
        <v>448556.82083333336</v>
      </c>
      <c r="D5" s="9">
        <f t="shared" si="1"/>
        <v>241530.59583333333</v>
      </c>
    </row>
    <row r="6" spans="2:4" x14ac:dyDescent="0.35">
      <c r="B6" s="4" t="s">
        <v>11</v>
      </c>
      <c r="C6" s="9">
        <f t="shared" si="0"/>
        <v>448556.82083333336</v>
      </c>
      <c r="D6" s="9">
        <f t="shared" si="1"/>
        <v>241530.59583333333</v>
      </c>
    </row>
    <row r="7" spans="2:4" x14ac:dyDescent="0.35">
      <c r="B7" s="4" t="s">
        <v>12</v>
      </c>
      <c r="C7" s="9">
        <f t="shared" si="0"/>
        <v>448556.82083333336</v>
      </c>
      <c r="D7" s="9">
        <f t="shared" si="1"/>
        <v>241530.59583333333</v>
      </c>
    </row>
    <row r="8" spans="2:4" x14ac:dyDescent="0.35">
      <c r="B8" s="4" t="s">
        <v>13</v>
      </c>
      <c r="C8" s="9">
        <f t="shared" si="0"/>
        <v>448556.82083333336</v>
      </c>
      <c r="D8" s="9">
        <f t="shared" si="1"/>
        <v>241530.59583333333</v>
      </c>
    </row>
    <row r="9" spans="2:4" x14ac:dyDescent="0.35">
      <c r="B9" s="4" t="s">
        <v>14</v>
      </c>
      <c r="C9" s="9">
        <f t="shared" si="0"/>
        <v>448556.82083333336</v>
      </c>
      <c r="D9" s="9">
        <f t="shared" si="1"/>
        <v>241530.59583333333</v>
      </c>
    </row>
    <row r="10" spans="2:4" x14ac:dyDescent="0.35">
      <c r="B10" s="4" t="s">
        <v>15</v>
      </c>
      <c r="C10" s="9">
        <f t="shared" si="0"/>
        <v>448556.82083333336</v>
      </c>
      <c r="D10" s="9">
        <f t="shared" si="1"/>
        <v>241530.59583333333</v>
      </c>
    </row>
    <row r="11" spans="2:4" x14ac:dyDescent="0.35">
      <c r="B11" s="4" t="s">
        <v>16</v>
      </c>
      <c r="C11" s="9">
        <f t="shared" si="0"/>
        <v>448556.82083333336</v>
      </c>
      <c r="D11" s="9">
        <f t="shared" si="1"/>
        <v>241530.59583333333</v>
      </c>
    </row>
    <row r="12" spans="2:4" x14ac:dyDescent="0.35">
      <c r="B12" s="4" t="s">
        <v>17</v>
      </c>
      <c r="C12" s="9">
        <f t="shared" si="0"/>
        <v>448556.82083333336</v>
      </c>
      <c r="D12" s="9">
        <f t="shared" si="1"/>
        <v>241530.59583333333</v>
      </c>
    </row>
    <row r="13" spans="2:4" x14ac:dyDescent="0.35">
      <c r="B13" s="4" t="s">
        <v>18</v>
      </c>
      <c r="C13" s="9">
        <f t="shared" si="0"/>
        <v>448556.82083333336</v>
      </c>
      <c r="D13" s="9">
        <f t="shared" si="1"/>
        <v>241530.59583333333</v>
      </c>
    </row>
    <row r="14" spans="2:4" x14ac:dyDescent="0.35">
      <c r="B14" s="4" t="s">
        <v>19</v>
      </c>
      <c r="C14" s="9">
        <f t="shared" si="0"/>
        <v>448556.82083333336</v>
      </c>
      <c r="D14" s="9">
        <f t="shared" si="1"/>
        <v>241530.59583333333</v>
      </c>
    </row>
    <row r="15" spans="2:4" x14ac:dyDescent="0.35">
      <c r="C15" s="10"/>
      <c r="D15" s="10"/>
    </row>
    <row r="16" spans="2:4" x14ac:dyDescent="0.35">
      <c r="B16" s="4" t="s">
        <v>20</v>
      </c>
      <c r="C16" s="11">
        <f>SUM(C3:C14)</f>
        <v>5382681.8500000015</v>
      </c>
      <c r="D16" s="11">
        <f>SUM(D3:D14)</f>
        <v>2898367.149999999</v>
      </c>
    </row>
    <row r="17" spans="3:4" x14ac:dyDescent="0.35">
      <c r="C17" s="10"/>
      <c r="D17" s="10"/>
    </row>
    <row r="18" spans="3:4" x14ac:dyDescent="0.35">
      <c r="C18" s="10"/>
      <c r="D18" s="10"/>
    </row>
    <row r="19" spans="3:4" x14ac:dyDescent="0.35">
      <c r="C19" s="9">
        <f>C20*0.65</f>
        <v>5382681.8500000006</v>
      </c>
      <c r="D19" s="9">
        <f>C20*(1-0.65)</f>
        <v>2898367.15</v>
      </c>
    </row>
    <row r="20" spans="3:4" x14ac:dyDescent="0.35">
      <c r="C20" s="12">
        <v>8281049</v>
      </c>
      <c r="D20" s="10" t="s">
        <v>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D20"/>
  <sheetViews>
    <sheetView workbookViewId="0">
      <selection activeCell="D20" sqref="D20"/>
    </sheetView>
  </sheetViews>
  <sheetFormatPr baseColWidth="10" defaultColWidth="11.453125" defaultRowHeight="14.5" x14ac:dyDescent="0.35"/>
  <cols>
    <col min="3" max="3" width="17.453125" customWidth="1"/>
    <col min="4" max="4" width="18.1796875" customWidth="1"/>
  </cols>
  <sheetData>
    <row r="2" spans="2:4" x14ac:dyDescent="0.35">
      <c r="B2" s="2" t="s">
        <v>5</v>
      </c>
      <c r="C2" s="13" t="s">
        <v>6</v>
      </c>
      <c r="D2" s="13" t="s">
        <v>7</v>
      </c>
    </row>
    <row r="3" spans="2:4" x14ac:dyDescent="0.35">
      <c r="B3" s="4" t="s">
        <v>8</v>
      </c>
      <c r="C3" s="5">
        <f>$C$19/12</f>
        <v>559860.32916666672</v>
      </c>
      <c r="D3" s="5">
        <f>$D$19/12</f>
        <v>301463.25416666665</v>
      </c>
    </row>
    <row r="4" spans="2:4" x14ac:dyDescent="0.35">
      <c r="B4" s="4" t="s">
        <v>9</v>
      </c>
      <c r="C4" s="5">
        <f t="shared" ref="C4:C14" si="0">$C$19/12</f>
        <v>559860.32916666672</v>
      </c>
      <c r="D4" s="5">
        <f t="shared" ref="D4:D14" si="1">$D$19/12</f>
        <v>301463.25416666665</v>
      </c>
    </row>
    <row r="5" spans="2:4" x14ac:dyDescent="0.35">
      <c r="B5" s="4" t="s">
        <v>10</v>
      </c>
      <c r="C5" s="5">
        <f t="shared" si="0"/>
        <v>559860.32916666672</v>
      </c>
      <c r="D5" s="5">
        <f t="shared" si="1"/>
        <v>301463.25416666665</v>
      </c>
    </row>
    <row r="6" spans="2:4" x14ac:dyDescent="0.35">
      <c r="B6" s="4" t="s">
        <v>11</v>
      </c>
      <c r="C6" s="5">
        <f t="shared" si="0"/>
        <v>559860.32916666672</v>
      </c>
      <c r="D6" s="5">
        <f t="shared" si="1"/>
        <v>301463.25416666665</v>
      </c>
    </row>
    <row r="7" spans="2:4" x14ac:dyDescent="0.35">
      <c r="B7" s="4" t="s">
        <v>12</v>
      </c>
      <c r="C7" s="5">
        <f t="shared" si="0"/>
        <v>559860.32916666672</v>
      </c>
      <c r="D7" s="5">
        <f t="shared" si="1"/>
        <v>301463.25416666665</v>
      </c>
    </row>
    <row r="8" spans="2:4" x14ac:dyDescent="0.35">
      <c r="B8" s="4" t="s">
        <v>13</v>
      </c>
      <c r="C8" s="5">
        <f t="shared" si="0"/>
        <v>559860.32916666672</v>
      </c>
      <c r="D8" s="5">
        <f t="shared" si="1"/>
        <v>301463.25416666665</v>
      </c>
    </row>
    <row r="9" spans="2:4" x14ac:dyDescent="0.35">
      <c r="B9" s="4" t="s">
        <v>14</v>
      </c>
      <c r="C9" s="5">
        <f t="shared" si="0"/>
        <v>559860.32916666672</v>
      </c>
      <c r="D9" s="5">
        <f t="shared" si="1"/>
        <v>301463.25416666665</v>
      </c>
    </row>
    <row r="10" spans="2:4" x14ac:dyDescent="0.35">
      <c r="B10" s="4" t="s">
        <v>15</v>
      </c>
      <c r="C10" s="5">
        <f t="shared" si="0"/>
        <v>559860.32916666672</v>
      </c>
      <c r="D10" s="5">
        <f t="shared" si="1"/>
        <v>301463.25416666665</v>
      </c>
    </row>
    <row r="11" spans="2:4" x14ac:dyDescent="0.35">
      <c r="B11" s="4" t="s">
        <v>16</v>
      </c>
      <c r="C11" s="5">
        <f t="shared" si="0"/>
        <v>559860.32916666672</v>
      </c>
      <c r="D11" s="5">
        <f t="shared" si="1"/>
        <v>301463.25416666665</v>
      </c>
    </row>
    <row r="12" spans="2:4" x14ac:dyDescent="0.35">
      <c r="B12" s="4" t="s">
        <v>17</v>
      </c>
      <c r="C12" s="5">
        <f t="shared" si="0"/>
        <v>559860.32916666672</v>
      </c>
      <c r="D12" s="5">
        <f t="shared" si="1"/>
        <v>301463.25416666665</v>
      </c>
    </row>
    <row r="13" spans="2:4" x14ac:dyDescent="0.35">
      <c r="B13" s="4" t="s">
        <v>18</v>
      </c>
      <c r="C13" s="5">
        <f t="shared" si="0"/>
        <v>559860.32916666672</v>
      </c>
      <c r="D13" s="5">
        <f t="shared" si="1"/>
        <v>301463.25416666665</v>
      </c>
    </row>
    <row r="14" spans="2:4" x14ac:dyDescent="0.35">
      <c r="B14" s="4" t="s">
        <v>19</v>
      </c>
      <c r="C14" s="5">
        <f t="shared" si="0"/>
        <v>559860.32916666672</v>
      </c>
      <c r="D14" s="5">
        <f t="shared" si="1"/>
        <v>301463.25416666665</v>
      </c>
    </row>
    <row r="15" spans="2:4" x14ac:dyDescent="0.35">
      <c r="C15" s="6"/>
      <c r="D15" s="6"/>
    </row>
    <row r="16" spans="2:4" x14ac:dyDescent="0.35">
      <c r="B16" s="4" t="s">
        <v>20</v>
      </c>
      <c r="C16" s="7">
        <f>SUM(C3:C14)</f>
        <v>6718323.9500000002</v>
      </c>
      <c r="D16" s="7">
        <f>SUM(D3:D14)</f>
        <v>3617559.0499999989</v>
      </c>
    </row>
    <row r="17" spans="3:4" x14ac:dyDescent="0.35">
      <c r="C17" s="6"/>
      <c r="D17" s="6"/>
    </row>
    <row r="18" spans="3:4" x14ac:dyDescent="0.35">
      <c r="C18" s="6"/>
      <c r="D18" s="6"/>
    </row>
    <row r="19" spans="3:4" x14ac:dyDescent="0.35">
      <c r="C19" s="5">
        <f>C20*0.65</f>
        <v>6718323.9500000002</v>
      </c>
      <c r="D19" s="5">
        <f>C20*(1-0.65)</f>
        <v>3617559.05</v>
      </c>
    </row>
    <row r="20" spans="3:4" x14ac:dyDescent="0.35">
      <c r="C20" s="8">
        <v>10335883</v>
      </c>
      <c r="D20" s="10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20"/>
  <sheetViews>
    <sheetView workbookViewId="0">
      <selection activeCell="D20" sqref="D20"/>
    </sheetView>
  </sheetViews>
  <sheetFormatPr baseColWidth="10" defaultColWidth="11.453125" defaultRowHeight="14.5" x14ac:dyDescent="0.35"/>
  <cols>
    <col min="2" max="2" width="14.81640625" customWidth="1"/>
    <col min="3" max="3" width="18.26953125" customWidth="1"/>
    <col min="4" max="4" width="18.7265625" customWidth="1"/>
  </cols>
  <sheetData>
    <row r="2" spans="2:4" x14ac:dyDescent="0.35">
      <c r="B2" s="2" t="s">
        <v>5</v>
      </c>
      <c r="C2" s="3" t="s">
        <v>6</v>
      </c>
      <c r="D2" s="3" t="s">
        <v>7</v>
      </c>
    </row>
    <row r="3" spans="2:4" x14ac:dyDescent="0.35">
      <c r="B3" s="4" t="s">
        <v>8</v>
      </c>
      <c r="C3" s="9">
        <v>214006</v>
      </c>
      <c r="D3" s="9">
        <v>88841.866666667003</v>
      </c>
    </row>
    <row r="4" spans="2:4" x14ac:dyDescent="0.35">
      <c r="B4" s="4" t="s">
        <v>9</v>
      </c>
      <c r="C4" s="9">
        <v>146514</v>
      </c>
      <c r="D4" s="9">
        <v>91279.866666667003</v>
      </c>
    </row>
    <row r="5" spans="2:4" x14ac:dyDescent="0.35">
      <c r="B5" s="4" t="s">
        <v>10</v>
      </c>
      <c r="C5" s="9">
        <v>196325</v>
      </c>
      <c r="D5" s="9">
        <v>92850</v>
      </c>
    </row>
    <row r="6" spans="2:4" x14ac:dyDescent="0.35">
      <c r="B6" s="4" t="s">
        <v>11</v>
      </c>
      <c r="C6" s="9">
        <v>214055</v>
      </c>
      <c r="D6" s="9">
        <v>102167</v>
      </c>
    </row>
    <row r="7" spans="2:4" x14ac:dyDescent="0.35">
      <c r="B7" s="4" t="s">
        <v>12</v>
      </c>
      <c r="C7" s="9">
        <v>200436</v>
      </c>
      <c r="D7" s="9">
        <v>107003</v>
      </c>
    </row>
    <row r="8" spans="2:4" x14ac:dyDescent="0.35">
      <c r="B8" s="4" t="s">
        <v>13</v>
      </c>
      <c r="C8" s="9">
        <v>202545</v>
      </c>
      <c r="D8" s="9">
        <v>111899.866666667</v>
      </c>
    </row>
    <row r="9" spans="2:4" x14ac:dyDescent="0.35">
      <c r="B9" s="4" t="s">
        <v>14</v>
      </c>
      <c r="C9" s="9">
        <v>226385.46666666667</v>
      </c>
      <c r="D9" s="9">
        <v>117667</v>
      </c>
    </row>
    <row r="10" spans="2:4" x14ac:dyDescent="0.35">
      <c r="B10" s="4" t="s">
        <v>15</v>
      </c>
      <c r="C10" s="9">
        <v>220385.46666666699</v>
      </c>
      <c r="D10" s="9">
        <v>121823</v>
      </c>
    </row>
    <row r="11" spans="2:4" x14ac:dyDescent="0.35">
      <c r="B11" s="4" t="s">
        <v>16</v>
      </c>
      <c r="C11" s="9">
        <v>216385.46666666699</v>
      </c>
      <c r="D11" s="9">
        <v>125089.866666667</v>
      </c>
    </row>
    <row r="12" spans="2:4" x14ac:dyDescent="0.35">
      <c r="B12" s="4" t="s">
        <v>17</v>
      </c>
      <c r="C12" s="9">
        <v>218385.46666666699</v>
      </c>
      <c r="D12" s="9">
        <v>126523.866666667</v>
      </c>
    </row>
    <row r="13" spans="2:4" x14ac:dyDescent="0.35">
      <c r="B13" s="4" t="s">
        <v>18</v>
      </c>
      <c r="C13" s="9">
        <v>226385.46666666699</v>
      </c>
      <c r="D13" s="9">
        <v>122007.866666667</v>
      </c>
    </row>
    <row r="14" spans="2:4" x14ac:dyDescent="0.35">
      <c r="B14" s="4" t="s">
        <v>19</v>
      </c>
      <c r="C14" s="9">
        <v>236385.46666666699</v>
      </c>
      <c r="D14" s="9">
        <v>127452.866666667</v>
      </c>
    </row>
    <row r="15" spans="2:4" x14ac:dyDescent="0.35">
      <c r="C15" s="10"/>
      <c r="D15" s="10"/>
    </row>
    <row r="16" spans="2:4" x14ac:dyDescent="0.35">
      <c r="B16" s="4" t="s">
        <v>20</v>
      </c>
      <c r="C16" s="11">
        <f>SUM(C3:C14)</f>
        <v>2518193.8000000017</v>
      </c>
      <c r="D16" s="11">
        <f>SUM(D3:D14)</f>
        <v>1334606.066666669</v>
      </c>
    </row>
    <row r="17" spans="3:4" x14ac:dyDescent="0.35">
      <c r="C17" s="10"/>
      <c r="D17" s="10"/>
    </row>
    <row r="18" spans="3:4" x14ac:dyDescent="0.35">
      <c r="C18" s="10"/>
      <c r="D18" s="10"/>
    </row>
    <row r="19" spans="3:4" x14ac:dyDescent="0.35">
      <c r="C19" s="9"/>
      <c r="D19" s="9"/>
    </row>
    <row r="20" spans="3:4" x14ac:dyDescent="0.35">
      <c r="C20" s="12">
        <v>4179424</v>
      </c>
      <c r="D20" s="1" t="s">
        <v>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20"/>
  <sheetViews>
    <sheetView workbookViewId="0">
      <selection activeCell="D20" sqref="D20"/>
    </sheetView>
  </sheetViews>
  <sheetFormatPr baseColWidth="10" defaultColWidth="11.453125" defaultRowHeight="14.5" x14ac:dyDescent="0.35"/>
  <cols>
    <col min="3" max="3" width="16.7265625" customWidth="1"/>
    <col min="4" max="4" width="18.54296875" customWidth="1"/>
  </cols>
  <sheetData>
    <row r="2" spans="2:4" x14ac:dyDescent="0.35">
      <c r="B2" s="2" t="s">
        <v>5</v>
      </c>
      <c r="C2" s="3" t="s">
        <v>6</v>
      </c>
      <c r="D2" s="3" t="s">
        <v>7</v>
      </c>
    </row>
    <row r="3" spans="2:4" x14ac:dyDescent="0.35">
      <c r="B3" s="4" t="s">
        <v>8</v>
      </c>
      <c r="C3" s="9">
        <f>$C$19/12</f>
        <v>261777.64166666669</v>
      </c>
      <c r="D3" s="9">
        <f>$D$19/12</f>
        <v>140957.19166666665</v>
      </c>
    </row>
    <row r="4" spans="2:4" x14ac:dyDescent="0.35">
      <c r="B4" s="4" t="s">
        <v>9</v>
      </c>
      <c r="C4" s="9">
        <f t="shared" ref="C4:C14" si="0">$C$19/12</f>
        <v>261777.64166666669</v>
      </c>
      <c r="D4" s="9">
        <f t="shared" ref="D4:D14" si="1">$D$19/12</f>
        <v>140957.19166666665</v>
      </c>
    </row>
    <row r="5" spans="2:4" x14ac:dyDescent="0.35">
      <c r="B5" s="4" t="s">
        <v>10</v>
      </c>
      <c r="C5" s="9">
        <f t="shared" si="0"/>
        <v>261777.64166666669</v>
      </c>
      <c r="D5" s="9">
        <f t="shared" si="1"/>
        <v>140957.19166666665</v>
      </c>
    </row>
    <row r="6" spans="2:4" x14ac:dyDescent="0.35">
      <c r="B6" s="4" t="s">
        <v>11</v>
      </c>
      <c r="C6" s="9">
        <f t="shared" si="0"/>
        <v>261777.64166666669</v>
      </c>
      <c r="D6" s="9">
        <f t="shared" si="1"/>
        <v>140957.19166666665</v>
      </c>
    </row>
    <row r="7" spans="2:4" x14ac:dyDescent="0.35">
      <c r="B7" s="4" t="s">
        <v>12</v>
      </c>
      <c r="C7" s="9">
        <f t="shared" si="0"/>
        <v>261777.64166666669</v>
      </c>
      <c r="D7" s="9">
        <f t="shared" si="1"/>
        <v>140957.19166666665</v>
      </c>
    </row>
    <row r="8" spans="2:4" x14ac:dyDescent="0.35">
      <c r="B8" s="4" t="s">
        <v>13</v>
      </c>
      <c r="C8" s="9">
        <f t="shared" si="0"/>
        <v>261777.64166666669</v>
      </c>
      <c r="D8" s="9">
        <f t="shared" si="1"/>
        <v>140957.19166666665</v>
      </c>
    </row>
    <row r="9" spans="2:4" x14ac:dyDescent="0.35">
      <c r="B9" s="4" t="s">
        <v>14</v>
      </c>
      <c r="C9" s="9">
        <f t="shared" si="0"/>
        <v>261777.64166666669</v>
      </c>
      <c r="D9" s="9">
        <f t="shared" si="1"/>
        <v>140957.19166666665</v>
      </c>
    </row>
    <row r="10" spans="2:4" x14ac:dyDescent="0.35">
      <c r="B10" s="4" t="s">
        <v>15</v>
      </c>
      <c r="C10" s="9">
        <f t="shared" si="0"/>
        <v>261777.64166666669</v>
      </c>
      <c r="D10" s="9">
        <f t="shared" si="1"/>
        <v>140957.19166666665</v>
      </c>
    </row>
    <row r="11" spans="2:4" x14ac:dyDescent="0.35">
      <c r="B11" s="4" t="s">
        <v>16</v>
      </c>
      <c r="C11" s="9">
        <f t="shared" si="0"/>
        <v>261777.64166666669</v>
      </c>
      <c r="D11" s="9">
        <f t="shared" si="1"/>
        <v>140957.19166666665</v>
      </c>
    </row>
    <row r="12" spans="2:4" x14ac:dyDescent="0.35">
      <c r="B12" s="4" t="s">
        <v>17</v>
      </c>
      <c r="C12" s="9">
        <f t="shared" si="0"/>
        <v>261777.64166666669</v>
      </c>
      <c r="D12" s="9">
        <f t="shared" si="1"/>
        <v>140957.19166666665</v>
      </c>
    </row>
    <row r="13" spans="2:4" x14ac:dyDescent="0.35">
      <c r="B13" s="4" t="s">
        <v>18</v>
      </c>
      <c r="C13" s="9">
        <f t="shared" si="0"/>
        <v>261777.64166666669</v>
      </c>
      <c r="D13" s="9">
        <f t="shared" si="1"/>
        <v>140957.19166666665</v>
      </c>
    </row>
    <row r="14" spans="2:4" x14ac:dyDescent="0.35">
      <c r="B14" s="4" t="s">
        <v>19</v>
      </c>
      <c r="C14" s="9">
        <f t="shared" si="0"/>
        <v>261777.64166666669</v>
      </c>
      <c r="D14" s="9">
        <f t="shared" si="1"/>
        <v>140957.19166666665</v>
      </c>
    </row>
    <row r="15" spans="2:4" x14ac:dyDescent="0.35">
      <c r="C15" s="10"/>
      <c r="D15" s="10"/>
    </row>
    <row r="16" spans="2:4" x14ac:dyDescent="0.35">
      <c r="B16" s="4" t="s">
        <v>20</v>
      </c>
      <c r="C16" s="11">
        <f>SUM(C3:C14)</f>
        <v>3141331.6999999997</v>
      </c>
      <c r="D16" s="11">
        <f>SUM(D3:D14)</f>
        <v>1691486.2999999998</v>
      </c>
    </row>
    <row r="17" spans="3:4" x14ac:dyDescent="0.35">
      <c r="C17" s="10"/>
      <c r="D17" s="10"/>
    </row>
    <row r="18" spans="3:4" x14ac:dyDescent="0.35">
      <c r="C18" s="10"/>
      <c r="D18" s="10"/>
    </row>
    <row r="19" spans="3:4" x14ac:dyDescent="0.35">
      <c r="C19" s="9">
        <f>C20*0.65</f>
        <v>3141331.7</v>
      </c>
      <c r="D19" s="9">
        <f>C20*(1-0.65)</f>
        <v>1691486.2999999998</v>
      </c>
    </row>
    <row r="20" spans="3:4" x14ac:dyDescent="0.35">
      <c r="C20" s="12">
        <v>4832818</v>
      </c>
      <c r="D20" s="1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20"/>
  <sheetViews>
    <sheetView workbookViewId="0">
      <selection activeCell="D20" sqref="D20"/>
    </sheetView>
  </sheetViews>
  <sheetFormatPr baseColWidth="10" defaultColWidth="11.453125" defaultRowHeight="14.5" x14ac:dyDescent="0.35"/>
  <cols>
    <col min="3" max="3" width="20.54296875" customWidth="1"/>
    <col min="4" max="4" width="19.81640625" customWidth="1"/>
  </cols>
  <sheetData>
    <row r="2" spans="2:4" x14ac:dyDescent="0.35">
      <c r="B2" s="2" t="s">
        <v>5</v>
      </c>
      <c r="C2" s="3" t="s">
        <v>6</v>
      </c>
      <c r="D2" s="3" t="s">
        <v>7</v>
      </c>
    </row>
    <row r="3" spans="2:4" x14ac:dyDescent="0.35">
      <c r="B3" s="4" t="s">
        <v>8</v>
      </c>
      <c r="C3" s="9">
        <f>$C$19/12</f>
        <v>297453</v>
      </c>
      <c r="D3" s="9">
        <f>$D$19/12</f>
        <v>160166.99999999997</v>
      </c>
    </row>
    <row r="4" spans="2:4" x14ac:dyDescent="0.35">
      <c r="B4" s="4" t="s">
        <v>9</v>
      </c>
      <c r="C4" s="9">
        <f t="shared" ref="C4:C14" si="0">$C$19/12</f>
        <v>297453</v>
      </c>
      <c r="D4" s="9">
        <f t="shared" ref="D4:D14" si="1">$D$19/12</f>
        <v>160166.99999999997</v>
      </c>
    </row>
    <row r="5" spans="2:4" x14ac:dyDescent="0.35">
      <c r="B5" s="4" t="s">
        <v>10</v>
      </c>
      <c r="C5" s="9">
        <f t="shared" si="0"/>
        <v>297453</v>
      </c>
      <c r="D5" s="9">
        <f t="shared" si="1"/>
        <v>160166.99999999997</v>
      </c>
    </row>
    <row r="6" spans="2:4" x14ac:dyDescent="0.35">
      <c r="B6" s="4" t="s">
        <v>11</v>
      </c>
      <c r="C6" s="9">
        <f t="shared" si="0"/>
        <v>297453</v>
      </c>
      <c r="D6" s="9">
        <f t="shared" si="1"/>
        <v>160166.99999999997</v>
      </c>
    </row>
    <row r="7" spans="2:4" x14ac:dyDescent="0.35">
      <c r="B7" s="4" t="s">
        <v>12</v>
      </c>
      <c r="C7" s="9">
        <f t="shared" si="0"/>
        <v>297453</v>
      </c>
      <c r="D7" s="9">
        <f t="shared" si="1"/>
        <v>160166.99999999997</v>
      </c>
    </row>
    <row r="8" spans="2:4" x14ac:dyDescent="0.35">
      <c r="B8" s="4" t="s">
        <v>13</v>
      </c>
      <c r="C8" s="9">
        <f t="shared" si="0"/>
        <v>297453</v>
      </c>
      <c r="D8" s="9">
        <f t="shared" si="1"/>
        <v>160166.99999999997</v>
      </c>
    </row>
    <row r="9" spans="2:4" x14ac:dyDescent="0.35">
      <c r="B9" s="4" t="s">
        <v>14</v>
      </c>
      <c r="C9" s="9">
        <f t="shared" si="0"/>
        <v>297453</v>
      </c>
      <c r="D9" s="9">
        <f t="shared" si="1"/>
        <v>160166.99999999997</v>
      </c>
    </row>
    <row r="10" spans="2:4" x14ac:dyDescent="0.35">
      <c r="B10" s="4" t="s">
        <v>15</v>
      </c>
      <c r="C10" s="9">
        <f t="shared" si="0"/>
        <v>297453</v>
      </c>
      <c r="D10" s="9">
        <f t="shared" si="1"/>
        <v>160166.99999999997</v>
      </c>
    </row>
    <row r="11" spans="2:4" x14ac:dyDescent="0.35">
      <c r="B11" s="4" t="s">
        <v>16</v>
      </c>
      <c r="C11" s="9">
        <f t="shared" si="0"/>
        <v>297453</v>
      </c>
      <c r="D11" s="9">
        <f t="shared" si="1"/>
        <v>160166.99999999997</v>
      </c>
    </row>
    <row r="12" spans="2:4" x14ac:dyDescent="0.35">
      <c r="B12" s="4" t="s">
        <v>17</v>
      </c>
      <c r="C12" s="9">
        <f t="shared" si="0"/>
        <v>297453</v>
      </c>
      <c r="D12" s="9">
        <f t="shared" si="1"/>
        <v>160166.99999999997</v>
      </c>
    </row>
    <row r="13" spans="2:4" x14ac:dyDescent="0.35">
      <c r="B13" s="4" t="s">
        <v>18</v>
      </c>
      <c r="C13" s="9">
        <f t="shared" si="0"/>
        <v>297453</v>
      </c>
      <c r="D13" s="9">
        <f t="shared" si="1"/>
        <v>160166.99999999997</v>
      </c>
    </row>
    <row r="14" spans="2:4" x14ac:dyDescent="0.35">
      <c r="B14" s="4" t="s">
        <v>19</v>
      </c>
      <c r="C14" s="9">
        <f t="shared" si="0"/>
        <v>297453</v>
      </c>
      <c r="D14" s="9">
        <f t="shared" si="1"/>
        <v>160166.99999999997</v>
      </c>
    </row>
    <row r="15" spans="2:4" x14ac:dyDescent="0.35">
      <c r="C15" s="10"/>
      <c r="D15" s="10"/>
    </row>
    <row r="16" spans="2:4" x14ac:dyDescent="0.35">
      <c r="B16" s="4" t="s">
        <v>20</v>
      </c>
      <c r="C16" s="11">
        <f>SUM(C3:C14)</f>
        <v>3569436</v>
      </c>
      <c r="D16" s="11">
        <f>SUM(D3:D14)</f>
        <v>1922003.9999999998</v>
      </c>
    </row>
    <row r="17" spans="3:4" x14ac:dyDescent="0.35">
      <c r="C17" s="10"/>
      <c r="D17" s="10"/>
    </row>
    <row r="18" spans="3:4" x14ac:dyDescent="0.35">
      <c r="C18" s="10"/>
      <c r="D18" s="10"/>
    </row>
    <row r="19" spans="3:4" x14ac:dyDescent="0.35">
      <c r="C19" s="9">
        <f>C20*0.65</f>
        <v>3569436</v>
      </c>
      <c r="D19" s="9">
        <f>C20*(1-0.65)</f>
        <v>1922003.9999999998</v>
      </c>
    </row>
    <row r="20" spans="3:4" x14ac:dyDescent="0.35">
      <c r="C20" s="12">
        <v>5491440</v>
      </c>
      <c r="D20" s="1" t="s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D20"/>
  <sheetViews>
    <sheetView workbookViewId="0">
      <selection activeCell="D20" sqref="D20"/>
    </sheetView>
  </sheetViews>
  <sheetFormatPr baseColWidth="10" defaultColWidth="11.453125" defaultRowHeight="14.5" x14ac:dyDescent="0.35"/>
  <cols>
    <col min="3" max="3" width="20.453125" customWidth="1"/>
    <col min="4" max="4" width="21.26953125" customWidth="1"/>
  </cols>
  <sheetData>
    <row r="2" spans="2:4" x14ac:dyDescent="0.35">
      <c r="B2" s="2" t="s">
        <v>5</v>
      </c>
      <c r="C2" s="3" t="s">
        <v>6</v>
      </c>
      <c r="D2" s="3" t="s">
        <v>7</v>
      </c>
    </row>
    <row r="3" spans="2:4" x14ac:dyDescent="0.35">
      <c r="B3" s="4" t="s">
        <v>8</v>
      </c>
      <c r="C3" s="9">
        <f>$C$19/12</f>
        <v>335810.15</v>
      </c>
      <c r="D3" s="9">
        <f>$D$19/12</f>
        <v>180820.84999999998</v>
      </c>
    </row>
    <row r="4" spans="2:4" x14ac:dyDescent="0.35">
      <c r="B4" s="4" t="s">
        <v>9</v>
      </c>
      <c r="C4" s="9">
        <f t="shared" ref="C4:C14" si="0">$C$19/12</f>
        <v>335810.15</v>
      </c>
      <c r="D4" s="9">
        <f t="shared" ref="D4:D14" si="1">$D$19/12</f>
        <v>180820.84999999998</v>
      </c>
    </row>
    <row r="5" spans="2:4" x14ac:dyDescent="0.35">
      <c r="B5" s="4" t="s">
        <v>10</v>
      </c>
      <c r="C5" s="9">
        <f t="shared" si="0"/>
        <v>335810.15</v>
      </c>
      <c r="D5" s="9">
        <f t="shared" si="1"/>
        <v>180820.84999999998</v>
      </c>
    </row>
    <row r="6" spans="2:4" x14ac:dyDescent="0.35">
      <c r="B6" s="4" t="s">
        <v>11</v>
      </c>
      <c r="C6" s="9">
        <f t="shared" si="0"/>
        <v>335810.15</v>
      </c>
      <c r="D6" s="9">
        <f t="shared" si="1"/>
        <v>180820.84999999998</v>
      </c>
    </row>
    <row r="7" spans="2:4" x14ac:dyDescent="0.35">
      <c r="B7" s="4" t="s">
        <v>12</v>
      </c>
      <c r="C7" s="9">
        <f t="shared" si="0"/>
        <v>335810.15</v>
      </c>
      <c r="D7" s="9">
        <f t="shared" si="1"/>
        <v>180820.84999999998</v>
      </c>
    </row>
    <row r="8" spans="2:4" x14ac:dyDescent="0.35">
      <c r="B8" s="4" t="s">
        <v>13</v>
      </c>
      <c r="C8" s="9">
        <f t="shared" si="0"/>
        <v>335810.15</v>
      </c>
      <c r="D8" s="9">
        <f t="shared" si="1"/>
        <v>180820.84999999998</v>
      </c>
    </row>
    <row r="9" spans="2:4" x14ac:dyDescent="0.35">
      <c r="B9" s="4" t="s">
        <v>14</v>
      </c>
      <c r="C9" s="9">
        <f t="shared" si="0"/>
        <v>335810.15</v>
      </c>
      <c r="D9" s="9">
        <f t="shared" si="1"/>
        <v>180820.84999999998</v>
      </c>
    </row>
    <row r="10" spans="2:4" x14ac:dyDescent="0.35">
      <c r="B10" s="4" t="s">
        <v>15</v>
      </c>
      <c r="C10" s="9">
        <f t="shared" si="0"/>
        <v>335810.15</v>
      </c>
      <c r="D10" s="9">
        <f t="shared" si="1"/>
        <v>180820.84999999998</v>
      </c>
    </row>
    <row r="11" spans="2:4" x14ac:dyDescent="0.35">
      <c r="B11" s="4" t="s">
        <v>16</v>
      </c>
      <c r="C11" s="9">
        <f t="shared" si="0"/>
        <v>335810.15</v>
      </c>
      <c r="D11" s="9">
        <f t="shared" si="1"/>
        <v>180820.84999999998</v>
      </c>
    </row>
    <row r="12" spans="2:4" x14ac:dyDescent="0.35">
      <c r="B12" s="4" t="s">
        <v>17</v>
      </c>
      <c r="C12" s="9">
        <f t="shared" si="0"/>
        <v>335810.15</v>
      </c>
      <c r="D12" s="9">
        <f t="shared" si="1"/>
        <v>180820.84999999998</v>
      </c>
    </row>
    <row r="13" spans="2:4" x14ac:dyDescent="0.35">
      <c r="B13" s="4" t="s">
        <v>18</v>
      </c>
      <c r="C13" s="9">
        <f t="shared" si="0"/>
        <v>335810.15</v>
      </c>
      <c r="D13" s="9">
        <f t="shared" si="1"/>
        <v>180820.84999999998</v>
      </c>
    </row>
    <row r="14" spans="2:4" x14ac:dyDescent="0.35">
      <c r="B14" s="4" t="s">
        <v>19</v>
      </c>
      <c r="C14" s="9">
        <f t="shared" si="0"/>
        <v>335810.15</v>
      </c>
      <c r="D14" s="9">
        <f t="shared" si="1"/>
        <v>180820.84999999998</v>
      </c>
    </row>
    <row r="15" spans="2:4" x14ac:dyDescent="0.35">
      <c r="C15" s="10"/>
      <c r="D15" s="10"/>
    </row>
    <row r="16" spans="2:4" x14ac:dyDescent="0.35">
      <c r="B16" s="4" t="s">
        <v>20</v>
      </c>
      <c r="C16" s="11">
        <f>SUM(C3:C14)</f>
        <v>4029721.7999999993</v>
      </c>
      <c r="D16" s="11">
        <f>SUM(D3:D14)</f>
        <v>2169850.2000000002</v>
      </c>
    </row>
    <row r="17" spans="3:4" x14ac:dyDescent="0.35">
      <c r="C17" s="10"/>
      <c r="D17" s="10"/>
    </row>
    <row r="18" spans="3:4" x14ac:dyDescent="0.35">
      <c r="C18" s="10"/>
      <c r="D18" s="10"/>
    </row>
    <row r="19" spans="3:4" x14ac:dyDescent="0.35">
      <c r="C19" s="9">
        <f>C20*0.65</f>
        <v>4029721.8000000003</v>
      </c>
      <c r="D19" s="9">
        <f>C20*(1-0.65)</f>
        <v>2169850.1999999997</v>
      </c>
    </row>
    <row r="20" spans="3:4" x14ac:dyDescent="0.35">
      <c r="C20" s="12">
        <v>6199572</v>
      </c>
      <c r="D20" s="1" t="s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D20"/>
  <sheetViews>
    <sheetView workbookViewId="0">
      <selection activeCell="D20" sqref="D20"/>
    </sheetView>
  </sheetViews>
  <sheetFormatPr baseColWidth="10" defaultColWidth="11.453125" defaultRowHeight="14.5" x14ac:dyDescent="0.35"/>
  <cols>
    <col min="3" max="3" width="19.81640625" customWidth="1"/>
    <col min="4" max="4" width="19.54296875" customWidth="1"/>
  </cols>
  <sheetData>
    <row r="2" spans="2:4" x14ac:dyDescent="0.35">
      <c r="B2" s="2" t="s">
        <v>5</v>
      </c>
      <c r="C2" s="3" t="s">
        <v>6</v>
      </c>
      <c r="D2" s="3" t="s">
        <v>7</v>
      </c>
    </row>
    <row r="3" spans="2:4" x14ac:dyDescent="0.35">
      <c r="B3" s="4" t="s">
        <v>8</v>
      </c>
      <c r="C3" s="9">
        <f>$C$19/12</f>
        <v>411216.43333333335</v>
      </c>
      <c r="D3" s="9">
        <f>$D$19/12</f>
        <v>221424.23333333331</v>
      </c>
    </row>
    <row r="4" spans="2:4" x14ac:dyDescent="0.35">
      <c r="B4" s="4" t="s">
        <v>9</v>
      </c>
      <c r="C4" s="9">
        <f t="shared" ref="C4:C14" si="0">$C$19/12</f>
        <v>411216.43333333335</v>
      </c>
      <c r="D4" s="9">
        <f t="shared" ref="D4:D14" si="1">$D$19/12</f>
        <v>221424.23333333331</v>
      </c>
    </row>
    <row r="5" spans="2:4" x14ac:dyDescent="0.35">
      <c r="B5" s="4" t="s">
        <v>10</v>
      </c>
      <c r="C5" s="9">
        <f t="shared" si="0"/>
        <v>411216.43333333335</v>
      </c>
      <c r="D5" s="9">
        <f t="shared" si="1"/>
        <v>221424.23333333331</v>
      </c>
    </row>
    <row r="6" spans="2:4" x14ac:dyDescent="0.35">
      <c r="B6" s="4" t="s">
        <v>11</v>
      </c>
      <c r="C6" s="9">
        <f t="shared" si="0"/>
        <v>411216.43333333335</v>
      </c>
      <c r="D6" s="9">
        <f t="shared" si="1"/>
        <v>221424.23333333331</v>
      </c>
    </row>
    <row r="7" spans="2:4" x14ac:dyDescent="0.35">
      <c r="B7" s="4" t="s">
        <v>12</v>
      </c>
      <c r="C7" s="9">
        <f t="shared" si="0"/>
        <v>411216.43333333335</v>
      </c>
      <c r="D7" s="9">
        <f t="shared" si="1"/>
        <v>221424.23333333331</v>
      </c>
    </row>
    <row r="8" spans="2:4" x14ac:dyDescent="0.35">
      <c r="B8" s="4" t="s">
        <v>13</v>
      </c>
      <c r="C8" s="9">
        <f t="shared" si="0"/>
        <v>411216.43333333335</v>
      </c>
      <c r="D8" s="9">
        <f t="shared" si="1"/>
        <v>221424.23333333331</v>
      </c>
    </row>
    <row r="9" spans="2:4" x14ac:dyDescent="0.35">
      <c r="B9" s="4" t="s">
        <v>14</v>
      </c>
      <c r="C9" s="9">
        <f t="shared" si="0"/>
        <v>411216.43333333335</v>
      </c>
      <c r="D9" s="9">
        <f t="shared" si="1"/>
        <v>221424.23333333331</v>
      </c>
    </row>
    <row r="10" spans="2:4" x14ac:dyDescent="0.35">
      <c r="B10" s="4" t="s">
        <v>15</v>
      </c>
      <c r="C10" s="9">
        <f t="shared" si="0"/>
        <v>411216.43333333335</v>
      </c>
      <c r="D10" s="9">
        <f t="shared" si="1"/>
        <v>221424.23333333331</v>
      </c>
    </row>
    <row r="11" spans="2:4" x14ac:dyDescent="0.35">
      <c r="B11" s="4" t="s">
        <v>16</v>
      </c>
      <c r="C11" s="9">
        <f t="shared" si="0"/>
        <v>411216.43333333335</v>
      </c>
      <c r="D11" s="9">
        <f t="shared" si="1"/>
        <v>221424.23333333331</v>
      </c>
    </row>
    <row r="12" spans="2:4" x14ac:dyDescent="0.35">
      <c r="B12" s="4" t="s">
        <v>17</v>
      </c>
      <c r="C12" s="9">
        <f t="shared" si="0"/>
        <v>411216.43333333335</v>
      </c>
      <c r="D12" s="9">
        <f t="shared" si="1"/>
        <v>221424.23333333331</v>
      </c>
    </row>
    <row r="13" spans="2:4" x14ac:dyDescent="0.35">
      <c r="B13" s="4" t="s">
        <v>18</v>
      </c>
      <c r="C13" s="9">
        <f t="shared" si="0"/>
        <v>411216.43333333335</v>
      </c>
      <c r="D13" s="9">
        <f t="shared" si="1"/>
        <v>221424.23333333331</v>
      </c>
    </row>
    <row r="14" spans="2:4" x14ac:dyDescent="0.35">
      <c r="B14" s="4" t="s">
        <v>19</v>
      </c>
      <c r="C14" s="9">
        <f t="shared" si="0"/>
        <v>411216.43333333335</v>
      </c>
      <c r="D14" s="9">
        <f t="shared" si="1"/>
        <v>221424.23333333331</v>
      </c>
    </row>
    <row r="15" spans="2:4" x14ac:dyDescent="0.35">
      <c r="C15" s="10"/>
      <c r="D15" s="10"/>
    </row>
    <row r="16" spans="2:4" x14ac:dyDescent="0.35">
      <c r="B16" s="4" t="s">
        <v>20</v>
      </c>
      <c r="C16" s="11">
        <f>SUM(C3:C14)</f>
        <v>4934597.2000000011</v>
      </c>
      <c r="D16" s="11">
        <f>SUM(D3:D14)</f>
        <v>2657090.8000000003</v>
      </c>
    </row>
    <row r="17" spans="3:4" x14ac:dyDescent="0.35">
      <c r="C17" s="10"/>
      <c r="D17" s="10"/>
    </row>
    <row r="18" spans="3:4" x14ac:dyDescent="0.35">
      <c r="C18" s="10"/>
      <c r="D18" s="10"/>
    </row>
    <row r="19" spans="3:4" x14ac:dyDescent="0.35">
      <c r="C19" s="9">
        <f>C20*0.65</f>
        <v>4934597.2</v>
      </c>
      <c r="D19" s="9">
        <f>C20*(1-0.65)</f>
        <v>2657090.7999999998</v>
      </c>
    </row>
    <row r="20" spans="3:4" x14ac:dyDescent="0.35">
      <c r="C20" s="12">
        <v>7591688</v>
      </c>
      <c r="D20" s="10" t="s">
        <v>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D20"/>
  <sheetViews>
    <sheetView workbookViewId="0">
      <selection activeCell="D20" sqref="D20"/>
    </sheetView>
  </sheetViews>
  <sheetFormatPr baseColWidth="10" defaultColWidth="11.453125" defaultRowHeight="14.5" x14ac:dyDescent="0.35"/>
  <cols>
    <col min="3" max="3" width="18" customWidth="1"/>
    <col min="4" max="4" width="19.7265625" customWidth="1"/>
  </cols>
  <sheetData>
    <row r="2" spans="2:4" x14ac:dyDescent="0.35">
      <c r="B2" s="2" t="s">
        <v>5</v>
      </c>
      <c r="C2" s="13" t="s">
        <v>6</v>
      </c>
      <c r="D2" s="13" t="s">
        <v>7</v>
      </c>
    </row>
    <row r="3" spans="2:4" x14ac:dyDescent="0.35">
      <c r="B3" s="4" t="s">
        <v>8</v>
      </c>
      <c r="C3" s="9">
        <f>$C$19/12</f>
        <v>454021.96666666673</v>
      </c>
      <c r="D3" s="9">
        <f>$D$19/12</f>
        <v>244473.36666666667</v>
      </c>
    </row>
    <row r="4" spans="2:4" x14ac:dyDescent="0.35">
      <c r="B4" s="4" t="s">
        <v>9</v>
      </c>
      <c r="C4" s="9">
        <f t="shared" ref="C4:C14" si="0">$C$19/12</f>
        <v>454021.96666666673</v>
      </c>
      <c r="D4" s="9">
        <f t="shared" ref="D4:D14" si="1">$D$19/12</f>
        <v>244473.36666666667</v>
      </c>
    </row>
    <row r="5" spans="2:4" x14ac:dyDescent="0.35">
      <c r="B5" s="4" t="s">
        <v>10</v>
      </c>
      <c r="C5" s="9">
        <f t="shared" si="0"/>
        <v>454021.96666666673</v>
      </c>
      <c r="D5" s="9">
        <f t="shared" si="1"/>
        <v>244473.36666666667</v>
      </c>
    </row>
    <row r="6" spans="2:4" x14ac:dyDescent="0.35">
      <c r="B6" s="4" t="s">
        <v>11</v>
      </c>
      <c r="C6" s="9">
        <f t="shared" si="0"/>
        <v>454021.96666666673</v>
      </c>
      <c r="D6" s="9">
        <f t="shared" si="1"/>
        <v>244473.36666666667</v>
      </c>
    </row>
    <row r="7" spans="2:4" x14ac:dyDescent="0.35">
      <c r="B7" s="4" t="s">
        <v>12</v>
      </c>
      <c r="C7" s="9">
        <f t="shared" si="0"/>
        <v>454021.96666666673</v>
      </c>
      <c r="D7" s="9">
        <f t="shared" si="1"/>
        <v>244473.36666666667</v>
      </c>
    </row>
    <row r="8" spans="2:4" x14ac:dyDescent="0.35">
      <c r="B8" s="4" t="s">
        <v>13</v>
      </c>
      <c r="C8" s="9">
        <f t="shared" si="0"/>
        <v>454021.96666666673</v>
      </c>
      <c r="D8" s="9">
        <f t="shared" si="1"/>
        <v>244473.36666666667</v>
      </c>
    </row>
    <row r="9" spans="2:4" x14ac:dyDescent="0.35">
      <c r="B9" s="4" t="s">
        <v>14</v>
      </c>
      <c r="C9" s="9">
        <f t="shared" si="0"/>
        <v>454021.96666666673</v>
      </c>
      <c r="D9" s="9">
        <f t="shared" si="1"/>
        <v>244473.36666666667</v>
      </c>
    </row>
    <row r="10" spans="2:4" x14ac:dyDescent="0.35">
      <c r="B10" s="4" t="s">
        <v>15</v>
      </c>
      <c r="C10" s="9">
        <f t="shared" si="0"/>
        <v>454021.96666666673</v>
      </c>
      <c r="D10" s="9">
        <f t="shared" si="1"/>
        <v>244473.36666666667</v>
      </c>
    </row>
    <row r="11" spans="2:4" x14ac:dyDescent="0.35">
      <c r="B11" s="4" t="s">
        <v>16</v>
      </c>
      <c r="C11" s="9">
        <f t="shared" si="0"/>
        <v>454021.96666666673</v>
      </c>
      <c r="D11" s="9">
        <f t="shared" si="1"/>
        <v>244473.36666666667</v>
      </c>
    </row>
    <row r="12" spans="2:4" x14ac:dyDescent="0.35">
      <c r="B12" s="4" t="s">
        <v>17</v>
      </c>
      <c r="C12" s="9">
        <f t="shared" si="0"/>
        <v>454021.96666666673</v>
      </c>
      <c r="D12" s="9">
        <f t="shared" si="1"/>
        <v>244473.36666666667</v>
      </c>
    </row>
    <row r="13" spans="2:4" x14ac:dyDescent="0.35">
      <c r="B13" s="4" t="s">
        <v>18</v>
      </c>
      <c r="C13" s="9">
        <f t="shared" si="0"/>
        <v>454021.96666666673</v>
      </c>
      <c r="D13" s="9">
        <f t="shared" si="1"/>
        <v>244473.36666666667</v>
      </c>
    </row>
    <row r="14" spans="2:4" x14ac:dyDescent="0.35">
      <c r="B14" s="4" t="s">
        <v>19</v>
      </c>
      <c r="C14" s="9">
        <f t="shared" si="0"/>
        <v>454021.96666666673</v>
      </c>
      <c r="D14" s="9">
        <f t="shared" si="1"/>
        <v>244473.36666666667</v>
      </c>
    </row>
    <row r="15" spans="2:4" x14ac:dyDescent="0.35">
      <c r="C15" s="10"/>
      <c r="D15" s="10"/>
    </row>
    <row r="16" spans="2:4" x14ac:dyDescent="0.35">
      <c r="B16" s="4" t="s">
        <v>20</v>
      </c>
      <c r="C16" s="11">
        <f>SUM(C3:C14)</f>
        <v>5448263.6000000006</v>
      </c>
      <c r="D16" s="11">
        <f>SUM(D3:D14)</f>
        <v>2933680.4</v>
      </c>
    </row>
    <row r="17" spans="3:4" x14ac:dyDescent="0.35">
      <c r="C17" s="10"/>
      <c r="D17" s="10"/>
    </row>
    <row r="18" spans="3:4" x14ac:dyDescent="0.35">
      <c r="C18" s="10"/>
      <c r="D18" s="10"/>
    </row>
    <row r="19" spans="3:4" x14ac:dyDescent="0.35">
      <c r="C19" s="9">
        <f>C20*0.65</f>
        <v>5448263.6000000006</v>
      </c>
      <c r="D19" s="9">
        <f>C20*(1-0.65)</f>
        <v>2933680.4</v>
      </c>
    </row>
    <row r="20" spans="3:4" x14ac:dyDescent="0.35">
      <c r="C20" s="12">
        <v>8381944</v>
      </c>
      <c r="D20" s="10" t="s">
        <v>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D20"/>
  <sheetViews>
    <sheetView workbookViewId="0">
      <selection activeCell="D20" sqref="D20"/>
    </sheetView>
  </sheetViews>
  <sheetFormatPr baseColWidth="10" defaultColWidth="11.453125" defaultRowHeight="14.5" x14ac:dyDescent="0.35"/>
  <cols>
    <col min="3" max="3" width="21.1796875" customWidth="1"/>
    <col min="4" max="4" width="22.1796875" customWidth="1"/>
  </cols>
  <sheetData>
    <row r="2" spans="2:4" x14ac:dyDescent="0.35">
      <c r="B2" s="2" t="s">
        <v>5</v>
      </c>
      <c r="C2" s="13" t="s">
        <v>6</v>
      </c>
      <c r="D2" s="13" t="s">
        <v>7</v>
      </c>
    </row>
    <row r="3" spans="2:4" x14ac:dyDescent="0.35">
      <c r="B3" s="4" t="s">
        <v>8</v>
      </c>
      <c r="C3" s="9">
        <f>$C$19/12</f>
        <v>427824.63750000001</v>
      </c>
      <c r="D3" s="9">
        <f>$D$19/12</f>
        <v>230367.11249999996</v>
      </c>
    </row>
    <row r="4" spans="2:4" x14ac:dyDescent="0.35">
      <c r="B4" s="4" t="s">
        <v>9</v>
      </c>
      <c r="C4" s="9">
        <f t="shared" ref="C4:C14" si="0">$C$19/12</f>
        <v>427824.63750000001</v>
      </c>
      <c r="D4" s="9">
        <f t="shared" ref="D4:D14" si="1">$D$19/12</f>
        <v>230367.11249999996</v>
      </c>
    </row>
    <row r="5" spans="2:4" x14ac:dyDescent="0.35">
      <c r="B5" s="4" t="s">
        <v>10</v>
      </c>
      <c r="C5" s="9">
        <f t="shared" si="0"/>
        <v>427824.63750000001</v>
      </c>
      <c r="D5" s="9">
        <f t="shared" si="1"/>
        <v>230367.11249999996</v>
      </c>
    </row>
    <row r="6" spans="2:4" x14ac:dyDescent="0.35">
      <c r="B6" s="4" t="s">
        <v>11</v>
      </c>
      <c r="C6" s="9">
        <f t="shared" si="0"/>
        <v>427824.63750000001</v>
      </c>
      <c r="D6" s="9">
        <f t="shared" si="1"/>
        <v>230367.11249999996</v>
      </c>
    </row>
    <row r="7" spans="2:4" x14ac:dyDescent="0.35">
      <c r="B7" s="4" t="s">
        <v>12</v>
      </c>
      <c r="C7" s="9">
        <f t="shared" si="0"/>
        <v>427824.63750000001</v>
      </c>
      <c r="D7" s="9">
        <f t="shared" si="1"/>
        <v>230367.11249999996</v>
      </c>
    </row>
    <row r="8" spans="2:4" x14ac:dyDescent="0.35">
      <c r="B8" s="4" t="s">
        <v>13</v>
      </c>
      <c r="C8" s="9">
        <f t="shared" si="0"/>
        <v>427824.63750000001</v>
      </c>
      <c r="D8" s="9">
        <f t="shared" si="1"/>
        <v>230367.11249999996</v>
      </c>
    </row>
    <row r="9" spans="2:4" x14ac:dyDescent="0.35">
      <c r="B9" s="4" t="s">
        <v>14</v>
      </c>
      <c r="C9" s="9">
        <f t="shared" si="0"/>
        <v>427824.63750000001</v>
      </c>
      <c r="D9" s="9">
        <f t="shared" si="1"/>
        <v>230367.11249999996</v>
      </c>
    </row>
    <row r="10" spans="2:4" x14ac:dyDescent="0.35">
      <c r="B10" s="4" t="s">
        <v>15</v>
      </c>
      <c r="C10" s="9">
        <f t="shared" si="0"/>
        <v>427824.63750000001</v>
      </c>
      <c r="D10" s="9">
        <f t="shared" si="1"/>
        <v>230367.11249999996</v>
      </c>
    </row>
    <row r="11" spans="2:4" x14ac:dyDescent="0.35">
      <c r="B11" s="4" t="s">
        <v>16</v>
      </c>
      <c r="C11" s="9">
        <f t="shared" si="0"/>
        <v>427824.63750000001</v>
      </c>
      <c r="D11" s="9">
        <f t="shared" si="1"/>
        <v>230367.11249999996</v>
      </c>
    </row>
    <row r="12" spans="2:4" x14ac:dyDescent="0.35">
      <c r="B12" s="4" t="s">
        <v>17</v>
      </c>
      <c r="C12" s="9">
        <f t="shared" si="0"/>
        <v>427824.63750000001</v>
      </c>
      <c r="D12" s="9">
        <f t="shared" si="1"/>
        <v>230367.11249999996</v>
      </c>
    </row>
    <row r="13" spans="2:4" x14ac:dyDescent="0.35">
      <c r="B13" s="4" t="s">
        <v>18</v>
      </c>
      <c r="C13" s="9">
        <f t="shared" si="0"/>
        <v>427824.63750000001</v>
      </c>
      <c r="D13" s="9">
        <f t="shared" si="1"/>
        <v>230367.11249999996</v>
      </c>
    </row>
    <row r="14" spans="2:4" x14ac:dyDescent="0.35">
      <c r="B14" s="4" t="s">
        <v>19</v>
      </c>
      <c r="C14" s="9">
        <f t="shared" si="0"/>
        <v>427824.63750000001</v>
      </c>
      <c r="D14" s="9">
        <f t="shared" si="1"/>
        <v>230367.11249999996</v>
      </c>
    </row>
    <row r="15" spans="2:4" x14ac:dyDescent="0.35">
      <c r="C15" s="10"/>
      <c r="D15" s="10"/>
    </row>
    <row r="16" spans="2:4" x14ac:dyDescent="0.35">
      <c r="B16" s="4" t="s">
        <v>20</v>
      </c>
      <c r="C16" s="11">
        <f>SUM(C3:C14)</f>
        <v>5133895.6500000013</v>
      </c>
      <c r="D16" s="11">
        <f>SUM(D3:D14)</f>
        <v>2764405.3499999996</v>
      </c>
    </row>
    <row r="17" spans="3:4" x14ac:dyDescent="0.35">
      <c r="C17" s="10"/>
      <c r="D17" s="10"/>
    </row>
    <row r="18" spans="3:4" x14ac:dyDescent="0.35">
      <c r="C18" s="10"/>
      <c r="D18" s="10"/>
    </row>
    <row r="19" spans="3:4" x14ac:dyDescent="0.35">
      <c r="C19" s="9">
        <f>C20*0.65</f>
        <v>5133895.6500000004</v>
      </c>
      <c r="D19" s="9">
        <f>C20*(1-0.65)</f>
        <v>2764405.3499999996</v>
      </c>
    </row>
    <row r="20" spans="3:4" x14ac:dyDescent="0.35">
      <c r="C20" s="12">
        <v>7898301</v>
      </c>
      <c r="D20" s="10" t="s">
        <v>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D20"/>
  <sheetViews>
    <sheetView workbookViewId="0">
      <selection activeCell="D20" sqref="D20"/>
    </sheetView>
  </sheetViews>
  <sheetFormatPr baseColWidth="10" defaultColWidth="11.453125" defaultRowHeight="14.5" x14ac:dyDescent="0.35"/>
  <cols>
    <col min="3" max="3" width="18.54296875" customWidth="1"/>
    <col min="4" max="4" width="16.81640625" customWidth="1"/>
  </cols>
  <sheetData>
    <row r="2" spans="2:4" x14ac:dyDescent="0.35">
      <c r="B2" s="2" t="s">
        <v>5</v>
      </c>
      <c r="C2" s="3" t="s">
        <v>6</v>
      </c>
      <c r="D2" s="3" t="s">
        <v>7</v>
      </c>
    </row>
    <row r="3" spans="2:4" x14ac:dyDescent="0.35">
      <c r="B3" s="4" t="s">
        <v>8</v>
      </c>
      <c r="C3" s="9">
        <f>$C$19/12</f>
        <v>446487.4375</v>
      </c>
      <c r="D3" s="9">
        <f>$D$19/12</f>
        <v>240416.3125</v>
      </c>
    </row>
    <row r="4" spans="2:4" x14ac:dyDescent="0.35">
      <c r="B4" s="4" t="s">
        <v>9</v>
      </c>
      <c r="C4" s="9">
        <f t="shared" ref="C4:C14" si="0">$C$19/12</f>
        <v>446487.4375</v>
      </c>
      <c r="D4" s="9">
        <f t="shared" ref="D4:D14" si="1">$D$19/12</f>
        <v>240416.3125</v>
      </c>
    </row>
    <row r="5" spans="2:4" x14ac:dyDescent="0.35">
      <c r="B5" s="4" t="s">
        <v>10</v>
      </c>
      <c r="C5" s="9">
        <f t="shared" si="0"/>
        <v>446487.4375</v>
      </c>
      <c r="D5" s="9">
        <f t="shared" si="1"/>
        <v>240416.3125</v>
      </c>
    </row>
    <row r="6" spans="2:4" x14ac:dyDescent="0.35">
      <c r="B6" s="4" t="s">
        <v>11</v>
      </c>
      <c r="C6" s="9">
        <f t="shared" si="0"/>
        <v>446487.4375</v>
      </c>
      <c r="D6" s="9">
        <f t="shared" si="1"/>
        <v>240416.3125</v>
      </c>
    </row>
    <row r="7" spans="2:4" x14ac:dyDescent="0.35">
      <c r="B7" s="4" t="s">
        <v>12</v>
      </c>
      <c r="C7" s="9">
        <f t="shared" si="0"/>
        <v>446487.4375</v>
      </c>
      <c r="D7" s="9">
        <f t="shared" si="1"/>
        <v>240416.3125</v>
      </c>
    </row>
    <row r="8" spans="2:4" x14ac:dyDescent="0.35">
      <c r="B8" s="4" t="s">
        <v>13</v>
      </c>
      <c r="C8" s="9">
        <f t="shared" si="0"/>
        <v>446487.4375</v>
      </c>
      <c r="D8" s="9">
        <f t="shared" si="1"/>
        <v>240416.3125</v>
      </c>
    </row>
    <row r="9" spans="2:4" x14ac:dyDescent="0.35">
      <c r="B9" s="4" t="s">
        <v>14</v>
      </c>
      <c r="C9" s="9">
        <f t="shared" si="0"/>
        <v>446487.4375</v>
      </c>
      <c r="D9" s="9">
        <f t="shared" si="1"/>
        <v>240416.3125</v>
      </c>
    </row>
    <row r="10" spans="2:4" x14ac:dyDescent="0.35">
      <c r="B10" s="4" t="s">
        <v>15</v>
      </c>
      <c r="C10" s="9">
        <f t="shared" si="0"/>
        <v>446487.4375</v>
      </c>
      <c r="D10" s="9">
        <f t="shared" si="1"/>
        <v>240416.3125</v>
      </c>
    </row>
    <row r="11" spans="2:4" x14ac:dyDescent="0.35">
      <c r="B11" s="4" t="s">
        <v>16</v>
      </c>
      <c r="C11" s="9">
        <f t="shared" si="0"/>
        <v>446487.4375</v>
      </c>
      <c r="D11" s="9">
        <f t="shared" si="1"/>
        <v>240416.3125</v>
      </c>
    </row>
    <row r="12" spans="2:4" x14ac:dyDescent="0.35">
      <c r="B12" s="4" t="s">
        <v>17</v>
      </c>
      <c r="C12" s="9">
        <f t="shared" si="0"/>
        <v>446487.4375</v>
      </c>
      <c r="D12" s="9">
        <f t="shared" si="1"/>
        <v>240416.3125</v>
      </c>
    </row>
    <row r="13" spans="2:4" x14ac:dyDescent="0.35">
      <c r="B13" s="4" t="s">
        <v>18</v>
      </c>
      <c r="C13" s="9">
        <f t="shared" si="0"/>
        <v>446487.4375</v>
      </c>
      <c r="D13" s="9">
        <f t="shared" si="1"/>
        <v>240416.3125</v>
      </c>
    </row>
    <row r="14" spans="2:4" x14ac:dyDescent="0.35">
      <c r="B14" s="4" t="s">
        <v>19</v>
      </c>
      <c r="C14" s="9">
        <f t="shared" si="0"/>
        <v>446487.4375</v>
      </c>
      <c r="D14" s="9">
        <f t="shared" si="1"/>
        <v>240416.3125</v>
      </c>
    </row>
    <row r="15" spans="2:4" x14ac:dyDescent="0.35">
      <c r="C15" s="10"/>
      <c r="D15" s="10"/>
    </row>
    <row r="16" spans="2:4" x14ac:dyDescent="0.35">
      <c r="B16" s="4" t="s">
        <v>20</v>
      </c>
      <c r="C16" s="11">
        <f>SUM(C3:C14)</f>
        <v>5357849.25</v>
      </c>
      <c r="D16" s="11">
        <f>SUM(D3:D14)</f>
        <v>2884995.75</v>
      </c>
    </row>
    <row r="17" spans="3:4" x14ac:dyDescent="0.35">
      <c r="C17" s="10"/>
      <c r="D17" s="10"/>
    </row>
    <row r="18" spans="3:4" x14ac:dyDescent="0.35">
      <c r="C18" s="10"/>
      <c r="D18" s="10"/>
    </row>
    <row r="19" spans="3:4" x14ac:dyDescent="0.35">
      <c r="C19" s="9">
        <f>C20*0.65</f>
        <v>5357849.25</v>
      </c>
      <c r="D19" s="9">
        <f>C20*(1-0.65)</f>
        <v>2884995.75</v>
      </c>
    </row>
    <row r="20" spans="3:4" x14ac:dyDescent="0.35">
      <c r="C20" s="12">
        <v>8242845</v>
      </c>
      <c r="D20" s="10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Resumen Historico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2025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2025-06-12T00:46:07Z</dcterms:modified>
  <cp:category/>
  <cp:contentStatus/>
</cp:coreProperties>
</file>