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 Campos\Desktop\SciData\Excel con Power BI\tablas\"/>
    </mc:Choice>
  </mc:AlternateContent>
  <bookViews>
    <workbookView xWindow="0" yWindow="0" windowWidth="20490" windowHeight="7230" firstSheet="6" activeTab="13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6" r:id="rId12"/>
    <sheet name="Hoja14" sheetId="18" r:id="rId13"/>
    <sheet name="Hoja15" sheetId="19" r:id="rId14"/>
    <sheet name="Hoja16" sheetId="21" r:id="rId15"/>
    <sheet name="Hoja17" sheetId="20" r:id="rId16"/>
  </sheets>
  <definedNames>
    <definedName name="_xlnm._FilterDatabase" localSheetId="0" hidden="1">Hoja1!$K$1:$K$22</definedName>
    <definedName name="_xlnm._FilterDatabase" localSheetId="8" hidden="1">Hoja9!$B$7:$K$16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21" l="1"/>
  <c r="L31" i="21"/>
  <c r="I61" i="4"/>
  <c r="I7" i="7" l="1"/>
  <c r="L7" i="3"/>
  <c r="G61" i="4" l="1"/>
  <c r="E61" i="4"/>
  <c r="A40" i="5"/>
  <c r="A41" i="5"/>
  <c r="A42" i="5" s="1"/>
  <c r="A43" i="5" s="1"/>
  <c r="F41" i="5"/>
  <c r="F42" i="5" s="1"/>
  <c r="F43" i="5" s="1"/>
  <c r="G41" i="5"/>
  <c r="G42" i="5" s="1"/>
  <c r="G43" i="5" s="1"/>
  <c r="I41" i="5"/>
  <c r="J41" i="5"/>
  <c r="I42" i="5"/>
  <c r="J42" i="5"/>
  <c r="J43" i="5" s="1"/>
  <c r="I43" i="5"/>
  <c r="B40" i="5"/>
  <c r="B41" i="5" s="1"/>
  <c r="B42" i="5" s="1"/>
  <c r="B43" i="5" s="1"/>
  <c r="C40" i="5"/>
  <c r="C41" i="5" s="1"/>
  <c r="C42" i="5" s="1"/>
  <c r="C43" i="5" s="1"/>
  <c r="D40" i="5"/>
  <c r="D41" i="5" s="1"/>
  <c r="D42" i="5" s="1"/>
  <c r="D43" i="5" s="1"/>
  <c r="E40" i="5"/>
  <c r="E41" i="5" s="1"/>
  <c r="E42" i="5" s="1"/>
  <c r="E43" i="5" s="1"/>
  <c r="F40" i="5"/>
  <c r="G40" i="5"/>
  <c r="H40" i="5"/>
  <c r="H41" i="5" s="1"/>
  <c r="H42" i="5" s="1"/>
  <c r="H43" i="5" s="1"/>
  <c r="I40" i="5"/>
  <c r="J40" i="5"/>
  <c r="D26" i="5"/>
  <c r="E26" i="5" s="1"/>
  <c r="F26" i="5" s="1"/>
  <c r="G26" i="5" s="1"/>
  <c r="C26" i="5"/>
  <c r="C2" i="5"/>
  <c r="D27" i="5"/>
  <c r="E27" i="5" s="1"/>
  <c r="F27" i="5" s="1"/>
  <c r="G27" i="5" s="1"/>
  <c r="D28" i="5"/>
  <c r="E28" i="5" s="1"/>
  <c r="F28" i="5" s="1"/>
  <c r="G28" i="5" s="1"/>
  <c r="D31" i="5"/>
  <c r="E31" i="5"/>
  <c r="F31" i="5" s="1"/>
  <c r="G31" i="5" s="1"/>
  <c r="D32" i="5"/>
  <c r="E32" i="5" s="1"/>
  <c r="F32" i="5" s="1"/>
  <c r="G32" i="5" s="1"/>
  <c r="D34" i="5"/>
  <c r="E34" i="5" s="1"/>
  <c r="F34" i="5" s="1"/>
  <c r="G34" i="5" s="1"/>
  <c r="C27" i="5"/>
  <c r="C28" i="5"/>
  <c r="C29" i="5"/>
  <c r="D29" i="5" s="1"/>
  <c r="E29" i="5" s="1"/>
  <c r="F29" i="5" s="1"/>
  <c r="G29" i="5" s="1"/>
  <c r="C30" i="5"/>
  <c r="D30" i="5" s="1"/>
  <c r="E30" i="5" s="1"/>
  <c r="F30" i="5" s="1"/>
  <c r="G30" i="5" s="1"/>
  <c r="C31" i="5"/>
  <c r="C32" i="5"/>
  <c r="C33" i="5"/>
  <c r="D33" i="5" s="1"/>
  <c r="E33" i="5" s="1"/>
  <c r="F33" i="5" s="1"/>
  <c r="G33" i="5" s="1"/>
  <c r="C34" i="5"/>
  <c r="C35" i="5"/>
  <c r="D35" i="5" s="1"/>
  <c r="E35" i="5" s="1"/>
  <c r="F35" i="5" s="1"/>
  <c r="G35" i="5" s="1"/>
  <c r="C15" i="5"/>
  <c r="C16" i="5"/>
  <c r="C17" i="5"/>
  <c r="C18" i="5"/>
  <c r="C19" i="5"/>
  <c r="C20" i="5"/>
  <c r="C21" i="5"/>
  <c r="C22" i="5"/>
  <c r="C23" i="5"/>
  <c r="C14" i="5"/>
  <c r="C3" i="5"/>
  <c r="C4" i="5"/>
  <c r="C5" i="5"/>
  <c r="C6" i="5"/>
  <c r="C7" i="5"/>
  <c r="C8" i="5"/>
  <c r="C9" i="5"/>
  <c r="C10" i="5"/>
  <c r="C11" i="5"/>
  <c r="G38" i="4"/>
  <c r="P8" i="4" l="1"/>
  <c r="P9" i="4"/>
  <c r="P10" i="4"/>
  <c r="P11" i="4"/>
  <c r="P12" i="4"/>
  <c r="P13" i="4"/>
  <c r="P14" i="4"/>
  <c r="P15" i="4"/>
  <c r="P7" i="4"/>
  <c r="O8" i="4"/>
  <c r="N8" i="4"/>
  <c r="N9" i="4"/>
  <c r="O9" i="4" s="1"/>
  <c r="N10" i="4"/>
  <c r="O10" i="4" s="1"/>
  <c r="N11" i="4"/>
  <c r="O11" i="4" s="1"/>
  <c r="N12" i="4"/>
  <c r="O12" i="4" s="1"/>
  <c r="N13" i="4"/>
  <c r="O13" i="4" s="1"/>
  <c r="N14" i="4"/>
  <c r="O14" i="4" s="1"/>
  <c r="N15" i="4"/>
  <c r="O15" i="4" s="1"/>
  <c r="N7" i="4"/>
  <c r="O7" i="4" s="1"/>
  <c r="C36" i="4"/>
  <c r="C35" i="4"/>
  <c r="E28" i="4"/>
  <c r="F28" i="4" s="1"/>
  <c r="D16" i="4"/>
  <c r="E16" i="4"/>
  <c r="F16" i="4"/>
  <c r="G16" i="4"/>
  <c r="H16" i="4"/>
  <c r="I16" i="4"/>
  <c r="J8" i="4"/>
  <c r="L8" i="4" s="1"/>
  <c r="J9" i="4"/>
  <c r="L9" i="4" s="1"/>
  <c r="J10" i="4"/>
  <c r="L10" i="4" s="1"/>
  <c r="J11" i="4"/>
  <c r="L11" i="4" s="1"/>
  <c r="J12" i="4"/>
  <c r="L12" i="4" s="1"/>
  <c r="J13" i="4"/>
  <c r="L13" i="4" s="1"/>
  <c r="J14" i="4"/>
  <c r="L14" i="4" s="1"/>
  <c r="J15" i="4"/>
  <c r="L15" i="4" s="1"/>
  <c r="J7" i="4"/>
  <c r="L7" i="4" s="1"/>
  <c r="S9" i="4" l="1"/>
  <c r="Q9" i="4"/>
  <c r="R9" i="4" s="1"/>
  <c r="S7" i="4"/>
  <c r="Q7" i="4"/>
  <c r="R7" i="4" s="1"/>
  <c r="Q12" i="4"/>
  <c r="R12" i="4" s="1"/>
  <c r="S12" i="4"/>
  <c r="Q11" i="4"/>
  <c r="R11" i="4" s="1"/>
  <c r="S11" i="4"/>
  <c r="Q10" i="4"/>
  <c r="R10" i="4" s="1"/>
  <c r="S10" i="4"/>
  <c r="N16" i="4"/>
  <c r="Q14" i="4"/>
  <c r="R14" i="4" s="1"/>
  <c r="S14" i="4"/>
  <c r="S8" i="4"/>
  <c r="Q8" i="4"/>
  <c r="R8" i="4" s="1"/>
  <c r="S15" i="4"/>
  <c r="Q15" i="4"/>
  <c r="R15" i="4" s="1"/>
  <c r="Q13" i="4"/>
  <c r="R13" i="4" s="1"/>
  <c r="S13" i="4"/>
  <c r="F42" i="1"/>
  <c r="I8" i="7" l="1"/>
  <c r="I9" i="7"/>
  <c r="I10" i="7"/>
  <c r="I11" i="7"/>
  <c r="I12" i="7"/>
  <c r="I13" i="7"/>
  <c r="L8" i="3"/>
  <c r="E17" i="3"/>
  <c r="F17" i="3"/>
  <c r="G17" i="3"/>
  <c r="H17" i="3"/>
  <c r="I17" i="3"/>
  <c r="J17" i="3"/>
  <c r="D17" i="3"/>
  <c r="L16" i="3"/>
  <c r="L15" i="3"/>
  <c r="L14" i="3"/>
  <c r="L13" i="3"/>
  <c r="L12" i="3"/>
  <c r="L11" i="3"/>
  <c r="L10" i="3"/>
  <c r="L9" i="3"/>
  <c r="L17" i="3" l="1"/>
  <c r="I16" i="8"/>
  <c r="H16" i="8"/>
  <c r="G16" i="8"/>
  <c r="F16" i="8"/>
  <c r="E16" i="8"/>
  <c r="D16" i="8"/>
  <c r="K12" i="8"/>
  <c r="J12" i="8"/>
  <c r="K15" i="8"/>
  <c r="J15" i="8"/>
  <c r="K7" i="8"/>
  <c r="J7" i="8"/>
  <c r="K11" i="8"/>
  <c r="J11" i="8"/>
  <c r="K13" i="8"/>
  <c r="J13" i="8"/>
  <c r="K9" i="8"/>
  <c r="J9" i="8"/>
  <c r="K10" i="8"/>
  <c r="J10" i="8"/>
  <c r="K8" i="8"/>
  <c r="J8" i="8"/>
  <c r="K14" i="8"/>
  <c r="J14" i="8"/>
  <c r="D5" i="6" l="1"/>
  <c r="F5" i="6" s="1"/>
</calcChain>
</file>

<file path=xl/sharedStrings.xml><?xml version="1.0" encoding="utf-8"?>
<sst xmlns="http://schemas.openxmlformats.org/spreadsheetml/2006/main" count="795" uniqueCount="508">
  <si>
    <t>HOTEL GARAY - INSUMOS COCINA</t>
  </si>
  <si>
    <t>INSUMOS</t>
  </si>
  <si>
    <t>EXISTENCIA</t>
  </si>
  <si>
    <t>PROVEEDOR</t>
  </si>
  <si>
    <t>RUBRO</t>
  </si>
  <si>
    <t>PRODUCTO</t>
  </si>
  <si>
    <t>CANTIDAD</t>
  </si>
  <si>
    <t>COSTO</t>
  </si>
  <si>
    <t>EMPRESA</t>
  </si>
  <si>
    <t>TELÉFONO</t>
  </si>
  <si>
    <t>VERDURAS</t>
  </si>
  <si>
    <t>TOMATES</t>
  </si>
  <si>
    <t>VERDUSHOP</t>
  </si>
  <si>
    <t>555-9486</t>
  </si>
  <si>
    <t>ZANAHORIAS</t>
  </si>
  <si>
    <t>PAPAS</t>
  </si>
  <si>
    <t>HUERTA GRANDE</t>
  </si>
  <si>
    <t>555-8801</t>
  </si>
  <si>
    <t>CARNE</t>
  </si>
  <si>
    <t>POLLO (Kg)</t>
  </si>
  <si>
    <t>GUTIERREZ</t>
  </si>
  <si>
    <t>555-4447</t>
  </si>
  <si>
    <t>CARNE VACUNA (Kg)</t>
  </si>
  <si>
    <t>CARNES S.A.</t>
  </si>
  <si>
    <t>555-6321</t>
  </si>
  <si>
    <t>PESCADO (Kg)</t>
  </si>
  <si>
    <t>EL PULPO</t>
  </si>
  <si>
    <t>555-7723</t>
  </si>
  <si>
    <t>PASTA</t>
  </si>
  <si>
    <t>RAVIOLES</t>
  </si>
  <si>
    <t>SANTA MARÍA</t>
  </si>
  <si>
    <t>555-9874</t>
  </si>
  <si>
    <t>TALLARINES</t>
  </si>
  <si>
    <t>ÑOQUIS</t>
  </si>
  <si>
    <t>EL PUENTE</t>
  </si>
  <si>
    <t>555-6263</t>
  </si>
  <si>
    <t>CONDIMENTOS</t>
  </si>
  <si>
    <t>SAL</t>
  </si>
  <si>
    <t>LA VICTORIA</t>
  </si>
  <si>
    <t>555-4548</t>
  </si>
  <si>
    <t>PIMIENTA</t>
  </si>
  <si>
    <t>GIMENEZ</t>
  </si>
  <si>
    <t>555-6598</t>
  </si>
  <si>
    <t>HOTEL GARAY - Lavandería</t>
  </si>
  <si>
    <t>Artículos Lavados</t>
  </si>
  <si>
    <t>Lunes</t>
  </si>
  <si>
    <t>Martes</t>
  </si>
  <si>
    <t>Miércoles</t>
  </si>
  <si>
    <t>Jueves</t>
  </si>
  <si>
    <t>Viernes</t>
  </si>
  <si>
    <t>Sábado</t>
  </si>
  <si>
    <t>TOTAL</t>
  </si>
  <si>
    <t>Promedio semanal</t>
  </si>
  <si>
    <t>Grandes</t>
  </si>
  <si>
    <t>Medianas</t>
  </si>
  <si>
    <t>Chicas</t>
  </si>
  <si>
    <t>De mano</t>
  </si>
  <si>
    <t>Redondos</t>
  </si>
  <si>
    <t>Cuadrados</t>
  </si>
  <si>
    <t>Largos</t>
  </si>
  <si>
    <t>De exterior</t>
  </si>
  <si>
    <t>Decorativos</t>
  </si>
  <si>
    <t>Rel/Rel</t>
  </si>
  <si>
    <t>Abs/Abs</t>
  </si>
  <si>
    <t>Abs/Rel</t>
  </si>
  <si>
    <t>Rel/Abs</t>
  </si>
  <si>
    <t>NÚMEROS</t>
  </si>
  <si>
    <t>PROMEDIO</t>
  </si>
  <si>
    <t>REDONDEO</t>
  </si>
  <si>
    <t xml:space="preserve"> </t>
  </si>
  <si>
    <t>HOTEL GARAY - MANTENIMIENTO</t>
  </si>
  <si>
    <t>Personal</t>
  </si>
  <si>
    <t>Edad</t>
  </si>
  <si>
    <t>Área asignada</t>
  </si>
  <si>
    <t>Horarios</t>
  </si>
  <si>
    <t>Asegurado</t>
  </si>
  <si>
    <t>Días</t>
  </si>
  <si>
    <t>Ana</t>
  </si>
  <si>
    <t>Asensor</t>
  </si>
  <si>
    <t>8 a 16</t>
  </si>
  <si>
    <t>Si</t>
  </si>
  <si>
    <t>Lunes a viernes</t>
  </si>
  <si>
    <t>Pedro</t>
  </si>
  <si>
    <t>Habitaciones</t>
  </si>
  <si>
    <t>5 a 13</t>
  </si>
  <si>
    <t>Martes a Sábado</t>
  </si>
  <si>
    <t>Esteban</t>
  </si>
  <si>
    <t>Jueves a Lunes</t>
  </si>
  <si>
    <t>Rodrigo</t>
  </si>
  <si>
    <t>Comedor</t>
  </si>
  <si>
    <t>10 a 14</t>
  </si>
  <si>
    <t>Viernes a Martes</t>
  </si>
  <si>
    <t>Germán</t>
  </si>
  <si>
    <t>Laura</t>
  </si>
  <si>
    <t>Patricia</t>
  </si>
  <si>
    <t>Oficinas</t>
  </si>
  <si>
    <t>18 a 00</t>
  </si>
  <si>
    <t>Manteles cuadrados</t>
  </si>
  <si>
    <t>Toallas chicas</t>
  </si>
  <si>
    <t>Sábanas 2 y 1/2 plaza</t>
  </si>
  <si>
    <t>Manteles redondos</t>
  </si>
  <si>
    <t>Sábanas 1 plaza</t>
  </si>
  <si>
    <t>Toallas Grandes</t>
  </si>
  <si>
    <t xml:space="preserve">Delantales </t>
  </si>
  <si>
    <t>Repasadores</t>
  </si>
  <si>
    <t>HOTEL GARAY</t>
  </si>
  <si>
    <t>Tienda de Recuerdos</t>
  </si>
  <si>
    <t>Producto</t>
  </si>
  <si>
    <t>Stock inicial</t>
  </si>
  <si>
    <t>Domingo</t>
  </si>
  <si>
    <t>Stock Final</t>
  </si>
  <si>
    <t>Llaveros</t>
  </si>
  <si>
    <t>Postales</t>
  </si>
  <si>
    <t>Imanes</t>
  </si>
  <si>
    <t>Banderas</t>
  </si>
  <si>
    <t>Placas</t>
  </si>
  <si>
    <t>Cuadros</t>
  </si>
  <si>
    <t>Prendedores</t>
  </si>
  <si>
    <t>Gorras</t>
  </si>
  <si>
    <t>Remeras</t>
  </si>
  <si>
    <t xml:space="preserve">INEGI. Encuesta Nacional de Victimización y Percepción sobre Seguridad Pública 2020 (ENVIPE). Tabulados básicos. </t>
  </si>
  <si>
    <t>Monto total y promedio de erogaciones a consecuencia de la inseguridad</t>
  </si>
  <si>
    <t>Cuadro 4.22</t>
  </si>
  <si>
    <t>Índice</t>
  </si>
  <si>
    <t xml:space="preserve">por entidad federativa, según tipo de erogación </t>
  </si>
  <si>
    <t>Entidad federativa</t>
  </si>
  <si>
    <t>Población de 18 años y más</t>
  </si>
  <si>
    <t>Personas en hogares con alguna medida
de protección</t>
  </si>
  <si>
    <t>Gasto en medidas de protección 
contra la delincuencia</t>
  </si>
  <si>
    <r>
      <t>Víctimas del
delito</t>
    </r>
    <r>
      <rPr>
        <b/>
        <vertAlign val="superscript"/>
        <sz val="8"/>
        <color indexed="8"/>
        <rFont val="Arial"/>
        <family val="2"/>
      </rPr>
      <t>1,2</t>
    </r>
  </si>
  <si>
    <t>Pérdidas a consecuencia
del delito</t>
  </si>
  <si>
    <t>Gastos a consecuencia de daños en la salud</t>
  </si>
  <si>
    <r>
      <t>Personas con afectaciones a consecuencia de la inseguridad</t>
    </r>
    <r>
      <rPr>
        <b/>
        <vertAlign val="superscript"/>
        <sz val="8"/>
        <rFont val="Arial"/>
        <family val="2"/>
      </rPr>
      <t>2,3</t>
    </r>
  </si>
  <si>
    <r>
      <t>Costos del
delito</t>
    </r>
    <r>
      <rPr>
        <b/>
        <vertAlign val="superscript"/>
        <sz val="8"/>
        <color indexed="8"/>
        <rFont val="Arial"/>
        <family val="2"/>
      </rPr>
      <t>1</t>
    </r>
  </si>
  <si>
    <t>Promedio de costos del
delito</t>
  </si>
  <si>
    <t>Gasto en pesos</t>
  </si>
  <si>
    <t>Promedio de gastos por persona</t>
  </si>
  <si>
    <r>
      <t>Pérdidas en
pesos</t>
    </r>
    <r>
      <rPr>
        <b/>
        <vertAlign val="superscript"/>
        <sz val="8"/>
        <color indexed="8"/>
        <rFont val="Arial"/>
        <family val="2"/>
      </rPr>
      <t>1</t>
    </r>
  </si>
  <si>
    <t>Promedio de
pérdidas</t>
  </si>
  <si>
    <r>
      <t>Gastos en
pesos</t>
    </r>
    <r>
      <rPr>
        <b/>
        <vertAlign val="superscript"/>
        <sz val="8"/>
        <color indexed="8"/>
        <rFont val="Arial"/>
        <family val="2"/>
      </rPr>
      <t>1</t>
    </r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</si>
  <si>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</si>
  <si>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</si>
  <si>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</si>
  <si>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</si>
  <si>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</si>
  <si>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</si>
  <si>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</si>
  <si>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</si>
  <si>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</si>
  <si>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</si>
  <si>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</si>
  <si>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</si>
  <si>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</si>
  <si>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</si>
  <si>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</si>
  <si>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Estado de 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</si>
  <si>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</si>
  <si>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</si>
  <si>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</si>
  <si>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</si>
  <si>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</si>
  <si>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</si>
  <si>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</si>
  <si>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</si>
  <si>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</si>
  <si>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</si>
  <si>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</si>
  <si>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</si>
  <si>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</si>
  <si>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</si>
  <si>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</si>
  <si>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</si>
  <si>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</si>
  <si>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r>
      <t xml:space="preserve">Nota 1: Las estimaciones que aparecen en este cuadro están coloreadas de acuerdo con su nivel de precisión, en </t>
    </r>
    <r>
      <rPr>
        <i/>
        <sz val="8"/>
        <color theme="1"/>
        <rFont val="Arial"/>
        <family val="2"/>
      </rPr>
      <t>Alto, Moderado</t>
    </r>
    <r>
      <rPr>
        <sz val="8"/>
        <color theme="1"/>
        <rFont val="Arial"/>
        <family val="2"/>
      </rPr>
      <t xml:space="preserve"> y </t>
    </r>
    <r>
      <rPr>
        <i/>
        <sz val="8"/>
        <color theme="1"/>
        <rFont val="Arial"/>
        <family val="2"/>
      </rPr>
      <t>Bajo,</t>
    </r>
    <r>
      <rPr>
        <sz val="8"/>
        <color theme="1"/>
        <rFont val="Arial"/>
        <family val="2"/>
      </rPr>
      <t xml:space="preserve"> tomando como referencia el coeficiente de variación CV (%). Una precisión </t>
    </r>
    <r>
      <rPr>
        <i/>
        <sz val="8"/>
        <color theme="1"/>
        <rFont val="Arial"/>
        <family val="2"/>
      </rPr>
      <t>Baja</t>
    </r>
    <r>
      <rPr>
        <sz val="8"/>
        <color theme="1"/>
        <rFont val="Arial"/>
        <family val="2"/>
      </rPr>
      <t xml:space="preserve"> requiere un uso cauteloso de la estimación en el que se analicen las causas de la alta variabilidad</t>
    </r>
  </si>
  <si>
    <t xml:space="preserve">            y se consideren otros indicadores de precisión y confiabilidad, como el intervalo de confianza.</t>
  </si>
  <si>
    <t>Nivel de precisión de las estimaciones:</t>
  </si>
  <si>
    <r>
      <rPr>
        <b/>
        <sz val="8"/>
        <color theme="1"/>
        <rFont val="Arial"/>
        <family val="2"/>
      </rPr>
      <t xml:space="preserve">          Alto,</t>
    </r>
    <r>
      <rPr>
        <sz val="8"/>
        <color theme="1"/>
        <rFont val="Arial"/>
        <family val="2"/>
      </rPr>
      <t xml:space="preserve"> CV en el rango de (0,15)</t>
    </r>
  </si>
  <si>
    <r>
      <t xml:space="preserve">          Moderado, </t>
    </r>
    <r>
      <rPr>
        <sz val="8"/>
        <rFont val="Arial"/>
        <family val="2"/>
      </rPr>
      <t>CV en el rango de [15,30)</t>
    </r>
  </si>
  <si>
    <r>
      <rPr>
        <b/>
        <sz val="8"/>
        <rFont val="Arial"/>
        <family val="2"/>
      </rPr>
      <t xml:space="preserve">          Bajo,</t>
    </r>
    <r>
      <rPr>
        <sz val="8"/>
        <rFont val="Arial"/>
        <family val="2"/>
      </rPr>
      <t xml:space="preserve"> CV de 30% en adelante</t>
    </r>
  </si>
  <si>
    <t>Nota 2: Debido a la emergencia sanitaria generada por el virus SARS-CoV2 (COVID-19), el levantamiento de la información se realizó del 17 al 31 de marzo y del 27 de julio al 04 de septiembre.</t>
  </si>
  <si>
    <r>
      <rPr>
        <vertAlign val="superscript"/>
        <sz val="8"/>
        <color indexed="8"/>
        <rFont val="Arial"/>
        <family val="2"/>
      </rPr>
      <t xml:space="preserve">1 </t>
    </r>
    <r>
      <rPr>
        <sz val="8"/>
        <color indexed="8"/>
        <rFont val="Arial"/>
        <family val="2"/>
      </rPr>
      <t>Las cifras correspondientes a los Estados Unidos Mexicanos incluyen aquellos casos en los cuales el informante no supo o no respondió en qué entidad federativa sucedió el delito que generó la afectación.</t>
    </r>
  </si>
  <si>
    <r>
      <rPr>
        <vertAlign val="super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 xml:space="preserve">Se refiere a las víctimas del delito tanto en su entidad federativa de residencia como en el resto de las entidades. </t>
    </r>
  </si>
  <si>
    <r>
      <rPr>
        <vertAlign val="superscript"/>
        <sz val="8"/>
        <color indexed="8"/>
        <rFont val="Arial"/>
        <family val="2"/>
      </rPr>
      <t xml:space="preserve">3 </t>
    </r>
    <r>
      <rPr>
        <sz val="8"/>
        <color indexed="8"/>
        <rFont val="Arial"/>
        <family val="2"/>
      </rPr>
      <t>Las personas con alguna afectación a consecuencia de la inseguridad están conformadas por la población de 18 años y más en cuyo hogar se gastó en alguna medida de protección y/o fueron víctimas del delito en una o más entidades federativas.</t>
    </r>
  </si>
  <si>
    <r>
      <t xml:space="preserve">Fuente: INEGI. </t>
    </r>
    <r>
      <rPr>
        <i/>
        <sz val="8"/>
        <color theme="1"/>
        <rFont val="Arial"/>
        <family val="2"/>
      </rPr>
      <t>Encuesta Nacional de Victimización y Percepción sobre Seguridad Pública,</t>
    </r>
    <r>
      <rPr>
        <sz val="8"/>
        <color theme="1"/>
        <rFont val="Arial"/>
        <family val="2"/>
      </rPr>
      <t xml:space="preserve"> 2020.</t>
    </r>
  </si>
  <si>
    <t>INEGI. Encuesta Nacional de Victimización y Percepción sobre Seguridad Pública 2020. SNIEG. Información de Interés Nacional.</t>
  </si>
  <si>
    <t>Números</t>
  </si>
  <si>
    <t>Texto</t>
  </si>
  <si>
    <t>Fechas</t>
  </si>
  <si>
    <t>Valores Repetidos</t>
  </si>
  <si>
    <t>Pablo</t>
  </si>
  <si>
    <t>Perro</t>
  </si>
  <si>
    <t>Virginia</t>
  </si>
  <si>
    <t>Gato</t>
  </si>
  <si>
    <t>Melany</t>
  </si>
  <si>
    <t>Elefante</t>
  </si>
  <si>
    <t>Roque</t>
  </si>
  <si>
    <t>Ratón</t>
  </si>
  <si>
    <t>Cleopatra</t>
  </si>
  <si>
    <t>Cebra</t>
  </si>
  <si>
    <t>Paola</t>
  </si>
  <si>
    <t>Jorge</t>
  </si>
  <si>
    <t>Pantera</t>
  </si>
  <si>
    <t>Serpiente</t>
  </si>
  <si>
    <t>Mariana</t>
  </si>
  <si>
    <t>Silvia</t>
  </si>
  <si>
    <t>Jirafa</t>
  </si>
  <si>
    <t>Pamela</t>
  </si>
  <si>
    <t>Gorila</t>
  </si>
  <si>
    <t>Blas</t>
  </si>
  <si>
    <t>León</t>
  </si>
  <si>
    <t>Extragrandes</t>
  </si>
  <si>
    <t>A</t>
  </si>
  <si>
    <t>B</t>
  </si>
  <si>
    <t>Horas</t>
  </si>
  <si>
    <t>Salario</t>
  </si>
  <si>
    <t>PPH</t>
  </si>
  <si>
    <t>Artículos de
mantelería
lavados</t>
  </si>
  <si>
    <t>Tienda</t>
  </si>
  <si>
    <t>Tasa de prevalencia delictiva por entidad federativa por cada</t>
  </si>
  <si>
    <t>Cuadro 1.1</t>
  </si>
  <si>
    <t>cien mil habitantes, según sexo de la víctima</t>
  </si>
  <si>
    <t xml:space="preserve">Entidad federativa </t>
  </si>
  <si>
    <t>Tasa total de prevalencia</t>
  </si>
  <si>
    <t>Tasa de prevalencia por sexo</t>
  </si>
  <si>
    <t>Hombres</t>
  </si>
  <si>
    <t>Mujeres</t>
  </si>
  <si>
    <t>Fecha</t>
  </si>
  <si>
    <t>6/11/2019</t>
  </si>
  <si>
    <t>4/11/2019</t>
  </si>
  <si>
    <t>2/9/2019</t>
  </si>
  <si>
    <t>6/10/2019</t>
  </si>
  <si>
    <t>6/12/2019</t>
  </si>
  <si>
    <t>4/9/2019</t>
  </si>
  <si>
    <t>7/5/2019</t>
  </si>
  <si>
    <t>2/11/2019</t>
  </si>
  <si>
    <t>6/1/2019</t>
  </si>
  <si>
    <t>5/8/2019</t>
  </si>
  <si>
    <t>1/5/2019</t>
  </si>
  <si>
    <t>4/6/2019</t>
  </si>
  <si>
    <t>1/6/2019</t>
  </si>
  <si>
    <t>5/3/2019</t>
  </si>
  <si>
    <t>2/5/2019</t>
  </si>
  <si>
    <t>4/2/2019</t>
  </si>
  <si>
    <t>7/6/2019</t>
  </si>
  <si>
    <t>7/7/2019</t>
  </si>
  <si>
    <t>3/5/2019</t>
  </si>
  <si>
    <t>4/8/2019</t>
  </si>
  <si>
    <t>5/9/2019</t>
  </si>
  <si>
    <t>3/9/2019</t>
  </si>
  <si>
    <t>6/2/2019</t>
  </si>
  <si>
    <t>1/8/2019</t>
  </si>
  <si>
    <t>1/4/2019</t>
  </si>
  <si>
    <t>2/1/2019</t>
  </si>
  <si>
    <t>2/10/2019</t>
  </si>
  <si>
    <t>4/10/2019</t>
  </si>
  <si>
    <t>1/2/2019</t>
  </si>
  <si>
    <t>7/1/2019</t>
  </si>
  <si>
    <t>6/6/2019</t>
  </si>
  <si>
    <r>
      <t xml:space="preserve">Nota 1: Las estimaciones que aparecen en este cuadro están coloreadas de acuerdo con su nivel de precisión, en </t>
    </r>
    <r>
      <rPr>
        <i/>
        <sz val="8"/>
        <color theme="1"/>
        <rFont val="Arial"/>
        <family val="2"/>
      </rPr>
      <t xml:space="preserve">Alto, Moderado </t>
    </r>
    <r>
      <rPr>
        <sz val="8"/>
        <color theme="1"/>
        <rFont val="Arial"/>
        <family val="2"/>
      </rPr>
      <t>y</t>
    </r>
  </si>
  <si>
    <r>
      <rPr>
        <i/>
        <sz val="8"/>
        <color theme="1"/>
        <rFont val="Arial"/>
        <family val="2"/>
      </rPr>
      <t xml:space="preserve">            Bajo,</t>
    </r>
    <r>
      <rPr>
        <sz val="8"/>
        <color theme="1"/>
        <rFont val="Arial"/>
        <family val="2"/>
      </rPr>
      <t xml:space="preserve"> tomando como referencia el coeficiente de variación CV (%). Una precisión </t>
    </r>
    <r>
      <rPr>
        <i/>
        <sz val="8"/>
        <color theme="1"/>
        <rFont val="Arial"/>
        <family val="2"/>
      </rPr>
      <t>Baja</t>
    </r>
    <r>
      <rPr>
        <sz val="8"/>
        <color theme="1"/>
        <rFont val="Arial"/>
        <family val="2"/>
      </rPr>
      <t xml:space="preserve"> requiere un uso cauteloso de la</t>
    </r>
  </si>
  <si>
    <t xml:space="preserve">            estimación en el que se analicen las causas de la alta variabilidad y se consideren otros indicadores de precisión y </t>
  </si>
  <si>
    <t xml:space="preserve">             confiabilidad, como el intervalo de confianza.</t>
  </si>
  <si>
    <r>
      <rPr>
        <b/>
        <sz val="8"/>
        <color theme="1"/>
        <rFont val="Arial"/>
        <family val="2"/>
      </rPr>
      <t xml:space="preserve">             Alto,</t>
    </r>
    <r>
      <rPr>
        <sz val="8"/>
        <color theme="1"/>
        <rFont val="Arial"/>
        <family val="2"/>
      </rPr>
      <t xml:space="preserve"> CV en el rango de (0,15)</t>
    </r>
  </si>
  <si>
    <r>
      <t xml:space="preserve">             Moderado, </t>
    </r>
    <r>
      <rPr>
        <sz val="8"/>
        <rFont val="Arial"/>
        <family val="2"/>
      </rPr>
      <t>CV en el rango de [15,30)</t>
    </r>
  </si>
  <si>
    <r>
      <rPr>
        <b/>
        <sz val="8"/>
        <rFont val="Arial"/>
        <family val="2"/>
      </rPr>
      <t xml:space="preserve">             Bajo,</t>
    </r>
    <r>
      <rPr>
        <sz val="8"/>
        <rFont val="Arial"/>
        <family val="2"/>
      </rPr>
      <t xml:space="preserve"> CV de 30% en adelante</t>
    </r>
  </si>
  <si>
    <t>Nota 2: La tasa se calcula dividiendo el total de víctimas en la entidad federativa entre la población de 18 años y más residente en</t>
  </si>
  <si>
    <t xml:space="preserve">             ésta, multiplicada por 100 000 habitantes.</t>
  </si>
  <si>
    <t xml:space="preserve">Nota 3: Debido a la emergencia sanitaria generada por el virus SARS-CoV2 (COVID-19), el levantamiento de la información se realizó </t>
  </si>
  <si>
    <t xml:space="preserve">             del 17 al 31 de marzo y del 27 de julio al 04 de septiembre.</t>
  </si>
  <si>
    <t>Víctimas por entidad federativa, según lugar de victimización</t>
  </si>
  <si>
    <t>Cuadro 1.8</t>
  </si>
  <si>
    <t>Total de víctimas</t>
  </si>
  <si>
    <t>Lugar de victimización</t>
  </si>
  <si>
    <t>Sólo en su entidad</t>
  </si>
  <si>
    <t>En su entidad y otra(s)</t>
  </si>
  <si>
    <t>Sólo otra(s) entidad(es)</t>
  </si>
  <si>
    <t>Absolutos</t>
  </si>
  <si>
    <t>Relativos</t>
  </si>
  <si>
    <r>
      <t xml:space="preserve">Nota 1: Las estimaciones que aparecen en este cuadro están coloreadas de acuerdo con su nivel de precisión, en </t>
    </r>
    <r>
      <rPr>
        <i/>
        <sz val="8"/>
        <color theme="1"/>
        <rFont val="Arial"/>
        <family val="2"/>
      </rPr>
      <t>Alto, Moderado y Bajo,</t>
    </r>
    <r>
      <rPr>
        <sz val="8"/>
        <color theme="1"/>
        <rFont val="Arial"/>
        <family val="2"/>
      </rPr>
      <t xml:space="preserve"> tomando como referencia el coeficiente de variación CV (%). Una precisión </t>
    </r>
    <r>
      <rPr>
        <i/>
        <sz val="8"/>
        <color theme="1"/>
        <rFont val="Arial"/>
        <family val="2"/>
      </rPr>
      <t xml:space="preserve">Baja </t>
    </r>
  </si>
  <si>
    <t xml:space="preserve">             requiere un uso cauteloso de la estimación en el que se analicen las causas de la alta variabilidad y se consideren otros indicadores de precisión y confiabilidad, como el intervalo de confianza.</t>
  </si>
  <si>
    <t>Población de 18 años y más por entidad federativa,</t>
  </si>
  <si>
    <t>según condición de victimización</t>
  </si>
  <si>
    <r>
      <t>Condición de victimización</t>
    </r>
    <r>
      <rPr>
        <b/>
        <vertAlign val="superscript"/>
        <sz val="8"/>
        <color indexed="8"/>
        <rFont val="Arial"/>
        <family val="2"/>
      </rPr>
      <t>1</t>
    </r>
  </si>
  <si>
    <t>Víctimas</t>
  </si>
  <si>
    <t>No víctimas</t>
  </si>
  <si>
    <r>
      <t xml:space="preserve">Nota 1: Las estimaciones que aparecen en este cuadro están coloreadas de acuerdo con su nivel de precisión, en </t>
    </r>
    <r>
      <rPr>
        <i/>
        <sz val="8"/>
        <color theme="1"/>
        <rFont val="Arial"/>
        <family val="2"/>
      </rPr>
      <t xml:space="preserve">Alto, Moderado </t>
    </r>
    <r>
      <rPr>
        <sz val="8"/>
        <color theme="1"/>
        <rFont val="Arial"/>
        <family val="2"/>
      </rPr>
      <t>y</t>
    </r>
    <r>
      <rPr>
        <i/>
        <sz val="8"/>
        <color theme="1"/>
        <rFont val="Arial"/>
        <family val="2"/>
      </rPr>
      <t xml:space="preserve"> Bajo,</t>
    </r>
  </si>
  <si>
    <r>
      <rPr>
        <i/>
        <sz val="8"/>
        <color theme="1"/>
        <rFont val="Arial"/>
        <family val="2"/>
      </rPr>
      <t xml:space="preserve">            </t>
    </r>
    <r>
      <rPr>
        <sz val="8"/>
        <color theme="1"/>
        <rFont val="Arial"/>
        <family val="2"/>
      </rPr>
      <t xml:space="preserve">tomando como referencia el coeficiente de variación CV (%). Una precisión </t>
    </r>
    <r>
      <rPr>
        <i/>
        <sz val="8"/>
        <color theme="1"/>
        <rFont val="Arial"/>
        <family val="2"/>
      </rPr>
      <t>Baja</t>
    </r>
    <r>
      <rPr>
        <sz val="8"/>
        <color theme="1"/>
        <rFont val="Arial"/>
        <family val="2"/>
      </rPr>
      <t xml:space="preserve"> requiere un uso cauteloso de la estimación en el </t>
    </r>
  </si>
  <si>
    <t xml:space="preserve">             que se analicen las causas de la alta variabilidad y se consideren otros  indicadores de precisión y confiabilidad, como el intervalo</t>
  </si>
  <si>
    <t xml:space="preserve">             de confianza.</t>
  </si>
  <si>
    <t xml:space="preserve">Nota 2: Debido a la emergencia sanitaria generada por el virus SARS-CoV2 (COVID-19), el levantamiento de la información se realizó del 17 al </t>
  </si>
  <si>
    <t xml:space="preserve">            31 de marzo y del 27 de julio al 04 de septiembre.</t>
  </si>
  <si>
    <r>
      <t>1</t>
    </r>
    <r>
      <rPr>
        <sz val="8"/>
        <color theme="1"/>
        <rFont val="Arial"/>
        <family val="2"/>
      </rPr>
      <t xml:space="preserve"> Se excluyen los casos en los cuales el informante no respondió si fue víctima o no. A nivel nacional fueron 934 657 casos.</t>
    </r>
  </si>
  <si>
    <t>Luis</t>
  </si>
  <si>
    <t>Sara</t>
  </si>
  <si>
    <t>Manuel</t>
  </si>
  <si>
    <t>Vicente</t>
  </si>
  <si>
    <t>Sandoval</t>
  </si>
  <si>
    <t>Castro</t>
  </si>
  <si>
    <t>Barrales</t>
  </si>
  <si>
    <t>Luis Guerrero</t>
  </si>
  <si>
    <t>Sara Sandoval</t>
  </si>
  <si>
    <t>Manuel Castro</t>
  </si>
  <si>
    <t>Vicente Barrales</t>
  </si>
  <si>
    <t>Seleccionar el rango de celdas</t>
  </si>
  <si>
    <t xml:space="preserve">Escribir "hola" </t>
  </si>
  <si>
    <t>Ctrl+Enter para rellenar con hola</t>
  </si>
  <si>
    <t>Ctril + Shift + F es para darle formato a celdas (color, tipo de letra, tamaño, etc.)</t>
  </si>
  <si>
    <t>Ctrl + 1 sirve para lo mismo</t>
  </si>
  <si>
    <t>Notas Sesion 02</t>
  </si>
  <si>
    <t>PEDIDO</t>
  </si>
  <si>
    <t>toallas</t>
  </si>
  <si>
    <t>manteles</t>
  </si>
  <si>
    <t>Tarea: Investigar "vista previa de salto de página"</t>
  </si>
  <si>
    <r>
      <rPr>
        <b/>
        <sz val="11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Dejando presionando Ctrl y seleccionando celdas podemos seleccionarlas sin que necesariamente estén una después de otra</t>
    </r>
  </si>
  <si>
    <r>
      <rPr>
        <b/>
        <sz val="11"/>
        <color theme="1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Ctrl + Y para recuperar lo que se borró </t>
    </r>
  </si>
  <si>
    <r>
      <rPr>
        <b/>
        <sz val="11"/>
        <color theme="1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Con F4 se repite la última acción, por ejemplo pintar celdas  (ciertas limitaciones)</t>
    </r>
  </si>
  <si>
    <t>celda</t>
  </si>
  <si>
    <r>
      <rPr>
        <b/>
        <sz val="11"/>
        <color theme="1"/>
        <rFont val="Calibri"/>
        <family val="2"/>
        <scheme val="minor"/>
      </rPr>
      <t>4.</t>
    </r>
    <r>
      <rPr>
        <sz val="11"/>
        <color theme="1"/>
        <rFont val="Calibri"/>
        <family val="2"/>
        <scheme val="minor"/>
      </rPr>
      <t xml:space="preserve"> Archivo -&gt; Opciones -&gt; Avanzadas -&gt; General (Modificar listas personalizadas)</t>
    </r>
  </si>
  <si>
    <t>Cuando autocompleta listas, por ejemplo, números, meses, días</t>
  </si>
  <si>
    <t>Autorrelleno</t>
  </si>
  <si>
    <r>
      <rPr>
        <b/>
        <sz val="11"/>
        <color theme="1"/>
        <rFont val="Calibri"/>
        <family val="2"/>
        <scheme val="minor"/>
      </rPr>
      <t>5.</t>
    </r>
    <r>
      <rPr>
        <sz val="11"/>
        <color theme="1"/>
        <rFont val="Calibri"/>
        <family val="2"/>
        <scheme val="minor"/>
      </rPr>
      <t xml:space="preserve"> Autorelleno y concatenar</t>
    </r>
  </si>
  <si>
    <t>El autorelleno es a partir de 4 renglones o más</t>
  </si>
  <si>
    <r>
      <rPr>
        <b/>
        <sz val="11"/>
        <color theme="1"/>
        <rFont val="Calibri"/>
        <family val="2"/>
        <scheme val="minor"/>
      </rPr>
      <t>6.</t>
    </r>
    <r>
      <rPr>
        <sz val="11"/>
        <color theme="1"/>
        <rFont val="Calibri"/>
        <family val="2"/>
        <scheme val="minor"/>
      </rPr>
      <t xml:space="preserve"> Formateo de datos</t>
    </r>
  </si>
  <si>
    <t>los números abajo a la derecha</t>
  </si>
  <si>
    <t>En cada celda, las palabras se alinea abajo a la izquierda,</t>
  </si>
  <si>
    <t>Al combinar celdas, el rango de celdas combinadas se queda guardado</t>
  </si>
  <si>
    <t>con la referencia de la primera celda</t>
  </si>
  <si>
    <t>(Ver B2)</t>
  </si>
  <si>
    <t>Notas Sesión 02</t>
  </si>
  <si>
    <t>Notas Sesión 03</t>
  </si>
  <si>
    <t>1. Click derecho -&gt; Formato de celdas</t>
  </si>
  <si>
    <t>Para subrayar o tachar las celdas</t>
  </si>
  <si>
    <t>Promedio, recuento y suma</t>
  </si>
  <si>
    <r>
      <rPr>
        <b/>
        <sz val="11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Al seleccionar un rango de celdas con valores numéricos </t>
    </r>
  </si>
  <si>
    <t>podemos observar al lado del zoom:</t>
  </si>
  <si>
    <t>Ctrl+D</t>
  </si>
  <si>
    <r>
      <rPr>
        <b/>
        <sz val="11"/>
        <color theme="1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Ctrl+D es un acceso rápido, para copiar lo que esté en</t>
    </r>
  </si>
  <si>
    <t>que acabamos de seleccionar</t>
  </si>
  <si>
    <r>
      <rPr>
        <b/>
        <sz val="11"/>
        <color theme="1"/>
        <rFont val="Calibri"/>
        <family val="2"/>
        <scheme val="minor"/>
      </rPr>
      <t xml:space="preserve">3. </t>
    </r>
    <r>
      <rPr>
        <sz val="11"/>
        <color theme="1"/>
        <rFont val="Calibri"/>
        <family val="2"/>
        <scheme val="minor"/>
      </rPr>
      <t>Ctrl+J es para copiar lo que esté arriba de la celda</t>
    </r>
  </si>
  <si>
    <t>la izquierda de la celda que acabamos de seleccionar</t>
  </si>
  <si>
    <t>Ctrl+J</t>
  </si>
  <si>
    <t>Discontinuados</t>
  </si>
  <si>
    <t>Saldo</t>
  </si>
  <si>
    <t>Costo individual</t>
  </si>
  <si>
    <t>Costo pérdidas</t>
  </si>
  <si>
    <t>Promedio
 pérdidas por día</t>
  </si>
  <si>
    <t>Lavado promedio por día</t>
  </si>
  <si>
    <r>
      <rPr>
        <b/>
        <sz val="11"/>
        <color theme="1"/>
        <rFont val="Calibri"/>
        <family val="2"/>
        <scheme val="minor"/>
      </rPr>
      <t>4.</t>
    </r>
    <r>
      <rPr>
        <sz val="11"/>
        <color theme="1"/>
        <rFont val="Calibri"/>
        <family val="2"/>
        <scheme val="minor"/>
      </rPr>
      <t xml:space="preserve"> Evaluar fórmulas:      Fórmulas -&gt; Evaluar fórmula</t>
    </r>
  </si>
  <si>
    <t>y en "Evaluar fórmula" se da click en "Evaluar" para que Excel vaya mostrando paso</t>
  </si>
  <si>
    <t>a paso como llega al valor.</t>
  </si>
  <si>
    <r>
      <rPr>
        <b/>
        <sz val="11"/>
        <color theme="1"/>
        <rFont val="Calibri"/>
        <family val="2"/>
        <scheme val="minor"/>
      </rPr>
      <t xml:space="preserve">+ </t>
    </r>
    <r>
      <rPr>
        <sz val="11"/>
        <color theme="1"/>
        <rFont val="Calibri"/>
        <family val="2"/>
        <scheme val="minor"/>
      </rPr>
      <t xml:space="preserve"> Se para sobre una celda con una fórmula (puede ser referenciada a otras celdas)</t>
    </r>
  </si>
  <si>
    <r>
      <rPr>
        <b/>
        <sz val="11"/>
        <color theme="1"/>
        <rFont val="Calibri"/>
        <family val="2"/>
        <scheme val="minor"/>
      </rPr>
      <t xml:space="preserve">+  </t>
    </r>
    <r>
      <rPr>
        <sz val="11"/>
        <color theme="1"/>
        <rFont val="Calibri"/>
        <family val="2"/>
        <scheme val="minor"/>
      </rPr>
      <t>Se puede evaluar una parte de la fórmula sombreándola y presionando F9</t>
    </r>
  </si>
  <si>
    <t>Notas Sesion 03</t>
  </si>
  <si>
    <t>Rel - relativo</t>
  </si>
  <si>
    <t>Abs - absoluto</t>
  </si>
  <si>
    <r>
      <rPr>
        <b/>
        <sz val="11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Referencias relativas y referencias absolutas</t>
    </r>
  </si>
  <si>
    <t xml:space="preserve"> =$A$14*B14</t>
  </si>
  <si>
    <t>Es lo que mantenemos fijo</t>
  </si>
  <si>
    <t>" Multiplica la fila por lo que tienes inmediatamente arriba "</t>
  </si>
  <si>
    <t>Columna absoluta / fila relativa</t>
  </si>
  <si>
    <t>Columna y fila absoluta</t>
  </si>
  <si>
    <t>Columna relativa / fila absoluta</t>
  </si>
  <si>
    <t>Redondear</t>
  </si>
  <si>
    <t>Redondear.mas</t>
  </si>
  <si>
    <t>Redondear.menos</t>
  </si>
  <si>
    <r>
      <rPr>
        <b/>
        <sz val="11"/>
        <color theme="1"/>
        <rFont val="Calibri"/>
        <family val="2"/>
        <scheme val="minor"/>
      </rPr>
      <t>5.</t>
    </r>
    <r>
      <rPr>
        <sz val="11"/>
        <color theme="1"/>
        <rFont val="Calibri"/>
        <family val="2"/>
        <scheme val="minor"/>
      </rPr>
      <t xml:space="preserve"> =REDONDEAR.MAS() redondea hacia arriba</t>
    </r>
  </si>
  <si>
    <r>
      <rPr>
        <b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En este caso pasa de .333 a .34</t>
    </r>
  </si>
  <si>
    <t>+  En este redondeó de 66.667 a 66</t>
  </si>
  <si>
    <r>
      <rPr>
        <b/>
        <sz val="11"/>
        <color theme="1"/>
        <rFont val="Calibri"/>
        <family val="2"/>
        <scheme val="minor"/>
      </rPr>
      <t>6.</t>
    </r>
    <r>
      <rPr>
        <sz val="11"/>
        <color theme="1"/>
        <rFont val="Calibri"/>
        <family val="2"/>
        <scheme val="minor"/>
      </rPr>
      <t xml:space="preserve"> =REDONDEAR.MENOS() redondea hacia abajo</t>
    </r>
  </si>
  <si>
    <r>
      <rPr>
        <b/>
        <sz val="11"/>
        <color theme="1"/>
        <rFont val="Calibri"/>
        <family val="2"/>
        <scheme val="minor"/>
      </rPr>
      <t>Tip:</t>
    </r>
    <r>
      <rPr>
        <sz val="11"/>
        <color theme="1"/>
        <rFont val="Calibri"/>
        <family val="2"/>
        <scheme val="minor"/>
      </rPr>
      <t xml:space="preserve"> si quisieramos redondear a más/menos decimales sin tener que corregir cada una de las columnas, es decir:</t>
    </r>
  </si>
  <si>
    <t xml:space="preserve"> =REDONDEAR(celda, 0)     a       =REDONDEAR(celda, 2)</t>
  </si>
  <si>
    <r>
      <t xml:space="preserve">Podemos seleccionar el rango de celdas que queremos cambiar y presionar </t>
    </r>
    <r>
      <rPr>
        <b/>
        <sz val="11"/>
        <color theme="1"/>
        <rFont val="Calibri"/>
        <family val="2"/>
        <scheme val="minor"/>
      </rPr>
      <t>CTRL+L</t>
    </r>
  </si>
  <si>
    <t xml:space="preserve">Buscar:   </t>
  </si>
  <si>
    <t>,0)</t>
  </si>
  <si>
    <t xml:space="preserve">Reemplazar con: </t>
  </si>
  <si>
    <t>,2)</t>
  </si>
  <si>
    <t>Ctrl + L</t>
  </si>
  <si>
    <r>
      <rPr>
        <b/>
        <sz val="11"/>
        <color theme="1"/>
        <rFont val="Calibri"/>
        <family val="2"/>
        <scheme val="minor"/>
      </rPr>
      <t>7.</t>
    </r>
    <r>
      <rPr>
        <sz val="11"/>
        <color theme="1"/>
        <rFont val="Calibri"/>
        <family val="2"/>
        <scheme val="minor"/>
      </rPr>
      <t xml:space="preserve"> Buscar y reemplazar</t>
    </r>
  </si>
  <si>
    <r>
      <rPr>
        <b/>
        <sz val="11"/>
        <color theme="1"/>
        <rFont val="Calibri"/>
        <family val="2"/>
        <scheme val="minor"/>
      </rPr>
      <t>8.</t>
    </r>
    <r>
      <rPr>
        <sz val="11"/>
        <color theme="1"/>
        <rFont val="Calibri"/>
        <family val="2"/>
        <scheme val="minor"/>
      </rPr>
      <t xml:space="preserve"> Anidación de funciones</t>
    </r>
  </si>
  <si>
    <t>Datos</t>
  </si>
  <si>
    <t>Suma</t>
  </si>
  <si>
    <t>En un solo paso:</t>
  </si>
  <si>
    <t>Notas Sesión 04</t>
  </si>
  <si>
    <r>
      <rPr>
        <b/>
        <sz val="11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Agregar columnas</t>
    </r>
  </si>
  <si>
    <t>seleccionemos</t>
  </si>
  <si>
    <t>agregamos una columna o fila, excel actualiza la fórmula</t>
  </si>
  <si>
    <t>New</t>
  </si>
  <si>
    <r>
      <rPr>
        <b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Excel siempre va a agregar columnas a la izquierda de donde</t>
    </r>
  </si>
  <si>
    <r>
      <rPr>
        <b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Si teniamos una celda con una celdas referenciadas y en estas últimas</t>
    </r>
  </si>
  <si>
    <r>
      <t>(ver columna "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>")</t>
    </r>
  </si>
  <si>
    <r>
      <rPr>
        <b/>
        <sz val="11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Cambiar orden de filas</t>
    </r>
  </si>
  <si>
    <t>que señalar la columna donde queramos que vaya (recordar</t>
  </si>
  <si>
    <t>que se pone al izquierda de la selección) y luego click derecho</t>
  </si>
  <si>
    <r>
      <t>y "</t>
    </r>
    <r>
      <rPr>
        <i/>
        <sz val="11"/>
        <color theme="1"/>
        <rFont val="Calibri"/>
        <family val="2"/>
        <scheme val="minor"/>
      </rPr>
      <t>Insertar celda cortadas</t>
    </r>
    <r>
      <rPr>
        <sz val="11"/>
        <color theme="1"/>
        <rFont val="Calibri"/>
        <family val="2"/>
        <scheme val="minor"/>
      </rPr>
      <t>"</t>
    </r>
  </si>
  <si>
    <r>
      <rPr>
        <b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Seleccionar toda la columna, hacer Ctrl+X y después se tiene</t>
    </r>
  </si>
  <si>
    <t>Esto no elimina referencias que se pudieran haber hecho antes</t>
  </si>
  <si>
    <r>
      <rPr>
        <b/>
        <sz val="11"/>
        <color theme="1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Ocultar columnas o filas</t>
    </r>
  </si>
  <si>
    <t>de donde ocultamos la columna/fila y hacer click derecho, posteriormente</t>
  </si>
  <si>
    <r>
      <t>seleccionar en "</t>
    </r>
    <r>
      <rPr>
        <i/>
        <sz val="11"/>
        <color theme="1"/>
        <rFont val="Calibri"/>
        <family val="2"/>
        <scheme val="minor"/>
      </rPr>
      <t>Mostrar</t>
    </r>
    <r>
      <rPr>
        <sz val="11"/>
        <color theme="1"/>
        <rFont val="Calibri"/>
        <family val="2"/>
        <scheme val="minor"/>
      </rPr>
      <t>"</t>
    </r>
  </si>
  <si>
    <r>
      <rPr>
        <b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Tenemos que seleccionar la columna inmediata anterior y posterior</t>
    </r>
  </si>
  <si>
    <r>
      <rPr>
        <b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Click derecho y "</t>
    </r>
    <r>
      <rPr>
        <i/>
        <sz val="11"/>
        <color theme="1"/>
        <rFont val="Calibri"/>
        <family val="2"/>
        <scheme val="minor"/>
      </rPr>
      <t>Ocultar</t>
    </r>
    <r>
      <rPr>
        <sz val="11"/>
        <color theme="1"/>
        <rFont val="Calibri"/>
        <family val="2"/>
        <scheme val="minor"/>
      </rPr>
      <t xml:space="preserve">" </t>
    </r>
  </si>
  <si>
    <r>
      <rPr>
        <b/>
        <sz val="11"/>
        <color theme="1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Mostrar columnas o filas</t>
    </r>
  </si>
  <si>
    <t>(Pago por hora)</t>
  </si>
  <si>
    <t>+ Para añadir fila o columna se debe seleccionar toda la fila o columna y</t>
  </si>
  <si>
    <t>luego hacer la siguiente combinación</t>
  </si>
  <si>
    <t>Ctrl + Shift + +</t>
  </si>
  <si>
    <t>Ctrl + Shift + -</t>
  </si>
  <si>
    <t xml:space="preserve">Para agregar </t>
  </si>
  <si>
    <t>Para eliminar</t>
  </si>
  <si>
    <r>
      <rPr>
        <b/>
        <sz val="11"/>
        <color theme="1"/>
        <rFont val="Calibri"/>
        <family val="2"/>
        <scheme val="minor"/>
      </rPr>
      <t>4.</t>
    </r>
    <r>
      <rPr>
        <sz val="11"/>
        <color theme="1"/>
        <rFont val="Calibri"/>
        <family val="2"/>
        <scheme val="minor"/>
      </rPr>
      <t xml:space="preserve"> Insertar fila o columna con shortcut</t>
    </r>
  </si>
  <si>
    <t>+ Se selecciona el rango de celdas que queremos ordenar sin perder la colocación</t>
  </si>
  <si>
    <t>de los datos y damos click en Inicio -&gt; Modificar -&gt; Ordenar y filtrar</t>
  </si>
  <si>
    <t>de desempate</t>
  </si>
  <si>
    <r>
      <rPr>
        <b/>
        <sz val="11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Ordenar filas o columnas</t>
    </r>
  </si>
  <si>
    <r>
      <rPr>
        <b/>
        <sz val="11"/>
        <color theme="1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Orden personalizado</t>
    </r>
  </si>
  <si>
    <r>
      <rPr>
        <b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Ordenamos primero por "Artículos…" según sus "Valores"  de "Z a A"</t>
    </r>
  </si>
  <si>
    <r>
      <rPr>
        <b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En caso de que tengamos empate podemos agregar un </t>
    </r>
    <r>
      <rPr>
        <u/>
        <sz val="11"/>
        <color theme="1"/>
        <rFont val="Calibri"/>
        <family val="2"/>
        <scheme val="minor"/>
      </rPr>
      <t>criterio de desempate</t>
    </r>
  </si>
  <si>
    <r>
      <rPr>
        <b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Damos click en "Agregar nivel" y seleccionamos cual columna será nuestro criterio</t>
    </r>
  </si>
  <si>
    <r>
      <rPr>
        <b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en este caso habia empate pues hay dos filas con "toallas chicas"</t>
    </r>
  </si>
  <si>
    <r>
      <rPr>
        <b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Seleccionamos "Mis datos tienen encabezado" (o igual podriamos manejar por "Columna C", "Columna D", ...)</t>
    </r>
  </si>
  <si>
    <t>(se pondrá en una hoja nueva)</t>
  </si>
  <si>
    <r>
      <rPr>
        <b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Seleccionamos los datos y presionamos F11 para que nos haga una gráfica</t>
    </r>
  </si>
  <si>
    <r>
      <rPr>
        <b/>
        <sz val="11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Insertar gráficos</t>
    </r>
  </si>
  <si>
    <t>"Producto" y los días, pero la columna "Stock inicial" estorba, podemos</t>
  </si>
  <si>
    <t>prescindir de ella si hacemos selección múltiple</t>
  </si>
  <si>
    <t>(seleccionamos "Producto" y presionando Ctrl seleccionamos las demás</t>
  </si>
  <si>
    <t>columnas)</t>
  </si>
  <si>
    <r>
      <rPr>
        <b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De la tabla anterior podemos insertar una gráfica que conste de la columna</t>
    </r>
  </si>
  <si>
    <r>
      <rPr>
        <b/>
        <sz val="11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Inmovilizar paneles</t>
    </r>
  </si>
  <si>
    <t>Vista -&gt; Ventana -&gt; Inmovilizar</t>
  </si>
  <si>
    <t>b) Inmovilizar fila superior</t>
  </si>
  <si>
    <t>c) Inmoviizar primera columna</t>
  </si>
  <si>
    <r>
      <t xml:space="preserve">a) Inmovilizar paneles </t>
    </r>
    <r>
      <rPr>
        <sz val="11"/>
        <color rgb="FFFF0000"/>
        <rFont val="Calibri"/>
        <family val="2"/>
        <scheme val="minor"/>
      </rPr>
      <t>(con celda previamente seleccionada)</t>
    </r>
  </si>
  <si>
    <r>
      <rPr>
        <b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Seguimos la siguiente ruta</t>
    </r>
  </si>
  <si>
    <r>
      <rPr>
        <b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Para dejar de inmovilizar solo se vuelve a dar click en "Inmovilizar"</t>
    </r>
  </si>
  <si>
    <r>
      <t>y luego "</t>
    </r>
    <r>
      <rPr>
        <i/>
        <sz val="11"/>
        <color theme="1"/>
        <rFont val="Calibri"/>
        <family val="2"/>
        <scheme val="minor"/>
      </rPr>
      <t>Movilizar paneles</t>
    </r>
    <r>
      <rPr>
        <sz val="11"/>
        <color theme="1"/>
        <rFont val="Calibri"/>
        <family val="2"/>
        <scheme val="minor"/>
      </rPr>
      <t>"</t>
    </r>
  </si>
  <si>
    <r>
      <rPr>
        <b/>
        <sz val="11"/>
        <color theme="1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Filtrar datos</t>
    </r>
  </si>
  <si>
    <t>"Stock inicial", seleccionamos los datos y seguimos la siguiente ruta</t>
  </si>
  <si>
    <t>Datos -&gt; Filtro</t>
  </si>
  <si>
    <t xml:space="preserve">hacer filtros más interesantes con </t>
  </si>
  <si>
    <t>Contiene…</t>
  </si>
  <si>
    <t>No contiene…</t>
  </si>
  <si>
    <t>Termina con…</t>
  </si>
  <si>
    <t>Es igual a…</t>
  </si>
  <si>
    <t>Entre…</t>
  </si>
  <si>
    <t>Diez mejores</t>
  </si>
  <si>
    <r>
      <t xml:space="preserve">a) Filtro de texto </t>
    </r>
    <r>
      <rPr>
        <sz val="11"/>
        <color theme="1"/>
        <rFont val="Calibri"/>
        <family val="2"/>
        <scheme val="minor"/>
      </rPr>
      <t>(para "Producto")</t>
    </r>
  </si>
  <si>
    <r>
      <t xml:space="preserve">b) Filtro de número </t>
    </r>
    <r>
      <rPr>
        <sz val="11"/>
        <color theme="1"/>
        <rFont val="Calibri"/>
        <family val="2"/>
        <scheme val="minor"/>
      </rPr>
      <t>(para "Stock inicial")</t>
    </r>
  </si>
  <si>
    <r>
      <rPr>
        <b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Dependiendo el tipo de datos que manejemos (número o texto) podemos</t>
    </r>
  </si>
  <si>
    <r>
      <rPr>
        <b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Si quisieramos filtrar los datos de </t>
    </r>
    <r>
      <rPr>
        <u/>
        <sz val="11"/>
        <color theme="1"/>
        <rFont val="Calibri"/>
        <family val="2"/>
        <scheme val="minor"/>
      </rPr>
      <t>una</t>
    </r>
    <r>
      <rPr>
        <sz val="11"/>
        <color theme="1"/>
        <rFont val="Calibri"/>
        <family val="2"/>
        <scheme val="minor"/>
      </rPr>
      <t xml:space="preserve"> sola columna, por ejemplo</t>
    </r>
  </si>
  <si>
    <r>
      <rPr>
        <sz val="11"/>
        <color theme="1"/>
        <rFont val="Calibri"/>
        <family val="2"/>
        <scheme val="minor"/>
      </rPr>
      <t>stock final tengan un valor</t>
    </r>
    <r>
      <rPr>
        <i/>
        <sz val="11"/>
        <color theme="1"/>
        <rFont val="Calibri"/>
        <family val="2"/>
        <scheme val="minor"/>
      </rPr>
      <t xml:space="preserve"> entre...</t>
    </r>
  </si>
  <si>
    <r>
      <rPr>
        <sz val="11"/>
        <color theme="1"/>
        <rFont val="Calibri"/>
        <family val="2"/>
        <scheme val="minor"/>
      </rPr>
      <t>Aquellos productos que</t>
    </r>
    <r>
      <rPr>
        <i/>
        <sz val="11"/>
        <color theme="1"/>
        <rFont val="Calibri"/>
        <family val="2"/>
        <scheme val="minor"/>
      </rPr>
      <t xml:space="preserve"> terminen con….  </t>
    </r>
    <r>
      <rPr>
        <sz val="11"/>
        <color theme="1"/>
        <rFont val="Calibri"/>
        <family val="2"/>
        <scheme val="minor"/>
      </rPr>
      <t>Y en su columna</t>
    </r>
  </si>
  <si>
    <t>(Aquí ya entra más la necesidad que se tenga, se hacen intersecciones entre columnas)</t>
  </si>
  <si>
    <r>
      <rPr>
        <b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Alternativamente podemos hacer un filtro múltiple:</t>
    </r>
  </si>
  <si>
    <r>
      <t xml:space="preserve">Importante: </t>
    </r>
    <r>
      <rPr>
        <sz val="11"/>
        <color theme="1"/>
        <rFont val="Calibri"/>
        <family val="2"/>
        <scheme val="minor"/>
      </rPr>
      <t>una vez que se ha hecho un filtro se puede copiar los datos resultantes de ese filtro</t>
    </r>
  </si>
  <si>
    <r>
      <t xml:space="preserve">y los valores pueden ser pegados en otro lugar </t>
    </r>
    <r>
      <rPr>
        <u/>
        <sz val="11"/>
        <color theme="1"/>
        <rFont val="Calibri"/>
        <family val="2"/>
        <scheme val="minor"/>
      </rPr>
      <t>Y NO SE COPIAN LOS VALORES OCULTOS POR EL FILTRO HECHO</t>
    </r>
  </si>
  <si>
    <t>1.Formato condicional</t>
  </si>
  <si>
    <t>+   La idea es darle formato a la celda dependiendo</t>
  </si>
  <si>
    <t>del valor que tengan</t>
  </si>
  <si>
    <t>Notas Sesión 05</t>
  </si>
  <si>
    <t>Inicio -&gt; Estilos -&gt; Formato condicional</t>
  </si>
  <si>
    <t>+  Primero se seleccionan el rango de celdas</t>
  </si>
  <si>
    <t>+  Se tienen varios tipos de formatos condicional, uno de ellos es:</t>
  </si>
  <si>
    <t>+  Se puede aplicar a valores numéricos o textos</t>
  </si>
  <si>
    <t>Inicio -&gt; Estilos -&gt; Formato condicional -&gt; Administrar reglas</t>
  </si>
  <si>
    <t>+  Se puede agregar nuevas reglas siguiendo la ruta:</t>
  </si>
  <si>
    <t>del formato condicional hacemos la siguiente ruta:</t>
  </si>
  <si>
    <t>Inicio-&gt; Estilos -&gt; Formato condicional -&gt; Borrar reglas</t>
  </si>
  <si>
    <t>+   Para borrar los formatos que hemos dado a un rango de celdas a partir</t>
  </si>
  <si>
    <t>el formato condicional dado en un inicio</t>
  </si>
  <si>
    <t>y luego algunos valores de ese rango se actualizan, todavía se seguirá aplicando</t>
  </si>
  <si>
    <r>
      <rPr>
        <b/>
        <sz val="11"/>
        <color theme="1"/>
        <rFont val="Calibri"/>
        <family val="2"/>
        <scheme val="minor"/>
      </rPr>
      <t>Importante</t>
    </r>
    <r>
      <rPr>
        <sz val="11"/>
        <color theme="1"/>
        <rFont val="Calibri"/>
        <family val="2"/>
        <scheme val="minor"/>
      </rPr>
      <t>: si ya hemos asignado un formato condicional a un rango de celdas</t>
    </r>
  </si>
  <si>
    <t xml:space="preserve">+  Para quitar datos duplicados primero seleccionamos los datos y hacemos la </t>
  </si>
  <si>
    <t>siguiente ruta</t>
  </si>
  <si>
    <t>Datos -&gt; Herramientas de datos -&gt; Quitar duplicados</t>
  </si>
  <si>
    <t>No es lo mismo una celda con "Luis" que otra con "Luis "</t>
  </si>
  <si>
    <r>
      <rPr>
        <b/>
        <sz val="11"/>
        <color theme="1"/>
        <rFont val="Calibri"/>
        <family val="2"/>
        <scheme val="minor"/>
      </rPr>
      <t>Importante:</t>
    </r>
    <r>
      <rPr>
        <sz val="11"/>
        <color theme="1"/>
        <rFont val="Calibri"/>
        <family val="2"/>
        <scheme val="minor"/>
      </rPr>
      <t xml:space="preserve"> esta opción es </t>
    </r>
    <r>
      <rPr>
        <b/>
        <sz val="11"/>
        <color theme="1"/>
        <rFont val="Calibri"/>
        <family val="2"/>
        <scheme val="minor"/>
      </rPr>
      <t>muy</t>
    </r>
    <r>
      <rPr>
        <sz val="11"/>
        <color theme="1"/>
        <rFont val="Calibri"/>
        <family val="2"/>
        <scheme val="minor"/>
      </rPr>
      <t xml:space="preserve"> sensible a pequeñas variaciones</t>
    </r>
  </si>
  <si>
    <t xml:space="preserve">+  Se pueden empalmar reglas que hayamos definido en el formato condicional, </t>
  </si>
  <si>
    <t>pero se puede establecer la prioridad de cada una:</t>
  </si>
  <si>
    <t>Inicio -&gt; Formato condicional -&gt; Administrar reglas</t>
  </si>
  <si>
    <t>a la proporción que ocupa ese dato respecto del daot mayor</t>
  </si>
  <si>
    <r>
      <t xml:space="preserve">+  En </t>
    </r>
    <r>
      <rPr>
        <i/>
        <sz val="11"/>
        <color theme="1"/>
        <rFont val="Calibri"/>
        <family val="2"/>
        <scheme val="minor"/>
      </rPr>
      <t>Barras de datos</t>
    </r>
    <r>
      <rPr>
        <sz val="11"/>
        <color theme="1"/>
        <rFont val="Calibri"/>
        <family val="2"/>
        <scheme val="minor"/>
      </rPr>
      <t xml:space="preserve"> de formato condicional podemos mostrar barras equivalentes</t>
    </r>
  </si>
  <si>
    <r>
      <t xml:space="preserve">+  Lo de los valores negativos y positivos se hizo con </t>
    </r>
    <r>
      <rPr>
        <i/>
        <sz val="11"/>
        <color theme="1"/>
        <rFont val="Calibri"/>
        <family val="2"/>
        <scheme val="minor"/>
      </rPr>
      <t>Barras de datos</t>
    </r>
    <r>
      <rPr>
        <sz val="11"/>
        <color theme="1"/>
        <rFont val="Calibri"/>
        <family val="2"/>
        <scheme val="minor"/>
      </rPr>
      <t xml:space="preserve"> y </t>
    </r>
    <r>
      <rPr>
        <i/>
        <sz val="11"/>
        <color theme="1"/>
        <rFont val="Calibri"/>
        <family val="2"/>
        <scheme val="minor"/>
      </rPr>
      <t>Más reglas</t>
    </r>
  </si>
  <si>
    <r>
      <t xml:space="preserve">+  En </t>
    </r>
    <r>
      <rPr>
        <i/>
        <sz val="11"/>
        <color theme="1"/>
        <rFont val="Calibri"/>
        <family val="2"/>
        <scheme val="minor"/>
      </rPr>
      <t xml:space="preserve">Escalas de color </t>
    </r>
    <r>
      <rPr>
        <sz val="11"/>
        <color theme="1"/>
        <rFont val="Calibri"/>
        <family val="2"/>
        <scheme val="minor"/>
      </rPr>
      <t>hace un degradado, los valores más grandes les da un tono mas</t>
    </r>
  </si>
  <si>
    <t>oscuro mientras que los valores más pequeños les da un tono mas claro</t>
  </si>
  <si>
    <t>(Algunos de estos formatos funcionan a la inversa, es cosa de ir probando)</t>
  </si>
  <si>
    <t>+  En formato condicional también podemos usar iconos y editar las reglas:</t>
  </si>
  <si>
    <t>2. Cuartiles en Excel</t>
  </si>
  <si>
    <r>
      <t xml:space="preserve">+  Se hace con la función </t>
    </r>
    <r>
      <rPr>
        <b/>
        <sz val="11"/>
        <color theme="1"/>
        <rFont val="Calibri"/>
        <family val="2"/>
        <scheme val="minor"/>
      </rPr>
      <t>=CUARTIL(matriz, cuartil)</t>
    </r>
  </si>
  <si>
    <t>Tercer cuartil</t>
  </si>
  <si>
    <t>Segundo cuartil</t>
  </si>
  <si>
    <t>+  El formato condicional también se copia cuando hacemos CTRL+C y CTRL+V</t>
  </si>
  <si>
    <t>+  Se puede hacer formato condicional con fórmulas</t>
  </si>
  <si>
    <t>3. Copiar formato condicional</t>
  </si>
  <si>
    <t>+  Surge de la necesidad de copiar un formato condicional ya definido para un</t>
  </si>
  <si>
    <t>rango de celdas a otro rango de celdas que no tenía el formato</t>
  </si>
  <si>
    <t>Se realiza haciendo CTRL+C en el formato condicional y luego haciendo la ruta:</t>
  </si>
  <si>
    <t>Inicio -&gt; Portapapeles -&gt; Pegar -&gt; Otras opciones de pegado -&gt; Formato</t>
  </si>
  <si>
    <t>previamente)</t>
  </si>
  <si>
    <t>(El rango de celdas donde queremos el formato condicional ya tuvo que haber sido seleccionado</t>
  </si>
  <si>
    <t>4. Pegado especial</t>
  </si>
  <si>
    <t>+  Se hace primero copiando con CTRL + C y luego haciendo la combinación:</t>
  </si>
  <si>
    <t>CTRL + ALT + V</t>
  </si>
  <si>
    <r>
      <rPr>
        <b/>
        <sz val="11"/>
        <color theme="1"/>
        <rFont val="Calibri"/>
        <family val="2"/>
        <scheme val="minor"/>
      </rPr>
      <t>Importante:</t>
    </r>
    <r>
      <rPr>
        <sz val="11"/>
        <color theme="1"/>
        <rFont val="Calibri"/>
        <family val="2"/>
        <scheme val="minor"/>
      </rPr>
      <t xml:space="preserve"> se puede personalizar el formato que le damos a la celda y usar formulas o </t>
    </r>
  </si>
  <si>
    <t>referencias</t>
  </si>
  <si>
    <t>5. A partir de que se cumpla una condición se iluminen un conjunto de celdas que no necesariamente</t>
  </si>
  <si>
    <t>formen parte de la expresión a evaluar</t>
  </si>
  <si>
    <t>Hora 1:48:13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</si>
</sst>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#\ ###\ ###\ ###\ ###\ ###\ ##0"/>
    <numFmt numFmtId="165" formatCode="###\ ###\ ##0"/>
    <numFmt numFmtId="166" formatCode="0.0"/>
    <numFmt numFmtId="167" formatCode="###\ ###\ ###\ ##0"/>
    <numFmt numFmtId="168" formatCode="###\ ###\ ###"/>
    <numFmt numFmtId="169" formatCode="0.0000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rgb="FF000080"/>
      <name val="INEGI Institucional"/>
      <family val="2"/>
    </font>
    <font>
      <sz val="11"/>
      <color theme="1"/>
      <name val="Arial"/>
      <family val="2"/>
    </font>
    <font>
      <sz val="10"/>
      <color rgb="FF00008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vertAlign val="superscript"/>
      <sz val="8"/>
      <color indexed="8"/>
      <name val="Arial"/>
      <family val="2"/>
    </font>
    <font>
      <b/>
      <vertAlign val="superscript"/>
      <sz val="8"/>
      <name val="Arial"/>
      <family val="2"/>
    </font>
    <font>
      <b/>
      <sz val="8"/>
      <color rgb="FF000000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sz val="9"/>
      <color rgb="FF00008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</font>
    <font>
      <sz val="8"/>
      <color theme="1"/>
      <name val="Arial  "/>
    </font>
    <font>
      <sz val="8.5"/>
      <color rgb="FF000080"/>
      <name val="INEGI Institucional"/>
      <family val="2"/>
    </font>
    <font>
      <vertAlign val="superscript"/>
      <sz val="8"/>
      <color theme="1"/>
      <name val="Arial"/>
      <family val="2"/>
    </font>
    <font>
      <sz val="8"/>
      <color rgb="FF0070C0"/>
      <name val="Arial"/>
      <family val="2"/>
    </font>
    <font>
      <sz val="8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5400"/>
        <bgColor rgb="FFADD8E6"/>
      </patternFill>
    </fill>
    <fill>
      <patternFill patternType="solid">
        <fgColor rgb="FFFFEA00"/>
        <bgColor rgb="FFADD8E6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400"/>
      </patternFill>
    </fill>
    <fill>
      <patternFill patternType="solid">
        <fgColor rgb="FFFFEA00"/>
      </patternFill>
    </fill>
    <fill>
      <patternFill patternType="solid">
        <fgColor theme="0"/>
        <bgColor rgb="FFADD8E6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28" fillId="0" borderId="0"/>
  </cellStyleXfs>
  <cellXfs count="355">
    <xf numFmtId="0" fontId="0" fillId="0" borderId="0" xfId="0"/>
    <xf numFmtId="0" fontId="0" fillId="0" borderId="0" xfId="0"/>
    <xf numFmtId="0" fontId="0" fillId="0" borderId="0" xfId="0"/>
    <xf numFmtId="2" fontId="3" fillId="0" borderId="0" xfId="0" applyNumberFormat="1" applyFont="1" applyAlignment="1"/>
    <xf numFmtId="2" fontId="1" fillId="0" borderId="14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1" fontId="0" fillId="0" borderId="11" xfId="0" applyNumberFormat="1" applyBorder="1"/>
    <xf numFmtId="1" fontId="0" fillId="0" borderId="5" xfId="0" applyNumberFormat="1" applyBorder="1"/>
    <xf numFmtId="1" fontId="0" fillId="0" borderId="12" xfId="0" applyNumberFormat="1" applyBorder="1"/>
    <xf numFmtId="1" fontId="0" fillId="0" borderId="6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1" fillId="0" borderId="4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18" xfId="0" applyNumberFormat="1" applyBorder="1"/>
    <xf numFmtId="2" fontId="0" fillId="0" borderId="0" xfId="0" applyNumberFormat="1" applyFont="1"/>
    <xf numFmtId="2" fontId="0" fillId="0" borderId="0" xfId="0" applyNumberFormat="1" applyAlignment="1">
      <alignment wrapText="1"/>
    </xf>
    <xf numFmtId="1" fontId="0" fillId="0" borderId="1" xfId="0" applyNumberFormat="1" applyFont="1" applyBorder="1"/>
    <xf numFmtId="1" fontId="0" fillId="0" borderId="2" xfId="0" applyNumberFormat="1" applyFont="1" applyBorder="1"/>
    <xf numFmtId="2" fontId="0" fillId="0" borderId="13" xfId="0" applyNumberFormat="1" applyBorder="1" applyAlignment="1">
      <alignment horizontal="left"/>
    </xf>
    <xf numFmtId="2" fontId="0" fillId="0" borderId="3" xfId="0" applyNumberFormat="1" applyFont="1" applyBorder="1"/>
    <xf numFmtId="2" fontId="0" fillId="0" borderId="3" xfId="0" applyNumberFormat="1" applyBorder="1"/>
    <xf numFmtId="2" fontId="0" fillId="0" borderId="10" xfId="0" applyNumberFormat="1" applyBorder="1"/>
    <xf numFmtId="0" fontId="0" fillId="0" borderId="10" xfId="0" applyNumberFormat="1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2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14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1" xfId="0" applyBorder="1"/>
    <xf numFmtId="0" fontId="0" fillId="0" borderId="17" xfId="0" applyBorder="1"/>
    <xf numFmtId="0" fontId="0" fillId="0" borderId="21" xfId="0" applyBorder="1"/>
    <xf numFmtId="0" fontId="0" fillId="0" borderId="5" xfId="0" applyBorder="1"/>
    <xf numFmtId="0" fontId="0" fillId="0" borderId="12" xfId="0" applyBorder="1"/>
    <xf numFmtId="0" fontId="1" fillId="0" borderId="13" xfId="0" applyFont="1" applyBorder="1"/>
    <xf numFmtId="0" fontId="0" fillId="0" borderId="6" xfId="0" applyBorder="1"/>
    <xf numFmtId="0" fontId="0" fillId="0" borderId="18" xfId="0" applyBorder="1"/>
    <xf numFmtId="0" fontId="0" fillId="0" borderId="22" xfId="0" applyBorder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0" fillId="0" borderId="7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0" fillId="0" borderId="0" xfId="0" applyFont="1" applyFill="1" applyAlignment="1">
      <alignment horizontal="left" vertical="center"/>
    </xf>
    <xf numFmtId="0" fontId="0" fillId="0" borderId="0" xfId="0"/>
    <xf numFmtId="0" fontId="0" fillId="0" borderId="0" xfId="0" applyBorder="1"/>
    <xf numFmtId="0" fontId="7" fillId="0" borderId="0" xfId="0" applyFont="1" applyBorder="1"/>
    <xf numFmtId="0" fontId="1" fillId="0" borderId="0" xfId="0" applyFont="1" applyBorder="1"/>
    <xf numFmtId="0" fontId="8" fillId="0" borderId="0" xfId="0" applyFont="1" applyBorder="1"/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4" fillId="0" borderId="0" xfId="0" applyFont="1" applyFill="1" applyBorder="1" applyAlignment="1">
      <alignment horizontal="right" vertical="center"/>
    </xf>
    <xf numFmtId="0" fontId="16" fillId="0" borderId="0" xfId="1" applyFont="1" applyFill="1" applyAlignment="1" applyProtection="1">
      <alignment horizontal="center"/>
    </xf>
    <xf numFmtId="0" fontId="14" fillId="0" borderId="0" xfId="0" applyFont="1" applyFill="1" applyAlignment="1">
      <alignment horizontal="right" vertical="center"/>
    </xf>
    <xf numFmtId="0" fontId="17" fillId="0" borderId="0" xfId="0" applyFont="1" applyFill="1" applyAlignment="1">
      <alignment horizontal="left" vertical="center"/>
    </xf>
    <xf numFmtId="0" fontId="13" fillId="0" borderId="25" xfId="0" applyFont="1" applyFill="1" applyBorder="1" applyAlignment="1">
      <alignment horizontal="left" vertical="center" wrapText="1"/>
    </xf>
    <xf numFmtId="0" fontId="11" fillId="0" borderId="25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justify" vertical="center"/>
    </xf>
    <xf numFmtId="0" fontId="14" fillId="0" borderId="0" xfId="0" applyFont="1" applyFill="1" applyBorder="1" applyAlignment="1">
      <alignment vertical="center"/>
    </xf>
    <xf numFmtId="0" fontId="20" fillId="0" borderId="26" xfId="0" applyFont="1" applyFill="1" applyBorder="1" applyAlignment="1">
      <alignment horizontal="right" vertical="center" wrapText="1"/>
    </xf>
    <xf numFmtId="0" fontId="19" fillId="0" borderId="26" xfId="0" applyFont="1" applyFill="1" applyBorder="1" applyAlignment="1">
      <alignment horizontal="right" vertical="center" wrapText="1"/>
    </xf>
    <xf numFmtId="0" fontId="19" fillId="0" borderId="27" xfId="0" applyFont="1" applyFill="1" applyBorder="1" applyAlignment="1">
      <alignment horizontal="center" vertical="center" wrapText="1"/>
    </xf>
    <xf numFmtId="0" fontId="19" fillId="0" borderId="26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right" vertical="center" wrapText="1"/>
    </xf>
    <xf numFmtId="0" fontId="20" fillId="0" borderId="27" xfId="0" applyFont="1" applyFill="1" applyBorder="1" applyAlignment="1">
      <alignment horizontal="right" vertical="center" wrapText="1"/>
    </xf>
    <xf numFmtId="0" fontId="19" fillId="0" borderId="25" xfId="0" applyFont="1" applyFill="1" applyBorder="1" applyAlignment="1">
      <alignment horizontal="right"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164" fontId="19" fillId="0" borderId="0" xfId="0" applyNumberFormat="1" applyFont="1" applyAlignment="1">
      <alignment horizontal="right" vertical="center"/>
    </xf>
    <xf numFmtId="164" fontId="20" fillId="0" borderId="0" xfId="0" applyNumberFormat="1" applyFont="1"/>
    <xf numFmtId="164" fontId="23" fillId="0" borderId="0" xfId="0" applyNumberFormat="1" applyFont="1" applyAlignment="1">
      <alignment vertical="center"/>
    </xf>
    <xf numFmtId="0" fontId="24" fillId="0" borderId="0" xfId="0" applyFont="1" applyFill="1" applyAlignment="1">
      <alignment vertical="center"/>
    </xf>
    <xf numFmtId="0" fontId="1" fillId="0" borderId="0" xfId="0" applyFont="1" applyFill="1"/>
    <xf numFmtId="0" fontId="14" fillId="0" borderId="0" xfId="0" applyFont="1" applyAlignment="1">
      <alignment horizontal="left"/>
    </xf>
    <xf numFmtId="164" fontId="14" fillId="0" borderId="0" xfId="0" applyNumberFormat="1" applyFont="1" applyAlignment="1">
      <alignment horizontal="right" vertical="center"/>
    </xf>
    <xf numFmtId="164" fontId="25" fillId="0" borderId="0" xfId="0" applyNumberFormat="1" applyFont="1"/>
    <xf numFmtId="164" fontId="26" fillId="0" borderId="0" xfId="0" applyNumberFormat="1" applyFont="1" applyAlignment="1">
      <alignment vertical="center"/>
    </xf>
    <xf numFmtId="164" fontId="14" fillId="2" borderId="0" xfId="0" applyNumberFormat="1" applyFont="1" applyFill="1" applyAlignment="1">
      <alignment horizontal="right" vertical="center"/>
    </xf>
    <xf numFmtId="164" fontId="14" fillId="3" borderId="0" xfId="0" applyNumberFormat="1" applyFont="1" applyFill="1" applyAlignment="1">
      <alignment horizontal="right" vertical="center"/>
    </xf>
    <xf numFmtId="0" fontId="0" fillId="0" borderId="0" xfId="0" applyFill="1"/>
    <xf numFmtId="164" fontId="26" fillId="0" borderId="0" xfId="0" applyNumberFormat="1" applyFont="1"/>
    <xf numFmtId="0" fontId="11" fillId="0" borderId="0" xfId="0" applyFont="1" applyFill="1"/>
    <xf numFmtId="0" fontId="14" fillId="0" borderId="25" xfId="0" applyFont="1" applyBorder="1" applyAlignment="1">
      <alignment horizontal="left"/>
    </xf>
    <xf numFmtId="164" fontId="14" fillId="0" borderId="25" xfId="0" applyNumberFormat="1" applyFont="1" applyBorder="1" applyAlignment="1">
      <alignment horizontal="right" vertical="center"/>
    </xf>
    <xf numFmtId="164" fontId="25" fillId="0" borderId="25" xfId="0" applyNumberFormat="1" applyFont="1" applyBorder="1"/>
    <xf numFmtId="164" fontId="26" fillId="0" borderId="25" xfId="0" applyNumberFormat="1" applyFont="1" applyBorder="1" applyAlignment="1">
      <alignment vertical="center"/>
    </xf>
    <xf numFmtId="164" fontId="14" fillId="3" borderId="25" xfId="0" applyNumberFormat="1" applyFont="1" applyFill="1" applyBorder="1" applyAlignment="1">
      <alignment horizontal="right" vertical="center"/>
    </xf>
    <xf numFmtId="164" fontId="14" fillId="2" borderId="25" xfId="0" applyNumberFormat="1" applyFont="1" applyFill="1" applyBorder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11" fillId="0" borderId="0" xfId="2" applyFont="1" applyFill="1" applyAlignment="1">
      <alignment vertical="center"/>
    </xf>
    <xf numFmtId="0" fontId="25" fillId="0" borderId="0" xfId="0" applyFont="1" applyAlignment="1">
      <alignment vertical="top"/>
    </xf>
    <xf numFmtId="0" fontId="25" fillId="0" borderId="0" xfId="0" applyFont="1" applyAlignment="1">
      <alignment vertical="center"/>
    </xf>
    <xf numFmtId="165" fontId="25" fillId="0" borderId="0" xfId="0" applyNumberFormat="1" applyFont="1" applyAlignment="1">
      <alignment vertical="top"/>
    </xf>
    <xf numFmtId="166" fontId="25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 vertical="top"/>
    </xf>
    <xf numFmtId="165" fontId="25" fillId="0" borderId="0" xfId="0" applyNumberFormat="1" applyFont="1" applyAlignment="1">
      <alignment horizontal="left" vertical="top"/>
    </xf>
    <xf numFmtId="166" fontId="25" fillId="0" borderId="0" xfId="0" applyNumberFormat="1" applyFont="1" applyAlignment="1">
      <alignment horizontal="left" vertical="top"/>
    </xf>
    <xf numFmtId="165" fontId="4" fillId="0" borderId="0" xfId="0" applyNumberFormat="1" applyFont="1" applyAlignment="1">
      <alignment vertical="top"/>
    </xf>
    <xf numFmtId="166" fontId="4" fillId="0" borderId="0" xfId="0" applyNumberFormat="1" applyFont="1" applyAlignment="1">
      <alignment vertical="top"/>
    </xf>
    <xf numFmtId="165" fontId="20" fillId="3" borderId="0" xfId="0" applyNumberFormat="1" applyFont="1" applyFill="1" applyAlignment="1">
      <alignment horizontal="left" vertical="center"/>
    </xf>
    <xf numFmtId="165" fontId="20" fillId="3" borderId="0" xfId="0" applyNumberFormat="1" applyFont="1" applyFill="1" applyAlignment="1">
      <alignment horizontal="left" vertical="top"/>
    </xf>
    <xf numFmtId="165" fontId="25" fillId="2" borderId="0" xfId="0" applyNumberFormat="1" applyFont="1" applyFill="1" applyAlignment="1">
      <alignment horizontal="left" vertical="center"/>
    </xf>
    <xf numFmtId="165" fontId="25" fillId="2" borderId="0" xfId="0" applyNumberFormat="1" applyFont="1" applyFill="1" applyAlignment="1">
      <alignment horizontal="left" vertical="top"/>
    </xf>
    <xf numFmtId="0" fontId="25" fillId="0" borderId="0" xfId="0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0" fontId="11" fillId="0" borderId="0" xfId="0" applyFont="1" applyFill="1" applyAlignment="1">
      <alignment vertical="top"/>
    </xf>
    <xf numFmtId="0" fontId="14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vertical="top"/>
    </xf>
    <xf numFmtId="0" fontId="25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top"/>
    </xf>
    <xf numFmtId="0" fontId="12" fillId="0" borderId="0" xfId="0" applyFont="1" applyFill="1" applyAlignment="1">
      <alignment horizontal="left" vertical="center"/>
    </xf>
    <xf numFmtId="0" fontId="5" fillId="4" borderId="1" xfId="0" applyFont="1" applyFill="1" applyBorder="1" applyAlignment="1">
      <alignment horizontal="center"/>
    </xf>
    <xf numFmtId="14" fontId="0" fillId="0" borderId="0" xfId="0" applyNumberFormat="1"/>
    <xf numFmtId="2" fontId="1" fillId="0" borderId="28" xfId="0" applyNumberFormat="1" applyFont="1" applyBorder="1" applyAlignment="1">
      <alignment horizontal="center"/>
    </xf>
    <xf numFmtId="1" fontId="0" fillId="0" borderId="25" xfId="0" applyNumberFormat="1" applyBorder="1"/>
    <xf numFmtId="1" fontId="1" fillId="0" borderId="13" xfId="0" applyNumberFormat="1" applyFont="1" applyBorder="1"/>
    <xf numFmtId="1" fontId="0" fillId="0" borderId="0" xfId="0" applyNumberFormat="1" applyBorder="1"/>
    <xf numFmtId="0" fontId="9" fillId="5" borderId="30" xfId="0" applyFont="1" applyFill="1" applyBorder="1" applyAlignment="1">
      <alignment horizontal="center" vertical="center" wrapText="1"/>
    </xf>
    <xf numFmtId="0" fontId="9" fillId="5" borderId="29" xfId="0" applyFont="1" applyFill="1" applyBorder="1" applyAlignment="1">
      <alignment horizontal="center" vertical="center" wrapText="1"/>
    </xf>
    <xf numFmtId="0" fontId="9" fillId="5" borderId="33" xfId="0" applyFont="1" applyFill="1" applyBorder="1" applyAlignment="1">
      <alignment horizontal="center" vertical="center" wrapText="1"/>
    </xf>
    <xf numFmtId="0" fontId="0" fillId="5" borderId="31" xfId="0" applyFill="1" applyBorder="1"/>
    <xf numFmtId="0" fontId="0" fillId="5" borderId="32" xfId="0" applyFill="1" applyBorder="1"/>
    <xf numFmtId="0" fontId="9" fillId="0" borderId="0" xfId="0" applyFont="1" applyFill="1" applyBorder="1" applyAlignment="1">
      <alignment horizontal="center" vertical="center" wrapText="1"/>
    </xf>
    <xf numFmtId="167" fontId="25" fillId="0" borderId="0" xfId="0" applyNumberFormat="1" applyFont="1" applyAlignment="1">
      <alignment horizontal="right" vertical="center"/>
    </xf>
    <xf numFmtId="0" fontId="33" fillId="6" borderId="0" xfId="0" applyFont="1" applyFill="1" applyAlignment="1">
      <alignment vertical="top"/>
    </xf>
    <xf numFmtId="165" fontId="33" fillId="6" borderId="0" xfId="0" applyNumberFormat="1" applyFont="1" applyFill="1" applyAlignment="1">
      <alignment vertical="top"/>
    </xf>
    <xf numFmtId="166" fontId="33" fillId="6" borderId="0" xfId="0" applyNumberFormat="1" applyFont="1" applyFill="1" applyAlignment="1">
      <alignment vertical="top"/>
    </xf>
    <xf numFmtId="0" fontId="31" fillId="6" borderId="0" xfId="0" applyFont="1" applyFill="1" applyAlignment="1">
      <alignment horizontal="left" vertical="center"/>
    </xf>
    <xf numFmtId="0" fontId="33" fillId="6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25" fillId="6" borderId="0" xfId="0" applyFont="1" applyFill="1" applyAlignment="1">
      <alignment horizontal="right" vertical="top"/>
    </xf>
    <xf numFmtId="0" fontId="16" fillId="6" borderId="0" xfId="0" applyFont="1" applyFill="1" applyAlignment="1">
      <alignment horizontal="center" vertical="center"/>
    </xf>
    <xf numFmtId="0" fontId="25" fillId="6" borderId="25" xfId="0" applyFont="1" applyFill="1" applyBorder="1" applyAlignment="1">
      <alignment horizontal="right" vertical="top" wrapText="1"/>
    </xf>
    <xf numFmtId="0" fontId="20" fillId="6" borderId="26" xfId="0" applyFont="1" applyFill="1" applyBorder="1" applyAlignment="1">
      <alignment horizontal="right" vertical="center" wrapText="1"/>
    </xf>
    <xf numFmtId="0" fontId="20" fillId="6" borderId="0" xfId="0" applyFont="1" applyFill="1" applyAlignment="1">
      <alignment horizontal="right" vertical="center" wrapText="1"/>
    </xf>
    <xf numFmtId="0" fontId="20" fillId="6" borderId="26" xfId="0" applyFont="1" applyFill="1" applyBorder="1" applyAlignment="1">
      <alignment horizontal="center" vertical="center" wrapText="1"/>
    </xf>
    <xf numFmtId="0" fontId="20" fillId="6" borderId="25" xfId="0" applyFont="1" applyFill="1" applyBorder="1" applyAlignment="1">
      <alignment horizontal="right" vertical="center" wrapText="1"/>
    </xf>
    <xf numFmtId="0" fontId="20" fillId="6" borderId="27" xfId="0" applyFont="1" applyFill="1" applyBorder="1" applyAlignment="1">
      <alignment horizontal="right" vertical="center"/>
    </xf>
    <xf numFmtId="0" fontId="20" fillId="6" borderId="25" xfId="0" applyFont="1" applyFill="1" applyBorder="1" applyAlignment="1">
      <alignment horizontal="right" vertical="center"/>
    </xf>
    <xf numFmtId="0" fontId="20" fillId="6" borderId="0" xfId="0" applyFont="1" applyFill="1" applyAlignment="1">
      <alignment horizontal="left" vertical="center" wrapText="1"/>
    </xf>
    <xf numFmtId="0" fontId="20" fillId="6" borderId="0" xfId="0" applyFont="1" applyFill="1" applyAlignment="1">
      <alignment horizontal="center" vertical="center" wrapText="1"/>
    </xf>
    <xf numFmtId="0" fontId="20" fillId="6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right" vertical="center"/>
    </xf>
    <xf numFmtId="166" fontId="25" fillId="0" borderId="0" xfId="0" applyNumberFormat="1" applyFont="1" applyAlignment="1">
      <alignment horizontal="right" vertical="center"/>
    </xf>
    <xf numFmtId="167" fontId="25" fillId="7" borderId="0" xfId="0" applyNumberFormat="1" applyFont="1" applyFill="1" applyAlignment="1">
      <alignment horizontal="right" vertical="center"/>
    </xf>
    <xf numFmtId="166" fontId="25" fillId="7" borderId="0" xfId="0" applyNumberFormat="1" applyFont="1" applyFill="1" applyAlignment="1">
      <alignment horizontal="right" vertical="center"/>
    </xf>
    <xf numFmtId="167" fontId="25" fillId="8" borderId="0" xfId="0" applyNumberFormat="1" applyFont="1" applyFill="1" applyAlignment="1">
      <alignment horizontal="right" vertical="center"/>
    </xf>
    <xf numFmtId="166" fontId="25" fillId="8" borderId="0" xfId="0" applyNumberFormat="1" applyFont="1" applyFill="1" applyAlignment="1">
      <alignment horizontal="right" vertical="center"/>
    </xf>
    <xf numFmtId="0" fontId="25" fillId="6" borderId="26" xfId="0" applyFont="1" applyFill="1" applyBorder="1" applyAlignment="1">
      <alignment horizontal="left" vertical="center"/>
    </xf>
    <xf numFmtId="165" fontId="25" fillId="6" borderId="26" xfId="0" applyNumberFormat="1" applyFont="1" applyFill="1" applyBorder="1" applyAlignment="1">
      <alignment horizontal="right" vertical="center"/>
    </xf>
    <xf numFmtId="165" fontId="25" fillId="6" borderId="26" xfId="0" applyNumberFormat="1" applyFont="1" applyFill="1" applyBorder="1" applyAlignment="1">
      <alignment vertical="center"/>
    </xf>
    <xf numFmtId="0" fontId="33" fillId="6" borderId="26" xfId="0" applyFont="1" applyFill="1" applyBorder="1" applyAlignment="1">
      <alignment vertical="center"/>
    </xf>
    <xf numFmtId="166" fontId="25" fillId="6" borderId="26" xfId="0" applyNumberFormat="1" applyFont="1" applyFill="1" applyBorder="1" applyAlignment="1">
      <alignment vertical="center"/>
    </xf>
    <xf numFmtId="0" fontId="25" fillId="6" borderId="0" xfId="0" applyFont="1" applyFill="1" applyAlignment="1">
      <alignment horizontal="left" vertical="center"/>
    </xf>
    <xf numFmtId="165" fontId="25" fillId="6" borderId="0" xfId="0" applyNumberFormat="1" applyFont="1" applyFill="1" applyAlignment="1">
      <alignment horizontal="right" vertical="center"/>
    </xf>
    <xf numFmtId="0" fontId="13" fillId="6" borderId="0" xfId="0" applyFont="1" applyFill="1" applyAlignment="1">
      <alignment vertical="center"/>
    </xf>
    <xf numFmtId="0" fontId="16" fillId="6" borderId="0" xfId="0" applyFont="1" applyFill="1" applyAlignment="1">
      <alignment vertical="center"/>
    </xf>
    <xf numFmtId="0" fontId="13" fillId="6" borderId="0" xfId="0" applyFont="1" applyFill="1" applyAlignment="1">
      <alignment horizontal="left" vertical="center" wrapText="1"/>
    </xf>
    <xf numFmtId="0" fontId="13" fillId="6" borderId="25" xfId="0" applyFont="1" applyFill="1" applyBorder="1" applyAlignment="1">
      <alignment vertical="center" wrapText="1"/>
    </xf>
    <xf numFmtId="0" fontId="20" fillId="6" borderId="25" xfId="0" applyFont="1" applyFill="1" applyBorder="1" applyAlignment="1">
      <alignment horizontal="center" vertical="center" wrapText="1"/>
    </xf>
    <xf numFmtId="0" fontId="25" fillId="6" borderId="26" xfId="0" applyFont="1" applyFill="1" applyBorder="1" applyAlignment="1">
      <alignment vertical="center"/>
    </xf>
    <xf numFmtId="0" fontId="37" fillId="6" borderId="0" xfId="0" applyFont="1" applyFill="1" applyAlignment="1">
      <alignment vertical="center"/>
    </xf>
    <xf numFmtId="0" fontId="38" fillId="6" borderId="0" xfId="0" applyFont="1" applyFill="1" applyAlignment="1">
      <alignment vertical="center"/>
    </xf>
    <xf numFmtId="0" fontId="0" fillId="6" borderId="0" xfId="0" applyFill="1"/>
    <xf numFmtId="0" fontId="13" fillId="6" borderId="0" xfId="0" applyFont="1" applyFill="1" applyAlignment="1">
      <alignment horizontal="justify" vertical="center"/>
    </xf>
    <xf numFmtId="0" fontId="32" fillId="6" borderId="25" xfId="0" applyFont="1" applyFill="1" applyBorder="1" applyAlignment="1">
      <alignment horizontal="left" vertical="center"/>
    </xf>
    <xf numFmtId="0" fontId="32" fillId="6" borderId="0" xfId="0" applyFont="1" applyFill="1" applyAlignment="1">
      <alignment horizontal="left" vertical="center"/>
    </xf>
    <xf numFmtId="0" fontId="32" fillId="6" borderId="0" xfId="0" applyFont="1" applyFill="1" applyAlignment="1">
      <alignment horizontal="justify" vertical="center"/>
    </xf>
    <xf numFmtId="0" fontId="0" fillId="6" borderId="25" xfId="0" applyFill="1" applyBorder="1"/>
    <xf numFmtId="0" fontId="20" fillId="6" borderId="26" xfId="0" applyFont="1" applyFill="1" applyBorder="1" applyAlignment="1">
      <alignment horizontal="center" vertical="center"/>
    </xf>
    <xf numFmtId="0" fontId="33" fillId="6" borderId="25" xfId="0" applyFont="1" applyFill="1" applyBorder="1"/>
    <xf numFmtId="0" fontId="20" fillId="6" borderId="25" xfId="0" applyFont="1" applyFill="1" applyBorder="1" applyAlignment="1">
      <alignment horizontal="right"/>
    </xf>
    <xf numFmtId="0" fontId="20" fillId="6" borderId="0" xfId="0" applyFont="1" applyFill="1" applyAlignment="1">
      <alignment horizontal="left" vertical="center"/>
    </xf>
    <xf numFmtId="0" fontId="20" fillId="6" borderId="0" xfId="0" applyFont="1" applyFill="1" applyAlignment="1">
      <alignment vertical="center"/>
    </xf>
    <xf numFmtId="167" fontId="20" fillId="6" borderId="0" xfId="0" applyNumberFormat="1" applyFont="1" applyFill="1" applyAlignment="1">
      <alignment horizontal="right" vertical="center"/>
    </xf>
    <xf numFmtId="0" fontId="34" fillId="6" borderId="0" xfId="0" applyFont="1" applyFill="1" applyAlignment="1">
      <alignment horizontal="right"/>
    </xf>
    <xf numFmtId="167" fontId="25" fillId="6" borderId="0" xfId="0" applyNumberFormat="1" applyFont="1" applyFill="1" applyAlignment="1">
      <alignment horizontal="right" vertical="center"/>
    </xf>
    <xf numFmtId="0" fontId="34" fillId="6" borderId="25" xfId="0" applyFont="1" applyFill="1" applyBorder="1" applyAlignment="1">
      <alignment horizontal="right"/>
    </xf>
    <xf numFmtId="168" fontId="25" fillId="6" borderId="26" xfId="0" applyNumberFormat="1" applyFont="1" applyFill="1" applyBorder="1" applyAlignment="1">
      <alignment vertical="center"/>
    </xf>
    <xf numFmtId="0" fontId="25" fillId="6" borderId="0" xfId="0" applyFont="1" applyFill="1" applyAlignment="1">
      <alignment vertical="top"/>
    </xf>
    <xf numFmtId="0" fontId="25" fillId="6" borderId="0" xfId="0" applyFont="1" applyFill="1" applyAlignment="1">
      <alignment horizontal="left" vertical="top"/>
    </xf>
    <xf numFmtId="165" fontId="20" fillId="9" borderId="0" xfId="0" applyNumberFormat="1" applyFont="1" applyFill="1" applyAlignment="1">
      <alignment horizontal="left" vertical="top"/>
    </xf>
    <xf numFmtId="165" fontId="20" fillId="6" borderId="0" xfId="0" applyNumberFormat="1" applyFont="1" applyFill="1" applyAlignment="1">
      <alignment horizontal="left" vertical="top"/>
    </xf>
    <xf numFmtId="165" fontId="25" fillId="9" borderId="0" xfId="0" applyNumberFormat="1" applyFont="1" applyFill="1" applyAlignment="1">
      <alignment horizontal="left" vertical="top"/>
    </xf>
    <xf numFmtId="165" fontId="25" fillId="6" borderId="0" xfId="0" applyNumberFormat="1" applyFont="1" applyFill="1" applyAlignment="1">
      <alignment vertical="top"/>
    </xf>
    <xf numFmtId="0" fontId="11" fillId="6" borderId="0" xfId="0" applyFont="1" applyFill="1" applyAlignment="1">
      <alignment vertical="top"/>
    </xf>
    <xf numFmtId="0" fontId="25" fillId="6" borderId="0" xfId="0" applyFont="1" applyFill="1" applyAlignment="1">
      <alignment vertical="center" wrapText="1"/>
    </xf>
    <xf numFmtId="0" fontId="12" fillId="6" borderId="0" xfId="0" applyFont="1" applyFill="1" applyAlignment="1">
      <alignment horizontal="left" vertical="center"/>
    </xf>
    <xf numFmtId="167" fontId="0" fillId="6" borderId="0" xfId="0" applyNumberFormat="1" applyFill="1"/>
    <xf numFmtId="165" fontId="25" fillId="6" borderId="0" xfId="0" applyNumberFormat="1" applyFont="1" applyFill="1" applyAlignment="1">
      <alignment horizontal="left" vertical="top"/>
    </xf>
    <xf numFmtId="0" fontId="36" fillId="6" borderId="0" xfId="0" applyFont="1" applyFill="1" applyAlignment="1">
      <alignment horizontal="left" vertical="top"/>
    </xf>
    <xf numFmtId="165" fontId="25" fillId="6" borderId="0" xfId="0" applyNumberFormat="1" applyFont="1" applyFill="1" applyAlignment="1">
      <alignment horizontal="right" vertical="top"/>
    </xf>
    <xf numFmtId="0" fontId="35" fillId="6" borderId="0" xfId="0" applyFont="1" applyFill="1" applyAlignment="1">
      <alignment horizontal="left" vertical="center"/>
    </xf>
    <xf numFmtId="166" fontId="20" fillId="6" borderId="0" xfId="0" applyNumberFormat="1" applyFont="1" applyFill="1" applyAlignment="1">
      <alignment horizontal="right" vertical="center"/>
    </xf>
    <xf numFmtId="166" fontId="25" fillId="6" borderId="0" xfId="0" applyNumberFormat="1" applyFont="1" applyFill="1" applyAlignment="1">
      <alignment horizontal="right" vertical="center"/>
    </xf>
    <xf numFmtId="0" fontId="0" fillId="10" borderId="0" xfId="0" applyFill="1"/>
    <xf numFmtId="0" fontId="6" fillId="0" borderId="0" xfId="0" applyFont="1"/>
    <xf numFmtId="0" fontId="0" fillId="0" borderId="0" xfId="0" applyAlignment="1">
      <alignment vertical="center"/>
    </xf>
    <xf numFmtId="1" fontId="0" fillId="0" borderId="0" xfId="0" applyNumberFormat="1"/>
    <xf numFmtId="1" fontId="0" fillId="0" borderId="0" xfId="0" applyNumberFormat="1" applyFill="1" applyBorder="1"/>
    <xf numFmtId="0" fontId="1" fillId="0" borderId="13" xfId="0" applyNumberFormat="1" applyFont="1" applyBorder="1"/>
    <xf numFmtId="0" fontId="0" fillId="0" borderId="13" xfId="0" applyNumberFormat="1" applyFont="1" applyBorder="1"/>
    <xf numFmtId="0" fontId="1" fillId="0" borderId="10" xfId="0" applyNumberFormat="1" applyFont="1" applyBorder="1"/>
    <xf numFmtId="46" fontId="0" fillId="0" borderId="0" xfId="0" applyNumberFormat="1"/>
    <xf numFmtId="0" fontId="0" fillId="0" borderId="0" xfId="0" quotePrefix="1"/>
    <xf numFmtId="0" fontId="39" fillId="0" borderId="0" xfId="0" quotePrefix="1" applyFont="1"/>
    <xf numFmtId="0" fontId="0" fillId="11" borderId="0" xfId="0" applyFill="1"/>
    <xf numFmtId="0" fontId="39" fillId="0" borderId="0" xfId="0" applyFont="1"/>
    <xf numFmtId="0" fontId="0" fillId="0" borderId="36" xfId="0" applyBorder="1"/>
    <xf numFmtId="0" fontId="0" fillId="0" borderId="37" xfId="0" applyBorder="1"/>
    <xf numFmtId="0" fontId="0" fillId="0" borderId="28" xfId="0" applyBorder="1"/>
    <xf numFmtId="169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 wrapText="1"/>
    </xf>
    <xf numFmtId="169" fontId="0" fillId="10" borderId="0" xfId="0" applyNumberFormat="1" applyFill="1"/>
    <xf numFmtId="0" fontId="0" fillId="0" borderId="25" xfId="0" applyBorder="1"/>
    <xf numFmtId="0" fontId="0" fillId="0" borderId="27" xfId="0" applyBorder="1"/>
    <xf numFmtId="0" fontId="1" fillId="0" borderId="38" xfId="0" applyFont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34" xfId="0" applyBorder="1"/>
    <xf numFmtId="1" fontId="0" fillId="0" borderId="41" xfId="0" applyNumberFormat="1" applyFill="1" applyBorder="1"/>
    <xf numFmtId="0" fontId="39" fillId="0" borderId="0" xfId="0" applyFont="1" applyBorder="1" applyAlignment="1">
      <alignment horizontal="center"/>
    </xf>
    <xf numFmtId="0" fontId="0" fillId="0" borderId="0" xfId="0" quotePrefix="1" applyBorder="1"/>
    <xf numFmtId="0" fontId="0" fillId="0" borderId="41" xfId="0" quotePrefix="1" applyBorder="1"/>
    <xf numFmtId="0" fontId="0" fillId="0" borderId="42" xfId="0" applyBorder="1"/>
    <xf numFmtId="0" fontId="0" fillId="0" borderId="35" xfId="0" applyBorder="1"/>
    <xf numFmtId="0" fontId="0" fillId="0" borderId="43" xfId="0" applyBorder="1"/>
    <xf numFmtId="0" fontId="0" fillId="11" borderId="41" xfId="0" applyFill="1" applyBorder="1"/>
    <xf numFmtId="0" fontId="1" fillId="0" borderId="36" xfId="0" applyFont="1" applyBorder="1"/>
    <xf numFmtId="0" fontId="6" fillId="0" borderId="39" xfId="0" applyFont="1" applyBorder="1"/>
    <xf numFmtId="0" fontId="6" fillId="0" borderId="40" xfId="0" applyFont="1" applyBorder="1"/>
    <xf numFmtId="0" fontId="1" fillId="0" borderId="41" xfId="0" applyFont="1" applyBorder="1"/>
    <xf numFmtId="0" fontId="0" fillId="0" borderId="41" xfId="0" applyFont="1" applyBorder="1"/>
    <xf numFmtId="0" fontId="0" fillId="0" borderId="41" xfId="0" applyFill="1" applyBorder="1"/>
    <xf numFmtId="0" fontId="0" fillId="0" borderId="0" xfId="0" applyFill="1" applyBorder="1"/>
    <xf numFmtId="0" fontId="0" fillId="10" borderId="0" xfId="0" applyFill="1" applyBorder="1"/>
    <xf numFmtId="0" fontId="25" fillId="6" borderId="0" xfId="0" applyFont="1" applyFill="1" applyAlignment="1">
      <alignment horizontal="distributed" vertical="top"/>
    </xf>
    <xf numFmtId="0" fontId="13" fillId="6" borderId="0" xfId="0" applyFont="1" applyFill="1" applyAlignment="1">
      <alignment horizontal="left" vertical="center" wrapText="1"/>
    </xf>
    <xf numFmtId="2" fontId="6" fillId="0" borderId="28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38" xfId="0" applyFont="1" applyFill="1" applyBorder="1"/>
    <xf numFmtId="0" fontId="1" fillId="0" borderId="40" xfId="0" applyFont="1" applyBorder="1"/>
    <xf numFmtId="0" fontId="1" fillId="0" borderId="34" xfId="0" applyFont="1" applyBorder="1"/>
    <xf numFmtId="0" fontId="39" fillId="0" borderId="0" xfId="0" applyFont="1" applyBorder="1"/>
    <xf numFmtId="0" fontId="0" fillId="0" borderId="0" xfId="0" applyFont="1" applyBorder="1"/>
    <xf numFmtId="0" fontId="40" fillId="0" borderId="0" xfId="0" applyFont="1" applyBorder="1"/>
    <xf numFmtId="0" fontId="1" fillId="0" borderId="43" xfId="0" applyFont="1" applyBorder="1"/>
    <xf numFmtId="0" fontId="1" fillId="0" borderId="38" xfId="0" applyFont="1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0" xfId="0" quotePrefix="1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43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4" xfId="0" applyBorder="1" applyAlignment="1">
      <alignment horizontal="center" vertical="center" textRotation="90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34" xfId="0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wrapText="1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3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9" fillId="0" borderId="27" xfId="0" applyFont="1" applyFill="1" applyBorder="1" applyAlignment="1">
      <alignment horizontal="center" vertical="center" wrapText="1"/>
    </xf>
    <xf numFmtId="0" fontId="19" fillId="0" borderId="26" xfId="0" applyFont="1" applyFill="1" applyBorder="1" applyAlignment="1">
      <alignment horizontal="right" vertical="center" wrapText="1"/>
    </xf>
    <xf numFmtId="0" fontId="19" fillId="0" borderId="25" xfId="0" applyFont="1" applyFill="1" applyBorder="1" applyAlignment="1">
      <alignment horizontal="right" vertical="center" wrapText="1"/>
    </xf>
    <xf numFmtId="0" fontId="20" fillId="0" borderId="26" xfId="0" applyFont="1" applyFill="1" applyBorder="1" applyAlignment="1">
      <alignment horizontal="right" vertical="center" wrapText="1"/>
    </xf>
    <xf numFmtId="0" fontId="20" fillId="0" borderId="25" xfId="0" applyFont="1" applyFill="1" applyBorder="1" applyAlignment="1">
      <alignment horizontal="right" vertical="center" wrapText="1"/>
    </xf>
    <xf numFmtId="0" fontId="25" fillId="0" borderId="0" xfId="0" applyFont="1" applyAlignment="1">
      <alignment horizontal="distributed" vertical="top"/>
    </xf>
    <xf numFmtId="0" fontId="19" fillId="0" borderId="26" xfId="0" applyFont="1" applyFill="1" applyBorder="1" applyAlignment="1">
      <alignment horizontal="left" vertical="center" wrapText="1"/>
    </xf>
    <xf numFmtId="0" fontId="19" fillId="0" borderId="25" xfId="0" applyFont="1" applyFill="1" applyBorder="1" applyAlignment="1">
      <alignment horizontal="left" vertical="center" wrapText="1"/>
    </xf>
    <xf numFmtId="0" fontId="25" fillId="6" borderId="0" xfId="0" applyFont="1" applyFill="1" applyAlignment="1">
      <alignment horizontal="distributed" vertical="top" wrapText="1"/>
    </xf>
    <xf numFmtId="0" fontId="20" fillId="6" borderId="26" xfId="0" applyFont="1" applyFill="1" applyBorder="1" applyAlignment="1">
      <alignment horizontal="left" vertical="center"/>
    </xf>
    <xf numFmtId="0" fontId="33" fillId="6" borderId="25" xfId="0" applyFont="1" applyFill="1" applyBorder="1" applyAlignment="1">
      <alignment horizontal="left"/>
    </xf>
    <xf numFmtId="0" fontId="20" fillId="6" borderId="26" xfId="0" applyFont="1" applyFill="1" applyBorder="1" applyAlignment="1">
      <alignment horizontal="right" vertical="center" wrapText="1"/>
    </xf>
    <xf numFmtId="0" fontId="33" fillId="6" borderId="25" xfId="0" applyFont="1" applyFill="1" applyBorder="1" applyAlignment="1">
      <alignment horizontal="right" wrapText="1"/>
    </xf>
    <xf numFmtId="0" fontId="20" fillId="6" borderId="27" xfId="0" applyFont="1" applyFill="1" applyBorder="1" applyAlignment="1">
      <alignment horizontal="center" vertical="center" wrapText="1"/>
    </xf>
    <xf numFmtId="0" fontId="25" fillId="6" borderId="0" xfId="0" applyFont="1" applyFill="1" applyAlignment="1">
      <alignment horizontal="distributed" vertical="top"/>
    </xf>
    <xf numFmtId="0" fontId="13" fillId="6" borderId="0" xfId="0" applyFont="1" applyFill="1" applyAlignment="1">
      <alignment horizontal="left" vertical="center" wrapText="1"/>
    </xf>
    <xf numFmtId="0" fontId="20" fillId="6" borderId="26" xfId="0" applyFont="1" applyFill="1" applyBorder="1" applyAlignment="1">
      <alignment horizontal="left" vertical="center" wrapText="1"/>
    </xf>
    <xf numFmtId="0" fontId="20" fillId="6" borderId="0" xfId="0" applyFont="1" applyFill="1" applyAlignment="1">
      <alignment horizontal="left" vertical="center" wrapText="1"/>
    </xf>
    <xf numFmtId="0" fontId="20" fillId="6" borderId="25" xfId="0" applyFont="1" applyFill="1" applyBorder="1" applyAlignment="1">
      <alignment horizontal="left" vertical="center" wrapText="1"/>
    </xf>
    <xf numFmtId="0" fontId="20" fillId="6" borderId="0" xfId="0" applyFont="1" applyFill="1" applyAlignment="1">
      <alignment horizontal="right" vertical="center" wrapText="1"/>
    </xf>
    <xf numFmtId="0" fontId="20" fillId="6" borderId="25" xfId="0" applyFont="1" applyFill="1" applyBorder="1" applyAlignment="1">
      <alignment horizontal="right" vertical="center" wrapText="1"/>
    </xf>
    <xf numFmtId="0" fontId="20" fillId="6" borderId="26" xfId="0" applyFont="1" applyFill="1" applyBorder="1" applyAlignment="1">
      <alignment horizontal="center" vertical="center" wrapText="1"/>
    </xf>
    <xf numFmtId="0" fontId="32" fillId="6" borderId="25" xfId="0" applyFont="1" applyFill="1" applyBorder="1" applyAlignment="1">
      <alignment horizontal="justify" vertical="top" wrapText="1"/>
    </xf>
    <xf numFmtId="0" fontId="33" fillId="6" borderId="25" xfId="0" applyFont="1" applyFill="1" applyBorder="1" applyAlignment="1">
      <alignment vertical="top" wrapText="1"/>
    </xf>
    <xf numFmtId="0" fontId="20" fillId="6" borderId="25" xfId="0" applyFont="1" applyFill="1" applyBorder="1" applyAlignment="1">
      <alignment horizontal="center" vertical="center" wrapText="1"/>
    </xf>
    <xf numFmtId="0" fontId="20" fillId="6" borderId="0" xfId="0" applyFont="1" applyFill="1" applyAlignment="1">
      <alignment horizontal="center" vertical="center" wrapText="1"/>
    </xf>
    <xf numFmtId="0" fontId="33" fillId="6" borderId="25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horizontal="left"/>
    </xf>
    <xf numFmtId="0" fontId="13" fillId="6" borderId="0" xfId="0" applyFont="1" applyFill="1" applyBorder="1" applyAlignment="1">
      <alignment vertical="center" wrapText="1"/>
    </xf>
    <xf numFmtId="0" fontId="20" fillId="6" borderId="0" xfId="0" applyFont="1" applyFill="1" applyBorder="1" applyAlignment="1">
      <alignment horizontal="center" vertical="center" wrapText="1"/>
    </xf>
    <xf numFmtId="0" fontId="20" fillId="6" borderId="0" xfId="0" applyFont="1" applyFill="1" applyBorder="1" applyAlignment="1">
      <alignment horizontal="right" vertical="center"/>
    </xf>
    <xf numFmtId="165" fontId="25" fillId="6" borderId="0" xfId="0" applyNumberFormat="1" applyFont="1" applyFill="1" applyBorder="1" applyAlignment="1">
      <alignment horizontal="right" vertical="center"/>
    </xf>
    <xf numFmtId="0" fontId="1" fillId="6" borderId="38" xfId="0" applyFont="1" applyFill="1" applyBorder="1"/>
    <xf numFmtId="0" fontId="0" fillId="6" borderId="39" xfId="0" applyFill="1" applyBorder="1"/>
    <xf numFmtId="0" fontId="0" fillId="6" borderId="40" xfId="0" applyFill="1" applyBorder="1"/>
    <xf numFmtId="0" fontId="0" fillId="6" borderId="41" xfId="0" applyFill="1" applyBorder="1"/>
    <xf numFmtId="0" fontId="0" fillId="6" borderId="0" xfId="0" applyFill="1" applyBorder="1"/>
    <xf numFmtId="0" fontId="0" fillId="6" borderId="34" xfId="0" applyFill="1" applyBorder="1"/>
    <xf numFmtId="0" fontId="0" fillId="6" borderId="0" xfId="0" quotePrefix="1" applyFill="1" applyBorder="1"/>
    <xf numFmtId="0" fontId="0" fillId="6" borderId="41" xfId="0" quotePrefix="1" applyFill="1" applyBorder="1"/>
    <xf numFmtId="0" fontId="39" fillId="6" borderId="41" xfId="0" applyFont="1" applyFill="1" applyBorder="1"/>
    <xf numFmtId="0" fontId="0" fillId="6" borderId="42" xfId="0" applyFill="1" applyBorder="1"/>
    <xf numFmtId="0" fontId="0" fillId="6" borderId="35" xfId="0" applyFill="1" applyBorder="1"/>
    <xf numFmtId="0" fontId="0" fillId="6" borderId="43" xfId="0" applyFill="1" applyBorder="1"/>
    <xf numFmtId="0" fontId="0" fillId="6" borderId="41" xfId="0" quotePrefix="1" applyFont="1" applyFill="1" applyBorder="1" applyAlignment="1">
      <alignment horizontal="left"/>
    </xf>
    <xf numFmtId="167" fontId="25" fillId="6" borderId="0" xfId="0" applyNumberFormat="1" applyFont="1" applyFill="1" applyBorder="1" applyAlignment="1">
      <alignment horizontal="right" vertical="center"/>
    </xf>
    <xf numFmtId="0" fontId="0" fillId="6" borderId="41" xfId="0" applyFont="1" applyFill="1" applyBorder="1" applyAlignment="1">
      <alignment horizontal="left"/>
    </xf>
    <xf numFmtId="167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/>
    </xf>
    <xf numFmtId="0" fontId="0" fillId="6" borderId="34" xfId="0" applyFont="1" applyFill="1" applyBorder="1" applyAlignment="1">
      <alignment horizontal="left"/>
    </xf>
    <xf numFmtId="167" fontId="0" fillId="6" borderId="0" xfId="0" quotePrefix="1" applyNumberFormat="1" applyFont="1" applyFill="1" applyBorder="1" applyAlignment="1">
      <alignment horizontal="left" vertical="center"/>
    </xf>
    <xf numFmtId="0" fontId="0" fillId="6" borderId="0" xfId="0" quotePrefix="1" applyFont="1" applyFill="1" applyBorder="1" applyAlignment="1">
      <alignment horizontal="left"/>
    </xf>
    <xf numFmtId="0" fontId="39" fillId="6" borderId="41" xfId="0" applyFont="1" applyFill="1" applyBorder="1" applyAlignment="1">
      <alignment horizontal="left"/>
    </xf>
    <xf numFmtId="0" fontId="0" fillId="6" borderId="42" xfId="0" applyFont="1" applyFill="1" applyBorder="1" applyAlignment="1">
      <alignment horizontal="left"/>
    </xf>
    <xf numFmtId="0" fontId="0" fillId="6" borderId="35" xfId="0" applyFont="1" applyFill="1" applyBorder="1" applyAlignment="1">
      <alignment horizontal="left"/>
    </xf>
    <xf numFmtId="0" fontId="0" fillId="6" borderId="43" xfId="0" applyFont="1" applyFill="1" applyBorder="1" applyAlignment="1">
      <alignment horizontal="left"/>
    </xf>
  </cellXfs>
  <cellStyles count="3">
    <cellStyle name="Hipervínculo" xfId="1" builtinId="8"/>
    <cellStyle name="Normal" xfId="0" builtinId="0"/>
    <cellStyle name="Normal 2 3" xfId="2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FFFFFF"/>
      </font>
      <fill>
        <patternFill patternType="solid">
          <fgColor rgb="FF70AD47"/>
          <bgColor rgb="FF70AD47"/>
        </patternFill>
      </fill>
    </dxf>
    <dxf>
      <font>
        <b/>
        <color rgb="FFFFFFFF"/>
      </font>
      <fill>
        <patternFill patternType="solid">
          <fgColor rgb="FF70AD47"/>
          <bgColor rgb="FF70AD47"/>
        </patternFill>
      </fill>
    </dxf>
    <dxf>
      <border>
        <top style="double">
          <color rgb="FF000000"/>
        </top>
      </border>
    </dxf>
    <dxf>
      <font>
        <b/>
        <color rgb="FFFFFFFF"/>
      </font>
      <fill>
        <patternFill patternType="solid">
          <fgColor rgb="FF70AD47"/>
          <bgColor rgb="FF70AD47"/>
        </patternFill>
      </fill>
      <border>
        <bottom style="medium">
          <color rgb="FF000000"/>
        </bottom>
      </border>
    </dxf>
    <dxf>
      <font>
        <color rgb="FF000000"/>
      </font>
      <border>
        <top style="medium">
          <color rgb="FF000000"/>
        </top>
        <bottom style="medium">
          <color rgb="FF000000"/>
        </bottom>
      </border>
    </dxf>
  </dxfs>
  <tableStyles count="1" defaultTableStyle="TableStyleMedium2" defaultPivotStyle="PivotStyleLight16">
    <tableStyle name="TableStyleMedium21 2" pivot="0" count="7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Hotel</a:t>
            </a:r>
            <a:r>
              <a:rPr lang="es-MX" baseline="0"/>
              <a:t> Garay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Hoja9!$D$7</c:f>
              <c:strCache>
                <c:ptCount val="1"/>
                <c:pt idx="0">
                  <c:v>Lunes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Hoja9!$B$8:$B$16</c:f>
              <c:strCache>
                <c:ptCount val="9"/>
                <c:pt idx="0">
                  <c:v>Llaveros</c:v>
                </c:pt>
                <c:pt idx="1">
                  <c:v>Postales</c:v>
                </c:pt>
                <c:pt idx="2">
                  <c:v>Imanes</c:v>
                </c:pt>
                <c:pt idx="3">
                  <c:v>Banderas</c:v>
                </c:pt>
                <c:pt idx="4">
                  <c:v>Placas</c:v>
                </c:pt>
                <c:pt idx="5">
                  <c:v>Cuadros</c:v>
                </c:pt>
                <c:pt idx="6">
                  <c:v>Prendedores</c:v>
                </c:pt>
                <c:pt idx="7">
                  <c:v>Gorras</c:v>
                </c:pt>
                <c:pt idx="8">
                  <c:v>Remeras</c:v>
                </c:pt>
              </c:strCache>
            </c:strRef>
          </c:cat>
          <c:val>
            <c:numRef>
              <c:f>Hoja9!$D$8:$D$16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9</c:v>
                </c:pt>
                <c:pt idx="4">
                  <c:v>14</c:v>
                </c:pt>
                <c:pt idx="5">
                  <c:v>2</c:v>
                </c:pt>
                <c:pt idx="6">
                  <c:v>5</c:v>
                </c:pt>
                <c:pt idx="7">
                  <c:v>11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4-45B1-9EFA-1E3E615D5A71}"/>
            </c:ext>
          </c:extLst>
        </c:ser>
        <c:ser>
          <c:idx val="1"/>
          <c:order val="1"/>
          <c:tx>
            <c:strRef>
              <c:f>Hoja9!$E$7</c:f>
              <c:strCache>
                <c:ptCount val="1"/>
                <c:pt idx="0">
                  <c:v>Martes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Hoja9!$B$8:$B$16</c:f>
              <c:strCache>
                <c:ptCount val="9"/>
                <c:pt idx="0">
                  <c:v>Llaveros</c:v>
                </c:pt>
                <c:pt idx="1">
                  <c:v>Postales</c:v>
                </c:pt>
                <c:pt idx="2">
                  <c:v>Imanes</c:v>
                </c:pt>
                <c:pt idx="3">
                  <c:v>Banderas</c:v>
                </c:pt>
                <c:pt idx="4">
                  <c:v>Placas</c:v>
                </c:pt>
                <c:pt idx="5">
                  <c:v>Cuadros</c:v>
                </c:pt>
                <c:pt idx="6">
                  <c:v>Prendedores</c:v>
                </c:pt>
                <c:pt idx="7">
                  <c:v>Gorras</c:v>
                </c:pt>
                <c:pt idx="8">
                  <c:v>Remeras</c:v>
                </c:pt>
              </c:strCache>
            </c:strRef>
          </c:cat>
          <c:val>
            <c:numRef>
              <c:f>Hoja9!$E$8:$E$16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9</c:v>
                </c:pt>
                <c:pt idx="7">
                  <c:v>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4-45B1-9EFA-1E3E615D5A71}"/>
            </c:ext>
          </c:extLst>
        </c:ser>
        <c:ser>
          <c:idx val="2"/>
          <c:order val="2"/>
          <c:tx>
            <c:strRef>
              <c:f>Hoja9!$F$7</c:f>
              <c:strCache>
                <c:ptCount val="1"/>
                <c:pt idx="0">
                  <c:v>Miércoles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Hoja9!$B$8:$B$16</c:f>
              <c:strCache>
                <c:ptCount val="9"/>
                <c:pt idx="0">
                  <c:v>Llaveros</c:v>
                </c:pt>
                <c:pt idx="1">
                  <c:v>Postales</c:v>
                </c:pt>
                <c:pt idx="2">
                  <c:v>Imanes</c:v>
                </c:pt>
                <c:pt idx="3">
                  <c:v>Banderas</c:v>
                </c:pt>
                <c:pt idx="4">
                  <c:v>Placas</c:v>
                </c:pt>
                <c:pt idx="5">
                  <c:v>Cuadros</c:v>
                </c:pt>
                <c:pt idx="6">
                  <c:v>Prendedores</c:v>
                </c:pt>
                <c:pt idx="7">
                  <c:v>Gorras</c:v>
                </c:pt>
                <c:pt idx="8">
                  <c:v>Remeras</c:v>
                </c:pt>
              </c:strCache>
            </c:strRef>
          </c:cat>
          <c:val>
            <c:numRef>
              <c:f>Hoja9!$F$8:$F$16</c:f>
              <c:numCache>
                <c:formatCode>General</c:formatCode>
                <c:ptCount val="9"/>
                <c:pt idx="0">
                  <c:v>5</c:v>
                </c:pt>
                <c:pt idx="1">
                  <c:v>11</c:v>
                </c:pt>
                <c:pt idx="2">
                  <c:v>4</c:v>
                </c:pt>
                <c:pt idx="3">
                  <c:v>2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84-45B1-9EFA-1E3E615D5A71}"/>
            </c:ext>
          </c:extLst>
        </c:ser>
        <c:ser>
          <c:idx val="3"/>
          <c:order val="3"/>
          <c:tx>
            <c:strRef>
              <c:f>Hoja9!$G$7</c:f>
              <c:strCache>
                <c:ptCount val="1"/>
                <c:pt idx="0">
                  <c:v>Jueves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Hoja9!$B$8:$B$16</c:f>
              <c:strCache>
                <c:ptCount val="9"/>
                <c:pt idx="0">
                  <c:v>Llaveros</c:v>
                </c:pt>
                <c:pt idx="1">
                  <c:v>Postales</c:v>
                </c:pt>
                <c:pt idx="2">
                  <c:v>Imanes</c:v>
                </c:pt>
                <c:pt idx="3">
                  <c:v>Banderas</c:v>
                </c:pt>
                <c:pt idx="4">
                  <c:v>Placas</c:v>
                </c:pt>
                <c:pt idx="5">
                  <c:v>Cuadros</c:v>
                </c:pt>
                <c:pt idx="6">
                  <c:v>Prendedores</c:v>
                </c:pt>
                <c:pt idx="7">
                  <c:v>Gorras</c:v>
                </c:pt>
                <c:pt idx="8">
                  <c:v>Remeras</c:v>
                </c:pt>
              </c:strCache>
            </c:strRef>
          </c:cat>
          <c:val>
            <c:numRef>
              <c:f>Hoja9!$G$8:$G$16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84-45B1-9EFA-1E3E615D5A71}"/>
            </c:ext>
          </c:extLst>
        </c:ser>
        <c:ser>
          <c:idx val="4"/>
          <c:order val="4"/>
          <c:tx>
            <c:strRef>
              <c:f>Hoja9!$H$7</c:f>
              <c:strCache>
                <c:ptCount val="1"/>
                <c:pt idx="0">
                  <c:v>Viernes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Hoja9!$B$8:$B$16</c:f>
              <c:strCache>
                <c:ptCount val="9"/>
                <c:pt idx="0">
                  <c:v>Llaveros</c:v>
                </c:pt>
                <c:pt idx="1">
                  <c:v>Postales</c:v>
                </c:pt>
                <c:pt idx="2">
                  <c:v>Imanes</c:v>
                </c:pt>
                <c:pt idx="3">
                  <c:v>Banderas</c:v>
                </c:pt>
                <c:pt idx="4">
                  <c:v>Placas</c:v>
                </c:pt>
                <c:pt idx="5">
                  <c:v>Cuadros</c:v>
                </c:pt>
                <c:pt idx="6">
                  <c:v>Prendedores</c:v>
                </c:pt>
                <c:pt idx="7">
                  <c:v>Gorras</c:v>
                </c:pt>
                <c:pt idx="8">
                  <c:v>Remeras</c:v>
                </c:pt>
              </c:strCache>
            </c:strRef>
          </c:cat>
          <c:val>
            <c:numRef>
              <c:f>Hoja9!$H$8:$H$16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84-45B1-9EFA-1E3E615D5A71}"/>
            </c:ext>
          </c:extLst>
        </c:ser>
        <c:ser>
          <c:idx val="5"/>
          <c:order val="5"/>
          <c:tx>
            <c:strRef>
              <c:f>Hoja9!$I$7</c:f>
              <c:strCache>
                <c:ptCount val="1"/>
                <c:pt idx="0">
                  <c:v>Sábado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Hoja9!$B$8:$B$16</c:f>
              <c:strCache>
                <c:ptCount val="9"/>
                <c:pt idx="0">
                  <c:v>Llaveros</c:v>
                </c:pt>
                <c:pt idx="1">
                  <c:v>Postales</c:v>
                </c:pt>
                <c:pt idx="2">
                  <c:v>Imanes</c:v>
                </c:pt>
                <c:pt idx="3">
                  <c:v>Banderas</c:v>
                </c:pt>
                <c:pt idx="4">
                  <c:v>Placas</c:v>
                </c:pt>
                <c:pt idx="5">
                  <c:v>Cuadros</c:v>
                </c:pt>
                <c:pt idx="6">
                  <c:v>Prendedores</c:v>
                </c:pt>
                <c:pt idx="7">
                  <c:v>Gorras</c:v>
                </c:pt>
                <c:pt idx="8">
                  <c:v>Remeras</c:v>
                </c:pt>
              </c:strCache>
            </c:strRef>
          </c:cat>
          <c:val>
            <c:numRef>
              <c:f>Hoja9!$I$8:$I$16</c:f>
              <c:numCache>
                <c:formatCode>General</c:formatCode>
                <c:ptCount val="9"/>
                <c:pt idx="0">
                  <c:v>9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84-45B1-9EFA-1E3E615D5A71}"/>
            </c:ext>
          </c:extLst>
        </c:ser>
        <c:ser>
          <c:idx val="6"/>
          <c:order val="6"/>
          <c:tx>
            <c:strRef>
              <c:f>Hoja9!$J$7</c:f>
              <c:strCache>
                <c:ptCount val="1"/>
                <c:pt idx="0">
                  <c:v>Domingo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Hoja9!$B$8:$B$16</c:f>
              <c:strCache>
                <c:ptCount val="9"/>
                <c:pt idx="0">
                  <c:v>Llaveros</c:v>
                </c:pt>
                <c:pt idx="1">
                  <c:v>Postales</c:v>
                </c:pt>
                <c:pt idx="2">
                  <c:v>Imanes</c:v>
                </c:pt>
                <c:pt idx="3">
                  <c:v>Banderas</c:v>
                </c:pt>
                <c:pt idx="4">
                  <c:v>Placas</c:v>
                </c:pt>
                <c:pt idx="5">
                  <c:v>Cuadros</c:v>
                </c:pt>
                <c:pt idx="6">
                  <c:v>Prendedores</c:v>
                </c:pt>
                <c:pt idx="7">
                  <c:v>Gorras</c:v>
                </c:pt>
                <c:pt idx="8">
                  <c:v>Remeras</c:v>
                </c:pt>
              </c:strCache>
            </c:strRef>
          </c:cat>
          <c:val>
            <c:numRef>
              <c:f>Hoja9!$J$8:$J$16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84-45B1-9EFA-1E3E615D5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7365264"/>
        <c:axId val="2037364016"/>
      </c:barChart>
      <c:catAx>
        <c:axId val="203736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7364016"/>
        <c:crosses val="autoZero"/>
        <c:auto val="1"/>
        <c:lblAlgn val="ctr"/>
        <c:lblOffset val="100"/>
        <c:noMultiLvlLbl val="0"/>
      </c:catAx>
      <c:valAx>
        <c:axId val="20373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736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538165</xdr:colOff>
      <xdr:row>24</xdr:row>
      <xdr:rowOff>69057</xdr:rowOff>
    </xdr:from>
    <xdr:to>
      <xdr:col>9</xdr:col>
      <xdr:colOff>759621</xdr:colOff>
      <xdr:row>37</xdr:row>
      <xdr:rowOff>88107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865" t="35942" r="21351" b="29940"/>
        <a:stretch/>
      </xdr:blipFill>
      <xdr:spPr>
        <a:xfrm>
          <a:off x="2085978" y="4807745"/>
          <a:ext cx="6091237" cy="2495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771526</xdr:colOff>
      <xdr:row>6</xdr:row>
      <xdr:rowOff>7143</xdr:rowOff>
    </xdr:from>
    <xdr:to>
      <xdr:col>17</xdr:col>
      <xdr:colOff>716756</xdr:colOff>
      <xdr:row>19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87691</xdr:colOff>
      <xdr:row>18</xdr:row>
      <xdr:rowOff>148167</xdr:rowOff>
    </xdr:from>
    <xdr:to>
      <xdr:col>17</xdr:col>
      <xdr:colOff>425312</xdr:colOff>
      <xdr:row>24</xdr:row>
      <xdr:rowOff>148168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096" t="47845" r="25730" b="31835"/>
        <a:stretch/>
      </xdr:blipFill>
      <xdr:spPr>
        <a:xfrm>
          <a:off x="8829524" y="2857500"/>
          <a:ext cx="4634455" cy="9525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74083</xdr:colOff>
      <xdr:row>12</xdr:row>
      <xdr:rowOff>127000</xdr:rowOff>
    </xdr:from>
    <xdr:to>
      <xdr:col>16</xdr:col>
      <xdr:colOff>201082</xdr:colOff>
      <xdr:row>24</xdr:row>
      <xdr:rowOff>151806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435" t="50643" r="22554" b="15210"/>
        <a:stretch/>
      </xdr:blipFill>
      <xdr:spPr>
        <a:xfrm>
          <a:off x="6201833" y="1915583"/>
          <a:ext cx="4423833" cy="1929806"/>
        </a:xfrm>
        <a:prstGeom prst="rect">
          <a:avLst/>
        </a:prstGeom>
      </xdr:spPr>
    </xdr:pic>
    <xdr:clientData/>
  </xdr:twoCellAnchor>
  <xdr:twoCellAnchor editAs="oneCell">
    <xdr:from>
      <xdr:col>9</xdr:col>
      <xdr:colOff>105834</xdr:colOff>
      <xdr:row>34</xdr:row>
      <xdr:rowOff>42333</xdr:rowOff>
    </xdr:from>
    <xdr:to>
      <xdr:col>16</xdr:col>
      <xdr:colOff>121709</xdr:colOff>
      <xdr:row>47</xdr:row>
      <xdr:rowOff>24564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1148" t="48400" r="5152" b="16439"/>
        <a:stretch/>
      </xdr:blipFill>
      <xdr:spPr>
        <a:xfrm>
          <a:off x="7164917" y="5323416"/>
          <a:ext cx="4312709" cy="19401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58"/>
  <sheetViews>
    <sheetView topLeftCell="A8" zoomScale="80" zoomScaleNormal="80" workbookViewId="0">
      <selection activeCell="B26" sqref="B26"/>
    </sheetView>
  </sheetViews>
  <sheetFormatPr baseColWidth="10" defaultRowHeight="15"/>
  <cols>
    <col min="1" max="1" width="11.5703125" customWidth="1"/>
    <col min="3" max="5" width="11.5703125" style="64"/>
    <col min="7" max="7" width="11.5703125" style="64"/>
    <col min="10" max="10" width="11.5703125" style="64"/>
  </cols>
  <sheetData>
    <row r="1" spans="1:16" ht="15.75" thickBot="1">
      <c r="A1" s="38" t="s">
        <v>107</v>
      </c>
      <c r="B1" s="39" t="s">
        <v>108</v>
      </c>
      <c r="C1" s="40" t="s">
        <v>45</v>
      </c>
      <c r="D1" s="41" t="s">
        <v>46</v>
      </c>
      <c r="E1" s="41" t="s">
        <v>47</v>
      </c>
      <c r="F1" s="41" t="s">
        <v>48</v>
      </c>
      <c r="G1" s="41" t="s">
        <v>49</v>
      </c>
      <c r="H1" s="41" t="s">
        <v>50</v>
      </c>
      <c r="I1" s="42" t="s">
        <v>109</v>
      </c>
      <c r="J1" s="43" t="s">
        <v>110</v>
      </c>
      <c r="K1" s="146" t="s">
        <v>217</v>
      </c>
    </row>
    <row r="2" spans="1:16">
      <c r="A2" s="45" t="s">
        <v>111</v>
      </c>
      <c r="B2" s="46">
        <v>35</v>
      </c>
      <c r="C2" s="47">
        <v>4</v>
      </c>
      <c r="D2" s="48">
        <v>4</v>
      </c>
      <c r="E2" s="48">
        <v>5</v>
      </c>
      <c r="F2" s="48">
        <v>4</v>
      </c>
      <c r="G2" s="48">
        <v>4</v>
      </c>
      <c r="H2" s="48">
        <v>9</v>
      </c>
      <c r="I2" s="49">
        <v>1</v>
      </c>
      <c r="J2" s="50">
        <v>4</v>
      </c>
      <c r="K2" t="s">
        <v>211</v>
      </c>
    </row>
    <row r="3" spans="1:16" hidden="1">
      <c r="A3" s="51" t="s">
        <v>112</v>
      </c>
      <c r="B3" s="52">
        <v>54</v>
      </c>
      <c r="C3" s="53">
        <v>5</v>
      </c>
      <c r="D3" s="54">
        <v>7</v>
      </c>
      <c r="E3" s="54">
        <v>11</v>
      </c>
      <c r="F3" s="54">
        <v>7</v>
      </c>
      <c r="G3" s="54">
        <v>7</v>
      </c>
      <c r="H3" s="54">
        <v>7</v>
      </c>
      <c r="I3" s="55">
        <v>7</v>
      </c>
      <c r="J3" s="56">
        <v>3</v>
      </c>
      <c r="K3" s="29" t="s">
        <v>212</v>
      </c>
      <c r="L3" s="29"/>
    </row>
    <row r="4" spans="1:16" hidden="1">
      <c r="A4" s="51" t="s">
        <v>113</v>
      </c>
      <c r="B4" s="52">
        <v>46</v>
      </c>
      <c r="C4" s="53">
        <v>2</v>
      </c>
      <c r="D4" s="54">
        <v>8</v>
      </c>
      <c r="E4" s="54">
        <v>4</v>
      </c>
      <c r="F4" s="54">
        <v>8</v>
      </c>
      <c r="G4" s="54">
        <v>8</v>
      </c>
      <c r="H4" s="54">
        <v>6</v>
      </c>
      <c r="I4" s="55">
        <v>9</v>
      </c>
      <c r="J4" s="56">
        <v>1</v>
      </c>
      <c r="K4" s="29" t="s">
        <v>212</v>
      </c>
      <c r="L4" s="29"/>
    </row>
    <row r="5" spans="1:16" s="64" customFormat="1">
      <c r="A5" s="51" t="s">
        <v>114</v>
      </c>
      <c r="B5" s="52">
        <v>41</v>
      </c>
      <c r="C5" s="53">
        <v>9</v>
      </c>
      <c r="D5" s="54">
        <v>5</v>
      </c>
      <c r="E5" s="54">
        <v>2</v>
      </c>
      <c r="F5" s="54">
        <v>8</v>
      </c>
      <c r="G5" s="54">
        <v>5</v>
      </c>
      <c r="H5" s="54">
        <v>4</v>
      </c>
      <c r="I5" s="55">
        <v>3</v>
      </c>
      <c r="J5" s="56">
        <v>5</v>
      </c>
      <c r="K5" s="29" t="s">
        <v>211</v>
      </c>
      <c r="L5" s="29"/>
    </row>
    <row r="6" spans="1:16" s="64" customFormat="1" hidden="1">
      <c r="A6" s="51" t="s">
        <v>115</v>
      </c>
      <c r="B6" s="52">
        <v>88</v>
      </c>
      <c r="C6" s="53">
        <v>14</v>
      </c>
      <c r="D6" s="54">
        <v>1</v>
      </c>
      <c r="E6" s="54">
        <v>9</v>
      </c>
      <c r="F6" s="54">
        <v>8</v>
      </c>
      <c r="G6" s="54">
        <v>2</v>
      </c>
      <c r="H6" s="54">
        <v>3</v>
      </c>
      <c r="I6" s="55">
        <v>5</v>
      </c>
      <c r="J6" s="56">
        <v>46</v>
      </c>
      <c r="K6" s="29" t="s">
        <v>212</v>
      </c>
      <c r="L6" s="29"/>
    </row>
    <row r="7" spans="1:16" s="64" customFormat="1">
      <c r="A7" s="51" t="s">
        <v>116</v>
      </c>
      <c r="B7" s="52">
        <v>65</v>
      </c>
      <c r="C7" s="53">
        <v>2</v>
      </c>
      <c r="D7" s="54">
        <v>2</v>
      </c>
      <c r="E7" s="54">
        <v>8</v>
      </c>
      <c r="F7" s="54">
        <v>5</v>
      </c>
      <c r="G7" s="54">
        <v>2</v>
      </c>
      <c r="H7" s="54">
        <v>1</v>
      </c>
      <c r="I7" s="55">
        <v>4</v>
      </c>
      <c r="J7" s="56">
        <v>41</v>
      </c>
      <c r="K7" s="29" t="s">
        <v>211</v>
      </c>
      <c r="L7" s="29"/>
    </row>
    <row r="8" spans="1:16" s="64" customFormat="1">
      <c r="A8" s="51" t="s">
        <v>117</v>
      </c>
      <c r="B8" s="52">
        <v>52</v>
      </c>
      <c r="C8" s="53">
        <v>5</v>
      </c>
      <c r="D8" s="54">
        <v>9</v>
      </c>
      <c r="E8" s="54">
        <v>7</v>
      </c>
      <c r="F8" s="54">
        <v>2</v>
      </c>
      <c r="G8" s="54">
        <v>3</v>
      </c>
      <c r="H8" s="54">
        <v>2</v>
      </c>
      <c r="I8" s="55">
        <v>6</v>
      </c>
      <c r="J8" s="56">
        <v>18</v>
      </c>
      <c r="K8" s="29" t="s">
        <v>211</v>
      </c>
      <c r="L8" s="29"/>
    </row>
    <row r="9" spans="1:16" s="64" customFormat="1" hidden="1">
      <c r="A9" s="51" t="s">
        <v>118</v>
      </c>
      <c r="B9" s="52">
        <v>62</v>
      </c>
      <c r="C9" s="53">
        <v>11</v>
      </c>
      <c r="D9" s="54">
        <v>6</v>
      </c>
      <c r="E9" s="54">
        <v>6</v>
      </c>
      <c r="F9" s="54">
        <v>1</v>
      </c>
      <c r="G9" s="54">
        <v>10</v>
      </c>
      <c r="H9" s="54">
        <v>8</v>
      </c>
      <c r="I9" s="55">
        <v>2</v>
      </c>
      <c r="J9" s="56">
        <v>18</v>
      </c>
      <c r="K9" s="29" t="s">
        <v>212</v>
      </c>
      <c r="L9" s="29"/>
    </row>
    <row r="10" spans="1:16" s="64" customFormat="1" ht="15.75" hidden="1" thickBot="1">
      <c r="A10" s="57" t="s">
        <v>119</v>
      </c>
      <c r="B10" s="58">
        <v>70</v>
      </c>
      <c r="C10" s="59">
        <v>2</v>
      </c>
      <c r="D10" s="60">
        <v>4</v>
      </c>
      <c r="E10" s="60">
        <v>2</v>
      </c>
      <c r="F10" s="60">
        <v>6</v>
      </c>
      <c r="G10" s="60">
        <v>9</v>
      </c>
      <c r="H10" s="60">
        <v>6</v>
      </c>
      <c r="I10" s="61">
        <v>8</v>
      </c>
      <c r="J10" s="62">
        <v>33</v>
      </c>
      <c r="K10" s="29" t="s">
        <v>212</v>
      </c>
      <c r="L10" s="29"/>
    </row>
    <row r="11" spans="1:16" hidden="1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</row>
    <row r="12" spans="1:16" hidden="1"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</row>
    <row r="13" spans="1:16" hidden="1"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6" hidden="1"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</row>
    <row r="15" spans="1:16" hidden="1"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O15" s="29"/>
      <c r="P15" s="29"/>
    </row>
    <row r="16" spans="1:16" hidden="1"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O16" s="29"/>
      <c r="P16" s="29"/>
    </row>
    <row r="17" spans="2:12" hidden="1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2:12" hidden="1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</row>
    <row r="19" spans="2:12" hidden="1"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</row>
    <row r="20" spans="2:12" hidden="1"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</row>
    <row r="21" spans="2:12" hidden="1"/>
    <row r="22" spans="2:12" hidden="1"/>
    <row r="25" spans="2:12" ht="15.75" thickBot="1"/>
    <row r="26" spans="2:12">
      <c r="B26" s="242" t="s">
        <v>308</v>
      </c>
      <c r="C26" s="243"/>
      <c r="D26" s="243"/>
      <c r="E26" s="243"/>
      <c r="F26" s="243"/>
      <c r="G26" s="243"/>
      <c r="H26" s="243"/>
      <c r="I26" s="243"/>
      <c r="J26" s="243"/>
      <c r="K26" s="244"/>
    </row>
    <row r="27" spans="2:12" s="64" customFormat="1">
      <c r="B27" s="258"/>
      <c r="C27" s="65"/>
      <c r="D27" s="65"/>
      <c r="E27" s="65"/>
      <c r="F27" s="65"/>
      <c r="G27" s="65"/>
      <c r="H27" s="65"/>
      <c r="I27" s="65"/>
      <c r="J27" s="65"/>
      <c r="K27" s="246"/>
    </row>
    <row r="28" spans="2:12">
      <c r="B28" s="259" t="s">
        <v>312</v>
      </c>
      <c r="C28" s="65"/>
      <c r="D28" s="65"/>
      <c r="E28" s="65"/>
      <c r="F28" s="65"/>
      <c r="G28" s="65"/>
      <c r="H28" s="65"/>
      <c r="I28" s="65"/>
      <c r="J28" s="65"/>
      <c r="K28" s="246"/>
    </row>
    <row r="29" spans="2:12">
      <c r="B29" s="245"/>
      <c r="C29" s="65"/>
      <c r="D29" s="65"/>
      <c r="E29" s="65"/>
      <c r="F29" s="65"/>
      <c r="G29" s="65"/>
      <c r="H29" s="65"/>
      <c r="I29" s="65"/>
      <c r="J29" s="65"/>
      <c r="K29" s="246"/>
    </row>
    <row r="30" spans="2:12">
      <c r="B30" s="245"/>
      <c r="C30" s="65"/>
      <c r="D30" s="65"/>
      <c r="E30" s="65"/>
      <c r="F30" s="65"/>
      <c r="G30" s="65"/>
      <c r="H30" s="65"/>
      <c r="I30" s="65"/>
      <c r="J30" s="65"/>
      <c r="K30" s="246"/>
    </row>
    <row r="31" spans="2:12">
      <c r="B31" s="245" t="s">
        <v>313</v>
      </c>
      <c r="C31" s="65"/>
      <c r="D31" s="65"/>
      <c r="E31" s="65"/>
      <c r="F31" s="65"/>
      <c r="G31" s="65"/>
      <c r="H31" s="65"/>
      <c r="I31" s="65"/>
      <c r="J31" s="65"/>
      <c r="K31" s="246"/>
    </row>
    <row r="32" spans="2:12">
      <c r="B32" s="245"/>
      <c r="C32" s="65"/>
      <c r="D32" s="65"/>
      <c r="E32" s="65"/>
      <c r="F32" s="65"/>
      <c r="G32" s="65"/>
      <c r="H32" s="65"/>
      <c r="I32" s="65"/>
      <c r="J32" s="65"/>
      <c r="K32" s="246"/>
    </row>
    <row r="33" spans="2:11">
      <c r="B33" s="245" t="s">
        <v>314</v>
      </c>
      <c r="C33" s="65"/>
      <c r="D33" s="65"/>
      <c r="E33" s="65"/>
      <c r="F33" s="65"/>
      <c r="G33" s="65"/>
      <c r="H33" s="65"/>
      <c r="I33" s="65"/>
      <c r="J33" s="65"/>
      <c r="K33" s="246"/>
    </row>
    <row r="34" spans="2:11">
      <c r="B34" s="245"/>
      <c r="C34" s="65"/>
      <c r="D34" s="65"/>
      <c r="E34" s="65"/>
      <c r="F34" s="65"/>
      <c r="G34" s="65"/>
      <c r="H34" s="65"/>
      <c r="I34" s="65"/>
      <c r="J34" s="65"/>
      <c r="K34" s="246"/>
    </row>
    <row r="35" spans="2:11">
      <c r="B35" s="260" t="s">
        <v>315</v>
      </c>
      <c r="C35" s="261"/>
      <c r="D35" s="261"/>
      <c r="E35" s="65"/>
      <c r="F35" s="65"/>
      <c r="G35" s="261"/>
      <c r="H35" s="261"/>
      <c r="I35" s="262"/>
      <c r="J35" s="262"/>
      <c r="K35" s="246"/>
    </row>
    <row r="36" spans="2:11">
      <c r="B36" s="260"/>
      <c r="C36" s="261"/>
      <c r="D36" s="261"/>
      <c r="E36" s="65"/>
      <c r="F36" s="65"/>
      <c r="G36" s="65"/>
      <c r="H36" s="65"/>
      <c r="I36" s="65"/>
      <c r="J36" s="65"/>
      <c r="K36" s="246"/>
    </row>
    <row r="37" spans="2:11" s="64" customFormat="1">
      <c r="B37" s="260" t="s">
        <v>317</v>
      </c>
      <c r="C37" s="261"/>
      <c r="D37" s="261"/>
      <c r="E37" s="65"/>
      <c r="F37" s="65"/>
      <c r="G37" s="65"/>
      <c r="H37" s="65"/>
      <c r="I37" s="65"/>
      <c r="J37" s="65"/>
      <c r="K37" s="246"/>
    </row>
    <row r="38" spans="2:11" s="64" customFormat="1">
      <c r="B38" s="260"/>
      <c r="C38" s="261" t="s">
        <v>318</v>
      </c>
      <c r="D38" s="261"/>
      <c r="E38" s="65"/>
      <c r="F38" s="65"/>
      <c r="G38" s="65"/>
      <c r="H38" s="65"/>
      <c r="I38" s="65"/>
      <c r="J38" s="65"/>
      <c r="K38" s="246"/>
    </row>
    <row r="39" spans="2:11" s="64" customFormat="1">
      <c r="B39" s="260"/>
      <c r="C39" s="261"/>
      <c r="D39" s="261"/>
      <c r="E39" s="65"/>
      <c r="F39" s="65"/>
      <c r="G39" s="65"/>
      <c r="H39" s="65"/>
      <c r="I39" s="65"/>
      <c r="J39" s="65"/>
      <c r="K39" s="246"/>
    </row>
    <row r="40" spans="2:11" s="64" customFormat="1">
      <c r="B40" s="260" t="s">
        <v>320</v>
      </c>
      <c r="C40" s="261"/>
      <c r="D40" s="261"/>
      <c r="E40" s="65"/>
      <c r="F40" s="65"/>
      <c r="G40" s="65"/>
      <c r="H40" s="65"/>
      <c r="I40" s="65"/>
      <c r="J40" s="65"/>
      <c r="K40" s="246"/>
    </row>
    <row r="41" spans="2:11">
      <c r="B41" s="260"/>
      <c r="C41" s="261"/>
      <c r="D41" s="261" t="s">
        <v>319</v>
      </c>
      <c r="E41" s="65"/>
      <c r="F41" s="65"/>
      <c r="G41" s="65"/>
      <c r="H41" s="65"/>
      <c r="I41" s="65"/>
      <c r="J41" s="65"/>
      <c r="K41" s="246"/>
    </row>
    <row r="42" spans="2:11">
      <c r="B42" s="260" t="s">
        <v>292</v>
      </c>
      <c r="C42" s="261" t="s">
        <v>152</v>
      </c>
      <c r="D42" s="261" t="s">
        <v>299</v>
      </c>
      <c r="E42" s="65"/>
      <c r="F42" s="65" t="str">
        <f>CONCATENATE(B42," ",C42)</f>
        <v>Luis Guerrero</v>
      </c>
      <c r="G42" s="65"/>
      <c r="H42" s="65" t="s">
        <v>321</v>
      </c>
      <c r="I42" s="65"/>
      <c r="J42" s="65"/>
      <c r="K42" s="246"/>
    </row>
    <row r="43" spans="2:11">
      <c r="B43" s="245" t="s">
        <v>293</v>
      </c>
      <c r="C43" s="65" t="s">
        <v>296</v>
      </c>
      <c r="D43" s="261" t="s">
        <v>300</v>
      </c>
      <c r="E43" s="65"/>
      <c r="F43" s="65"/>
      <c r="G43" s="65"/>
      <c r="H43" s="65"/>
      <c r="I43" s="65"/>
      <c r="J43" s="65"/>
      <c r="K43" s="246"/>
    </row>
    <row r="44" spans="2:11">
      <c r="B44" s="245" t="s">
        <v>294</v>
      </c>
      <c r="C44" s="65" t="s">
        <v>297</v>
      </c>
      <c r="D44" s="261" t="s">
        <v>301</v>
      </c>
      <c r="E44" s="65"/>
      <c r="F44" s="65"/>
      <c r="G44" s="65"/>
      <c r="H44" s="65"/>
      <c r="I44" s="65"/>
      <c r="J44" s="65"/>
      <c r="K44" s="246"/>
    </row>
    <row r="45" spans="2:11">
      <c r="B45" s="245" t="s">
        <v>295</v>
      </c>
      <c r="C45" s="65" t="s">
        <v>298</v>
      </c>
      <c r="D45" s="261" t="s">
        <v>302</v>
      </c>
      <c r="E45" s="65"/>
      <c r="F45" s="65"/>
      <c r="G45" s="65"/>
      <c r="H45" s="65"/>
      <c r="I45" s="65"/>
      <c r="J45" s="65"/>
      <c r="K45" s="246"/>
    </row>
    <row r="46" spans="2:11">
      <c r="B46" s="245"/>
      <c r="C46" s="65"/>
      <c r="D46" s="65"/>
      <c r="E46" s="65"/>
      <c r="F46" s="65"/>
      <c r="G46" s="65"/>
      <c r="H46" s="65"/>
      <c r="I46" s="65"/>
      <c r="J46" s="65"/>
      <c r="K46" s="246"/>
    </row>
    <row r="47" spans="2:11">
      <c r="B47" s="245"/>
      <c r="C47" s="65"/>
      <c r="D47" s="65"/>
      <c r="E47" s="65"/>
      <c r="F47" s="65"/>
      <c r="G47" s="65"/>
      <c r="H47" s="65"/>
      <c r="I47" s="65"/>
      <c r="J47" s="65"/>
      <c r="K47" s="246"/>
    </row>
    <row r="48" spans="2:11">
      <c r="B48" s="245" t="s">
        <v>316</v>
      </c>
      <c r="C48" s="65" t="s">
        <v>316</v>
      </c>
      <c r="D48" s="65" t="s">
        <v>316</v>
      </c>
      <c r="E48" s="65" t="s">
        <v>316</v>
      </c>
      <c r="F48" s="65"/>
      <c r="G48" s="65" t="s">
        <v>303</v>
      </c>
      <c r="H48" s="65"/>
      <c r="I48" s="65"/>
      <c r="J48" s="65"/>
      <c r="K48" s="246"/>
    </row>
    <row r="49" spans="2:11">
      <c r="B49" s="245" t="s">
        <v>316</v>
      </c>
      <c r="C49" s="65" t="s">
        <v>316</v>
      </c>
      <c r="D49" s="65" t="s">
        <v>316</v>
      </c>
      <c r="E49" s="65" t="s">
        <v>316</v>
      </c>
      <c r="F49" s="65"/>
      <c r="G49" s="65" t="s">
        <v>304</v>
      </c>
      <c r="H49" s="65"/>
      <c r="I49" s="65"/>
      <c r="J49" s="65"/>
      <c r="K49" s="246"/>
    </row>
    <row r="50" spans="2:11">
      <c r="B50" s="245" t="s">
        <v>316</v>
      </c>
      <c r="C50" s="65" t="s">
        <v>316</v>
      </c>
      <c r="D50" s="65" t="s">
        <v>316</v>
      </c>
      <c r="E50" s="65" t="s">
        <v>316</v>
      </c>
      <c r="F50" s="65"/>
      <c r="G50" s="65" t="s">
        <v>305</v>
      </c>
      <c r="H50" s="65"/>
      <c r="I50" s="65"/>
      <c r="J50" s="65"/>
      <c r="K50" s="246"/>
    </row>
    <row r="51" spans="2:11">
      <c r="B51" s="245" t="s">
        <v>316</v>
      </c>
      <c r="C51" s="65" t="s">
        <v>316</v>
      </c>
      <c r="D51" s="65" t="s">
        <v>316</v>
      </c>
      <c r="E51" s="65" t="s">
        <v>316</v>
      </c>
      <c r="F51" s="65"/>
      <c r="G51" s="65"/>
      <c r="H51" s="65"/>
      <c r="I51" s="65"/>
      <c r="J51" s="65"/>
      <c r="K51" s="246"/>
    </row>
    <row r="52" spans="2:11">
      <c r="B52" s="245" t="s">
        <v>316</v>
      </c>
      <c r="C52" s="65" t="s">
        <v>316</v>
      </c>
      <c r="D52" s="65" t="s">
        <v>316</v>
      </c>
      <c r="E52" s="65" t="s">
        <v>316</v>
      </c>
      <c r="F52" s="65"/>
      <c r="G52" s="65"/>
      <c r="H52" s="65"/>
      <c r="I52" s="65"/>
      <c r="J52" s="65"/>
      <c r="K52" s="246"/>
    </row>
    <row r="53" spans="2:11" s="64" customFormat="1">
      <c r="B53" s="245"/>
      <c r="C53" s="65"/>
      <c r="D53" s="65"/>
      <c r="E53" s="65"/>
      <c r="F53" s="65"/>
      <c r="G53" s="65"/>
      <c r="H53" s="65"/>
      <c r="I53" s="65"/>
      <c r="J53" s="65"/>
      <c r="K53" s="246"/>
    </row>
    <row r="54" spans="2:11" s="64" customFormat="1">
      <c r="B54" s="245"/>
      <c r="C54" s="65"/>
      <c r="D54" s="65"/>
      <c r="E54" s="65"/>
      <c r="F54" s="65"/>
      <c r="G54" s="65"/>
      <c r="H54" s="65"/>
      <c r="I54" s="65"/>
      <c r="J54" s="65"/>
      <c r="K54" s="246"/>
    </row>
    <row r="55" spans="2:11">
      <c r="B55" s="245" t="s">
        <v>322</v>
      </c>
      <c r="C55" s="65"/>
      <c r="D55" s="65"/>
      <c r="E55" s="65"/>
      <c r="F55" s="65"/>
      <c r="G55" s="65"/>
      <c r="H55" s="65"/>
      <c r="I55" s="65"/>
      <c r="J55" s="65"/>
      <c r="K55" s="246"/>
    </row>
    <row r="56" spans="2:11">
      <c r="B56" s="245"/>
      <c r="C56" s="65" t="s">
        <v>306</v>
      </c>
      <c r="D56" s="65"/>
      <c r="E56" s="65"/>
      <c r="F56" s="65"/>
      <c r="G56" s="65"/>
      <c r="H56" s="65"/>
      <c r="I56" s="65"/>
      <c r="J56" s="65"/>
      <c r="K56" s="246"/>
    </row>
    <row r="57" spans="2:11">
      <c r="B57" s="245"/>
      <c r="C57" s="65" t="s">
        <v>307</v>
      </c>
      <c r="D57" s="65"/>
      <c r="E57" s="65"/>
      <c r="F57" s="65"/>
      <c r="G57" s="65"/>
      <c r="H57" s="65"/>
      <c r="I57" s="65"/>
      <c r="J57" s="65"/>
      <c r="K57" s="246"/>
    </row>
    <row r="58" spans="2:11" ht="15.75" thickBot="1">
      <c r="B58" s="251"/>
      <c r="C58" s="252"/>
      <c r="D58" s="252"/>
      <c r="E58" s="252"/>
      <c r="F58" s="252"/>
      <c r="G58" s="252"/>
      <c r="H58" s="252"/>
      <c r="I58" s="252"/>
      <c r="J58" s="252"/>
      <c r="K58" s="253"/>
    </row>
  </sheetData>
  <autoFilter ref="K1:K22">
    <filterColumn colId="0">
      <filters>
        <filter val="A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0"/>
  <sheetViews>
    <sheetView topLeftCell="A4" zoomScale="80" zoomScaleNormal="80" workbookViewId="0">
      <selection activeCell="C27" sqref="C27"/>
    </sheetView>
  </sheetViews>
  <sheetFormatPr baseColWidth="10" defaultRowHeight="15"/>
  <sheetData>
    <row r="3" spans="2:11" ht="23.25">
      <c r="B3" s="66" t="s">
        <v>105</v>
      </c>
      <c r="C3" s="64"/>
      <c r="D3" s="64"/>
      <c r="E3" s="64"/>
      <c r="F3" s="64"/>
      <c r="G3" s="64"/>
      <c r="H3" s="64"/>
      <c r="I3" s="64"/>
      <c r="J3" s="64"/>
      <c r="K3" s="64"/>
    </row>
    <row r="4" spans="2:11" ht="18.75">
      <c r="B4" s="68" t="s">
        <v>106</v>
      </c>
      <c r="C4" s="64"/>
      <c r="D4" s="64"/>
      <c r="E4" s="64"/>
      <c r="F4" s="64"/>
      <c r="G4" s="64"/>
      <c r="H4" s="64"/>
      <c r="I4" s="64"/>
      <c r="J4" s="64"/>
      <c r="K4" s="64"/>
    </row>
    <row r="6" spans="2:11" ht="15.75" thickBot="1"/>
    <row r="7" spans="2:11" ht="16.5" thickTop="1" thickBot="1">
      <c r="B7" s="141" t="s">
        <v>107</v>
      </c>
      <c r="C7" s="142" t="s">
        <v>108</v>
      </c>
      <c r="D7" s="142" t="s">
        <v>45</v>
      </c>
      <c r="E7" s="142" t="s">
        <v>46</v>
      </c>
      <c r="F7" s="142" t="s">
        <v>47</v>
      </c>
      <c r="G7" s="142" t="s">
        <v>48</v>
      </c>
      <c r="H7" s="142" t="s">
        <v>49</v>
      </c>
      <c r="I7" s="142" t="s">
        <v>50</v>
      </c>
      <c r="J7" s="142" t="s">
        <v>109</v>
      </c>
      <c r="K7" s="143" t="s">
        <v>110</v>
      </c>
    </row>
    <row r="8" spans="2:11" ht="15.75" thickTop="1">
      <c r="B8" s="144" t="s">
        <v>111</v>
      </c>
      <c r="C8" s="65">
        <v>35</v>
      </c>
      <c r="D8" s="65">
        <v>4</v>
      </c>
      <c r="E8" s="65">
        <v>4</v>
      </c>
      <c r="F8" s="65">
        <v>5</v>
      </c>
      <c r="G8" s="65">
        <v>4</v>
      </c>
      <c r="H8" s="65">
        <v>4</v>
      </c>
      <c r="I8" s="65">
        <v>9</v>
      </c>
      <c r="J8" s="65">
        <v>1</v>
      </c>
      <c r="K8" s="67">
        <v>4</v>
      </c>
    </row>
    <row r="9" spans="2:11">
      <c r="B9" s="144" t="s">
        <v>112</v>
      </c>
      <c r="C9" s="65">
        <v>54</v>
      </c>
      <c r="D9" s="65">
        <v>5</v>
      </c>
      <c r="E9" s="65">
        <v>7</v>
      </c>
      <c r="F9" s="65">
        <v>11</v>
      </c>
      <c r="G9" s="65">
        <v>7</v>
      </c>
      <c r="H9" s="65">
        <v>7</v>
      </c>
      <c r="I9" s="65">
        <v>7</v>
      </c>
      <c r="J9" s="65">
        <v>7</v>
      </c>
      <c r="K9" s="67">
        <v>3</v>
      </c>
    </row>
    <row r="10" spans="2:11">
      <c r="B10" s="144" t="s">
        <v>113</v>
      </c>
      <c r="C10" s="65">
        <v>46</v>
      </c>
      <c r="D10" s="65">
        <v>2</v>
      </c>
      <c r="E10" s="65">
        <v>8</v>
      </c>
      <c r="F10" s="65">
        <v>4</v>
      </c>
      <c r="G10" s="65">
        <v>8</v>
      </c>
      <c r="H10" s="65">
        <v>8</v>
      </c>
      <c r="I10" s="65">
        <v>6</v>
      </c>
      <c r="J10" s="65">
        <v>9</v>
      </c>
      <c r="K10" s="67">
        <v>1</v>
      </c>
    </row>
    <row r="11" spans="2:11">
      <c r="B11" s="144" t="s">
        <v>114</v>
      </c>
      <c r="C11" s="65">
        <v>41</v>
      </c>
      <c r="D11" s="65">
        <v>9</v>
      </c>
      <c r="E11" s="65">
        <v>5</v>
      </c>
      <c r="F11" s="65">
        <v>2</v>
      </c>
      <c r="G11" s="65">
        <v>8</v>
      </c>
      <c r="H11" s="65">
        <v>5</v>
      </c>
      <c r="I11" s="65">
        <v>4</v>
      </c>
      <c r="J11" s="65">
        <v>3</v>
      </c>
      <c r="K11" s="67">
        <v>5</v>
      </c>
    </row>
    <row r="12" spans="2:11">
      <c r="B12" s="144" t="s">
        <v>115</v>
      </c>
      <c r="C12" s="65">
        <v>88</v>
      </c>
      <c r="D12" s="65">
        <v>14</v>
      </c>
      <c r="E12" s="65">
        <v>1</v>
      </c>
      <c r="F12" s="65">
        <v>9</v>
      </c>
      <c r="G12" s="65">
        <v>8</v>
      </c>
      <c r="H12" s="65">
        <v>2</v>
      </c>
      <c r="I12" s="65">
        <v>3</v>
      </c>
      <c r="J12" s="65">
        <v>5</v>
      </c>
      <c r="K12" s="67">
        <v>46</v>
      </c>
    </row>
    <row r="13" spans="2:11">
      <c r="B13" s="144" t="s">
        <v>116</v>
      </c>
      <c r="C13" s="65">
        <v>65</v>
      </c>
      <c r="D13" s="65">
        <v>2</v>
      </c>
      <c r="E13" s="65">
        <v>2</v>
      </c>
      <c r="F13" s="65">
        <v>8</v>
      </c>
      <c r="G13" s="65">
        <v>5</v>
      </c>
      <c r="H13" s="65">
        <v>2</v>
      </c>
      <c r="I13" s="65">
        <v>1</v>
      </c>
      <c r="J13" s="65">
        <v>4</v>
      </c>
      <c r="K13" s="67">
        <v>41</v>
      </c>
    </row>
    <row r="14" spans="2:11">
      <c r="B14" s="144" t="s">
        <v>117</v>
      </c>
      <c r="C14" s="65">
        <v>52</v>
      </c>
      <c r="D14" s="65">
        <v>5</v>
      </c>
      <c r="E14" s="65">
        <v>9</v>
      </c>
      <c r="F14" s="65">
        <v>7</v>
      </c>
      <c r="G14" s="65">
        <v>2</v>
      </c>
      <c r="H14" s="65">
        <v>3</v>
      </c>
      <c r="I14" s="65">
        <v>2</v>
      </c>
      <c r="J14" s="65">
        <v>6</v>
      </c>
      <c r="K14" s="67">
        <v>18</v>
      </c>
    </row>
    <row r="15" spans="2:11">
      <c r="B15" s="144" t="s">
        <v>118</v>
      </c>
      <c r="C15" s="65">
        <v>62</v>
      </c>
      <c r="D15" s="65">
        <v>11</v>
      </c>
      <c r="E15" s="65">
        <v>6</v>
      </c>
      <c r="F15" s="65">
        <v>6</v>
      </c>
      <c r="G15" s="65">
        <v>1</v>
      </c>
      <c r="H15" s="65">
        <v>10</v>
      </c>
      <c r="I15" s="65">
        <v>8</v>
      </c>
      <c r="J15" s="65">
        <v>2</v>
      </c>
      <c r="K15" s="67">
        <v>18</v>
      </c>
    </row>
    <row r="16" spans="2:11" ht="15.75" thickBot="1">
      <c r="B16" s="145" t="s">
        <v>119</v>
      </c>
      <c r="C16" s="65">
        <v>70</v>
      </c>
      <c r="D16" s="65">
        <v>2</v>
      </c>
      <c r="E16" s="65">
        <v>4</v>
      </c>
      <c r="F16" s="65">
        <v>2</v>
      </c>
      <c r="G16" s="65">
        <v>6</v>
      </c>
      <c r="H16" s="65">
        <v>9</v>
      </c>
      <c r="I16" s="65">
        <v>6</v>
      </c>
      <c r="J16" s="65">
        <v>8</v>
      </c>
      <c r="K16" s="67">
        <v>33</v>
      </c>
    </row>
    <row r="17" spans="2:8" ht="15.75" thickTop="1"/>
    <row r="18" spans="2:8" ht="15.75" thickBot="1"/>
    <row r="19" spans="2:8">
      <c r="B19" s="267" t="s">
        <v>382</v>
      </c>
      <c r="C19" s="243"/>
      <c r="D19" s="243"/>
      <c r="E19" s="243"/>
      <c r="F19" s="243"/>
      <c r="G19" s="243"/>
      <c r="H19" s="244"/>
    </row>
    <row r="20" spans="2:8">
      <c r="B20" s="245"/>
      <c r="C20" s="65"/>
      <c r="D20" s="65"/>
      <c r="E20" s="65"/>
      <c r="F20" s="65"/>
      <c r="G20" s="65"/>
      <c r="H20" s="246"/>
    </row>
    <row r="21" spans="2:8">
      <c r="B21" s="245" t="s">
        <v>428</v>
      </c>
      <c r="C21" s="65"/>
      <c r="D21" s="65"/>
      <c r="E21" s="65"/>
      <c r="F21" s="65"/>
      <c r="G21" s="65"/>
      <c r="H21" s="246"/>
    </row>
    <row r="22" spans="2:8">
      <c r="B22" s="245"/>
      <c r="C22" s="249" t="s">
        <v>433</v>
      </c>
      <c r="D22" s="65"/>
      <c r="E22" s="65"/>
      <c r="F22" s="65"/>
      <c r="G22" s="65"/>
      <c r="H22" s="246"/>
    </row>
    <row r="23" spans="2:8">
      <c r="B23" s="245"/>
      <c r="C23" s="65" t="s">
        <v>429</v>
      </c>
      <c r="D23" s="65"/>
      <c r="E23" s="65"/>
      <c r="F23" s="65"/>
      <c r="G23" s="65"/>
      <c r="H23" s="246"/>
    </row>
    <row r="24" spans="2:8">
      <c r="B24" s="245"/>
      <c r="C24" s="65" t="s">
        <v>432</v>
      </c>
      <c r="D24" s="65"/>
      <c r="E24" s="65"/>
      <c r="F24" s="65"/>
      <c r="G24" s="65"/>
      <c r="H24" s="246"/>
    </row>
    <row r="25" spans="2:8">
      <c r="B25" s="245"/>
      <c r="C25" s="65" t="s">
        <v>430</v>
      </c>
      <c r="D25" s="65"/>
      <c r="E25" s="65"/>
      <c r="F25" s="65"/>
      <c r="G25" s="65"/>
      <c r="H25" s="246"/>
    </row>
    <row r="26" spans="2:8">
      <c r="B26" s="245"/>
      <c r="C26" s="65" t="s">
        <v>431</v>
      </c>
      <c r="D26" s="65"/>
      <c r="E26" s="65"/>
      <c r="F26" s="65"/>
      <c r="G26" s="65"/>
      <c r="H26" s="246"/>
    </row>
    <row r="27" spans="2:8">
      <c r="B27" s="245"/>
      <c r="C27" s="65"/>
      <c r="D27" s="65"/>
      <c r="E27" s="65"/>
      <c r="F27" s="65"/>
      <c r="G27" s="65"/>
      <c r="H27" s="246"/>
    </row>
    <row r="28" spans="2:8">
      <c r="B28" s="245"/>
      <c r="C28" s="249" t="s">
        <v>434</v>
      </c>
      <c r="D28" s="65"/>
      <c r="E28" s="65"/>
      <c r="F28" s="65"/>
      <c r="G28" s="65"/>
      <c r="H28" s="246"/>
    </row>
    <row r="29" spans="2:8">
      <c r="B29" s="245"/>
      <c r="C29" s="65" t="s">
        <v>435</v>
      </c>
      <c r="D29" s="65"/>
      <c r="E29" s="65"/>
      <c r="F29" s="65"/>
      <c r="G29" s="65"/>
      <c r="H29" s="246"/>
    </row>
    <row r="30" spans="2:8" ht="15.75" thickBot="1">
      <c r="B30" s="251"/>
      <c r="C30" s="252"/>
      <c r="D30" s="252"/>
      <c r="E30" s="252"/>
      <c r="F30" s="252"/>
      <c r="G30" s="252"/>
      <c r="H30" s="25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workbookViewId="0">
      <selection activeCell="A17" sqref="A17"/>
    </sheetView>
  </sheetViews>
  <sheetFormatPr baseColWidth="10" defaultColWidth="11.42578125" defaultRowHeight="14.25"/>
  <cols>
    <col min="1" max="1" width="31.7109375" style="110" customWidth="1" collapsed="1"/>
    <col min="2" max="2" width="14.7109375" style="69" customWidth="1" collapsed="1"/>
    <col min="3" max="3" width="0.85546875" style="69" customWidth="1" collapsed="1"/>
    <col min="4" max="4" width="17.7109375" style="69" customWidth="1" collapsed="1"/>
    <col min="5" max="5" width="0.85546875" style="69" customWidth="1" collapsed="1"/>
    <col min="6" max="6" width="14.7109375" style="69" customWidth="1" collapsed="1"/>
    <col min="7" max="7" width="16.7109375" style="69" customWidth="1" collapsed="1"/>
    <col min="8" max="8" width="0.85546875" style="69" customWidth="1" collapsed="1"/>
    <col min="9" max="9" width="12.7109375" style="69" customWidth="1" collapsed="1"/>
    <col min="10" max="10" width="0.85546875" style="69" customWidth="1" collapsed="1"/>
    <col min="11" max="11" width="14.7109375" style="69" customWidth="1" collapsed="1"/>
    <col min="12" max="12" width="12.7109375" style="69" customWidth="1" collapsed="1"/>
    <col min="13" max="13" width="0.85546875" style="69" customWidth="1" collapsed="1"/>
    <col min="14" max="15" width="12.7109375" style="69" customWidth="1" collapsed="1"/>
    <col min="16" max="16" width="0.85546875" style="69" customWidth="1" collapsed="1"/>
    <col min="17" max="17" width="22.7109375" style="69" customWidth="1" collapsed="1"/>
    <col min="18" max="18" width="0.85546875" style="69" customWidth="1" collapsed="1"/>
    <col min="19" max="19" width="14.7109375" style="69" customWidth="1" collapsed="1"/>
    <col min="20" max="20" width="1.140625" style="69" customWidth="1" collapsed="1"/>
    <col min="21" max="21" width="14.7109375" style="69" customWidth="1" collapsed="1"/>
    <col min="22" max="16384" width="11.42578125" style="69" collapsed="1"/>
  </cols>
  <sheetData>
    <row r="1" spans="1:23" ht="12.75" customHeight="1">
      <c r="A1" s="63" t="s">
        <v>120</v>
      </c>
    </row>
    <row r="2" spans="1:23" ht="12.75" customHeight="1">
      <c r="A2" s="70"/>
    </row>
    <row r="3" spans="1:23" s="71" customFormat="1" ht="12.75" customHeight="1">
      <c r="A3" s="71" t="s">
        <v>121</v>
      </c>
      <c r="E3" s="72"/>
      <c r="G3" s="72"/>
      <c r="H3" s="72"/>
      <c r="Q3" s="72"/>
      <c r="U3" s="72" t="s">
        <v>122</v>
      </c>
      <c r="W3" s="73" t="s">
        <v>123</v>
      </c>
    </row>
    <row r="4" spans="1:23" s="71" customFormat="1" ht="12.75" customHeight="1">
      <c r="A4" s="71" t="s">
        <v>124</v>
      </c>
      <c r="G4" s="74"/>
      <c r="Q4" s="74"/>
      <c r="U4" s="74"/>
    </row>
    <row r="5" spans="1:23" s="71" customFormat="1" ht="12.75" customHeight="1">
      <c r="A5" s="75">
        <v>2019</v>
      </c>
    </row>
    <row r="6" spans="1:23" ht="4.5" customHeight="1">
      <c r="A6" s="76"/>
      <c r="B6" s="77"/>
      <c r="C6" s="77"/>
      <c r="D6" s="78"/>
      <c r="E6" s="79"/>
      <c r="F6" s="78"/>
      <c r="G6" s="79"/>
      <c r="H6" s="79"/>
    </row>
    <row r="7" spans="1:23" ht="30" customHeight="1">
      <c r="A7" s="305" t="s">
        <v>125</v>
      </c>
      <c r="B7" s="302" t="s">
        <v>126</v>
      </c>
      <c r="C7" s="80"/>
      <c r="D7" s="302" t="s">
        <v>127</v>
      </c>
      <c r="E7" s="81"/>
      <c r="F7" s="299" t="s">
        <v>128</v>
      </c>
      <c r="G7" s="299"/>
      <c r="H7" s="82"/>
      <c r="I7" s="302" t="s">
        <v>129</v>
      </c>
      <c r="J7" s="80"/>
      <c r="K7" s="299" t="s">
        <v>130</v>
      </c>
      <c r="L7" s="299"/>
      <c r="M7" s="83"/>
      <c r="N7" s="299" t="s">
        <v>131</v>
      </c>
      <c r="O7" s="299"/>
      <c r="P7" s="81"/>
      <c r="Q7" s="300" t="s">
        <v>132</v>
      </c>
      <c r="R7" s="81"/>
      <c r="S7" s="302" t="s">
        <v>133</v>
      </c>
      <c r="T7" s="80"/>
      <c r="U7" s="302" t="s">
        <v>134</v>
      </c>
    </row>
    <row r="8" spans="1:23" ht="30" customHeight="1">
      <c r="A8" s="306"/>
      <c r="B8" s="303"/>
      <c r="C8" s="84"/>
      <c r="D8" s="303"/>
      <c r="E8" s="84"/>
      <c r="F8" s="85" t="s">
        <v>135</v>
      </c>
      <c r="G8" s="85" t="s">
        <v>136</v>
      </c>
      <c r="H8" s="85"/>
      <c r="I8" s="303"/>
      <c r="J8" s="84"/>
      <c r="K8" s="85" t="s">
        <v>137</v>
      </c>
      <c r="L8" s="85" t="s">
        <v>138</v>
      </c>
      <c r="M8" s="84"/>
      <c r="N8" s="85" t="s">
        <v>139</v>
      </c>
      <c r="O8" s="85" t="s">
        <v>138</v>
      </c>
      <c r="P8" s="84"/>
      <c r="Q8" s="301"/>
      <c r="R8" s="86"/>
      <c r="S8" s="303"/>
      <c r="T8" s="84"/>
      <c r="U8" s="303"/>
    </row>
    <row r="9" spans="1:23" ht="4.5" customHeight="1">
      <c r="A9" s="87"/>
      <c r="B9" s="88"/>
      <c r="C9" s="88"/>
      <c r="D9" s="88"/>
      <c r="E9" s="88"/>
      <c r="F9" s="88"/>
      <c r="I9" s="88"/>
      <c r="J9" s="88"/>
      <c r="K9" s="88"/>
      <c r="N9" s="88"/>
      <c r="S9" s="88"/>
      <c r="T9" s="88"/>
    </row>
    <row r="10" spans="1:23" s="93" customFormat="1" ht="12.75" customHeight="1">
      <c r="A10" s="89" t="s">
        <v>140</v>
      </c>
      <c r="B10" s="90">
        <v>89941137</v>
      </c>
      <c r="C10" s="91"/>
      <c r="D10" s="90">
        <v>38871879</v>
      </c>
      <c r="E10" s="91"/>
      <c r="F10" s="90">
        <v>94842455043</v>
      </c>
      <c r="G10" s="90">
        <v>2439.8731803780302</v>
      </c>
      <c r="H10" s="92"/>
      <c r="I10" s="90">
        <v>22349510</v>
      </c>
      <c r="J10" s="91"/>
      <c r="K10" s="90">
        <v>177372003792</v>
      </c>
      <c r="L10" s="90">
        <v>7936.2815467542696</v>
      </c>
      <c r="M10" s="91"/>
      <c r="N10" s="90">
        <v>9906676445</v>
      </c>
      <c r="O10" s="90">
        <v>443.261460542088</v>
      </c>
      <c r="P10" s="92"/>
      <c r="Q10" s="90">
        <v>40702299</v>
      </c>
      <c r="R10" s="91"/>
      <c r="S10" s="90">
        <v>282121135280</v>
      </c>
      <c r="T10" s="90"/>
      <c r="U10" s="90">
        <v>6931.3316989784798</v>
      </c>
      <c r="W10" s="94"/>
    </row>
    <row r="11" spans="1:23" ht="12.75" customHeight="1">
      <c r="A11" s="95" t="s">
        <v>141</v>
      </c>
      <c r="B11" s="96">
        <v>937605</v>
      </c>
      <c r="C11" s="97"/>
      <c r="D11" s="96">
        <v>524968</v>
      </c>
      <c r="E11" s="97"/>
      <c r="F11" s="96">
        <v>1290060950</v>
      </c>
      <c r="G11" s="96">
        <v>2457.40873729446</v>
      </c>
      <c r="H11" s="98"/>
      <c r="I11" s="96">
        <v>311254</v>
      </c>
      <c r="J11" s="97"/>
      <c r="K11" s="99">
        <v>4764235050</v>
      </c>
      <c r="L11" s="99">
        <v>15306.582566007201</v>
      </c>
      <c r="M11" s="97"/>
      <c r="N11" s="99">
        <v>196811450</v>
      </c>
      <c r="O11" s="99">
        <v>632.31781760234401</v>
      </c>
      <c r="P11" s="98"/>
      <c r="Q11" s="96">
        <v>493886</v>
      </c>
      <c r="R11" s="97"/>
      <c r="S11" s="100">
        <v>6251107450</v>
      </c>
      <c r="T11" s="96"/>
      <c r="U11" s="100">
        <v>12656.984506545999</v>
      </c>
      <c r="W11" s="101"/>
    </row>
    <row r="12" spans="1:23" ht="12.75" customHeight="1">
      <c r="A12" s="95" t="s">
        <v>142</v>
      </c>
      <c r="B12" s="96">
        <v>2664093</v>
      </c>
      <c r="C12" s="97"/>
      <c r="D12" s="96">
        <v>1084698</v>
      </c>
      <c r="E12" s="97"/>
      <c r="F12" s="96">
        <v>3558385347</v>
      </c>
      <c r="G12" s="96">
        <v>3280.5309376434702</v>
      </c>
      <c r="H12" s="98"/>
      <c r="I12" s="96">
        <v>811390</v>
      </c>
      <c r="J12" s="97"/>
      <c r="K12" s="100">
        <v>5779293231</v>
      </c>
      <c r="L12" s="100">
        <v>7122.7069978678601</v>
      </c>
      <c r="M12" s="97"/>
      <c r="N12" s="99">
        <v>226830894</v>
      </c>
      <c r="O12" s="99">
        <v>279.55840471290003</v>
      </c>
      <c r="P12" s="98"/>
      <c r="Q12" s="96">
        <v>1294438</v>
      </c>
      <c r="R12" s="97"/>
      <c r="S12" s="96">
        <v>9564509472</v>
      </c>
      <c r="T12" s="96"/>
      <c r="U12" s="96">
        <v>7388.9282236769895</v>
      </c>
      <c r="W12" s="101"/>
    </row>
    <row r="13" spans="1:23" ht="12.75" customHeight="1">
      <c r="A13" s="95" t="s">
        <v>143</v>
      </c>
      <c r="B13" s="96">
        <v>630115</v>
      </c>
      <c r="C13" s="97"/>
      <c r="D13" s="96">
        <v>207667</v>
      </c>
      <c r="E13" s="97"/>
      <c r="F13" s="96">
        <v>762966550</v>
      </c>
      <c r="G13" s="96">
        <v>3673.9903306736301</v>
      </c>
      <c r="H13" s="98"/>
      <c r="I13" s="96">
        <v>107215</v>
      </c>
      <c r="J13" s="97"/>
      <c r="K13" s="96">
        <v>574826350</v>
      </c>
      <c r="L13" s="96">
        <v>5361.4358998274502</v>
      </c>
      <c r="M13" s="97"/>
      <c r="N13" s="99">
        <v>9585000</v>
      </c>
      <c r="O13" s="99">
        <v>89.399804131884494</v>
      </c>
      <c r="P13" s="98"/>
      <c r="Q13" s="96">
        <v>234993</v>
      </c>
      <c r="R13" s="97"/>
      <c r="S13" s="96">
        <v>1347377900</v>
      </c>
      <c r="T13" s="96"/>
      <c r="U13" s="96">
        <v>5733.6937696016503</v>
      </c>
      <c r="W13" s="101"/>
    </row>
    <row r="14" spans="1:23" ht="12.75" customHeight="1">
      <c r="A14" s="95" t="s">
        <v>144</v>
      </c>
      <c r="B14" s="96">
        <v>684742</v>
      </c>
      <c r="C14" s="97"/>
      <c r="D14" s="96">
        <v>284796</v>
      </c>
      <c r="E14" s="97"/>
      <c r="F14" s="96">
        <v>621367875</v>
      </c>
      <c r="G14" s="96">
        <v>2181.7998672734202</v>
      </c>
      <c r="H14" s="98"/>
      <c r="I14" s="96">
        <v>115261</v>
      </c>
      <c r="J14" s="97"/>
      <c r="K14" s="96">
        <v>585715978</v>
      </c>
      <c r="L14" s="96">
        <v>5081.6492829317804</v>
      </c>
      <c r="M14" s="97"/>
      <c r="N14" s="99">
        <v>119527550</v>
      </c>
      <c r="O14" s="99">
        <v>1037.0164235951399</v>
      </c>
      <c r="P14" s="98"/>
      <c r="Q14" s="96">
        <v>294219</v>
      </c>
      <c r="R14" s="97"/>
      <c r="S14" s="96">
        <v>1326611403</v>
      </c>
      <c r="T14" s="96"/>
      <c r="U14" s="96">
        <v>4508.9249946468399</v>
      </c>
      <c r="W14" s="101"/>
    </row>
    <row r="15" spans="1:23" ht="12.75" customHeight="1">
      <c r="A15" s="95" t="s">
        <v>145</v>
      </c>
      <c r="B15" s="96">
        <v>2185656</v>
      </c>
      <c r="C15" s="97"/>
      <c r="D15" s="96">
        <v>840380</v>
      </c>
      <c r="E15" s="97"/>
      <c r="F15" s="96">
        <v>2379525625</v>
      </c>
      <c r="G15" s="96">
        <v>2831.4876900925801</v>
      </c>
      <c r="H15" s="98"/>
      <c r="I15" s="96">
        <v>388743</v>
      </c>
      <c r="J15" s="97"/>
      <c r="K15" s="99">
        <v>3142533285</v>
      </c>
      <c r="L15" s="99">
        <v>8083.8324677228902</v>
      </c>
      <c r="M15" s="97"/>
      <c r="N15" s="99">
        <v>274581150</v>
      </c>
      <c r="O15" s="99">
        <v>706.33078923607604</v>
      </c>
      <c r="P15" s="98"/>
      <c r="Q15" s="96">
        <v>893279</v>
      </c>
      <c r="R15" s="97"/>
      <c r="S15" s="100">
        <v>5796640060</v>
      </c>
      <c r="T15" s="96"/>
      <c r="U15" s="100">
        <v>6489.1708637502998</v>
      </c>
      <c r="W15" s="101"/>
    </row>
    <row r="16" spans="1:23" ht="12.75" customHeight="1">
      <c r="A16" s="95" t="s">
        <v>146</v>
      </c>
      <c r="B16" s="96">
        <v>563904</v>
      </c>
      <c r="C16" s="97"/>
      <c r="D16" s="96">
        <v>253658</v>
      </c>
      <c r="E16" s="97"/>
      <c r="F16" s="96">
        <v>824853990</v>
      </c>
      <c r="G16" s="96">
        <v>3251.83510868965</v>
      </c>
      <c r="H16" s="98"/>
      <c r="I16" s="96">
        <v>112463</v>
      </c>
      <c r="J16" s="97"/>
      <c r="K16" s="100">
        <v>717285726</v>
      </c>
      <c r="L16" s="100">
        <v>6377.9707637178499</v>
      </c>
      <c r="M16" s="97"/>
      <c r="N16" s="99">
        <v>33731700</v>
      </c>
      <c r="O16" s="99">
        <v>299.93597894418599</v>
      </c>
      <c r="P16" s="98"/>
      <c r="Q16" s="96">
        <v>251402</v>
      </c>
      <c r="R16" s="97"/>
      <c r="S16" s="96">
        <v>1575871416</v>
      </c>
      <c r="T16" s="96"/>
      <c r="U16" s="96">
        <v>6268.3328533583699</v>
      </c>
      <c r="W16" s="101"/>
    </row>
    <row r="17" spans="1:23" ht="12.75" customHeight="1">
      <c r="A17" s="95" t="s">
        <v>147</v>
      </c>
      <c r="B17" s="96">
        <v>3558368</v>
      </c>
      <c r="C17" s="97"/>
      <c r="D17" s="96">
        <v>1283148</v>
      </c>
      <c r="E17" s="97"/>
      <c r="F17" s="96">
        <v>2240295750</v>
      </c>
      <c r="G17" s="96">
        <v>1745.9371405325001</v>
      </c>
      <c r="H17" s="98"/>
      <c r="I17" s="96">
        <v>441822</v>
      </c>
      <c r="J17" s="97"/>
      <c r="K17" s="99">
        <v>3152302395</v>
      </c>
      <c r="L17" s="99">
        <v>7134.7791531431203</v>
      </c>
      <c r="M17" s="97"/>
      <c r="N17" s="99">
        <v>261368800</v>
      </c>
      <c r="O17" s="99">
        <v>591.57036091457599</v>
      </c>
      <c r="P17" s="98"/>
      <c r="Q17" s="96">
        <v>1144874</v>
      </c>
      <c r="R17" s="97"/>
      <c r="S17" s="100">
        <v>5653966945</v>
      </c>
      <c r="T17" s="96"/>
      <c r="U17" s="100">
        <v>4938.5058486785401</v>
      </c>
      <c r="W17" s="101"/>
    </row>
    <row r="18" spans="1:23" ht="12.75" customHeight="1">
      <c r="A18" s="95" t="s">
        <v>148</v>
      </c>
      <c r="B18" s="96">
        <v>2735124</v>
      </c>
      <c r="C18" s="97"/>
      <c r="D18" s="96">
        <v>905229</v>
      </c>
      <c r="E18" s="97"/>
      <c r="F18" s="96">
        <v>2735327190</v>
      </c>
      <c r="G18" s="96">
        <v>3021.6963773807502</v>
      </c>
      <c r="H18" s="98"/>
      <c r="I18" s="96">
        <v>566053</v>
      </c>
      <c r="J18" s="97"/>
      <c r="K18" s="96">
        <v>3439114788</v>
      </c>
      <c r="L18" s="96">
        <v>6075.6056199684499</v>
      </c>
      <c r="M18" s="97"/>
      <c r="N18" s="99">
        <v>235435772</v>
      </c>
      <c r="O18" s="99">
        <v>415.92531441402099</v>
      </c>
      <c r="P18" s="98"/>
      <c r="Q18" s="96">
        <v>1081348</v>
      </c>
      <c r="R18" s="97"/>
      <c r="S18" s="96">
        <v>6409877750</v>
      </c>
      <c r="T18" s="96"/>
      <c r="U18" s="96">
        <v>5927.6733761934202</v>
      </c>
      <c r="W18" s="101"/>
    </row>
    <row r="19" spans="1:23" ht="12.75" customHeight="1">
      <c r="A19" s="95" t="s">
        <v>149</v>
      </c>
      <c r="B19" s="96">
        <v>6940093</v>
      </c>
      <c r="C19" s="97"/>
      <c r="D19" s="96">
        <v>3293654</v>
      </c>
      <c r="E19" s="97"/>
      <c r="F19" s="96">
        <v>6722917942</v>
      </c>
      <c r="G19" s="96">
        <v>2041.1730989350999</v>
      </c>
      <c r="H19" s="98"/>
      <c r="I19" s="96">
        <v>3124564</v>
      </c>
      <c r="J19" s="97"/>
      <c r="K19" s="96">
        <v>20270173692</v>
      </c>
      <c r="L19" s="96">
        <v>6487.3606980045897</v>
      </c>
      <c r="M19" s="97"/>
      <c r="N19" s="100">
        <v>1536058760</v>
      </c>
      <c r="O19" s="100">
        <v>491.60739226336898</v>
      </c>
      <c r="P19" s="98"/>
      <c r="Q19" s="96">
        <v>4397016</v>
      </c>
      <c r="R19" s="97"/>
      <c r="S19" s="96">
        <v>28529150394</v>
      </c>
      <c r="T19" s="96"/>
      <c r="U19" s="96">
        <v>6488.2980625951805</v>
      </c>
      <c r="W19" s="101"/>
    </row>
    <row r="20" spans="1:23" ht="12.75" customHeight="1">
      <c r="A20" s="95" t="s">
        <v>150</v>
      </c>
      <c r="B20" s="96">
        <v>1264724</v>
      </c>
      <c r="C20" s="97"/>
      <c r="D20" s="96">
        <v>470039</v>
      </c>
      <c r="E20" s="97"/>
      <c r="F20" s="96">
        <v>1051764880</v>
      </c>
      <c r="G20" s="96">
        <v>2237.6119428387901</v>
      </c>
      <c r="H20" s="98"/>
      <c r="I20" s="96">
        <v>215466</v>
      </c>
      <c r="J20" s="97"/>
      <c r="K20" s="100">
        <v>1179351865</v>
      </c>
      <c r="L20" s="100">
        <v>5473.4940315409403</v>
      </c>
      <c r="M20" s="97"/>
      <c r="N20" s="99">
        <v>115110200</v>
      </c>
      <c r="O20" s="99">
        <v>534.23834850974197</v>
      </c>
      <c r="P20" s="98"/>
      <c r="Q20" s="96">
        <v>465588</v>
      </c>
      <c r="R20" s="97"/>
      <c r="S20" s="96">
        <v>2346226945</v>
      </c>
      <c r="T20" s="96"/>
      <c r="U20" s="96">
        <v>5039.2770969183102</v>
      </c>
      <c r="W20" s="101"/>
    </row>
    <row r="21" spans="1:23" ht="12.75" customHeight="1">
      <c r="A21" s="95" t="s">
        <v>151</v>
      </c>
      <c r="B21" s="96">
        <v>4157421</v>
      </c>
      <c r="C21" s="97"/>
      <c r="D21" s="96">
        <v>2264786</v>
      </c>
      <c r="E21" s="97"/>
      <c r="F21" s="96">
        <v>8260217010</v>
      </c>
      <c r="G21" s="96">
        <v>3647.23952285117</v>
      </c>
      <c r="H21" s="98"/>
      <c r="I21" s="96">
        <v>1145657</v>
      </c>
      <c r="J21" s="97"/>
      <c r="K21" s="100">
        <v>12654703570</v>
      </c>
      <c r="L21" s="100">
        <v>11045.804782757799</v>
      </c>
      <c r="M21" s="97"/>
      <c r="N21" s="99">
        <v>289418420</v>
      </c>
      <c r="O21" s="99">
        <v>252.622224627441</v>
      </c>
      <c r="P21" s="98"/>
      <c r="Q21" s="96">
        <v>2088744</v>
      </c>
      <c r="R21" s="97"/>
      <c r="S21" s="100">
        <v>21204339000</v>
      </c>
      <c r="T21" s="96"/>
      <c r="U21" s="96">
        <v>10151.7174914686</v>
      </c>
      <c r="W21" s="101"/>
    </row>
    <row r="22" spans="1:23" ht="12.75" customHeight="1">
      <c r="A22" s="95" t="s">
        <v>152</v>
      </c>
      <c r="B22" s="96">
        <v>2421097</v>
      </c>
      <c r="C22" s="97"/>
      <c r="D22" s="96">
        <v>778333</v>
      </c>
      <c r="E22" s="97"/>
      <c r="F22" s="96">
        <v>1778589010</v>
      </c>
      <c r="G22" s="96">
        <v>2285.1260450218601</v>
      </c>
      <c r="H22" s="98"/>
      <c r="I22" s="96">
        <v>514700</v>
      </c>
      <c r="J22" s="97"/>
      <c r="K22" s="96">
        <v>1886986031</v>
      </c>
      <c r="L22" s="96">
        <v>3666.1861880707202</v>
      </c>
      <c r="M22" s="97"/>
      <c r="N22" s="99">
        <v>129254340</v>
      </c>
      <c r="O22" s="99">
        <v>251.125587721003</v>
      </c>
      <c r="P22" s="98"/>
      <c r="Q22" s="96">
        <v>939140</v>
      </c>
      <c r="R22" s="97"/>
      <c r="S22" s="96">
        <v>3794829381</v>
      </c>
      <c r="T22" s="96"/>
      <c r="U22" s="96">
        <v>4040.7493888025201</v>
      </c>
      <c r="W22" s="101"/>
    </row>
    <row r="23" spans="1:23" ht="12.75" customHeight="1">
      <c r="A23" s="95" t="s">
        <v>153</v>
      </c>
      <c r="B23" s="96">
        <v>2117077</v>
      </c>
      <c r="C23" s="97"/>
      <c r="D23" s="96">
        <v>966038</v>
      </c>
      <c r="E23" s="97"/>
      <c r="F23" s="96">
        <v>2219244389</v>
      </c>
      <c r="G23" s="96">
        <v>2297.2640713926398</v>
      </c>
      <c r="H23" s="98"/>
      <c r="I23" s="96">
        <v>347803</v>
      </c>
      <c r="J23" s="97"/>
      <c r="K23" s="100">
        <v>2367141300</v>
      </c>
      <c r="L23" s="100">
        <v>6805.9829846206003</v>
      </c>
      <c r="M23" s="97"/>
      <c r="N23" s="99">
        <v>253915450</v>
      </c>
      <c r="O23" s="99">
        <v>730.05537617559401</v>
      </c>
      <c r="P23" s="98"/>
      <c r="Q23" s="96">
        <v>887521</v>
      </c>
      <c r="R23" s="97"/>
      <c r="S23" s="96">
        <v>4840301139</v>
      </c>
      <c r="T23" s="96"/>
      <c r="U23" s="96">
        <v>5453.7313922712801</v>
      </c>
      <c r="W23" s="101"/>
    </row>
    <row r="24" spans="1:23" ht="12.75" customHeight="1">
      <c r="A24" s="95" t="s">
        <v>154</v>
      </c>
      <c r="B24" s="96">
        <v>5834255</v>
      </c>
      <c r="C24" s="97"/>
      <c r="D24" s="96">
        <v>2672915</v>
      </c>
      <c r="E24" s="97"/>
      <c r="F24" s="96">
        <v>6639900745</v>
      </c>
      <c r="G24" s="96">
        <v>2484.1421238610301</v>
      </c>
      <c r="H24" s="98"/>
      <c r="I24" s="96">
        <v>1643149</v>
      </c>
      <c r="J24" s="97"/>
      <c r="K24" s="96">
        <v>18935776085</v>
      </c>
      <c r="L24" s="96">
        <v>11524.0772960943</v>
      </c>
      <c r="M24" s="97"/>
      <c r="N24" s="99">
        <v>991814350</v>
      </c>
      <c r="O24" s="99">
        <v>603.60585071712899</v>
      </c>
      <c r="P24" s="98"/>
      <c r="Q24" s="96">
        <v>2851322</v>
      </c>
      <c r="R24" s="97"/>
      <c r="S24" s="96">
        <v>26567491180</v>
      </c>
      <c r="T24" s="96"/>
      <c r="U24" s="96">
        <v>9317.6046689921404</v>
      </c>
      <c r="W24" s="101"/>
    </row>
    <row r="25" spans="1:23" ht="12.75" customHeight="1">
      <c r="A25" s="95" t="s">
        <v>155</v>
      </c>
      <c r="B25" s="96">
        <v>13033035</v>
      </c>
      <c r="C25" s="97"/>
      <c r="D25" s="96">
        <v>7159958</v>
      </c>
      <c r="E25" s="97"/>
      <c r="F25" s="96">
        <v>12694892252</v>
      </c>
      <c r="G25" s="96">
        <v>1773.04004464831</v>
      </c>
      <c r="H25" s="98"/>
      <c r="I25" s="96">
        <v>4945895</v>
      </c>
      <c r="J25" s="97"/>
      <c r="K25" s="100">
        <v>41798347877</v>
      </c>
      <c r="L25" s="100">
        <v>8451.1191355659594</v>
      </c>
      <c r="M25" s="97"/>
      <c r="N25" s="100">
        <v>958805150</v>
      </c>
      <c r="O25" s="100">
        <v>193.85877581307301</v>
      </c>
      <c r="P25" s="98"/>
      <c r="Q25" s="96">
        <v>7842999</v>
      </c>
      <c r="R25" s="97"/>
      <c r="S25" s="100">
        <v>55452045279</v>
      </c>
      <c r="T25" s="96"/>
      <c r="U25" s="96">
        <v>7070.2604040877704</v>
      </c>
      <c r="W25" s="101"/>
    </row>
    <row r="26" spans="1:23" s="103" customFormat="1" ht="12.75" customHeight="1">
      <c r="A26" s="95" t="s">
        <v>156</v>
      </c>
      <c r="B26" s="96">
        <v>3243154</v>
      </c>
      <c r="C26" s="97"/>
      <c r="D26" s="96">
        <v>1157473</v>
      </c>
      <c r="E26" s="97"/>
      <c r="F26" s="96">
        <v>3197929315</v>
      </c>
      <c r="G26" s="96">
        <v>2762.8543516781801</v>
      </c>
      <c r="H26" s="102"/>
      <c r="I26" s="96">
        <v>528693</v>
      </c>
      <c r="J26" s="97"/>
      <c r="K26" s="100">
        <v>5947202846</v>
      </c>
      <c r="L26" s="100">
        <v>11248.877601935301</v>
      </c>
      <c r="M26" s="97"/>
      <c r="N26" s="99">
        <v>609080200</v>
      </c>
      <c r="O26" s="99">
        <v>1152.0489206401401</v>
      </c>
      <c r="P26" s="102"/>
      <c r="Q26" s="96">
        <v>1165144</v>
      </c>
      <c r="R26" s="97"/>
      <c r="S26" s="100">
        <v>9754212361</v>
      </c>
      <c r="T26" s="96"/>
      <c r="U26" s="100">
        <v>8371.6796902357091</v>
      </c>
      <c r="W26" s="101"/>
    </row>
    <row r="27" spans="1:23" s="103" customFormat="1" ht="12.75" customHeight="1">
      <c r="A27" s="95" t="s">
        <v>157</v>
      </c>
      <c r="B27" s="96">
        <v>1482215</v>
      </c>
      <c r="C27" s="97"/>
      <c r="D27" s="96">
        <v>693426</v>
      </c>
      <c r="E27" s="97"/>
      <c r="F27" s="96">
        <v>1657483660</v>
      </c>
      <c r="G27" s="96">
        <v>2390.2819623146502</v>
      </c>
      <c r="H27" s="102"/>
      <c r="I27" s="96">
        <v>414580</v>
      </c>
      <c r="J27" s="97"/>
      <c r="K27" s="100">
        <v>3278683426</v>
      </c>
      <c r="L27" s="100">
        <v>7908.4457185585397</v>
      </c>
      <c r="M27" s="97"/>
      <c r="N27" s="99">
        <v>367037900</v>
      </c>
      <c r="O27" s="99">
        <v>885.32466592696198</v>
      </c>
      <c r="P27" s="102"/>
      <c r="Q27" s="96">
        <v>729431</v>
      </c>
      <c r="R27" s="97"/>
      <c r="S27" s="96">
        <v>5303204986</v>
      </c>
      <c r="T27" s="96"/>
      <c r="U27" s="96">
        <v>7270.3312390068404</v>
      </c>
      <c r="W27" s="101"/>
    </row>
    <row r="28" spans="1:23" s="103" customFormat="1" ht="12.75" customHeight="1">
      <c r="A28" s="95" t="s">
        <v>158</v>
      </c>
      <c r="B28" s="96">
        <v>949869</v>
      </c>
      <c r="C28" s="97"/>
      <c r="D28" s="96">
        <v>284830</v>
      </c>
      <c r="E28" s="97"/>
      <c r="F28" s="96">
        <v>811602895</v>
      </c>
      <c r="G28" s="96">
        <v>2849.4291156128202</v>
      </c>
      <c r="H28" s="102"/>
      <c r="I28" s="96">
        <v>132624</v>
      </c>
      <c r="J28" s="97"/>
      <c r="K28" s="99">
        <v>1036621792</v>
      </c>
      <c r="L28" s="99">
        <v>7816.2458680178597</v>
      </c>
      <c r="M28" s="97"/>
      <c r="N28" s="99">
        <v>13005100</v>
      </c>
      <c r="O28" s="99">
        <v>98.059928821329507</v>
      </c>
      <c r="P28" s="102"/>
      <c r="Q28" s="96">
        <v>300167</v>
      </c>
      <c r="R28" s="97"/>
      <c r="S28" s="100">
        <v>1861229787</v>
      </c>
      <c r="T28" s="96"/>
      <c r="U28" s="100">
        <v>6200.6475961714596</v>
      </c>
      <c r="W28" s="101"/>
    </row>
    <row r="29" spans="1:23" s="103" customFormat="1" ht="12.75" customHeight="1">
      <c r="A29" s="95" t="s">
        <v>159</v>
      </c>
      <c r="B29" s="96">
        <v>3987711</v>
      </c>
      <c r="C29" s="97"/>
      <c r="D29" s="96">
        <v>1735991</v>
      </c>
      <c r="E29" s="97"/>
      <c r="F29" s="96">
        <v>4820528608</v>
      </c>
      <c r="G29" s="96">
        <v>2776.8165894869298</v>
      </c>
      <c r="H29" s="102"/>
      <c r="I29" s="96">
        <v>976868</v>
      </c>
      <c r="J29" s="97"/>
      <c r="K29" s="96">
        <v>4489652650</v>
      </c>
      <c r="L29" s="96">
        <v>4595.9665481927996</v>
      </c>
      <c r="M29" s="97"/>
      <c r="N29" s="99">
        <v>444833500</v>
      </c>
      <c r="O29" s="99">
        <v>455.36705061482201</v>
      </c>
      <c r="P29" s="102"/>
      <c r="Q29" s="96">
        <v>1879652</v>
      </c>
      <c r="R29" s="97"/>
      <c r="S29" s="96">
        <v>9755014758</v>
      </c>
      <c r="T29" s="96"/>
      <c r="U29" s="96">
        <v>5189.7983020261199</v>
      </c>
      <c r="W29" s="101"/>
    </row>
    <row r="30" spans="1:23" s="103" customFormat="1" ht="12.75" customHeight="1">
      <c r="A30" s="95" t="s">
        <v>160</v>
      </c>
      <c r="B30" s="96">
        <v>2804007</v>
      </c>
      <c r="C30" s="97"/>
      <c r="D30" s="96">
        <v>926414</v>
      </c>
      <c r="E30" s="97"/>
      <c r="F30" s="100">
        <v>2931292833</v>
      </c>
      <c r="G30" s="96">
        <v>3164.1283842860798</v>
      </c>
      <c r="H30" s="102"/>
      <c r="I30" s="96">
        <v>447027</v>
      </c>
      <c r="J30" s="97"/>
      <c r="K30" s="100">
        <v>2607281720</v>
      </c>
      <c r="L30" s="100">
        <v>5832.49271296812</v>
      </c>
      <c r="M30" s="97"/>
      <c r="N30" s="99">
        <v>447628560</v>
      </c>
      <c r="O30" s="99">
        <v>1001.34569052876</v>
      </c>
      <c r="P30" s="102"/>
      <c r="Q30" s="96">
        <v>915044</v>
      </c>
      <c r="R30" s="97"/>
      <c r="S30" s="96">
        <v>5986203113</v>
      </c>
      <c r="T30" s="96"/>
      <c r="U30" s="96">
        <v>6541.9838969492203</v>
      </c>
      <c r="W30" s="101"/>
    </row>
    <row r="31" spans="1:23" s="103" customFormat="1" ht="12.75" customHeight="1">
      <c r="A31" s="95" t="s">
        <v>161</v>
      </c>
      <c r="B31" s="96">
        <v>4486566</v>
      </c>
      <c r="C31" s="97"/>
      <c r="D31" s="96">
        <v>2169893</v>
      </c>
      <c r="E31" s="97"/>
      <c r="F31" s="96">
        <v>3444873240</v>
      </c>
      <c r="G31" s="96">
        <v>1587.5774704098301</v>
      </c>
      <c r="H31" s="102"/>
      <c r="I31" s="96">
        <v>1189012</v>
      </c>
      <c r="J31" s="97"/>
      <c r="K31" s="96">
        <v>8362800426</v>
      </c>
      <c r="L31" s="96">
        <v>7033.4028807110399</v>
      </c>
      <c r="M31" s="97"/>
      <c r="N31" s="100">
        <v>348062700</v>
      </c>
      <c r="O31" s="100">
        <v>292.73270580952902</v>
      </c>
      <c r="P31" s="102"/>
      <c r="Q31" s="96">
        <v>2124835</v>
      </c>
      <c r="R31" s="97"/>
      <c r="S31" s="96">
        <v>12155736366</v>
      </c>
      <c r="T31" s="96"/>
      <c r="U31" s="96">
        <v>5720.7907277506301</v>
      </c>
      <c r="W31" s="101"/>
    </row>
    <row r="32" spans="1:23" s="103" customFormat="1" ht="12.75" customHeight="1">
      <c r="A32" s="95" t="s">
        <v>162</v>
      </c>
      <c r="B32" s="96">
        <v>1525654</v>
      </c>
      <c r="C32" s="97"/>
      <c r="D32" s="96">
        <v>789830</v>
      </c>
      <c r="E32" s="97"/>
      <c r="F32" s="96">
        <v>2755728997</v>
      </c>
      <c r="G32" s="96">
        <v>3489.0153539369198</v>
      </c>
      <c r="H32" s="102"/>
      <c r="I32" s="96">
        <v>437666</v>
      </c>
      <c r="J32" s="97"/>
      <c r="K32" s="99">
        <v>3951134678</v>
      </c>
      <c r="L32" s="99">
        <v>9027.7395959475907</v>
      </c>
      <c r="M32" s="97"/>
      <c r="N32" s="100">
        <v>190852950</v>
      </c>
      <c r="O32" s="100">
        <v>436.069856922859</v>
      </c>
      <c r="P32" s="102"/>
      <c r="Q32" s="96">
        <v>795519</v>
      </c>
      <c r="R32" s="97"/>
      <c r="S32" s="100">
        <v>6897716625</v>
      </c>
      <c r="T32" s="96"/>
      <c r="U32" s="100">
        <v>8670.7126102582097</v>
      </c>
      <c r="W32" s="101"/>
    </row>
    <row r="33" spans="1:23" s="103" customFormat="1" ht="12.75" customHeight="1">
      <c r="A33" s="95" t="s">
        <v>163</v>
      </c>
      <c r="B33" s="96">
        <v>1280787</v>
      </c>
      <c r="C33" s="97"/>
      <c r="D33" s="96">
        <v>601575</v>
      </c>
      <c r="E33" s="97"/>
      <c r="F33" s="96">
        <v>1730846090</v>
      </c>
      <c r="G33" s="96">
        <v>2877.1908573328301</v>
      </c>
      <c r="H33" s="102"/>
      <c r="I33" s="96">
        <v>343906</v>
      </c>
      <c r="J33" s="97"/>
      <c r="K33" s="100">
        <v>2416853051</v>
      </c>
      <c r="L33" s="96">
        <v>7027.6559612219598</v>
      </c>
      <c r="M33" s="97"/>
      <c r="N33" s="99">
        <v>54457900</v>
      </c>
      <c r="O33" s="99">
        <v>158.351119201177</v>
      </c>
      <c r="P33" s="102"/>
      <c r="Q33" s="96">
        <v>636095</v>
      </c>
      <c r="R33" s="97"/>
      <c r="S33" s="96">
        <v>4202157041</v>
      </c>
      <c r="T33" s="96"/>
      <c r="U33" s="96">
        <v>6606.1783868761704</v>
      </c>
      <c r="W33" s="101"/>
    </row>
    <row r="34" spans="1:23" s="103" customFormat="1" ht="12.75" customHeight="1">
      <c r="A34" s="95" t="s">
        <v>164</v>
      </c>
      <c r="B34" s="96">
        <v>2027746</v>
      </c>
      <c r="C34" s="97"/>
      <c r="D34" s="96">
        <v>818023</v>
      </c>
      <c r="E34" s="97"/>
      <c r="F34" s="96">
        <v>2134589840</v>
      </c>
      <c r="G34" s="96">
        <v>2609.4496609508501</v>
      </c>
      <c r="H34" s="102"/>
      <c r="I34" s="96">
        <v>407645</v>
      </c>
      <c r="J34" s="97"/>
      <c r="K34" s="100">
        <v>2025543054</v>
      </c>
      <c r="L34" s="100">
        <v>4968.8897300347098</v>
      </c>
      <c r="M34" s="97"/>
      <c r="N34" s="99">
        <v>49297150</v>
      </c>
      <c r="O34" s="99">
        <v>120.931570361466</v>
      </c>
      <c r="P34" s="102"/>
      <c r="Q34" s="96">
        <v>816048</v>
      </c>
      <c r="R34" s="97"/>
      <c r="S34" s="96">
        <v>4209430044</v>
      </c>
      <c r="T34" s="96"/>
      <c r="U34" s="96">
        <v>5158.3118198929496</v>
      </c>
      <c r="W34" s="101"/>
    </row>
    <row r="35" spans="1:23" ht="12.75" customHeight="1">
      <c r="A35" s="95" t="s">
        <v>165</v>
      </c>
      <c r="B35" s="96">
        <v>2198720</v>
      </c>
      <c r="C35" s="97"/>
      <c r="D35" s="96">
        <v>581020</v>
      </c>
      <c r="E35" s="97"/>
      <c r="F35" s="96">
        <v>1884413562</v>
      </c>
      <c r="G35" s="96">
        <v>3243.2851915596698</v>
      </c>
      <c r="H35" s="98"/>
      <c r="I35" s="96">
        <v>475879</v>
      </c>
      <c r="J35" s="97"/>
      <c r="K35" s="96">
        <v>2444444972</v>
      </c>
      <c r="L35" s="96">
        <v>5136.6943529762802</v>
      </c>
      <c r="M35" s="97"/>
      <c r="N35" s="99">
        <v>114429100</v>
      </c>
      <c r="O35" s="99">
        <v>240.458393835408</v>
      </c>
      <c r="P35" s="98"/>
      <c r="Q35" s="96">
        <v>766471</v>
      </c>
      <c r="R35" s="97"/>
      <c r="S35" s="96">
        <v>4443287634</v>
      </c>
      <c r="T35" s="96"/>
      <c r="U35" s="96">
        <v>5797.0720797003396</v>
      </c>
      <c r="W35" s="101"/>
    </row>
    <row r="36" spans="1:23" ht="12.75" customHeight="1">
      <c r="A36" s="95" t="s">
        <v>166</v>
      </c>
      <c r="B36" s="96">
        <v>2229710</v>
      </c>
      <c r="C36" s="97"/>
      <c r="D36" s="96">
        <v>935965</v>
      </c>
      <c r="E36" s="97"/>
      <c r="F36" s="96">
        <v>2969605228</v>
      </c>
      <c r="G36" s="96">
        <v>3172.77379816553</v>
      </c>
      <c r="H36" s="98"/>
      <c r="I36" s="96">
        <v>480034</v>
      </c>
      <c r="J36" s="97"/>
      <c r="K36" s="100">
        <v>2237253354</v>
      </c>
      <c r="L36" s="96">
        <v>4660.6143606494497</v>
      </c>
      <c r="M36" s="97"/>
      <c r="N36" s="99">
        <v>415333600</v>
      </c>
      <c r="O36" s="99">
        <v>865.21704712582903</v>
      </c>
      <c r="P36" s="98"/>
      <c r="Q36" s="96">
        <v>987286</v>
      </c>
      <c r="R36" s="97"/>
      <c r="S36" s="96">
        <v>5622192182</v>
      </c>
      <c r="T36" s="96"/>
      <c r="U36" s="96">
        <v>5694.5932404592004</v>
      </c>
      <c r="W36" s="101"/>
    </row>
    <row r="37" spans="1:23" ht="12.75" customHeight="1">
      <c r="A37" s="95" t="s">
        <v>167</v>
      </c>
      <c r="B37" s="96">
        <v>1695920</v>
      </c>
      <c r="C37" s="97"/>
      <c r="D37" s="96">
        <v>783643</v>
      </c>
      <c r="E37" s="97"/>
      <c r="F37" s="96">
        <v>1985034205</v>
      </c>
      <c r="G37" s="96">
        <v>2533.0848422049298</v>
      </c>
      <c r="H37" s="98"/>
      <c r="I37" s="96">
        <v>425262</v>
      </c>
      <c r="J37" s="97"/>
      <c r="K37" s="100">
        <v>2772461599</v>
      </c>
      <c r="L37" s="100">
        <v>6519.4200257723496</v>
      </c>
      <c r="M37" s="97"/>
      <c r="N37" s="100">
        <v>162121019</v>
      </c>
      <c r="O37" s="100">
        <v>381.22620643274001</v>
      </c>
      <c r="P37" s="98"/>
      <c r="Q37" s="96">
        <v>888905</v>
      </c>
      <c r="R37" s="97"/>
      <c r="S37" s="96">
        <v>4919616823</v>
      </c>
      <c r="T37" s="96"/>
      <c r="U37" s="96">
        <v>5534.4686136313803</v>
      </c>
      <c r="W37" s="101"/>
    </row>
    <row r="38" spans="1:23" ht="12.75" customHeight="1">
      <c r="A38" s="95" t="s">
        <v>168</v>
      </c>
      <c r="B38" s="96">
        <v>2683009</v>
      </c>
      <c r="C38" s="97"/>
      <c r="D38" s="96">
        <v>928116</v>
      </c>
      <c r="E38" s="97"/>
      <c r="F38" s="96">
        <v>2460154862</v>
      </c>
      <c r="G38" s="96">
        <v>2650.69760891957</v>
      </c>
      <c r="H38" s="98"/>
      <c r="I38" s="96">
        <v>432199</v>
      </c>
      <c r="J38" s="97"/>
      <c r="K38" s="100">
        <v>2706468010</v>
      </c>
      <c r="L38" s="100">
        <v>6262.0876263017699</v>
      </c>
      <c r="M38" s="97"/>
      <c r="N38" s="99">
        <v>172604650</v>
      </c>
      <c r="O38" s="99">
        <v>399.363834715027</v>
      </c>
      <c r="P38" s="98"/>
      <c r="Q38" s="96">
        <v>1000831</v>
      </c>
      <c r="R38" s="97"/>
      <c r="S38" s="100">
        <v>5339227522</v>
      </c>
      <c r="T38" s="96"/>
      <c r="U38" s="100">
        <v>5334.7943079301103</v>
      </c>
      <c r="W38" s="101"/>
    </row>
    <row r="39" spans="1:23" ht="12.75" customHeight="1">
      <c r="A39" s="95" t="s">
        <v>169</v>
      </c>
      <c r="B39" s="96">
        <v>946877</v>
      </c>
      <c r="C39" s="97"/>
      <c r="D39" s="96">
        <v>522100</v>
      </c>
      <c r="E39" s="97"/>
      <c r="F39" s="96">
        <v>995167895</v>
      </c>
      <c r="G39" s="96">
        <v>1906.0867554108399</v>
      </c>
      <c r="H39" s="98"/>
      <c r="I39" s="96">
        <v>227351</v>
      </c>
      <c r="J39" s="97"/>
      <c r="K39" s="100">
        <v>1890017710</v>
      </c>
      <c r="L39" s="100">
        <v>8313.2148528046891</v>
      </c>
      <c r="M39" s="97"/>
      <c r="N39" s="99">
        <v>133890830</v>
      </c>
      <c r="O39" s="99">
        <v>588.91682904407696</v>
      </c>
      <c r="P39" s="98"/>
      <c r="Q39" s="96">
        <v>499082</v>
      </c>
      <c r="R39" s="97"/>
      <c r="S39" s="96">
        <v>3019076435</v>
      </c>
      <c r="T39" s="96"/>
      <c r="U39" s="96">
        <v>6049.25931009333</v>
      </c>
      <c r="W39" s="101"/>
    </row>
    <row r="40" spans="1:23" ht="12.75" customHeight="1">
      <c r="A40" s="95" t="s">
        <v>170</v>
      </c>
      <c r="B40" s="96">
        <v>5940561</v>
      </c>
      <c r="C40" s="97"/>
      <c r="D40" s="96">
        <v>2061326</v>
      </c>
      <c r="E40" s="97"/>
      <c r="F40" s="96">
        <v>4985690598</v>
      </c>
      <c r="G40" s="96">
        <v>2418.68127506275</v>
      </c>
      <c r="H40" s="98"/>
      <c r="I40" s="96">
        <v>846328</v>
      </c>
      <c r="J40" s="97"/>
      <c r="K40" s="100">
        <v>7349681306</v>
      </c>
      <c r="L40" s="100">
        <v>8684.1996318212296</v>
      </c>
      <c r="M40" s="97"/>
      <c r="N40" s="99">
        <v>576913200</v>
      </c>
      <c r="O40" s="99">
        <v>681.66620979100298</v>
      </c>
      <c r="P40" s="98"/>
      <c r="Q40" s="96">
        <v>2002544</v>
      </c>
      <c r="R40" s="97"/>
      <c r="S40" s="96">
        <v>12912285104</v>
      </c>
      <c r="T40" s="96"/>
      <c r="U40" s="96">
        <v>6447.94077133886</v>
      </c>
      <c r="W40" s="101"/>
    </row>
    <row r="41" spans="1:23" ht="12.75" customHeight="1">
      <c r="A41" s="95" t="s">
        <v>171</v>
      </c>
      <c r="B41" s="96">
        <v>1617846</v>
      </c>
      <c r="C41" s="97"/>
      <c r="D41" s="96">
        <v>549551</v>
      </c>
      <c r="E41" s="97"/>
      <c r="F41" s="96">
        <v>1283288230</v>
      </c>
      <c r="G41" s="96">
        <v>2335.1576650756701</v>
      </c>
      <c r="H41" s="98"/>
      <c r="I41" s="96">
        <v>240789</v>
      </c>
      <c r="J41" s="97"/>
      <c r="K41" s="96">
        <v>1091504510</v>
      </c>
      <c r="L41" s="96">
        <v>4533.0331119777102</v>
      </c>
      <c r="M41" s="97"/>
      <c r="N41" s="99">
        <v>62609700</v>
      </c>
      <c r="O41" s="99">
        <v>260.01893774217302</v>
      </c>
      <c r="P41" s="98"/>
      <c r="Q41" s="96">
        <v>591730</v>
      </c>
      <c r="R41" s="97"/>
      <c r="S41" s="96">
        <v>2437402440</v>
      </c>
      <c r="T41" s="96"/>
      <c r="U41" s="96">
        <v>4119.1125006337397</v>
      </c>
      <c r="W41" s="101"/>
    </row>
    <row r="42" spans="1:23" ht="12.75" customHeight="1">
      <c r="A42" s="104" t="s">
        <v>172</v>
      </c>
      <c r="B42" s="105">
        <v>1113476</v>
      </c>
      <c r="C42" s="106"/>
      <c r="D42" s="105">
        <v>342436</v>
      </c>
      <c r="E42" s="106"/>
      <c r="F42" s="105">
        <v>1013915480</v>
      </c>
      <c r="G42" s="105">
        <v>2960.8904437617498</v>
      </c>
      <c r="H42" s="107"/>
      <c r="I42" s="105">
        <v>198048</v>
      </c>
      <c r="J42" s="106"/>
      <c r="K42" s="108">
        <v>1005831265</v>
      </c>
      <c r="L42" s="108">
        <v>5078.7246778558701</v>
      </c>
      <c r="M42" s="106"/>
      <c r="N42" s="109">
        <v>53780400</v>
      </c>
      <c r="O42" s="109">
        <v>271.55235094522499</v>
      </c>
      <c r="P42" s="107"/>
      <c r="Q42" s="105">
        <v>407636</v>
      </c>
      <c r="R42" s="106"/>
      <c r="S42" s="105">
        <v>2073527145</v>
      </c>
      <c r="T42" s="105"/>
      <c r="U42" s="105">
        <v>5086.7125204839604</v>
      </c>
      <c r="W42" s="101"/>
    </row>
    <row r="43" spans="1:23" ht="4.5" customHeight="1"/>
    <row r="44" spans="1:23" s="111" customFormat="1" ht="12.75" customHeight="1">
      <c r="A44" s="304" t="s">
        <v>173</v>
      </c>
      <c r="B44" s="304"/>
      <c r="C44" s="304"/>
      <c r="D44" s="304"/>
      <c r="E44" s="304"/>
      <c r="F44" s="304"/>
      <c r="G44" s="304"/>
      <c r="H44" s="304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</row>
    <row r="45" spans="1:23" s="111" customFormat="1" ht="12.75" customHeight="1">
      <c r="A45" s="112" t="s">
        <v>174</v>
      </c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</row>
    <row r="46" spans="1:23" s="111" customFormat="1" ht="12.75" customHeight="1">
      <c r="A46" s="113" t="s">
        <v>175</v>
      </c>
      <c r="B46" s="112"/>
      <c r="C46" s="112"/>
      <c r="D46" s="114"/>
      <c r="E46" s="115"/>
      <c r="F46" s="112"/>
      <c r="G46" s="114"/>
      <c r="H46" s="115"/>
      <c r="I46" s="112"/>
      <c r="J46" s="114"/>
      <c r="K46" s="115"/>
      <c r="L46" s="112"/>
      <c r="M46" s="114"/>
      <c r="N46" s="115"/>
      <c r="O46" s="116"/>
      <c r="P46" s="116"/>
      <c r="Q46" s="116"/>
      <c r="R46" s="116"/>
      <c r="S46" s="116"/>
      <c r="T46" s="116"/>
      <c r="U46" s="116"/>
    </row>
    <row r="47" spans="1:23" s="111" customFormat="1" ht="12.75" customHeight="1">
      <c r="A47" s="117" t="s">
        <v>176</v>
      </c>
      <c r="B47" s="118"/>
      <c r="C47" s="118"/>
      <c r="D47" s="119"/>
      <c r="E47" s="120"/>
      <c r="F47" s="118"/>
      <c r="G47" s="119"/>
      <c r="H47" s="120"/>
      <c r="I47" s="116"/>
      <c r="J47" s="121"/>
      <c r="K47" s="122"/>
      <c r="L47" s="116"/>
      <c r="M47" s="121"/>
      <c r="N47" s="122"/>
      <c r="O47" s="116"/>
      <c r="P47" s="116"/>
      <c r="Q47" s="116"/>
      <c r="R47" s="116"/>
      <c r="S47" s="116"/>
      <c r="T47" s="116"/>
      <c r="U47" s="116"/>
    </row>
    <row r="48" spans="1:23" s="111" customFormat="1" ht="12.75" customHeight="1">
      <c r="A48" s="123" t="s">
        <v>177</v>
      </c>
      <c r="B48" s="124"/>
      <c r="C48" s="116"/>
      <c r="D48" s="121"/>
      <c r="E48" s="122"/>
      <c r="F48" s="116"/>
      <c r="G48" s="121"/>
      <c r="H48" s="122"/>
      <c r="I48" s="116"/>
      <c r="J48" s="121"/>
      <c r="K48" s="122"/>
      <c r="L48" s="116"/>
      <c r="M48" s="121"/>
      <c r="N48" s="122"/>
      <c r="O48" s="116"/>
      <c r="P48" s="116"/>
      <c r="Q48" s="116"/>
      <c r="R48" s="116"/>
      <c r="S48" s="116"/>
      <c r="T48" s="116"/>
      <c r="U48" s="116"/>
    </row>
    <row r="49" spans="1:23" s="111" customFormat="1" ht="12.75" customHeight="1">
      <c r="A49" s="125" t="s">
        <v>178</v>
      </c>
      <c r="B49" s="126"/>
      <c r="C49" s="116"/>
      <c r="D49" s="121"/>
      <c r="E49" s="122"/>
      <c r="F49" s="116"/>
      <c r="G49" s="121"/>
      <c r="H49" s="122"/>
      <c r="I49" s="116"/>
      <c r="J49" s="121"/>
      <c r="K49" s="122"/>
      <c r="L49" s="116"/>
      <c r="M49" s="121"/>
      <c r="N49" s="122"/>
      <c r="O49" s="116"/>
      <c r="P49" s="116"/>
      <c r="Q49" s="116"/>
      <c r="R49" s="116"/>
      <c r="S49" s="116"/>
      <c r="T49" s="116"/>
      <c r="U49" s="116"/>
    </row>
    <row r="50" spans="1:23" s="127" customFormat="1" ht="12.75" customHeight="1">
      <c r="A50" s="127" t="s">
        <v>179</v>
      </c>
    </row>
    <row r="51" spans="1:23" ht="12.75" customHeight="1">
      <c r="A51" s="128" t="s">
        <v>180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</row>
    <row r="52" spans="1:23" ht="12.75" customHeight="1">
      <c r="A52" s="128" t="s">
        <v>181</v>
      </c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30"/>
      <c r="W52" s="130"/>
    </row>
    <row r="53" spans="1:23" ht="12.75" customHeight="1">
      <c r="A53" s="128" t="s">
        <v>182</v>
      </c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</row>
    <row r="54" spans="1:23" ht="12.75" customHeight="1">
      <c r="A54" s="132" t="s">
        <v>183</v>
      </c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29"/>
      <c r="N54" s="129"/>
      <c r="O54" s="129"/>
      <c r="P54" s="129"/>
      <c r="Q54" s="129"/>
      <c r="R54" s="129"/>
      <c r="S54" s="129"/>
      <c r="T54" s="129"/>
      <c r="U54" s="129"/>
    </row>
    <row r="55" spans="1:23" ht="12.75" customHeight="1">
      <c r="A55" s="69"/>
    </row>
    <row r="56" spans="1:23" ht="12.75" customHeight="1">
      <c r="A56" s="63" t="s">
        <v>184</v>
      </c>
      <c r="B56" s="134"/>
      <c r="C56" s="134"/>
      <c r="D56" s="134"/>
      <c r="E56" s="134"/>
      <c r="F56" s="134"/>
      <c r="G56" s="134"/>
      <c r="H56" s="134"/>
      <c r="I56" s="134"/>
      <c r="J56" s="134"/>
    </row>
  </sheetData>
  <mergeCells count="11">
    <mergeCell ref="N7:O7"/>
    <mergeCell ref="Q7:Q8"/>
    <mergeCell ref="S7:S8"/>
    <mergeCell ref="U7:U8"/>
    <mergeCell ref="A44:U44"/>
    <mergeCell ref="A7:A8"/>
    <mergeCell ref="B7:B8"/>
    <mergeCell ref="D7:D8"/>
    <mergeCell ref="F7:G7"/>
    <mergeCell ref="I7:I8"/>
    <mergeCell ref="K7:L7"/>
  </mergeCells>
  <hyperlinks>
    <hyperlink ref="W3" location="Índice!A1" display="Índice"/>
    <hyperlink ref="B10" tooltip="CV%: 0.5; ERROR:     448 191; LI90%:     89 203 928; LS90%:     90 678 346"/>
    <hyperlink ref="B11" tooltip="CV%: 2.1; ERROR:     19 995; LI90%:      904 716; LS90%:      970 494"/>
    <hyperlink ref="B12" tooltip="CV%: 1.9; ERROR:     49 755; LI90%:     2 582 253; LS90%:     2 745 933"/>
    <hyperlink ref="B13" tooltip="CV%: 3.0; ERROR:     19 209; LI90%:      598 518; LS90%:      661 712"/>
    <hyperlink ref="B14" tooltip="CV%: 2.7; ERROR:     18 199; LI90%:      654 807; LS90%:      714 677"/>
    <hyperlink ref="B15" tooltip="CV%: 2.1; ERROR:     45 183; LI90%:     2 111 336; LS90%:     2 259 976"/>
    <hyperlink ref="B16" tooltip="CV%: 1.6; ERROR:     8 983; LI90%:      549 129; LS90%:      578 679"/>
    <hyperlink ref="B17" tooltip="CV%: 1.7; ERROR:     59 039; LI90%:     3 461 257; LS90%:     3 655 479"/>
    <hyperlink ref="B18" tooltip="CV%: 2.2; ERROR:     61 039; LI90%:     2 634 723; LS90%:     2 835 525"/>
    <hyperlink ref="B19" tooltip="CV%: 1.0; ERROR:     72 477; LI90%:     6 820 879; LS90%:     7 059 307"/>
    <hyperlink ref="B20" tooltip="CV%: 1.8; ERROR:     22 555; LI90%:     1 227 624; LS90%:     1 301 824"/>
    <hyperlink ref="B21" tooltip="CV%: 2.1; ERROR:     86 497; LI90%:     4 015 146; LS90%:     4 299 696"/>
    <hyperlink ref="B22" tooltip="CV%: 2.2; ERROR:     52 221; LI90%:     2 335 200; LS90%:     2 506 994"/>
    <hyperlink ref="B23" tooltip="CV%: 2.2; ERROR:     45 892; LI90%:     2 041 592; LS90%:     2 192 562"/>
    <hyperlink ref="B24" tooltip="CV%: 2.3; ERROR:     133 888; LI90%:     5 614 029; LS90%:     6 054 481"/>
    <hyperlink ref="B25" tooltip="CV%: 2.2; ERROR:     284 422; LI90%:     12 565 203; LS90%:     13 500 867"/>
    <hyperlink ref="B26" tooltip="CV%: 1.7; ERROR:     53 563; LI90%:     3 155 051; LS90%:     3 331 257"/>
    <hyperlink ref="B27" tooltip="CV%: 1.4; ERROR:     21 420; LI90%:     1 446 983; LS90%:     1 517 447"/>
    <hyperlink ref="B28" tooltip="CV%: 2.0; ERROR:     18 914; LI90%:      918 759; LS90%:      980 979"/>
    <hyperlink ref="B29" tooltip="CV%: 1.7; ERROR:     66 905; LI90%:     3 877 662; LS90%:     4 097 760"/>
    <hyperlink ref="B30" tooltip="CV%: 2.2; ERROR:     60 457; LI90%:     2 704 564; LS90%:     2 903 450"/>
    <hyperlink ref="B31" tooltip="CV%: 4.3; ERROR:     193 588; LI90%:     4 168 142; LS90%:     4 804 990"/>
    <hyperlink ref="B32" tooltip="CV%: 2.3; ERROR:     34 914; LI90%:     1 468 225; LS90%:     1 583 083"/>
    <hyperlink ref="B33" tooltip="CV%: 2.7; ERROR:     34 720; LI90%:     1 223 678; LS90%:     1 337 896"/>
    <hyperlink ref="B34" tooltip="CV%: 3.0; ERROR:     61 079; LI90%:     1 927 280; LS90%:     2 128 212"/>
    <hyperlink ref="B35" tooltip="CV%: 1.6; ERROR:     35 930; LI90%:     2 139 621; LS90%:     2 257 819"/>
    <hyperlink ref="B36" tooltip="CV%: 2.3; ERROR:     51 719; LI90%:     2 144 639; LS90%:     2 314 781"/>
    <hyperlink ref="B37" tooltip="CV%: 1.7; ERROR:     29 541; LI90%:     1 647 330; LS90%:     1 744 510"/>
    <hyperlink ref="B38" tooltip="CV%: 1.5; ERROR:     41 510; LI90%:     2 614 732; LS90%:     2 751 286"/>
    <hyperlink ref="B39" tooltip="CV%: 2.1; ERROR:     19 637; LI90%:      914 577; LS90%:      979 177"/>
    <hyperlink ref="B40" tooltip="CV%: 1.4; ERROR:     86 001; LI90%:     5 799 101; LS90%:     6 082 021"/>
    <hyperlink ref="B41" tooltip="CV%: 1.6; ERROR:     26 194; LI90%:     1 574 761; LS90%:     1 660 931"/>
    <hyperlink ref="B42" tooltip="CV%: 2.2; ERROR:     24 295; LI90%:     1 073 514; LS90%:     1 153 438"/>
    <hyperlink ref="D10" tooltip="CV%: 0.9; ERROR:     364 366; LI90%:     38 272 550; LS90%:     39 471 208"/>
    <hyperlink ref="D11" tooltip="CV%: 3.7; ERROR:     19 252; LI90%:      493 301; LS90%:      556 635"/>
    <hyperlink ref="D12" tooltip="CV%: 3.8; ERROR:     41 712; LI90%:     1 016 087; LS90%:     1 153 309"/>
    <hyperlink ref="D13" tooltip="CV%: 5.4; ERROR:     11 141; LI90%:      189 342; LS90%:      225 992"/>
    <hyperlink ref="D14" tooltip="CV%: 4.4; ERROR:     12 486; LI90%:      264 258; LS90%:      305 334"/>
    <hyperlink ref="D15" tooltip="CV%: 3.9; ERROR:     33 043; LI90%:      786 029; LS90%:      894 731"/>
    <hyperlink ref="D16" tooltip="CV%: 3.2; ERROR:     8 020; LI90%:      240 466; LS90%:      266 850"/>
    <hyperlink ref="D17" tooltip="CV%: 4.2; ERROR:     53 634; LI90%:     1 194 928; LS90%:     1 371 368"/>
    <hyperlink ref="D18" tooltip="CV%: 3.5; ERROR:     31 582; LI90%:      853 282; LS90%:      957 176"/>
    <hyperlink ref="D19" tooltip="CV%: 2.1; ERROR:     70 085; LI90%:     3 178 375; LS90%:     3 408 933"/>
    <hyperlink ref="D20" tooltip="CV%: 3.3; ERROR:     15 718; LI90%:      444 186; LS90%:      495 892"/>
    <hyperlink ref="D21" tooltip="CV%: 3.8; ERROR:     86 028; LI90%:     2 123 283; LS90%:     2 406 289"/>
    <hyperlink ref="D22" tooltip="CV%: 4.6; ERROR:     35 922; LI90%:      719 246; LS90%:      837 420"/>
    <hyperlink ref="D23" tooltip="CV%: 4.6; ERROR:     44 276; LI90%:      893 211; LS90%:     1 038 865"/>
    <hyperlink ref="D24" tooltip="CV%: 4.1; ERROR:     108 307; LI90%:     2 494 766; LS90%:     2 851 064"/>
    <hyperlink ref="D25" tooltip="CV%: 3.1; ERROR:     219 316; LI90%:     6 799 216; LS90%:     7 520 700"/>
    <hyperlink ref="D26" tooltip="CV%: 3.7; ERROR:     42 862; LI90%:     1 086 971; LS90%:     1 227 975"/>
    <hyperlink ref="D27" tooltip="CV%: 2.9; ERROR:     20 058; LI90%:      660 433; LS90%:      726 419"/>
    <hyperlink ref="D28" tooltip="CV%: 5.2; ERROR:     14 715; LI90%:      260 626; LS90%:      309 034"/>
    <hyperlink ref="D29" tooltip="CV%: 3.4; ERROR:     58 644; LI90%:     1 639 530; LS90%:     1 832 452"/>
    <hyperlink ref="D30" tooltip="CV%: 5.5; ERROR:     51 184; LI90%:      842 224; LS90%:     1 010 604"/>
    <hyperlink ref="D31" tooltip="CV%: 7.3; ERROR:     158 576; LI90%:     1 909 058; LS90%:     2 430 728"/>
    <hyperlink ref="D32" tooltip="CV%: 4.2; ERROR:     32 862; LI90%:      735 776; LS90%:      843 884"/>
    <hyperlink ref="D33" tooltip="CV%: 3.8; ERROR:     22 706; LI90%:      564 227; LS90%:      638 923"/>
    <hyperlink ref="D34" tooltip="CV%: 7.7; ERROR:     63 255; LI90%:      713 978; LS90%:      922 068"/>
    <hyperlink ref="D35" tooltip="CV%: 4.0; ERROR:     23 213; LI90%:      542 838; LS90%:      619 202"/>
    <hyperlink ref="D36" tooltip="CV%: 3.8; ERROR:     35 779; LI90%:      877 114; LS90%:      994 816"/>
    <hyperlink ref="D37" tooltip="CV%: 3.1; ERROR:     24 406; LI90%:      743 499; LS90%:      823 787"/>
    <hyperlink ref="D38" tooltip="CV%: 3.1; ERROR:     29 150; LI90%:      880 169; LS90%:      976 063"/>
    <hyperlink ref="D39" tooltip="CV%: 3.8; ERROR:     19 829; LI90%:      489 484; LS90%:      554 716"/>
    <hyperlink ref="D40" tooltip="CV%: 3.8; ERROR:     77 880; LI90%:     1 933 224; LS90%:     2 189 428"/>
    <hyperlink ref="D41" tooltip="CV%: 3.4; ERROR:     18 759; LI90%:      518 696; LS90%:      580 406"/>
    <hyperlink ref="D42" tooltip="CV%: 5.6; ERROR:     19 207; LI90%:      310 844; LS90%:      374 028"/>
    <hyperlink ref="G10" tooltip="CV%: 2.0; ERROR:      49; LI90%:      2 360; LS90%:      2 520"/>
    <hyperlink ref="G11" tooltip="CV%: 9.1; ERROR:      223; LI90%:      2 091; LS90%:      2 824"/>
    <hyperlink ref="G12" tooltip="CV%: 12.2; ERROR:      401; LI90%:      2 621; LS90%:      3 940"/>
    <hyperlink ref="G13" tooltip="CV%: 6.5; ERROR:      240; LI90%:      3 279; LS90%:      4 069"/>
    <hyperlink ref="G14" tooltip="CV%: 6.9; ERROR:      151; LI90%:      1 933; LS90%:      2 431"/>
    <hyperlink ref="G15" tooltip="CV%: 10.6; ERROR:      299; LI90%:      2 339; LS90%:      3 324"/>
    <hyperlink ref="G16" tooltip="CV%: 6.4; ERROR:      207; LI90%:      2 912; LS90%:      3 592"/>
    <hyperlink ref="G17" tooltip="CV%: 8.1; ERROR:      141; LI90%:      1 514; LS90%:      1 978"/>
    <hyperlink ref="G18" tooltip="CV%: 6.3; ERROR:      189; LI90%:      2 711; LS90%:      3 333"/>
    <hyperlink ref="G19" tooltip="CV%: 4.4; ERROR:      91; LI90%:      1 892; LS90%:      2 190"/>
    <hyperlink ref="G20" tooltip="CV%: 9.1; ERROR:      204; LI90%:      1 902; LS90%:      2 573"/>
    <hyperlink ref="G21" tooltip="CV%: 11.0; ERROR:      401; LI90%:      2 988; LS90%:      4 307"/>
    <hyperlink ref="G22" tooltip="CV%: 7.3; ERROR:      166; LI90%:      2 012; LS90%:      2 558"/>
    <hyperlink ref="G23" tooltip="CV%: 8.3; ERROR:      192; LI90%:      1 982; LS90%:      2 612"/>
    <hyperlink ref="G24" tooltip="CV%: 8.6; ERROR:      214; LI90%:      2 132; LS90%:      2 836"/>
    <hyperlink ref="G25" tooltip="CV%: 7.3; ERROR:      130; LI90%:      1 559; LS90%:      1 987"/>
    <hyperlink ref="G26" tooltip="CV%: 10.2; ERROR:      281; LI90%:      2 301; LS90%:      3 225"/>
    <hyperlink ref="G27" tooltip="CV%: 8.2; ERROR:      195; LI90%:      2 069; LS90%:      2 712"/>
    <hyperlink ref="G28" tooltip="CV%: 12.0; ERROR:      342; LI90%:      2 287; LS90%:      3 412"/>
    <hyperlink ref="G29" tooltip="CV%: 7.0; ERROR:      195; LI90%:      2 456; LS90%:      3 098"/>
    <hyperlink ref="G30" tooltip="CV%: 14.9; ERROR:      471; LI90%:      2 389; LS90%:      3 939"/>
    <hyperlink ref="G31" tooltip="CV%: 7.0; ERROR:      111; LI90%:      1 406; LS90%:      1 769"/>
    <hyperlink ref="G32" tooltip="CV%: 12.8; ERROR:      445; LI90%:      2 757; LS90%:      4 221"/>
    <hyperlink ref="G33" tooltip="CV%: 6.2; ERROR:      179; LI90%:      2 582; LS90%:      3 172"/>
    <hyperlink ref="G34" tooltip="CV%: 10.8; ERROR:      281; LI90%:      2 147; LS90%:      3 071"/>
    <hyperlink ref="G35" tooltip="CV%: 11.0; ERROR:      356; LI90%:      2 658; LS90%:      3 829"/>
    <hyperlink ref="G36" tooltip="CV%: 7.7; ERROR:      244; LI90%:      2 772; LS90%:      3 574"/>
    <hyperlink ref="G37" tooltip="CV%: 4.9; ERROR:      125; LI90%:      2 327; LS90%:      2 739"/>
    <hyperlink ref="G38" tooltip="CV%: 5.5; ERROR:      147; LI90%:      2 409; LS90%:      2 893"/>
    <hyperlink ref="G39" tooltip="CV%: 6.8; ERROR:      130; LI90%:      1 692; LS90%:      2 120"/>
    <hyperlink ref="G40" tooltip="CV%: 7.5; ERROR:      181; LI90%:      2 121; LS90%:      2 716"/>
    <hyperlink ref="G41" tooltip="CV%: 7.6; ERROR:      177; LI90%:      2 044; LS90%:      2 627"/>
    <hyperlink ref="G42" tooltip="CV%: 13.3; ERROR:      395; LI90%:      2 311; LS90%:      3 611"/>
    <hyperlink ref="I10" tooltip="CV%: 1.1; ERROR:     250 598; LI90%:     21 937 313; LS90%:     22 761 707"/>
    <hyperlink ref="I11" tooltip="CV%: 4.8; ERROR:     15 023; LI90%:      286 544; LS90%:      335 964"/>
    <hyperlink ref="I12" tooltip="CV%: 3.9; ERROR:     31 885; LI90%:      758 944; LS90%:      863 836"/>
    <hyperlink ref="I13" tooltip="CV%: 6.8; ERROR:     7 242; LI90%:      95 302; LS90%:      119 128"/>
    <hyperlink ref="I14" tooltip="CV%: 5.5; ERROR:     6 384; LI90%:      104 760; LS90%:      125 762"/>
    <hyperlink ref="I15" tooltip="CV%: 5.6; ERROR:     21 577; LI90%:      353 253; LS90%:      424 233"/>
    <hyperlink ref="I16" tooltip="CV%: 5.0; ERROR:     5 603; LI90%:      103 247; LS90%:      121 679"/>
    <hyperlink ref="I17" tooltip="CV%: 5.8; ERROR:     25 484; LI90%:      399 905; LS90%:      483 739"/>
    <hyperlink ref="I18" tooltip="CV%: 5.1; ERROR:     29 020; LI90%:      518 320; LS90%:      613 786"/>
    <hyperlink ref="I19" tooltip="CV%: 2.8; ERROR:     86 271; LI90%:     2 982 660; LS90%:     3 266 468"/>
    <hyperlink ref="I20" tooltip="CV%: 5.0; ERROR:     10 844; LI90%:      197 629; LS90%:      233 303"/>
    <hyperlink ref="I21" tooltip="CV%: 5.2; ERROR:     59 324; LI90%:     1 048 077; LS90%:     1 243 237"/>
    <hyperlink ref="I22" tooltip="CV%: 5.4; ERROR:     28 028; LI90%:      468 599; LS90%:      560 801"/>
    <hyperlink ref="I23" tooltip="CV%: 6.2; ERROR:     21 551; LI90%:      312 354; LS90%:      383 252"/>
    <hyperlink ref="I24" tooltip="CV%: 4.3; ERROR:     70 234; LI90%:     1 527 624; LS90%:     1 758 674"/>
    <hyperlink ref="I25" tooltip="CV%: 3.4; ERROR:     167 571; LI90%:     4 670 266; LS90%:     5 221 524"/>
    <hyperlink ref="I26" tooltip="CV%: 5.1; ERROR:     27 088; LI90%:      484 138; LS90%:      573 248"/>
    <hyperlink ref="I27" tooltip="CV%: 4.5; ERROR:     18 521; LI90%:      384 116; LS90%:      445 044"/>
    <hyperlink ref="I28" tooltip="CV%: 8.1; ERROR:     10 733; LI90%:      114 970; LS90%:      150 278"/>
    <hyperlink ref="I29" tooltip="CV%: 4.3; ERROR:     41 867; LI90%:      908 003; LS90%:     1 045 733"/>
    <hyperlink ref="I30" tooltip="CV%: 6.4; ERROR:     28 757; LI90%:      399 725; LS90%:      494 329"/>
    <hyperlink ref="I31" tooltip="CV%: 7.5; ERROR:     88 713; LI90%:     1 043 092; LS90%:     1 334 932"/>
    <hyperlink ref="I32" tooltip="CV%: 5.1; ERROR:     22 136; LI90%:      401 255; LS90%:      474 077"/>
    <hyperlink ref="I33" tooltip="CV%: 4.9; ERROR:     16 910; LI90%:      316 091; LS90%:      371 721"/>
    <hyperlink ref="I34" tooltip="CV%: 5.9; ERROR:     24 174; LI90%:      367 882; LS90%:      447 408"/>
    <hyperlink ref="I35" tooltip="CV%: 4.2; ERROR:     20 062; LI90%:      442 881; LS90%:      508 877"/>
    <hyperlink ref="I36" tooltip="CV%: 5.4; ERROR:     25 820; LI90%:      437 563; LS90%:      522 505"/>
    <hyperlink ref="I37" tooltip="CV%: 4.7; ERROR:     19 798; LI90%:      392 697; LS90%:      457 827"/>
    <hyperlink ref="I38" tooltip="CV%: 4.4; ERROR:     18 958; LI90%:      401 015; LS90%:      463 383"/>
    <hyperlink ref="I39" tooltip="CV%: 5.2; ERROR:     11 835; LI90%:      207 884; LS90%:      246 818"/>
    <hyperlink ref="I40" tooltip="CV%: 5.7; ERROR:     48 074; LI90%:      767 254; LS90%:      925 402"/>
    <hyperlink ref="I41" tooltip="CV%: 5.4; ERROR:     13 063; LI90%:      219 302; LS90%:      262 276"/>
    <hyperlink ref="I42" tooltip="CV%: 5.7; ERROR:     11 357; LI90%:      179 367; LS90%:      216 729"/>
    <hyperlink ref="K10" tooltip="CV%: 5.7; ERROR:   10 060 040 507; LI90%:    160 824 709 677; LS90%:    193 919 297 907"/>
    <hyperlink ref="K11" tooltip="CV%: 32.6; ERROR:   1 551 537 188; LI90%:    2 212 183 480; LS90%:    7 316 286 620"/>
    <hyperlink ref="K12" tooltip="CV%: 15.6; ERROR:    902 760 355; LI90%:    4 294 384 587; LS90%:    7 264 201 875"/>
    <hyperlink ref="K13" tooltip="CV%: 14.1; ERROR:    81 186 884; LI90%:     441 285 809; LS90%:     708 366 891"/>
    <hyperlink ref="K14" tooltip="CV%: 14.8; ERROR:    86 828 589; LI90%:     442 895 658; LS90%:     728 536 298"/>
    <hyperlink ref="K15" tooltip="CV%: 40.6; ERROR:   1 276 885 376; LI90%:    1 042 243 743; LS90%:    5 242 822 827"/>
    <hyperlink ref="K16" tooltip="CV%: 16.8; ERROR:    120 846 864; LI90%:     518 510 323; LS90%:     916 061 129"/>
    <hyperlink ref="K17" tooltip="CV%: 33.3; ERROR:   1 049 437 464; LI90%:    1 426 131 376; LS90%:    4 878 473 414"/>
    <hyperlink ref="K18" tooltip="CV%: 13.7; ERROR:    472 761 460; LI90%:    2 661 491 385; LS90%:    4 216 738 191"/>
    <hyperlink ref="K19" tooltip="CV%: 8.5; ERROR:   1 716 195 687; LI90%:    17 447 282 992; LS90%:    23 093 064 392"/>
    <hyperlink ref="K20" tooltip="CV%: 21.0; ERROR:    247 297 383; LI90%:     772 583 867; LS90%:    1 586 119 863"/>
    <hyperlink ref="K21" tooltip="CV%: 22.8; ERROR:   2 881 939 468; LI90%:    7 914 334 984; LS90%:    17 395 072 156"/>
    <hyperlink ref="K22" tooltip="CV%: 13.6; ERROR:    256 064 308; LI90%:    1 465 797 725; LS90%:    2 308 174 337"/>
    <hyperlink ref="K23" tooltip="CV%: 23.0; ERROR:    545 573 074; LI90%:    1 469 753 450; LS90%:    3 264 529 150"/>
    <hyperlink ref="K24" tooltip="CV%: 14.1; ERROR:   2 663 726 816; LI90%:    14 554 335 370; LS90%:    23 317 216 800"/>
    <hyperlink ref="K25" tooltip="CV%: 19.3; ERROR:   8 052 980 772; LI90%:    28 552 373 246; LS90%:    55 044 322 508"/>
    <hyperlink ref="K26" tooltip="CV%: 26.2; ERROR:   1 559 756 213; LI90%:    3 381 632 182; LS90%:    8 512 773 510"/>
    <hyperlink ref="K27" tooltip="CV%: 18.7; ERROR:    614 263 885; LI90%:    2 268 309 248; LS90%:    4 289 057 604"/>
    <hyperlink ref="K28" tooltip="CV%: 42.2; ERROR:    437 169 946; LI90%:     317 541 221; LS90%:    1 755 702 363"/>
    <hyperlink ref="K29" tooltip="CV%: 9.0; ERROR:    402 758 107; LI90%:    3 827 174 516; LS90%:    5 152 130 784"/>
    <hyperlink ref="K30" tooltip="CV%: 16.5; ERROR:    429 813 803; LI90%:    1 900 300 928; LS90%:    3 314 262 512"/>
    <hyperlink ref="K31" tooltip="CV%: 10.1; ERROR:    844 173 348; LI90%:    6 974 258 832; LS90%:    9 751 342 020"/>
    <hyperlink ref="K32" tooltip="CV%: 34.0; ERROR:   1 341 432 957; LI90%:    1 744 673 813; LS90%:    6 157 595 543"/>
    <hyperlink ref="K33" tooltip="CV%: 15.0; ERROR:    363 297 667; LI90%:    1 819 281 566; LS90%:    3 014 424 536"/>
    <hyperlink ref="K34" tooltip="CV%: 17.5; ERROR:    353 524 561; LI90%:    1 444 046 898; LS90%:    2 607 039 210"/>
    <hyperlink ref="K35" tooltip="CV%: 14.8; ERROR:    360 797 958; LI90%:    1 850 985 141; LS90%:    3 037 904 803"/>
    <hyperlink ref="K36" tooltip="CV%: 15.6; ERROR:    349 923 943; LI90%:    1 661 679 687; LS90%:    2 812 827 021"/>
    <hyperlink ref="K37" tooltip="CV%: 16.4; ERROR:    453 652 849; LI90%:    2 026 269 065; LS90%:    3 518 654 133"/>
    <hyperlink ref="K38" tooltip="CV%: 29.8; ERROR:    806 319 134; LI90%:    1 380 191 057; LS90%:    4 032 744 963"/>
    <hyperlink ref="K39" tooltip="CV%: 21.1; ERROR:    398 888 623; LI90%:    1 233 904 312; LS90%:    2 546 131 108"/>
    <hyperlink ref="K40" tooltip="CV%: 22.6; ERROR:   1 658 235 977; LI90%:    4 622 125 844; LS90%:    10 077 236 768"/>
    <hyperlink ref="K41" tooltip="CV%: 14.2; ERROR:    155 283 896; LI90%:     836 085 231; LS90%:    1 346 923 789"/>
    <hyperlink ref="K42" tooltip="CV%: 20.9; ERROR:    209 982 833; LI90%:     660 440 241; LS90%:    1 351 222 289"/>
    <hyperlink ref="L10" tooltip="CV%: 5.5; ERROR:      435; LI90%:      7 221; LS90%:      8 652"/>
    <hyperlink ref="L11" tooltip="CV%: 33.0; ERROR:     5 055; LI90%:      6 992; LS90%:      23 621"/>
    <hyperlink ref="L12" tooltip="CV%: 15.1; ERROR:     1 075; LI90%:      5 354; LS90%:      8 891"/>
    <hyperlink ref="L13" tooltip="CV%: 13.5; ERROR:      723; LI90%:      4 172; LS90%:      6 551"/>
    <hyperlink ref="L14" tooltip="CV%: 13.9; ERROR:      704; LI90%:      3 923; LS90%:      6 240"/>
    <hyperlink ref="L15" tooltip="CV%: 40.4; ERROR:     3 265; LI90%:      2 713; LS90%:      13 454"/>
    <hyperlink ref="L16" tooltip="CV%: 16.8; ERROR:     1 072; LI90%:      4 614; LS90%:      8 142"/>
    <hyperlink ref="L17" tooltip="CV%: 33.2; ERROR:     2 368; LI90%:      3 240; LS90%:      11 029"/>
    <hyperlink ref="L18" tooltip="CV%: 14.0; ERROR:      850; LI90%:      4 677; LS90%:      7 474"/>
    <hyperlink ref="L19" tooltip="CV%: 8.4; ERROR:      546; LI90%:      5 589; LS90%:      7 385"/>
    <hyperlink ref="L20" tooltip="CV%: 20.1; ERROR:     1 099; LI90%:      3 665; LS90%:      7 282"/>
    <hyperlink ref="L21" tooltip="CV%: 21.9; ERROR:     2 417; LI90%:      7 070; LS90%:      15 021"/>
    <hyperlink ref="L22" tooltip="CV%: 12.9; ERROR:      475; LI90%:      2 886; LS90%:      4 447"/>
    <hyperlink ref="L23" tooltip="CV%: 22.8; ERROR:     1 550; LI90%:      4 257; LS90%:      9 355"/>
    <hyperlink ref="L24" tooltip="CV%: 13.5; ERROR:     1 556; LI90%:      8 964; LS90%:      14 084"/>
    <hyperlink ref="L25" tooltip="CV%: 18.4; ERROR:     1 554; LI90%:      5 895; LS90%:      11 007"/>
    <hyperlink ref="L26" tooltip="CV%: 25.8; ERROR:     2 899; LI90%:      6 480; LS90%:      16 018"/>
    <hyperlink ref="L27" tooltip="CV%: 18.3; ERROR:     1 448; LI90%:      5 526; LS90%:      10 291"/>
    <hyperlink ref="L28" tooltip="CV%: 39.9; ERROR:     3 121; LI90%:      2 683; LS90%:      12 950"/>
    <hyperlink ref="L29" tooltip="CV%: 8.3; ERROR:      381; LI90%:      3 970; LS90%:      5 222"/>
    <hyperlink ref="L30" tooltip="CV%: 16.5; ERROR:      962; LI90%:      4 250; LS90%:      7 415"/>
    <hyperlink ref="L31" tooltip="CV%: 10.9; ERROR:      764; LI90%:      5 777; LS90%:      8 290"/>
    <hyperlink ref="L32" tooltip="CV%: 33.5; ERROR:     3 021; LI90%:      4 059; LS90%:      13 996"/>
    <hyperlink ref="L33" tooltip="CV%: 14.4; ERROR:     1 014; LI90%:      5 359; LS90%:      8 696"/>
    <hyperlink ref="L34" tooltip="CV%: 15.4; ERROR:      764; LI90%:      3 713; LS90%:      6 225"/>
    <hyperlink ref="L35" tooltip="CV%: 14.2; ERROR:      727; LI90%:      3 940; LS90%:      6 333"/>
    <hyperlink ref="L36" tooltip="CV%: 14.6; ERROR:      682; LI90%:      3 539; LS90%:      5 782"/>
    <hyperlink ref="L37" tooltip="CV%: 15.5; ERROR:     1 012; LI90%:      4 854; LS90%:      8 185"/>
    <hyperlink ref="L38" tooltip="CV%: 29.6; ERROR:     1 855; LI90%:      3 210; LS90%:      9 314"/>
    <hyperlink ref="L39" tooltip="CV%: 21.0; ERROR:     1 749; LI90%:      5 437; LS90%:      11 190"/>
    <hyperlink ref="L40" tooltip="CV%: 22.3; ERROR:     1 935; LI90%:      5 502; LS90%:      11 866"/>
    <hyperlink ref="L41" tooltip="CV%: 13.8; ERROR:      624; LI90%:      3 506; LS90%:      5 560"/>
    <hyperlink ref="L42" tooltip="CV%: 20.1; ERROR:     1 021; LI90%:      3 399; LS90%:      6 759"/>
    <hyperlink ref="N10" tooltip="CV%: 9.8; ERROR:    967 962 355; LI90%:    8 314 520 055; LS90%:    11 498 832 835"/>
    <hyperlink ref="N11" tooltip="CV%: 47.2; ERROR:    92 851 658; LI90%:     44 084 063; LS90%:     349 538 837"/>
    <hyperlink ref="N12" tooltip="CV%: 57.5; ERROR:    130 504 574; LI90%:     12 169 971; LS90%:     441 491 817"/>
    <hyperlink ref="N13" tooltip="CV%: 38.4; ERROR:    3 676 982; LI90%:     3 536 903; LS90%:     15 633 097"/>
    <hyperlink ref="N14" tooltip="CV%: 70.6; ERROR:    84 352 926; LI90%: 0*; LS90%:     258 275 766"/>
    <hyperlink ref="N15" tooltip="CV%: 65.0; ERROR:    178 446 341; LI90%: 0*; LS90%:     568 099 261"/>
    <hyperlink ref="N16" tooltip="CV%: 37.6; ERROR:    12 671 946; LI90%:     12 888 204; LS90%:     54 575 196"/>
    <hyperlink ref="N17" tooltip="CV%: 38.7; ERROR:    101 170 643; LI90%:     94 957 901; LS90%:     427 779 699"/>
    <hyperlink ref="N18" tooltip="CV%: 37.1; ERROR:    87 277 774; LI90%:     91 876 608; LS90%:     378 994 936"/>
    <hyperlink ref="N19" tooltip="CV%: 27.3; ERROR:    418 968 101; LI90%:     846 917 559; LS90%:    2 225 199 961"/>
    <hyperlink ref="N20" tooltip="CV%: 55.9; ERROR:    64 335 094; LI90%:     9 288 387; LS90%:     220 932 013"/>
    <hyperlink ref="N21" tooltip="CV%: 34.5; ERROR:    99 959 486; LI90%:     124 999 696; LS90%:     453 837 144"/>
    <hyperlink ref="N22" tooltip="CV%: 30.7; ERROR:    39 626 666; LI90%:     64 074 274; LS90%:     194 434 406"/>
    <hyperlink ref="N23" tooltip="CV%: 47.4; ERROR:    120 453 591; LI90%:     55 786 924; LS90%:     452 043 976"/>
    <hyperlink ref="N24" tooltip="CV%: 32.9; ERROR:    326 742 130; LI90%:     454 371 372; LS90%:    1 529 257 328"/>
    <hyperlink ref="N25" tooltip="CV%: 29.9; ERROR:    286 305 550; LI90%:     487 874 427; LS90%:    1 429 735 873"/>
    <hyperlink ref="N26" tooltip="CV%: 68.7; ERROR:    418 199 537; LI90%: 0*; LS90%:    1 296 957 226"/>
    <hyperlink ref="N27" tooltip="CV%: 67.9; ERROR:    249 267 178; LI90%: 0*; LS90%:     777 045 922"/>
    <hyperlink ref="N28" tooltip="CV%: 43.5; ERROR:    5 650 877; LI90%:     3 710 235; LS90%:     22 299 965"/>
    <hyperlink ref="N29" tooltip="CV%: 47.6; ERROR:    211 586 063; LI90%:     96 805 397; LS90%:     792 861 603"/>
    <hyperlink ref="N30" tooltip="CV%: 46.0; ERROR:    206 068 068; LI90%:     108 676 750; LS90%:     786 580 370"/>
    <hyperlink ref="N31" tooltip="CV%: 22.0; ERROR:    76 679 798; LI90%:     221 935 656; LS90%:     474 189 744"/>
    <hyperlink ref="N32" tooltip="CV%: 27.7; ERROR:    52 958 100; LI90%:     103 744 626; LS90%:     277 961 274"/>
    <hyperlink ref="N33" tooltip="CV%: 37.5; ERROR:    20 400 372; LI90%:     20 902 274; LS90%:     88 013 526"/>
    <hyperlink ref="N34" tooltip="CV%: 50.0; ERROR:    24 633 530; LI90%:     8 778 598; LS90%:     89 815 702"/>
    <hyperlink ref="N35" tooltip="CV%: 36.8; ERROR:    42 096 487; LI90%:     45 186 540; LS90%:     183 671 660"/>
    <hyperlink ref="N36" tooltip="CV%: 41.6; ERROR:    172 635 351; LI90%:     131 373 717; LS90%:     699 293 483"/>
    <hyperlink ref="N37" tooltip="CV%: 28.3; ERROR:    45 856 292; LI90%:     86 694 131; LS90%:     237 547 907"/>
    <hyperlink ref="N38" tooltip="CV%: 41.9; ERROR:    72 330 597; LI90%:     53 631 404; LS90%:     291 577 896"/>
    <hyperlink ref="N39" tooltip="CV%: 31.6; ERROR:    42 330 704; LI90%:     64 263 018; LS90%:     203 518 642"/>
    <hyperlink ref="N40" tooltip="CV%: 45.9; ERROR:    264 873 028; LI90%:     141 235 839; LS90%:    1 012 590 561"/>
    <hyperlink ref="N41" tooltip="CV%: 37.4; ERROR:    23 440 729; LI90%:     24 053 132; LS90%:     101 166 268"/>
    <hyperlink ref="N42" tooltip="CV%: 34.1; ERROR:    18 347 728; LI90%:     23 601 073; LS90%:     83 959 727"/>
    <hyperlink ref="O10" tooltip="CV%: 9.7; ERROR:      43; LI90%:       372; LS90%:       514"/>
    <hyperlink ref="O11" tooltip="CV%: 47.1; ERROR:      298; LI90%:       142; LS90%:      1 122"/>
    <hyperlink ref="O12" tooltip="CV%: 57.5; ERROR:      161; LI90%:       15; LS90%:       544"/>
    <hyperlink ref="O13" tooltip="CV%: 38.5; ERROR:      34; LI90%:       33; LS90%:       146"/>
    <hyperlink ref="O14" tooltip="CV%: 69.9; ERROR:      725; LI90%: 0*; LS90%:      2 230"/>
    <hyperlink ref="O15" tooltip="CV%: 64.7; ERROR:      457; LI90%: 0*; LS90%:      1 457"/>
    <hyperlink ref="O16" tooltip="CV%: 37.6; ERROR:      113; LI90%:       114; LS90%:       485"/>
    <hyperlink ref="O17" tooltip="CV%: 38.5; ERROR:      228; LI90%:       217; LS90%:       966"/>
    <hyperlink ref="O18" tooltip="CV%: 37.4; ERROR:      155; LI90%:       160; LS90%:       671"/>
    <hyperlink ref="O19" tooltip="CV%: 27.3; ERROR:      134; LI90%:       271; LS90%:       712"/>
    <hyperlink ref="O20" tooltip="CV%: 55.1; ERROR:      294; LI90%:       50; LS90%:      1 019"/>
    <hyperlink ref="O21" tooltip="CV%: 33.3; ERROR:      84; LI90%:       114; LS90%:       391"/>
    <hyperlink ref="O22" tooltip="CV%: 30.1; ERROR:      76; LI90%:       127; LS90%:       376"/>
    <hyperlink ref="O23" tooltip="CV%: 47.3; ERROR:      345; LI90%:       162; LS90%:      1 298"/>
    <hyperlink ref="O24" tooltip="CV%: 32.9; ERROR:      199; LI90%:       277; LS90%:       930"/>
    <hyperlink ref="O25" tooltip="CV%: 29.6; ERROR:      57; LI90%:       99; LS90%:       288"/>
    <hyperlink ref="O26" tooltip="CV%: 68.7; ERROR:      792; LI90%: 0*; LS90%:      2 455"/>
    <hyperlink ref="O27" tooltip="CV%: 67.4; ERROR:      597; LI90%: 0*; LS90%:      1 867"/>
    <hyperlink ref="O28" tooltip="CV%: 41.8; ERROR:      41; LI90%:       31; LS90%:       166"/>
    <hyperlink ref="O29" tooltip="CV%: 47.4; ERROR:      216; LI90%:       100; LS90%:       811"/>
    <hyperlink ref="O30" tooltip="CV%: 45.7; ERROR:      458; LI90%:       248; LS90%:      1 754"/>
    <hyperlink ref="O31" tooltip="CV%: 23.1; ERROR:      68; LI90%:       181; LS90%:       404"/>
    <hyperlink ref="O32" tooltip="CV%: 28.0; ERROR:      122; LI90%:       235; LS90%:       637"/>
    <hyperlink ref="O33" tooltip="CV%: 37.3; ERROR:      59; LI90%:       61; LS90%:       256"/>
    <hyperlink ref="O34" tooltip="CV%: 49.9; ERROR:      60; LI90%:       22; LS90%:       220"/>
    <hyperlink ref="O35" tooltip="CV%: 36.8; ERROR:      89; LI90%:       95; LS90%:       386"/>
    <hyperlink ref="O36" tooltip="CV%: 41.0; ERROR:      355; LI90%:       282; LS90%:      1 448"/>
    <hyperlink ref="O37" tooltip="CV%: 27.3; ERROR:      104; LI90%:       210; LS90%:       552"/>
    <hyperlink ref="O38" tooltip="CV%: 41.8; ERROR:      167; LI90%:       125; LS90%:       674"/>
    <hyperlink ref="O39" tooltip="CV%: 31.3; ERROR:      184; LI90%:       286; LS90%:       892"/>
    <hyperlink ref="O40" tooltip="CV%: 46.1; ERROR:      315; LI90%:       164; LS90%:      1 199"/>
    <hyperlink ref="O41" tooltip="CV%: 37.7; ERROR:      98; LI90%:       99; LS90%:       421"/>
    <hyperlink ref="O42" tooltip="CV%: 33.7; ERROR:      91; LI90%:       121; LS90%:       422"/>
    <hyperlink ref="Q10" tooltip="CV%: 0.9; ERROR:     370 355; LI90%:     40 093 119; LS90%:     41 311 479"/>
    <hyperlink ref="Q11" tooltip="CV%: 3.9; ERROR:     19 487; LI90%:      461 833; LS90%:      525 939"/>
    <hyperlink ref="Q12" tooltip="CV%: 3.2; ERROR:     41 282; LI90%:     1 226 535; LS90%:     1 362 341"/>
    <hyperlink ref="Q13" tooltip="CV%: 5.3; ERROR:     12 553; LI90%:      214 345; LS90%:      255 641"/>
    <hyperlink ref="Q14" tooltip="CV%: 4.2; ERROR:     12 295; LI90%:      273 996; LS90%:      314 442"/>
    <hyperlink ref="Q15" tooltip="CV%: 3.9; ERROR:     34 759; LI90%:      836 106; LS90%:      950 452"/>
    <hyperlink ref="Q16" tooltip="CV%: 3.2; ERROR:     8 032; LI90%:      238 190; LS90%:      264 614"/>
    <hyperlink ref="Q17" tooltip="CV%: 3.9; ERROR:     44 909; LI90%:     1 071 006; LS90%:     1 218 742"/>
    <hyperlink ref="Q18" tooltip="CV%: 3.3; ERROR:     35 172; LI90%:     1 023 496; LS90%:     1 139 200"/>
    <hyperlink ref="Q19" tooltip="CV%: 2.1; ERROR:     93 308; LI90%:     4 243 538; LS90%:     4 550 494"/>
    <hyperlink ref="Q20" tooltip="CV%: 3.2; ERROR:     14 961; LI90%:      440 979; LS90%:      490 197"/>
    <hyperlink ref="Q21" tooltip="CV%: 3.9; ERROR:     80 746; LI90%:     1 955 929; LS90%:     2 221 559"/>
    <hyperlink ref="Q22" tooltip="CV%: 4.0; ERROR:     37 796; LI90%:      876 971; LS90%:     1 001 309"/>
    <hyperlink ref="Q23" tooltip="CV%: 4.9; ERROR:     43 858; LI90%:      815 381; LS90%:      959 661"/>
    <hyperlink ref="Q24" tooltip="CV%: 3.7; ERROR:     106 159; LI90%:     2 676 706; LS90%:     3 025 938"/>
    <hyperlink ref="Q25" tooltip="CV%: 3.2; ERROR:     252 530; LI90%:     7 427 624; LS90%:     8 258 374"/>
    <hyperlink ref="Q26" tooltip="CV%: 3.4; ERROR:     39 895; LI90%:     1 099 523; LS90%:     1 230 765"/>
    <hyperlink ref="Q27" tooltip="CV%: 3.0; ERROR:     21 545; LI90%:      693 993; LS90%:      764 869"/>
    <hyperlink ref="Q28" tooltip="CV%: 5.0; ERROR:     15 057; LI90%:      275 401; LS90%:      324 933"/>
    <hyperlink ref="Q29" tooltip="CV%: 3.0; ERROR:     56 785; LI90%:     1 786 250; LS90%:     1 973 054"/>
    <hyperlink ref="Q30" tooltip="CV%: 4.6; ERROR:     41 705; LI90%:      846 445; LS90%:      983 643"/>
    <hyperlink ref="Q31" tooltip="CV%: 6.4; ERROR:     135 389; LI90%:     1 902 140; LS90%:     2 347 530"/>
    <hyperlink ref="Q32" tooltip="CV%: 4.2; ERROR:     33 047; LI90%:      741 162; LS90%:      849 876"/>
    <hyperlink ref="Q33" tooltip="CV%: 4.5; ERROR:     28 419; LI90%:      589 350; LS90%:      682 840"/>
    <hyperlink ref="Q34" tooltip="CV%: 7.0; ERROR:     56 864; LI90%:      722 514; LS90%:      909 582"/>
    <hyperlink ref="Q35" tooltip="CV%: 3.4; ERROR:     25 917; LI90%:      723 841; LS90%:      809 101"/>
    <hyperlink ref="Q36" tooltip="CV%: 3.6; ERROR:     35 226; LI90%:      929 344; LS90%:     1 045 228"/>
    <hyperlink ref="Q37" tooltip="CV%: 2.9; ERROR:     25 381; LI90%:      847 156; LS90%:      930 654"/>
    <hyperlink ref="Q38" tooltip="CV%: 2.9; ERROR:     29 505; LI90%:      952 300; LS90%:     1 049 362"/>
    <hyperlink ref="Q39" tooltip="CV%: 3.5; ERROR:     17 551; LI90%:      470 214; LS90%:      527 950"/>
    <hyperlink ref="Q40" tooltip="CV%: 3.8; ERROR:     75 224; LI90%:     1 878 811; LS90%:     2 126 277"/>
    <hyperlink ref="Q41" tooltip="CV%: 3.4; ERROR:     19 838; LI90%:      559 100; LS90%:      624 360"/>
    <hyperlink ref="Q42" tooltip="CV%: 4.6; ERROR:     18 577; LI90%:      377 080; LS90%:      438 192"/>
    <hyperlink ref="S10" tooltip="CV%: 3.8; ERROR:   10 728 172 409; LI90%:    264 474 861 982; LS90%:    299 767 408 578"/>
    <hyperlink ref="S11" tooltip="CV%: 25.4; ERROR:   1 586 015 266; LI90%:    3 642 344 488; LS90%:    8 859 870 412"/>
    <hyperlink ref="S12" tooltip="CV%: 11.3; ERROR:   1 082 526 515; LI90%:    7 783 911 807; LS90%:    11 345 107 137"/>
    <hyperlink ref="S13" tooltip="CV%: 7.6; ERROR:    102 842 670; LI90%:    1 178 216 761; LS90%:    1 516 539 039"/>
    <hyperlink ref="S14" tooltip="CV%: 10.6; ERROR:    141 178 132; LI90%:    1 094 394 040; LS90%:    1 558 828 766"/>
    <hyperlink ref="S15" tooltip="CV%: 23.0; ERROR:   1 333 210 058; LI90%:    3 603 704 661; LS90%:    7 989 575 459"/>
    <hyperlink ref="S16" tooltip="CV%: 9.1; ERROR:    143 266 655; LI90%:    1 340 218 739; LS90%:    1 811 524 093"/>
    <hyperlink ref="S17" tooltip="CV%: 19.7; ERROR:   1 111 735 293; LI90%:    3 825 325 116; LS90%:    7 482 608 774"/>
    <hyperlink ref="S18" tooltip="CV%: 8.6; ERROR:    552 824 688; LI90%:    5 500 562 056; LS90%:    7 319 193 444"/>
    <hyperlink ref="S19" tooltip="CV%: 6.9; ERROR:   1 981 199 607; LI90%:    25 270 367 035; LS90%:    31 787 933 753"/>
    <hyperlink ref="S20" tooltip="CV%: 12.8; ERROR:    300 870 426; LI90%:    1 851 339 134; LS90%:    2 841 114 756"/>
    <hyperlink ref="S21" tooltip="CV%: 15.2; ERROR:   3 216 487 508; LI90%:    15 913 687 857; LS90%:    26 494 990 143"/>
    <hyperlink ref="S22" tooltip="CV%: 8.7; ERROR:    330 615 804; LI90%:    3 251 014 776; LS90%:    4 338 643 986"/>
    <hyperlink ref="S23" tooltip="CV%: 12.8; ERROR:    619 333 570; LI90%:    3 821 588 070; LS90%:    5 859 014 208"/>
    <hyperlink ref="S24" tooltip="CV%: 11.2; ERROR:   2 976 062 426; LI90%:    21 672 304 104; LS90%:    31 462 678 256"/>
    <hyperlink ref="S25" tooltip="CV%: 15.0; ERROR:   8 319 902 042; LI90%:    41 767 024 229; LS90%:    69 137 066 329"/>
    <hyperlink ref="S26" tooltip="CV%: 17.3; ERROR:   1 684 971 785; LI90%:    6 982 680 409; LS90%:    12 525 744 313"/>
    <hyperlink ref="S27" tooltip="CV%: 13.7; ERROR:    726 957 297; LI90%:    4 107 466 640; LS90%:    6 498 943 332"/>
    <hyperlink ref="S28" tooltip="CV%: 24.6; ERROR:    457 839 889; LI90%:    1 108 150 185; LS90%:    2 614 309 389"/>
    <hyperlink ref="S29" tooltip="CV%: 6.2; ERROR:    607 990 078; LI90%:    8 754 960 073; LS90%:    10 755 069 443"/>
    <hyperlink ref="S30" tooltip="CV%: 11.5; ERROR:    690 268 540; LI90%:    4 850 812 402; LS90%:    7 121 593 824"/>
    <hyperlink ref="S31" tooltip="CV%: 8.3; ERROR:   1 005 527 566; LI90%:    10 501 790 702; LS90%:    13 809 682 030"/>
    <hyperlink ref="S32" tooltip="CV%: 21.2; ERROR:   1 459 734 827; LI90%:    4 496 666 501; LS90%:    9 298 766 749"/>
    <hyperlink ref="S33" tooltip="CV%: 9.8; ERROR:    409 882 951; LI90%:    3 527 959 583; LS90%:    4 876 354 499"/>
    <hyperlink ref="S34" tooltip="CV%: 12.8; ERROR:    539 475 874; LI90%:    3 322 071 197; LS90%:    5 096 788 891"/>
    <hyperlink ref="S35" tooltip="CV%: 10.1; ERROR:    450 666 153; LI90%:    3 702 007 778; LS90%:    5 184 567 490"/>
    <hyperlink ref="S36" tooltip="CV%: 9.1; ERROR:    509 119 709; LI90%:    4 784 764 782; LS90%:    6 459 619 582"/>
    <hyperlink ref="S37" tooltip="CV%: 10.0; ERROR:    494 088 982; LI90%:    4 106 912 769; LS90%:    5 732 320 877"/>
    <hyperlink ref="S38" tooltip="CV%: 15.6; ERROR:    832 439 388; LI90%:    3 969 986 576; LS90%:    6 708 468 468"/>
    <hyperlink ref="S39" tooltip="CV%: 14.3; ERROR:    431 428 400; LI90%:    2 309 439 867; LS90%:    3 728 713 003"/>
    <hyperlink ref="S40" tooltip="CV%: 14.4; ERROR:   1 854 436 260; LI90%:    9 862 008 896; LS90%:    15 962 561 312"/>
    <hyperlink ref="S41" tooltip="CV%: 8.2; ERROR:    200 731 795; LI90%:    2 107 228 018; LS90%:    2 767 576 862"/>
    <hyperlink ref="S42" tooltip="CV%: 12.8; ERROR:    265 889 090; LI90%:    1 636 178 511; LS90%:    2 510 875 779"/>
    <hyperlink ref="U10" tooltip="CV%: 3.7; ERROR:      254; LI90%:      6 513; LS90%:      7 349"/>
    <hyperlink ref="U11" tooltip="CV%: 25.7; ERROR:     3 247; LI90%:      7 316; LS90%:      17 998"/>
    <hyperlink ref="U12" tooltip="CV%: 10.8; ERROR:      797; LI90%:      6 079; LS90%:      8 699"/>
    <hyperlink ref="U13" tooltip="CV%: 7.0; ERROR:      402; LI90%:      5 072; LS90%:      6 395"/>
    <hyperlink ref="U14" tooltip="CV%: 10.3; ERROR:      463; LI90%:      3 747; LS90%:      5 271"/>
    <hyperlink ref="U15" tooltip="CV%: 22.9; ERROR:     1 485; LI90%:      4 046; LS90%:      8 932"/>
    <hyperlink ref="U16" tooltip="CV%: 8.6; ERROR:      540; LI90%:      5 381; LS90%:      7 156"/>
    <hyperlink ref="U17" tooltip="CV%: 19.5; ERROR:      963; LI90%:      3 354; LS90%:      6 523"/>
    <hyperlink ref="U18" tooltip="CV%: 8.6; ERROR:      508; LI90%:      5 092; LS90%:      6 764"/>
    <hyperlink ref="U19" tooltip="CV%: 6.8; ERROR:      443; LI90%:      5 759; LS90%:      7 217"/>
    <hyperlink ref="U20" tooltip="CV%: 12.4; ERROR:      623; LI90%:      4 014; LS90%:      6 064"/>
    <hyperlink ref="U21" tooltip="CV%: 14.2; ERROR:     1 439; LI90%:      7 784; LS90%:      12 519"/>
    <hyperlink ref="U22" tooltip="CV%: 7.6; ERROR:      307; LI90%:      3 535; LS90%:      4 546"/>
    <hyperlink ref="U23" tooltip="CV%: 12.5; ERROR:      681; LI90%:      4 333; LS90%:      6 574"/>
    <hyperlink ref="U24" tooltip="CV%: 10.9; ERROR:     1 014; LI90%:      7 651; LS90%:      10 985"/>
    <hyperlink ref="U25" tooltip="CV%: 14.4; ERROR:     1 017; LI90%:      5 397; LS90%:      8 743"/>
    <hyperlink ref="U26" tooltip="CV%: 17.2; ERROR:     1 436; LI90%:      6 009; LS90%:      10 734"/>
    <hyperlink ref="U27" tooltip="CV%: 13.2; ERROR:      961; LI90%:      5 689; LS90%:      8 851"/>
    <hyperlink ref="U28" tooltip="CV%: 24.0; ERROR:     1 491; LI90%:      3 748; LS90%:      8 653"/>
    <hyperlink ref="U29" tooltip="CV%: 5.7; ERROR:      296; LI90%:      4 703; LS90%:      5 677"/>
    <hyperlink ref="U30" tooltip="CV%: 10.2; ERROR:      665; LI90%:      5 448; LS90%:      7 635"/>
    <hyperlink ref="U31" tooltip="CV%: 7.9; ERROR:      453; LI90%:      4 975; LS90%:      6 466"/>
    <hyperlink ref="U32" tooltip="CV%: 20.4; ERROR:     1 773; LI90%:      5 755; LS90%:      11 586"/>
    <hyperlink ref="U33" tooltip="CV%: 9.3; ERROR:      614; LI90%:      5 597; LS90%:      7 616"/>
    <hyperlink ref="U34" tooltip="CV%: 9.1; ERROR:      470; LI90%:      4 386; LS90%:      5 931"/>
    <hyperlink ref="U35" tooltip="CV%: 9.4; ERROR:      543; LI90%:      4 904; LS90%:      6 690"/>
    <hyperlink ref="U36" tooltip="CV%: 8.6; ERROR:      488; LI90%:      4 891; LS90%:      6 498"/>
    <hyperlink ref="U37" tooltip="CV%: 9.6; ERROR:      532; LI90%:      4 659; LS90%:      6 410"/>
    <hyperlink ref="U38" tooltip="CV%: 15.5; ERROR:      828; LI90%:      3 974; LS90%:      6 696"/>
    <hyperlink ref="U39" tooltip="CV%: 14.0; ERROR:      849; LI90%:      4 652; LS90%:      7 446"/>
    <hyperlink ref="U40" tooltip="CV%: 13.8; ERROR:      893; LI90%:      4 980; LS90%:      7 916"/>
    <hyperlink ref="U41" tooltip="CV%: 7.7; ERROR:      318; LI90%:      3 596; LS90%:      4 642"/>
    <hyperlink ref="U42" tooltip="CV%: 12.6; ERROR:      643; LI90%:      4 030; LS90%:      6 144"/>
    <hyperlink ref="F42" tooltip="CV%: 14.8; ERROR:    150 367 298; LI90%:     766 583 285; LS90%:    1 261 247 675"/>
    <hyperlink ref="F41" tooltip="CV%: 8.2; ERROR:    104 788 380; LI90%:    1 110 926 684; LS90%:    1 455 649 776"/>
    <hyperlink ref="F40" tooltip="CV%: 8.9; ERROR:    444 269 511; LI90%:    4 254 932 281; LS90%:    5 716 448 915"/>
    <hyperlink ref="F39" tooltip="CV%: 7.6; ERROR:    75 678 426; LI90%:     870 687 961; LS90%:    1 119 647 829"/>
    <hyperlink ref="F38" tooltip="CV%: 6.2; ERROR:    151 854 289; LI90%:    2 210 376 785; LS90%:    2 709 932 939"/>
    <hyperlink ref="F37" tooltip="CV%: 5.8; ERROR:    114 158 608; LI90%:    1 797 260 005; LS90%:    2 172 808 405"/>
    <hyperlink ref="F36" tooltip="CV%: 8.3; ERROR:    247 109 627; LI90%:    2 563 146 061; LS90%:    3 376 064 395"/>
    <hyperlink ref="F35" tooltip="CV%: 12.3; ERROR:    231 797 375; LI90%:    1 503 140 810; LS90%:    2 265 686 314"/>
    <hyperlink ref="F34" tooltip="CV%: 14.3; ERROR:    304 223 060; LI90%:    1 634 187 437; LS90%:    2 634 992 243"/>
    <hyperlink ref="F33" tooltip="CV%: 7.6; ERROR:    131 417 801; LI90%:    1 514 683 044; LS90%:    1 947 009 136"/>
    <hyperlink ref="F32" tooltip="CV%: 13.7; ERROR:    378 741 810; LI90%:    2 132 754 157; LS90%:    3 378 703 837"/>
    <hyperlink ref="F31" tooltip="CV%: 10.2; ERROR:    350 901 541; LI90%:    2 867 691 568; LS90%:    4 022 054 912"/>
    <hyperlink ref="F30" tooltip="CV%: 16.1; ERROR:    472 552 206; LI90%:    2 154 013 623; LS90%:    3 708 572 043"/>
    <hyperlink ref="F29" tooltip="CV%: 7.7; ERROR:    372 299 758; LI90%:    4 208 150 001; LS90%:    5 432 907 215"/>
    <hyperlink ref="F28" tooltip="CV%: 13.1; ERROR:    105 933 609; LI90%:     637 357 615; LS90%:     985 848 175"/>
    <hyperlink ref="F27" tooltip="CV%: 8.4; ERROR:    138 845 491; LI90%:    1 429 103 151; LS90%:    1 885 864 169"/>
    <hyperlink ref="F26" tooltip="CV%: 10.9; ERROR:    347 283 574; LI90%:    2 626 698 669; LS90%:    3 769 159 961"/>
    <hyperlink ref="F25" tooltip="CV%: 7.6; ERROR:    967 214 411; LI90%:    11 103 966 120; LS90%:    14 285 818 384"/>
    <hyperlink ref="F24" tooltip="CV%: 9.5; ERROR:    628 936 385; LI90%:    5 605 392 450; LS90%:    7 674 409 040"/>
    <hyperlink ref="F23" tooltip="CV%: 8.9; ERROR:    196 685 625; LI90%:    1 895 725 326; LS90%:    2 542 763 452"/>
    <hyperlink ref="F22" tooltip="CV%: 9.1; ERROR:    161 138 773; LI90%:    1 513 539 315; LS90%:    2 043 638 705"/>
    <hyperlink ref="F21" tooltip="CV%: 11.6; ERROR:    959 123 636; LI90%:    6 682 599 018; LS90%:    9 837 835 002"/>
    <hyperlink ref="F20" tooltip="CV%: 9.9; ERROR:    103 785 443; LI90%:     881 053 018; LS90%:    1 222 476 742"/>
    <hyperlink ref="F19" tooltip="CV%: 4.8; ERROR:    320 472 955; LI90%:    6 195 786 839; LS90%:    7 250 049 045"/>
    <hyperlink ref="F18" tooltip="CV%: 6.9; ERROR:    188 666 808; LI90%:    2 424 997 906; LS90%:    3 045 656 474"/>
    <hyperlink ref="F17" tooltip="CV%: 8.4; ERROR:    187 126 775; LI90%:    1 932 499 596; LS90%:    2 548 091 904"/>
    <hyperlink ref="F16" tooltip="CV%: 7.5; ERROR:    62 164 354; LI90%:     722 602 726; LS90%:     927 105 254"/>
    <hyperlink ref="F15" tooltip="CV%: 10.9; ERROR:    258 989 522; LI90%:    1 953 525 770; LS90%:    2 805 525 480"/>
    <hyperlink ref="F14" tooltip="CV%: 7.3; ERROR:    45 165 201; LI90%:     547 077 731; LS90%:     695 658 019"/>
    <hyperlink ref="F13" tooltip="CV%: 7.7; ERROR:    59 048 758; LI90%:     665 839 986; LS90%:     860 093 114"/>
    <hyperlink ref="F12" tooltip="CV%: 12.9; ERROR:    459 623 867; LI90%:    2 802 371 362; LS90%:    4 314 399 332"/>
    <hyperlink ref="F11" tooltip="CV%: 9.3; ERROR:    120 138 301; LI90%:    1 092 451 030; LS90%:    1 487 670 870"/>
    <hyperlink ref="F10" tooltip="CV%: 2.1; ERROR:   2 019 621 361; LI90%:    91 520 473 522; LS90%:    98 164 436 564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workbookViewId="0">
      <selection activeCell="B4" sqref="B4:B15"/>
    </sheetView>
  </sheetViews>
  <sheetFormatPr baseColWidth="10" defaultRowHeight="15"/>
  <sheetData>
    <row r="3" spans="2:8">
      <c r="B3" s="135" t="s">
        <v>185</v>
      </c>
      <c r="C3" s="29"/>
      <c r="D3" s="135" t="s">
        <v>186</v>
      </c>
      <c r="E3" s="29"/>
      <c r="F3" s="135" t="s">
        <v>187</v>
      </c>
      <c r="G3" s="29"/>
      <c r="H3" s="135" t="s">
        <v>188</v>
      </c>
    </row>
    <row r="4" spans="2:8">
      <c r="B4" s="29">
        <v>500</v>
      </c>
      <c r="C4" s="64"/>
      <c r="D4" s="64" t="s">
        <v>189</v>
      </c>
      <c r="E4" s="64"/>
      <c r="F4" s="136">
        <v>42112</v>
      </c>
      <c r="G4" s="64"/>
      <c r="H4" s="64" t="s">
        <v>190</v>
      </c>
    </row>
    <row r="5" spans="2:8">
      <c r="B5" s="29">
        <v>120</v>
      </c>
      <c r="C5" s="64"/>
      <c r="D5" s="64" t="s">
        <v>191</v>
      </c>
      <c r="E5" s="64"/>
      <c r="F5" s="136">
        <v>43615</v>
      </c>
      <c r="G5" s="64"/>
      <c r="H5" s="64" t="s">
        <v>192</v>
      </c>
    </row>
    <row r="6" spans="2:8">
      <c r="B6" s="29">
        <v>87</v>
      </c>
      <c r="C6" s="64"/>
      <c r="D6" s="64" t="s">
        <v>193</v>
      </c>
      <c r="E6" s="64"/>
      <c r="F6" s="136">
        <v>47599</v>
      </c>
      <c r="G6" s="64"/>
      <c r="H6" s="64" t="s">
        <v>194</v>
      </c>
    </row>
    <row r="7" spans="2:8">
      <c r="B7" s="29">
        <v>230</v>
      </c>
      <c r="C7" s="64"/>
      <c r="D7" s="64" t="s">
        <v>195</v>
      </c>
      <c r="E7" s="64"/>
      <c r="F7" s="136">
        <v>47367</v>
      </c>
      <c r="G7" s="64"/>
      <c r="H7" s="64" t="s">
        <v>196</v>
      </c>
    </row>
    <row r="8" spans="2:8">
      <c r="B8" s="29">
        <v>52</v>
      </c>
      <c r="C8" s="64"/>
      <c r="D8" s="64" t="s">
        <v>197</v>
      </c>
      <c r="E8" s="64"/>
      <c r="F8" s="136">
        <v>43589</v>
      </c>
      <c r="G8" s="64"/>
      <c r="H8" s="64" t="s">
        <v>198</v>
      </c>
    </row>
    <row r="9" spans="2:8">
      <c r="B9" s="29">
        <v>99</v>
      </c>
      <c r="C9" s="64"/>
      <c r="D9" s="64" t="s">
        <v>199</v>
      </c>
      <c r="E9" s="64"/>
      <c r="F9" s="136">
        <v>45120</v>
      </c>
      <c r="G9" s="64"/>
      <c r="H9" s="64" t="s">
        <v>192</v>
      </c>
    </row>
    <row r="10" spans="2:8">
      <c r="B10" s="29">
        <v>101</v>
      </c>
      <c r="C10" s="64"/>
      <c r="D10" s="64" t="s">
        <v>200</v>
      </c>
      <c r="E10" s="64"/>
      <c r="F10" s="136">
        <v>45364</v>
      </c>
      <c r="G10" s="64"/>
      <c r="H10" s="64" t="s">
        <v>201</v>
      </c>
    </row>
    <row r="11" spans="2:8">
      <c r="B11" s="29">
        <v>100</v>
      </c>
      <c r="C11" s="64"/>
      <c r="D11" s="64" t="s">
        <v>82</v>
      </c>
      <c r="E11" s="64"/>
      <c r="F11" s="136">
        <v>44949</v>
      </c>
      <c r="G11" s="64"/>
      <c r="H11" s="64" t="s">
        <v>202</v>
      </c>
    </row>
    <row r="12" spans="2:8">
      <c r="B12" s="29">
        <v>999</v>
      </c>
      <c r="C12" s="64"/>
      <c r="D12" s="64" t="s">
        <v>203</v>
      </c>
      <c r="E12" s="64"/>
      <c r="F12" s="136">
        <v>43518</v>
      </c>
      <c r="G12" s="64"/>
      <c r="H12" s="64" t="s">
        <v>201</v>
      </c>
    </row>
    <row r="13" spans="2:8">
      <c r="B13" s="29">
        <v>0</v>
      </c>
      <c r="C13" s="64"/>
      <c r="D13" s="64" t="s">
        <v>204</v>
      </c>
      <c r="E13" s="64"/>
      <c r="F13" s="136">
        <v>44971</v>
      </c>
      <c r="G13" s="64"/>
      <c r="H13" s="64" t="s">
        <v>205</v>
      </c>
    </row>
    <row r="14" spans="2:8">
      <c r="B14" s="29">
        <v>-150</v>
      </c>
      <c r="C14" s="64"/>
      <c r="D14" s="64" t="s">
        <v>206</v>
      </c>
      <c r="E14" s="64"/>
      <c r="F14" s="136">
        <v>48809</v>
      </c>
      <c r="G14" s="64"/>
      <c r="H14" s="64" t="s">
        <v>207</v>
      </c>
    </row>
    <row r="15" spans="2:8">
      <c r="B15" s="29">
        <v>-10</v>
      </c>
      <c r="C15" s="64"/>
      <c r="D15" s="64" t="s">
        <v>208</v>
      </c>
      <c r="E15" s="64"/>
      <c r="F15" s="136">
        <v>43556</v>
      </c>
      <c r="G15" s="64"/>
      <c r="H15" s="64" t="s">
        <v>209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C9" sqref="C9"/>
    </sheetView>
  </sheetViews>
  <sheetFormatPr baseColWidth="10" defaultRowHeight="15"/>
  <sheetData>
    <row r="1" spans="1:11" ht="15.75" thickBot="1">
      <c r="A1" s="38" t="s">
        <v>107</v>
      </c>
      <c r="B1" s="39" t="s">
        <v>108</v>
      </c>
      <c r="C1" s="40" t="s">
        <v>45</v>
      </c>
      <c r="D1" s="41" t="s">
        <v>46</v>
      </c>
      <c r="E1" s="41" t="s">
        <v>47</v>
      </c>
      <c r="F1" s="41" t="s">
        <v>48</v>
      </c>
      <c r="G1" s="41" t="s">
        <v>49</v>
      </c>
      <c r="H1" s="41" t="s">
        <v>50</v>
      </c>
      <c r="I1" s="42" t="s">
        <v>109</v>
      </c>
      <c r="J1" s="43" t="s">
        <v>110</v>
      </c>
      <c r="K1" s="146" t="s">
        <v>217</v>
      </c>
    </row>
    <row r="2" spans="1:11">
      <c r="A2" s="45" t="s">
        <v>111</v>
      </c>
      <c r="B2" s="46">
        <v>35</v>
      </c>
      <c r="C2" s="47">
        <v>4</v>
      </c>
      <c r="D2" s="48">
        <v>4</v>
      </c>
      <c r="E2" s="48">
        <v>5</v>
      </c>
      <c r="F2" s="48">
        <v>4</v>
      </c>
      <c r="G2" s="48">
        <v>4</v>
      </c>
      <c r="H2" s="48">
        <v>9</v>
      </c>
      <c r="I2" s="49">
        <v>1</v>
      </c>
      <c r="J2" s="50">
        <v>4</v>
      </c>
      <c r="K2" s="64" t="s">
        <v>211</v>
      </c>
    </row>
    <row r="3" spans="1:11">
      <c r="A3" s="51" t="s">
        <v>114</v>
      </c>
      <c r="B3" s="52">
        <v>41</v>
      </c>
      <c r="C3" s="53">
        <v>9</v>
      </c>
      <c r="D3" s="54">
        <v>5</v>
      </c>
      <c r="E3" s="54">
        <v>2</v>
      </c>
      <c r="F3" s="54">
        <v>8</v>
      </c>
      <c r="G3" s="54">
        <v>5</v>
      </c>
      <c r="H3" s="54">
        <v>4</v>
      </c>
      <c r="I3" s="55">
        <v>3</v>
      </c>
      <c r="J3" s="56">
        <v>5</v>
      </c>
      <c r="K3" s="29" t="s">
        <v>211</v>
      </c>
    </row>
    <row r="4" spans="1:11">
      <c r="A4" s="51" t="s">
        <v>116</v>
      </c>
      <c r="B4" s="52">
        <v>65</v>
      </c>
      <c r="C4" s="53">
        <v>2</v>
      </c>
      <c r="D4" s="54">
        <v>2</v>
      </c>
      <c r="E4" s="54">
        <v>8</v>
      </c>
      <c r="F4" s="54">
        <v>5</v>
      </c>
      <c r="G4" s="54">
        <v>2</v>
      </c>
      <c r="H4" s="54">
        <v>1</v>
      </c>
      <c r="I4" s="55">
        <v>4</v>
      </c>
      <c r="J4" s="56">
        <v>41</v>
      </c>
      <c r="K4" s="29" t="s">
        <v>211</v>
      </c>
    </row>
    <row r="5" spans="1:11">
      <c r="A5" s="51" t="s">
        <v>117</v>
      </c>
      <c r="B5" s="52">
        <v>52</v>
      </c>
      <c r="C5" s="53">
        <v>5</v>
      </c>
      <c r="D5" s="54">
        <v>9</v>
      </c>
      <c r="E5" s="54">
        <v>7</v>
      </c>
      <c r="F5" s="54">
        <v>2</v>
      </c>
      <c r="G5" s="54">
        <v>3</v>
      </c>
      <c r="H5" s="54">
        <v>2</v>
      </c>
      <c r="I5" s="55">
        <v>6</v>
      </c>
      <c r="J5" s="56">
        <v>18</v>
      </c>
      <c r="K5" s="29" t="s">
        <v>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zoomScale="90" zoomScaleNormal="90" workbookViewId="0">
      <selection activeCell="K8" sqref="K8"/>
    </sheetView>
  </sheetViews>
  <sheetFormatPr baseColWidth="10" defaultColWidth="9.140625" defaultRowHeight="15"/>
  <cols>
    <col min="1" max="1" width="36" style="187" customWidth="1"/>
    <col min="2" max="2" width="18.7109375" style="187" customWidth="1"/>
    <col min="3" max="3" width="0.85546875" style="187" customWidth="1"/>
    <col min="4" max="5" width="18.7109375" style="187" customWidth="1"/>
    <col min="6" max="6" width="1.28515625" style="187" customWidth="1"/>
    <col min="7" max="16384" width="9.140625" style="187"/>
  </cols>
  <sheetData>
    <row r="1" spans="1:19" ht="12.75" customHeight="1">
      <c r="A1" s="151" t="s">
        <v>120</v>
      </c>
      <c r="B1" s="177"/>
      <c r="C1" s="177"/>
    </row>
    <row r="2" spans="1:19" ht="12.75" customHeight="1">
      <c r="A2" s="177"/>
      <c r="B2" s="177"/>
      <c r="C2" s="177"/>
    </row>
    <row r="3" spans="1:19" ht="12.75" customHeight="1">
      <c r="A3" s="179" t="s">
        <v>218</v>
      </c>
      <c r="B3" s="179"/>
      <c r="C3" s="179"/>
      <c r="D3" s="179"/>
      <c r="E3" s="154" t="s">
        <v>219</v>
      </c>
      <c r="G3" s="155"/>
    </row>
    <row r="4" spans="1:19" ht="12.75" customHeight="1">
      <c r="A4" s="153" t="s">
        <v>220</v>
      </c>
      <c r="B4" s="153"/>
      <c r="C4" s="153"/>
      <c r="D4" s="188"/>
    </row>
    <row r="5" spans="1:19" ht="12.75" customHeight="1">
      <c r="A5" s="153">
        <v>2019</v>
      </c>
      <c r="B5" s="153"/>
      <c r="C5" s="153"/>
      <c r="D5" s="188"/>
      <c r="E5" s="158"/>
    </row>
    <row r="6" spans="1:19" ht="4.5" customHeight="1">
      <c r="A6" s="189"/>
      <c r="B6" s="190"/>
      <c r="C6" s="190"/>
      <c r="D6" s="191"/>
      <c r="E6" s="158"/>
      <c r="F6" s="192"/>
      <c r="G6" s="192"/>
    </row>
    <row r="7" spans="1:19" ht="15" customHeight="1" thickBot="1">
      <c r="A7" s="308" t="s">
        <v>221</v>
      </c>
      <c r="B7" s="310" t="s">
        <v>222</v>
      </c>
      <c r="C7" s="193"/>
      <c r="D7" s="312" t="s">
        <v>223</v>
      </c>
      <c r="E7" s="312"/>
      <c r="F7" s="192"/>
      <c r="G7" s="192"/>
    </row>
    <row r="8" spans="1:19" ht="15" customHeight="1">
      <c r="A8" s="309"/>
      <c r="B8" s="311"/>
      <c r="C8" s="194"/>
      <c r="D8" s="162" t="s">
        <v>224</v>
      </c>
      <c r="E8" s="162" t="s">
        <v>225</v>
      </c>
      <c r="G8" s="195" t="s">
        <v>226</v>
      </c>
      <c r="K8" s="331" t="s">
        <v>459</v>
      </c>
      <c r="L8" s="332"/>
      <c r="M8" s="332"/>
      <c r="N8" s="332"/>
      <c r="O8" s="332"/>
      <c r="P8" s="332"/>
      <c r="Q8" s="332"/>
      <c r="R8" s="332"/>
      <c r="S8" s="333"/>
    </row>
    <row r="9" spans="1:19" ht="4.5" customHeight="1">
      <c r="A9" s="196"/>
      <c r="B9" s="196"/>
      <c r="C9" s="196"/>
      <c r="D9" s="197"/>
      <c r="E9" s="166"/>
      <c r="K9" s="334"/>
      <c r="L9" s="335"/>
      <c r="M9" s="335"/>
      <c r="N9" s="335"/>
      <c r="O9" s="335"/>
      <c r="P9" s="335"/>
      <c r="Q9" s="335"/>
      <c r="R9" s="335"/>
      <c r="S9" s="336"/>
    </row>
    <row r="10" spans="1:19" ht="12.75" customHeight="1">
      <c r="A10" s="196" t="s">
        <v>140</v>
      </c>
      <c r="B10" s="198">
        <v>24849.040989997698</v>
      </c>
      <c r="C10" s="196"/>
      <c r="D10" s="198">
        <v>26440.380681698101</v>
      </c>
      <c r="E10" s="198">
        <v>23471.1899804354</v>
      </c>
      <c r="G10" s="199" t="s">
        <v>227</v>
      </c>
      <c r="K10" s="334" t="s">
        <v>456</v>
      </c>
      <c r="L10" s="335"/>
      <c r="M10" s="335"/>
      <c r="N10" s="335"/>
      <c r="O10" s="335"/>
      <c r="P10" s="335"/>
      <c r="Q10" s="335"/>
      <c r="R10" s="335"/>
      <c r="S10" s="336"/>
    </row>
    <row r="11" spans="1:19" ht="12.75" customHeight="1">
      <c r="A11" s="177" t="s">
        <v>141</v>
      </c>
      <c r="B11" s="200">
        <v>33246.303080721598</v>
      </c>
      <c r="C11" s="177"/>
      <c r="D11" s="200">
        <v>34570.651901245597</v>
      </c>
      <c r="E11" s="200">
        <v>32082.756465098399</v>
      </c>
      <c r="G11" s="199" t="s">
        <v>228</v>
      </c>
      <c r="K11" s="334"/>
      <c r="L11" s="337" t="s">
        <v>457</v>
      </c>
      <c r="M11" s="335"/>
      <c r="N11" s="335"/>
      <c r="O11" s="335"/>
      <c r="P11" s="335"/>
      <c r="Q11" s="335"/>
      <c r="R11" s="335"/>
      <c r="S11" s="336"/>
    </row>
    <row r="12" spans="1:19" ht="12.75" customHeight="1">
      <c r="A12" s="177" t="s">
        <v>142</v>
      </c>
      <c r="B12" s="200">
        <v>30122.4844628172</v>
      </c>
      <c r="C12" s="177"/>
      <c r="D12" s="200">
        <v>29580.4826273574</v>
      </c>
      <c r="E12" s="200">
        <v>30645.042377629801</v>
      </c>
      <c r="G12" s="199" t="s">
        <v>229</v>
      </c>
      <c r="K12" s="334"/>
      <c r="L12" s="335" t="s">
        <v>458</v>
      </c>
      <c r="M12" s="335"/>
      <c r="N12" s="335"/>
      <c r="O12" s="335"/>
      <c r="P12" s="335"/>
      <c r="Q12" s="335"/>
      <c r="R12" s="335"/>
      <c r="S12" s="336"/>
    </row>
    <row r="13" spans="1:19" ht="12.75" customHeight="1">
      <c r="A13" s="177" t="s">
        <v>143</v>
      </c>
      <c r="B13" s="200">
        <v>15896.1459416138</v>
      </c>
      <c r="C13" s="177"/>
      <c r="D13" s="200">
        <v>16451.4892808492</v>
      </c>
      <c r="E13" s="200">
        <v>15356.5751761599</v>
      </c>
      <c r="G13" s="199" t="s">
        <v>230</v>
      </c>
      <c r="K13" s="334"/>
      <c r="L13" s="335"/>
      <c r="M13" s="335"/>
      <c r="N13" s="335"/>
      <c r="O13" s="335"/>
      <c r="P13" s="335"/>
      <c r="Q13" s="335"/>
      <c r="R13" s="335"/>
      <c r="S13" s="336"/>
    </row>
    <row r="14" spans="1:19" ht="12.75" customHeight="1">
      <c r="A14" s="177" t="s">
        <v>144</v>
      </c>
      <c r="B14" s="200">
        <v>16858.174319670801</v>
      </c>
      <c r="C14" s="177"/>
      <c r="D14" s="200">
        <v>17002.835131159201</v>
      </c>
      <c r="E14" s="200">
        <v>16725.968700824302</v>
      </c>
      <c r="G14" s="199" t="s">
        <v>231</v>
      </c>
      <c r="K14" s="334" t="s">
        <v>460</v>
      </c>
      <c r="L14" s="335"/>
      <c r="M14" s="335"/>
      <c r="N14" s="335"/>
      <c r="O14" s="335"/>
      <c r="P14" s="335"/>
      <c r="Q14" s="335"/>
      <c r="R14" s="335"/>
      <c r="S14" s="336"/>
    </row>
    <row r="15" spans="1:19" ht="12.75" customHeight="1">
      <c r="A15" s="177" t="s">
        <v>145</v>
      </c>
      <c r="B15" s="200">
        <v>17455.720387837799</v>
      </c>
      <c r="C15" s="177"/>
      <c r="D15" s="200">
        <v>17811.523677147699</v>
      </c>
      <c r="E15" s="200">
        <v>17138.037019684201</v>
      </c>
      <c r="G15" s="199" t="s">
        <v>232</v>
      </c>
      <c r="K15" s="334"/>
      <c r="L15" s="335"/>
      <c r="M15" s="335"/>
      <c r="N15" s="335"/>
      <c r="O15" s="335"/>
      <c r="P15" s="335"/>
      <c r="Q15" s="335"/>
      <c r="R15" s="335"/>
      <c r="S15" s="336"/>
    </row>
    <row r="16" spans="1:19" ht="12.75" customHeight="1">
      <c r="A16" s="177" t="s">
        <v>146</v>
      </c>
      <c r="B16" s="200">
        <v>20267.811542390202</v>
      </c>
      <c r="C16" s="177"/>
      <c r="D16" s="200">
        <v>20260.1217959073</v>
      </c>
      <c r="E16" s="200">
        <v>20274.686703322899</v>
      </c>
      <c r="G16" s="199" t="s">
        <v>233</v>
      </c>
      <c r="I16" s="187">
        <v>4</v>
      </c>
      <c r="K16" s="334"/>
      <c r="L16" s="335"/>
      <c r="M16" s="335"/>
      <c r="N16" s="335"/>
      <c r="O16" s="335"/>
      <c r="P16" s="335"/>
      <c r="Q16" s="335"/>
      <c r="R16" s="335"/>
      <c r="S16" s="336"/>
    </row>
    <row r="17" spans="1:19" ht="12.75" customHeight="1">
      <c r="A17" s="177" t="s">
        <v>147</v>
      </c>
      <c r="B17" s="200">
        <v>12258.007041430201</v>
      </c>
      <c r="C17" s="177"/>
      <c r="D17" s="200">
        <v>12142.102099612401</v>
      </c>
      <c r="E17" s="200">
        <v>12362.686879286401</v>
      </c>
      <c r="G17" s="199" t="s">
        <v>234</v>
      </c>
      <c r="I17" s="187">
        <v>10</v>
      </c>
      <c r="K17" s="338" t="s">
        <v>461</v>
      </c>
      <c r="L17" s="335"/>
      <c r="M17" s="335"/>
      <c r="N17" s="335"/>
      <c r="O17" s="335"/>
      <c r="P17" s="335"/>
      <c r="Q17" s="335"/>
      <c r="R17" s="335"/>
      <c r="S17" s="336"/>
    </row>
    <row r="18" spans="1:19" ht="12.75" customHeight="1">
      <c r="A18" s="177" t="s">
        <v>148</v>
      </c>
      <c r="B18" s="200">
        <v>20843.442564212801</v>
      </c>
      <c r="C18" s="177"/>
      <c r="D18" s="200">
        <v>20825.792481312499</v>
      </c>
      <c r="E18" s="200">
        <v>20859.880369750801</v>
      </c>
      <c r="G18" s="199" t="s">
        <v>235</v>
      </c>
      <c r="I18" s="187">
        <v>8</v>
      </c>
      <c r="K18" s="338" t="s">
        <v>462</v>
      </c>
      <c r="L18" s="335"/>
      <c r="M18" s="335"/>
      <c r="N18" s="335"/>
      <c r="O18" s="335"/>
      <c r="P18" s="335"/>
      <c r="Q18" s="335"/>
      <c r="R18" s="335"/>
      <c r="S18" s="336"/>
    </row>
    <row r="19" spans="1:19" ht="12.75" customHeight="1">
      <c r="A19" s="177" t="s">
        <v>149</v>
      </c>
      <c r="B19" s="200">
        <v>37253.765907747897</v>
      </c>
      <c r="C19" s="177"/>
      <c r="D19" s="200">
        <v>39555.517970297296</v>
      </c>
      <c r="E19" s="200">
        <v>35238.180436383103</v>
      </c>
      <c r="G19" s="199" t="s">
        <v>236</v>
      </c>
      <c r="I19" s="187">
        <v>-1</v>
      </c>
      <c r="K19" s="334"/>
      <c r="L19" s="335"/>
      <c r="M19" s="335"/>
      <c r="N19" s="335"/>
      <c r="O19" s="335"/>
      <c r="P19" s="335"/>
      <c r="Q19" s="335"/>
      <c r="R19" s="335"/>
      <c r="S19" s="336"/>
    </row>
    <row r="20" spans="1:19" ht="12.75" customHeight="1">
      <c r="A20" s="177" t="s">
        <v>150</v>
      </c>
      <c r="B20" s="200">
        <v>17097.5643697755</v>
      </c>
      <c r="C20" s="177"/>
      <c r="D20" s="200">
        <v>18159.989328116</v>
      </c>
      <c r="E20" s="200">
        <v>16116.4434291832</v>
      </c>
      <c r="G20" s="199" t="s">
        <v>237</v>
      </c>
      <c r="I20" s="187">
        <v>5</v>
      </c>
      <c r="K20" s="334"/>
      <c r="L20" s="335"/>
      <c r="M20" s="335"/>
      <c r="N20" s="335"/>
      <c r="O20" s="335"/>
      <c r="P20" s="335"/>
      <c r="Q20" s="335"/>
      <c r="R20" s="335"/>
      <c r="S20" s="336"/>
    </row>
    <row r="21" spans="1:19" ht="12.75" customHeight="1">
      <c r="A21" s="177" t="s">
        <v>151</v>
      </c>
      <c r="B21" s="200">
        <v>26980.308224738401</v>
      </c>
      <c r="C21" s="177"/>
      <c r="D21" s="200">
        <v>29236.0066829102</v>
      </c>
      <c r="E21" s="200">
        <v>25263.333586093999</v>
      </c>
      <c r="G21" s="199" t="s">
        <v>238</v>
      </c>
      <c r="I21" s="187">
        <v>-8</v>
      </c>
      <c r="K21" s="334"/>
      <c r="L21" s="335"/>
      <c r="M21" s="335"/>
      <c r="N21" s="335"/>
      <c r="O21" s="335"/>
      <c r="P21" s="335"/>
      <c r="Q21" s="335"/>
      <c r="R21" s="335"/>
      <c r="S21" s="336"/>
    </row>
    <row r="22" spans="1:19" ht="12.75" customHeight="1">
      <c r="A22" s="177" t="s">
        <v>152</v>
      </c>
      <c r="B22" s="200">
        <v>20799.2492659319</v>
      </c>
      <c r="C22" s="177"/>
      <c r="D22" s="200">
        <v>21649.810170327699</v>
      </c>
      <c r="E22" s="200">
        <v>20058.4374135455</v>
      </c>
      <c r="G22" s="199" t="s">
        <v>239</v>
      </c>
      <c r="I22" s="187">
        <v>2</v>
      </c>
      <c r="K22" s="334"/>
      <c r="L22" s="335"/>
      <c r="M22" s="335"/>
      <c r="N22" s="335"/>
      <c r="O22" s="335"/>
      <c r="P22" s="335"/>
      <c r="Q22" s="335"/>
      <c r="R22" s="335"/>
      <c r="S22" s="336"/>
    </row>
    <row r="23" spans="1:19" ht="12.75" customHeight="1">
      <c r="A23" s="177" t="s">
        <v>153</v>
      </c>
      <c r="B23" s="200">
        <v>16609.504519675</v>
      </c>
      <c r="C23" s="177"/>
      <c r="D23" s="200">
        <v>18856.971390885199</v>
      </c>
      <c r="E23" s="200">
        <v>14803.9398577964</v>
      </c>
      <c r="G23" s="199" t="s">
        <v>240</v>
      </c>
      <c r="I23" s="187">
        <v>6</v>
      </c>
      <c r="K23" s="334"/>
      <c r="L23" s="335"/>
      <c r="M23" s="335"/>
      <c r="N23" s="335"/>
      <c r="O23" s="335"/>
      <c r="P23" s="335"/>
      <c r="Q23" s="335"/>
      <c r="R23" s="335"/>
      <c r="S23" s="336"/>
    </row>
    <row r="24" spans="1:19" ht="12.75" customHeight="1">
      <c r="A24" s="177" t="s">
        <v>154</v>
      </c>
      <c r="B24" s="200">
        <v>27293.4419218906</v>
      </c>
      <c r="C24" s="177"/>
      <c r="D24" s="200">
        <v>28715.047947749899</v>
      </c>
      <c r="E24" s="200">
        <v>26080.178817576401</v>
      </c>
      <c r="G24" s="199" t="s">
        <v>241</v>
      </c>
      <c r="I24" s="187">
        <v>-3</v>
      </c>
      <c r="K24" s="334"/>
      <c r="L24" s="335"/>
      <c r="M24" s="335"/>
      <c r="N24" s="335"/>
      <c r="O24" s="335"/>
      <c r="P24" s="335"/>
      <c r="Q24" s="335"/>
      <c r="R24" s="335"/>
      <c r="S24" s="336"/>
    </row>
    <row r="25" spans="1:19" ht="12.75" customHeight="1">
      <c r="A25" s="177" t="s">
        <v>155</v>
      </c>
      <c r="B25" s="200">
        <v>38527.994438747402</v>
      </c>
      <c r="C25" s="177"/>
      <c r="D25" s="200">
        <v>43886.123324259199</v>
      </c>
      <c r="E25" s="200">
        <v>34275.875764348697</v>
      </c>
      <c r="G25" s="199" t="s">
        <v>232</v>
      </c>
      <c r="K25" s="334"/>
      <c r="L25" s="335"/>
      <c r="M25" s="335"/>
      <c r="N25" s="335"/>
      <c r="O25" s="335"/>
      <c r="P25" s="335"/>
      <c r="Q25" s="335"/>
      <c r="R25" s="335"/>
      <c r="S25" s="336"/>
    </row>
    <row r="26" spans="1:19" ht="12.75" customHeight="1">
      <c r="A26" s="177" t="s">
        <v>156</v>
      </c>
      <c r="B26" s="200">
        <v>16112.4633612835</v>
      </c>
      <c r="C26" s="177"/>
      <c r="D26" s="200">
        <v>16499.235815874999</v>
      </c>
      <c r="E26" s="200">
        <v>15780.3308528539</v>
      </c>
      <c r="G26" s="199" t="s">
        <v>242</v>
      </c>
      <c r="K26" s="334"/>
      <c r="L26" s="335"/>
      <c r="M26" s="335"/>
      <c r="N26" s="335"/>
      <c r="O26" s="335"/>
      <c r="P26" s="335"/>
      <c r="Q26" s="335"/>
      <c r="R26" s="335"/>
      <c r="S26" s="336"/>
    </row>
    <row r="27" spans="1:19" ht="12.75" customHeight="1">
      <c r="A27" s="177" t="s">
        <v>157</v>
      </c>
      <c r="B27" s="200">
        <v>27447.030289128099</v>
      </c>
      <c r="C27" s="177"/>
      <c r="D27" s="200">
        <v>29736.902518091301</v>
      </c>
      <c r="E27" s="200">
        <v>25485.3918960222</v>
      </c>
      <c r="G27" s="199" t="s">
        <v>243</v>
      </c>
      <c r="K27" s="334" t="s">
        <v>503</v>
      </c>
      <c r="L27" s="335"/>
      <c r="M27" s="335"/>
      <c r="N27" s="335"/>
      <c r="O27" s="335"/>
      <c r="P27" s="335"/>
      <c r="Q27" s="335"/>
      <c r="R27" s="335"/>
      <c r="S27" s="336"/>
    </row>
    <row r="28" spans="1:19" ht="12.75" customHeight="1">
      <c r="A28" s="177" t="s">
        <v>158</v>
      </c>
      <c r="B28" s="200">
        <v>13731.0513344472</v>
      </c>
      <c r="C28" s="177"/>
      <c r="D28" s="200">
        <v>12791.617747631501</v>
      </c>
      <c r="E28" s="200">
        <v>14502.915004602601</v>
      </c>
      <c r="G28" s="199" t="s">
        <v>244</v>
      </c>
      <c r="K28" s="334" t="s">
        <v>504</v>
      </c>
      <c r="L28" s="335"/>
      <c r="M28" s="335"/>
      <c r="N28" s="335"/>
      <c r="O28" s="335"/>
      <c r="P28" s="335"/>
      <c r="Q28" s="335"/>
      <c r="R28" s="335"/>
      <c r="S28" s="336"/>
    </row>
    <row r="29" spans="1:19" ht="12.75" customHeight="1">
      <c r="A29" s="177" t="s">
        <v>159</v>
      </c>
      <c r="B29" s="200">
        <v>24539.917762345402</v>
      </c>
      <c r="C29" s="177"/>
      <c r="D29" s="200">
        <v>24630.867897464399</v>
      </c>
      <c r="E29" s="200">
        <v>24447.941412337899</v>
      </c>
      <c r="G29" s="199" t="s">
        <v>245</v>
      </c>
      <c r="K29" s="338" t="s">
        <v>463</v>
      </c>
      <c r="L29" s="335"/>
      <c r="M29" s="335"/>
      <c r="N29" s="335"/>
      <c r="O29" s="335"/>
      <c r="P29" s="335"/>
      <c r="Q29" s="335"/>
      <c r="R29" s="335"/>
      <c r="S29" s="336"/>
    </row>
    <row r="30" spans="1:19" ht="12.75" customHeight="1">
      <c r="A30" s="177" t="s">
        <v>160</v>
      </c>
      <c r="B30" s="200">
        <v>16529.737621910401</v>
      </c>
      <c r="C30" s="177"/>
      <c r="D30" s="200">
        <v>18094.642215611198</v>
      </c>
      <c r="E30" s="200">
        <v>15291.418744274401</v>
      </c>
      <c r="G30" s="199" t="s">
        <v>246</v>
      </c>
      <c r="K30" s="334"/>
      <c r="L30" s="335"/>
      <c r="M30" s="335"/>
      <c r="N30" s="335"/>
      <c r="O30" s="335"/>
      <c r="P30" s="335"/>
      <c r="Q30" s="335"/>
      <c r="R30" s="335"/>
      <c r="S30" s="336"/>
    </row>
    <row r="31" spans="1:19" ht="12.75" customHeight="1">
      <c r="A31" s="177" t="s">
        <v>161</v>
      </c>
      <c r="B31" s="200">
        <v>25380.5025937432</v>
      </c>
      <c r="C31" s="177"/>
      <c r="D31" s="200">
        <v>29185.3354667721</v>
      </c>
      <c r="E31" s="200">
        <v>22138.032021724899</v>
      </c>
      <c r="G31" s="199" t="s">
        <v>247</v>
      </c>
      <c r="K31" s="338" t="s">
        <v>465</v>
      </c>
      <c r="L31" s="335"/>
      <c r="M31" s="335"/>
      <c r="N31" s="335"/>
      <c r="O31" s="335"/>
      <c r="P31" s="335"/>
      <c r="Q31" s="335"/>
      <c r="R31" s="335"/>
      <c r="S31" s="336"/>
    </row>
    <row r="32" spans="1:19" ht="12.75" customHeight="1">
      <c r="A32" s="177" t="s">
        <v>162</v>
      </c>
      <c r="B32" s="200">
        <v>27959.157187671601</v>
      </c>
      <c r="C32" s="177"/>
      <c r="D32" s="200">
        <v>29666.3714890519</v>
      </c>
      <c r="E32" s="200">
        <v>26566.340272628498</v>
      </c>
      <c r="G32" s="199" t="s">
        <v>248</v>
      </c>
      <c r="K32" s="334" t="s">
        <v>464</v>
      </c>
      <c r="L32" s="335"/>
      <c r="M32" s="335"/>
      <c r="N32" s="335"/>
      <c r="O32" s="335"/>
      <c r="P32" s="335"/>
      <c r="Q32" s="335"/>
      <c r="R32" s="335"/>
      <c r="S32" s="336"/>
    </row>
    <row r="33" spans="1:19" ht="12.75" customHeight="1">
      <c r="A33" s="177" t="s">
        <v>163</v>
      </c>
      <c r="B33" s="200">
        <v>25407.425278364</v>
      </c>
      <c r="C33" s="177"/>
      <c r="D33" s="200">
        <v>26955.817174068099</v>
      </c>
      <c r="E33" s="200">
        <v>23956.595712503298</v>
      </c>
      <c r="G33" s="199" t="s">
        <v>249</v>
      </c>
      <c r="K33" s="334"/>
      <c r="L33" s="335"/>
      <c r="M33" s="335"/>
      <c r="N33" s="335"/>
      <c r="O33" s="335"/>
      <c r="P33" s="335"/>
      <c r="Q33" s="335"/>
      <c r="R33" s="335"/>
      <c r="S33" s="336"/>
    </row>
    <row r="34" spans="1:19" ht="12.75" customHeight="1">
      <c r="A34" s="177" t="s">
        <v>164</v>
      </c>
      <c r="B34" s="200">
        <v>20042.056549488902</v>
      </c>
      <c r="C34" s="177"/>
      <c r="D34" s="200">
        <v>22905.6785217984</v>
      </c>
      <c r="E34" s="200">
        <v>17536.369781249599</v>
      </c>
      <c r="G34" s="199" t="s">
        <v>250</v>
      </c>
      <c r="K34" s="338" t="s">
        <v>468</v>
      </c>
      <c r="L34" s="335"/>
      <c r="M34" s="335"/>
      <c r="N34" s="335"/>
      <c r="O34" s="335"/>
      <c r="P34" s="335"/>
      <c r="Q34" s="335"/>
      <c r="R34" s="335"/>
      <c r="S34" s="336"/>
    </row>
    <row r="35" spans="1:19" ht="12.75" customHeight="1">
      <c r="A35" s="177" t="s">
        <v>165</v>
      </c>
      <c r="B35" s="200">
        <v>21153.307378838599</v>
      </c>
      <c r="C35" s="177"/>
      <c r="D35" s="200">
        <v>20735.716053746499</v>
      </c>
      <c r="E35" s="200">
        <v>21526.939373805901</v>
      </c>
      <c r="G35" s="199" t="s">
        <v>251</v>
      </c>
      <c r="K35" s="334" t="s">
        <v>466</v>
      </c>
      <c r="L35" s="335"/>
      <c r="M35" s="335"/>
      <c r="N35" s="335"/>
      <c r="O35" s="335"/>
      <c r="P35" s="335"/>
      <c r="Q35" s="335"/>
      <c r="R35" s="335"/>
      <c r="S35" s="336"/>
    </row>
    <row r="36" spans="1:19" ht="12.75" customHeight="1">
      <c r="A36" s="177" t="s">
        <v>166</v>
      </c>
      <c r="B36" s="200">
        <v>21588.861331742701</v>
      </c>
      <c r="C36" s="177"/>
      <c r="D36" s="200">
        <v>24938.4411490001</v>
      </c>
      <c r="E36" s="200">
        <v>18422.448555829102</v>
      </c>
      <c r="G36" s="199" t="s">
        <v>252</v>
      </c>
      <c r="K36" s="334" t="s">
        <v>467</v>
      </c>
      <c r="L36" s="335"/>
      <c r="M36" s="335"/>
      <c r="N36" s="335"/>
      <c r="O36" s="335"/>
      <c r="P36" s="335"/>
      <c r="Q36" s="335"/>
      <c r="R36" s="335"/>
      <c r="S36" s="336"/>
    </row>
    <row r="37" spans="1:19" ht="12.75" customHeight="1">
      <c r="A37" s="177" t="s">
        <v>167</v>
      </c>
      <c r="B37" s="200">
        <v>24901.351478843299</v>
      </c>
      <c r="C37" s="177"/>
      <c r="D37" s="200">
        <v>25225.986485084799</v>
      </c>
      <c r="E37" s="200">
        <v>24617.897780615102</v>
      </c>
      <c r="G37" s="199" t="s">
        <v>253</v>
      </c>
      <c r="K37" s="334"/>
      <c r="L37" s="335"/>
      <c r="M37" s="335"/>
      <c r="N37" s="335"/>
      <c r="O37" s="335"/>
      <c r="P37" s="335"/>
      <c r="Q37" s="335"/>
      <c r="R37" s="335"/>
      <c r="S37" s="336"/>
    </row>
    <row r="38" spans="1:19" ht="12.75" customHeight="1">
      <c r="A38" s="177" t="s">
        <v>168</v>
      </c>
      <c r="B38" s="200">
        <v>16125.3652149508</v>
      </c>
      <c r="C38" s="177"/>
      <c r="D38" s="200">
        <v>16007.9790743342</v>
      </c>
      <c r="E38" s="200">
        <v>16233.806741386101</v>
      </c>
      <c r="G38" s="199" t="s">
        <v>254</v>
      </c>
      <c r="K38" s="334" t="s">
        <v>471</v>
      </c>
      <c r="L38" s="335"/>
      <c r="M38" s="335"/>
      <c r="N38" s="335"/>
      <c r="O38" s="335"/>
      <c r="P38" s="335"/>
      <c r="Q38" s="335"/>
      <c r="R38" s="335"/>
      <c r="S38" s="336"/>
    </row>
    <row r="39" spans="1:19" ht="12.75" customHeight="1">
      <c r="A39" s="177" t="s">
        <v>169</v>
      </c>
      <c r="B39" s="200">
        <v>25458.216853931401</v>
      </c>
      <c r="C39" s="177"/>
      <c r="D39" s="200">
        <v>27428.865528018301</v>
      </c>
      <c r="E39" s="200">
        <v>23822.9957157682</v>
      </c>
      <c r="G39" s="199" t="s">
        <v>255</v>
      </c>
      <c r="K39" s="334" t="s">
        <v>470</v>
      </c>
      <c r="L39" s="335"/>
      <c r="M39" s="335"/>
      <c r="N39" s="335"/>
      <c r="O39" s="335"/>
      <c r="P39" s="335"/>
      <c r="Q39" s="335"/>
      <c r="R39" s="335"/>
      <c r="S39" s="336"/>
    </row>
    <row r="40" spans="1:19" ht="12.75" customHeight="1">
      <c r="A40" s="177" t="s">
        <v>170</v>
      </c>
      <c r="B40" s="200">
        <v>14108.415013329501</v>
      </c>
      <c r="C40" s="177"/>
      <c r="D40" s="200">
        <v>13961.2327192011</v>
      </c>
      <c r="E40" s="200">
        <v>14240.8348166004</v>
      </c>
      <c r="G40" s="199" t="s">
        <v>256</v>
      </c>
      <c r="K40" s="334" t="s">
        <v>469</v>
      </c>
      <c r="L40" s="335"/>
      <c r="M40" s="335"/>
      <c r="N40" s="335"/>
      <c r="O40" s="335"/>
      <c r="P40" s="335"/>
      <c r="Q40" s="335"/>
      <c r="R40" s="335"/>
      <c r="S40" s="336"/>
    </row>
    <row r="41" spans="1:19" ht="12.75" customHeight="1">
      <c r="A41" s="177" t="s">
        <v>171</v>
      </c>
      <c r="B41" s="200">
        <v>15436.6979304582</v>
      </c>
      <c r="C41" s="177"/>
      <c r="D41" s="200">
        <v>15742.1139772304</v>
      </c>
      <c r="E41" s="200">
        <v>15178.153612264499</v>
      </c>
      <c r="G41" s="199" t="s">
        <v>257</v>
      </c>
      <c r="K41" s="334"/>
      <c r="L41" s="335"/>
      <c r="M41" s="335"/>
      <c r="N41" s="335"/>
      <c r="O41" s="335"/>
      <c r="P41" s="335"/>
      <c r="Q41" s="335"/>
      <c r="R41" s="335"/>
      <c r="S41" s="336"/>
    </row>
    <row r="42" spans="1:19" ht="12.75" customHeight="1">
      <c r="A42" s="177" t="s">
        <v>172</v>
      </c>
      <c r="B42" s="200">
        <v>17601.457058796099</v>
      </c>
      <c r="C42" s="177"/>
      <c r="D42" s="200">
        <v>19085.914740864799</v>
      </c>
      <c r="E42" s="200">
        <v>16271.232620115999</v>
      </c>
      <c r="F42" s="192"/>
      <c r="G42" s="201" t="s">
        <v>251</v>
      </c>
      <c r="K42" s="334"/>
      <c r="L42" s="335"/>
      <c r="M42" s="335"/>
      <c r="N42" s="335"/>
      <c r="O42" s="335"/>
      <c r="P42" s="335"/>
      <c r="Q42" s="335"/>
      <c r="R42" s="335"/>
      <c r="S42" s="336"/>
    </row>
    <row r="43" spans="1:19" ht="4.5" customHeight="1">
      <c r="A43" s="172"/>
      <c r="B43" s="172"/>
      <c r="C43" s="172"/>
      <c r="D43" s="184"/>
      <c r="E43" s="202"/>
      <c r="K43" s="334"/>
      <c r="L43" s="335"/>
      <c r="M43" s="335"/>
      <c r="N43" s="335"/>
      <c r="O43" s="335"/>
      <c r="P43" s="335"/>
      <c r="Q43" s="335"/>
      <c r="R43" s="335"/>
      <c r="S43" s="336"/>
    </row>
    <row r="44" spans="1:19" ht="12.75" customHeight="1">
      <c r="A44" s="313" t="s">
        <v>258</v>
      </c>
      <c r="B44" s="313"/>
      <c r="C44" s="313"/>
      <c r="D44" s="313"/>
      <c r="E44" s="313"/>
      <c r="K44" s="338" t="s">
        <v>472</v>
      </c>
      <c r="L44" s="335"/>
      <c r="M44" s="335"/>
      <c r="N44" s="335"/>
      <c r="O44" s="335"/>
      <c r="P44" s="335"/>
      <c r="Q44" s="335"/>
      <c r="R44" s="335"/>
      <c r="S44" s="336"/>
    </row>
    <row r="45" spans="1:19" ht="12.75" customHeight="1">
      <c r="A45" s="307" t="s">
        <v>259</v>
      </c>
      <c r="B45" s="307"/>
      <c r="C45" s="307"/>
      <c r="D45" s="307"/>
      <c r="E45" s="307"/>
      <c r="K45" s="334" t="s">
        <v>473</v>
      </c>
      <c r="L45" s="335"/>
      <c r="M45" s="335"/>
      <c r="N45" s="335"/>
      <c r="O45" s="335"/>
      <c r="P45" s="335"/>
      <c r="Q45" s="335"/>
      <c r="R45" s="335"/>
      <c r="S45" s="336"/>
    </row>
    <row r="46" spans="1:19" ht="12.75" customHeight="1">
      <c r="A46" s="307" t="s">
        <v>260</v>
      </c>
      <c r="B46" s="307"/>
      <c r="C46" s="307"/>
      <c r="D46" s="307"/>
      <c r="E46" s="307"/>
      <c r="K46" s="334" t="s">
        <v>474</v>
      </c>
      <c r="L46" s="335"/>
      <c r="M46" s="335"/>
      <c r="N46" s="335"/>
      <c r="O46" s="335"/>
      <c r="P46" s="335"/>
      <c r="Q46" s="335"/>
      <c r="R46" s="335"/>
      <c r="S46" s="336"/>
    </row>
    <row r="47" spans="1:19" ht="12.75" customHeight="1">
      <c r="A47" s="203" t="s">
        <v>261</v>
      </c>
      <c r="B47" s="203"/>
      <c r="C47" s="203"/>
      <c r="D47" s="203"/>
      <c r="E47" s="203"/>
      <c r="K47" s="334"/>
      <c r="L47" s="335"/>
      <c r="M47" s="335"/>
      <c r="N47" s="335"/>
      <c r="O47" s="335"/>
      <c r="P47" s="335"/>
      <c r="Q47" s="335"/>
      <c r="R47" s="335"/>
      <c r="S47" s="336"/>
    </row>
    <row r="48" spans="1:19" ht="12.75" customHeight="1">
      <c r="A48" s="203" t="s">
        <v>175</v>
      </c>
      <c r="B48" s="204"/>
      <c r="C48" s="204"/>
      <c r="D48" s="204"/>
      <c r="E48" s="204"/>
      <c r="K48" s="334" t="s">
        <v>476</v>
      </c>
      <c r="L48" s="335"/>
      <c r="M48" s="335"/>
      <c r="N48" s="335"/>
      <c r="O48" s="335"/>
      <c r="P48" s="335"/>
      <c r="Q48" s="335"/>
      <c r="R48" s="335"/>
      <c r="S48" s="336"/>
    </row>
    <row r="49" spans="1:19" ht="12.75" customHeight="1">
      <c r="A49" s="204" t="s">
        <v>262</v>
      </c>
      <c r="B49" s="204"/>
      <c r="C49" s="204"/>
      <c r="D49" s="204"/>
      <c r="E49" s="204"/>
      <c r="K49" s="334" t="s">
        <v>475</v>
      </c>
      <c r="L49" s="335"/>
      <c r="M49" s="335"/>
      <c r="N49" s="335"/>
      <c r="O49" s="335"/>
      <c r="P49" s="335"/>
      <c r="Q49" s="335"/>
      <c r="R49" s="335"/>
      <c r="S49" s="336"/>
    </row>
    <row r="50" spans="1:19" ht="12.75" customHeight="1">
      <c r="A50" s="205" t="s">
        <v>263</v>
      </c>
      <c r="B50" s="206"/>
      <c r="C50" s="148"/>
      <c r="D50" s="149"/>
      <c r="E50" s="150"/>
      <c r="K50" s="334"/>
      <c r="L50" s="335"/>
      <c r="M50" s="335"/>
      <c r="N50" s="335"/>
      <c r="O50" s="335"/>
      <c r="P50" s="335"/>
      <c r="Q50" s="335"/>
      <c r="R50" s="335"/>
      <c r="S50" s="336"/>
    </row>
    <row r="51" spans="1:19" ht="12.75" customHeight="1">
      <c r="A51" s="207" t="s">
        <v>264</v>
      </c>
      <c r="B51" s="208"/>
      <c r="C51" s="148"/>
      <c r="D51" s="149"/>
      <c r="E51" s="150"/>
      <c r="K51" s="338" t="s">
        <v>477</v>
      </c>
      <c r="L51" s="335"/>
      <c r="M51" s="335"/>
      <c r="N51" s="335"/>
      <c r="O51" s="335"/>
      <c r="P51" s="335"/>
      <c r="Q51" s="335"/>
      <c r="R51" s="335"/>
      <c r="S51" s="336"/>
    </row>
    <row r="52" spans="1:19" ht="12.75" customHeight="1">
      <c r="A52" s="307" t="s">
        <v>265</v>
      </c>
      <c r="B52" s="307"/>
      <c r="C52" s="307"/>
      <c r="D52" s="307"/>
      <c r="E52" s="307"/>
      <c r="K52" s="334" t="s">
        <v>478</v>
      </c>
      <c r="L52" s="335"/>
      <c r="M52" s="335"/>
      <c r="N52" s="335"/>
      <c r="O52" s="335"/>
      <c r="P52" s="335"/>
      <c r="Q52" s="335"/>
      <c r="R52" s="335"/>
      <c r="S52" s="336"/>
    </row>
    <row r="53" spans="1:19" ht="12.75" customHeight="1">
      <c r="A53" s="203" t="s">
        <v>266</v>
      </c>
      <c r="B53" s="203"/>
      <c r="C53" s="203"/>
      <c r="D53" s="203"/>
      <c r="E53" s="203"/>
      <c r="K53" s="334" t="s">
        <v>479</v>
      </c>
      <c r="L53" s="335"/>
      <c r="M53" s="335"/>
      <c r="N53" s="335"/>
      <c r="O53" s="335"/>
      <c r="P53" s="335"/>
      <c r="Q53" s="335"/>
      <c r="R53" s="335"/>
      <c r="S53" s="336"/>
    </row>
    <row r="54" spans="1:19" ht="12.75" customHeight="1">
      <c r="A54" s="307" t="s">
        <v>267</v>
      </c>
      <c r="B54" s="307"/>
      <c r="C54" s="307"/>
      <c r="D54" s="307"/>
      <c r="E54" s="307"/>
      <c r="K54" s="334"/>
      <c r="L54" s="335"/>
      <c r="M54" s="335"/>
      <c r="N54" s="335"/>
      <c r="O54" s="335"/>
      <c r="P54" s="335"/>
      <c r="Q54" s="335"/>
      <c r="R54" s="335"/>
      <c r="S54" s="336"/>
    </row>
    <row r="55" spans="1:19" ht="12.75" customHeight="1">
      <c r="A55" s="203" t="s">
        <v>268</v>
      </c>
      <c r="B55" s="203"/>
      <c r="C55" s="203"/>
      <c r="D55" s="203"/>
      <c r="E55" s="203"/>
      <c r="K55" s="338" t="s">
        <v>481</v>
      </c>
      <c r="L55" s="335"/>
      <c r="M55" s="335"/>
      <c r="N55" s="335"/>
      <c r="O55" s="335"/>
      <c r="P55" s="335"/>
      <c r="Q55" s="335"/>
      <c r="R55" s="335"/>
      <c r="S55" s="336"/>
    </row>
    <row r="56" spans="1:19" ht="12.75" customHeight="1">
      <c r="A56" s="204" t="s">
        <v>183</v>
      </c>
      <c r="B56" s="203"/>
      <c r="C56" s="203"/>
      <c r="D56" s="203"/>
      <c r="E56" s="209"/>
      <c r="K56" s="334" t="s">
        <v>480</v>
      </c>
      <c r="L56" s="335"/>
      <c r="M56" s="335"/>
      <c r="N56" s="335"/>
      <c r="O56" s="335"/>
      <c r="P56" s="335"/>
      <c r="Q56" s="335"/>
      <c r="R56" s="335"/>
      <c r="S56" s="336"/>
    </row>
    <row r="57" spans="1:19" ht="12.75" customHeight="1">
      <c r="A57" s="210"/>
      <c r="B57" s="210"/>
      <c r="C57" s="210"/>
      <c r="D57" s="210"/>
      <c r="E57" s="210"/>
      <c r="K57" s="334"/>
      <c r="L57" s="335"/>
      <c r="M57" s="335"/>
      <c r="N57" s="335"/>
      <c r="O57" s="335"/>
      <c r="P57" s="335"/>
      <c r="Q57" s="335"/>
      <c r="R57" s="335"/>
      <c r="S57" s="336"/>
    </row>
    <row r="58" spans="1:19" ht="12.75" customHeight="1">
      <c r="A58" s="151" t="s">
        <v>184</v>
      </c>
      <c r="B58" s="211"/>
      <c r="C58" s="211"/>
      <c r="D58" s="211"/>
      <c r="E58" s="211"/>
      <c r="K58" s="338" t="s">
        <v>482</v>
      </c>
      <c r="L58" s="335"/>
      <c r="M58" s="335"/>
      <c r="N58" s="335"/>
      <c r="O58" s="335"/>
      <c r="P58" s="335"/>
      <c r="Q58" s="335"/>
      <c r="R58" s="335"/>
      <c r="S58" s="336"/>
    </row>
    <row r="59" spans="1:19">
      <c r="K59" s="334"/>
      <c r="L59" s="335"/>
      <c r="M59" s="335"/>
      <c r="N59" s="335"/>
      <c r="O59" s="335"/>
      <c r="P59" s="335"/>
      <c r="Q59" s="335"/>
      <c r="R59" s="335"/>
      <c r="S59" s="336"/>
    </row>
    <row r="60" spans="1:19">
      <c r="K60" s="338" t="s">
        <v>483</v>
      </c>
      <c r="L60" s="335"/>
      <c r="M60" s="335"/>
      <c r="N60" s="335"/>
      <c r="O60" s="335"/>
      <c r="P60" s="335"/>
      <c r="Q60" s="335"/>
      <c r="R60" s="335"/>
      <c r="S60" s="336"/>
    </row>
    <row r="61" spans="1:19">
      <c r="K61" s="334" t="s">
        <v>484</v>
      </c>
      <c r="L61" s="335"/>
      <c r="M61" s="335"/>
      <c r="N61" s="335"/>
      <c r="O61" s="335"/>
      <c r="P61" s="335"/>
      <c r="Q61" s="335"/>
      <c r="R61" s="335"/>
      <c r="S61" s="336"/>
    </row>
    <row r="62" spans="1:19">
      <c r="K62" s="339" t="s">
        <v>485</v>
      </c>
      <c r="L62" s="335"/>
      <c r="M62" s="335"/>
      <c r="N62" s="335"/>
      <c r="O62" s="335"/>
      <c r="P62" s="335"/>
      <c r="Q62" s="335"/>
      <c r="R62" s="335"/>
      <c r="S62" s="336"/>
    </row>
    <row r="63" spans="1:19" ht="15.75" thickBot="1">
      <c r="K63" s="340"/>
      <c r="L63" s="341"/>
      <c r="M63" s="341"/>
      <c r="N63" s="341"/>
      <c r="O63" s="341"/>
      <c r="P63" s="341"/>
      <c r="Q63" s="341"/>
      <c r="R63" s="341"/>
      <c r="S63" s="342"/>
    </row>
  </sheetData>
  <mergeCells count="8">
    <mergeCell ref="A52:E52"/>
    <mergeCell ref="A54:E54"/>
    <mergeCell ref="A7:A8"/>
    <mergeCell ref="B7:B8"/>
    <mergeCell ref="D7:E7"/>
    <mergeCell ref="A44:E44"/>
    <mergeCell ref="A45:E45"/>
    <mergeCell ref="A46:E46"/>
  </mergeCells>
  <conditionalFormatting sqref="B11:B42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{7F4F1017-1809-4B99-B4A6-CFF612D30A24}</x14:id>
        </ext>
      </extLst>
    </cfRule>
    <cfRule type="cellIs" dxfId="3" priority="3" operator="greaterThan">
      <formula>25000</formula>
    </cfRule>
    <cfRule type="cellIs" dxfId="2" priority="4" operator="greaterThan">
      <formula>25000</formula>
    </cfRule>
    <cfRule type="cellIs" dxfId="1" priority="5" operator="greaterThan">
      <formula>25000</formula>
    </cfRule>
    <cfRule type="cellIs" dxfId="0" priority="6" operator="greaterThan">
      <formula>"  25 000"</formula>
    </cfRule>
  </conditionalFormatting>
  <conditionalFormatting sqref="I16:I24">
    <cfRule type="dataBar" priority="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{218F0B12-4C55-4D87-A2AE-1676B1BD1216}</x14:id>
        </ext>
      </extLst>
    </cfRule>
  </conditionalFormatting>
  <hyperlinks>
    <hyperlink ref="B10" tooltip="CV%: 0.9; ERROR:    233; LI90%:   24 466; LS90%:   25 232"/>
    <hyperlink ref="B11" tooltip="CV%: 4.1; ERROR:   1 351; LI90%:   31 025; LS90%:   35 468"/>
    <hyperlink ref="B12" tooltip="CV%: 3.4; ERROR:   1 038; LI90%:   28 415; LS90%:   31 830"/>
    <hyperlink ref="B13" tooltip="CV%: 5.3; ERROR:    847; LI90%:   14 503; LS90%:   17 289"/>
    <hyperlink ref="B14" tooltip="CV%: 5.7; ERROR:    967; LI90%:   15 268; LS90%:   18 448"/>
    <hyperlink ref="B15" tooltip="CV%: 4.9; ERROR:    849; LI90%:   16 059; LS90%:   18 852"/>
    <hyperlink ref="B16" tooltip="CV%: 4.6; ERROR:    933; LI90%:   18 733; LS90%:   21 802"/>
    <hyperlink ref="B17" tooltip="CV%: 5.6; ERROR:    690; LI90%:   11 124; LS90%:   13 392"/>
    <hyperlink ref="B18" tooltip="CV%: 4.4; ERROR:    919; LI90%:   19 332; LS90%:   22 354"/>
    <hyperlink ref="B19" tooltip="CV%: 2.2; ERROR:    803; LI90%:   35 934; LS90%:   38 574"/>
    <hyperlink ref="B20" tooltip="CV%: 4.9; ERROR:    838; LI90%:   15 719; LS90%:   18 476"/>
    <hyperlink ref="B21" tooltip="CV%: 4.5; ERROR:   1 217; LI90%:   24 979; LS90%:   28 982"/>
    <hyperlink ref="B22" tooltip="CV%: 5.0; ERROR:   1 034; LI90%:   19 098; LS90%:   22 500"/>
    <hyperlink ref="B23" tooltip="CV%: 5.6; ERROR:    930; LI90%:   15 080; LS90%:   18 139"/>
    <hyperlink ref="B24" tooltip="CV%: 3.9; ERROR:   1 054; LI90%:   25 560; LS90%:   29 026"/>
    <hyperlink ref="B25" tooltip="CV%: 2.7; ERROR:   1 051; LI90%:   36 800; LS90%:   40 256"/>
    <hyperlink ref="B26" tooltip="CV%: 4.9; ERROR:    789; LI90%:   14 815; LS90%:   17 410"/>
    <hyperlink ref="B27" tooltip="CV%: 3.7; ERROR:   1 002; LI90%:   25 799; LS90%:   29 095"/>
    <hyperlink ref="B28" tooltip="CV%: 7.5; ERROR:   1 030; LI90%:   12 037; LS90%:   15 425"/>
    <hyperlink ref="B29" tooltip="CV%: 4.0; ERROR:    976; LI90%:   22 935; LS90%:   26 145"/>
    <hyperlink ref="B30" tooltip="CV%: 5.8; ERROR:    965; LI90%:   14 942; LS90%:   18 117"/>
    <hyperlink ref="B31" tooltip="CV%: 4.2; ERROR:   1 073; LI90%:   23 616; LS90%:   27 145"/>
    <hyperlink ref="B32" tooltip="CV%: 4.9; ERROR:   1 358; LI90%:   25 726; LS90%:   30 192"/>
    <hyperlink ref="B33" tooltip="CV%: 4.1; ERROR:   1 049; LI90%:   23 681; LS90%:   27 133"/>
    <hyperlink ref="B34" tooltip="CV%: 4.9; ERROR:    972; LI90%:   18 443; LS90%:   21 642"/>
    <hyperlink ref="B35" tooltip="CV%: 3.8; ERROR:    805; LI90%:   19 829; LS90%:   22 477"/>
    <hyperlink ref="B36" tooltip="CV%: 5.5; ERROR:   1 191; LI90%:   19 629; LS90%:   23 548"/>
    <hyperlink ref="B37" tooltip="CV%: 3.9; ERROR:    981; LI90%:   23 288; LS90%:   26 515"/>
    <hyperlink ref="B38" tooltip="CV%: 4.1; ERROR:    665; LI90%:   15 031; LS90%:   17 220"/>
    <hyperlink ref="B39" tooltip="CV%: 4.3; ERROR:   1 099; LI90%:   23 651; LS90%:   27 265"/>
    <hyperlink ref="B40" tooltip="CV%: 5.5; ERROR:    782; LI90%:   12 823; LS90%:   15 394"/>
    <hyperlink ref="B41" tooltip="CV%: 5.0; ERROR:    768; LI90%:   14 174; LS90%:   16 700"/>
    <hyperlink ref="B42" tooltip="CV%: 5.5; ERROR:    960; LI90%:   16 023; LS90%:   19 180"/>
    <hyperlink ref="D10" tooltip="CV%: 1.3; ERROR:    350; LI90%:   25 865; LS90%:   27 016"/>
    <hyperlink ref="D11" tooltip="CV%: 5.8; ERROR:   2 003; LI90%:   31 276; LS90%:   37 866"/>
    <hyperlink ref="D12" tooltip="CV%: 4.9; ERROR:   1 442; LI90%:   27 208; LS90%:   31 953"/>
    <hyperlink ref="D13" tooltip="CV%: 7.1; ERROR:   1 176; LI90%:   14 517; LS90%:   18 386"/>
    <hyperlink ref="D14" tooltip="CV%: 7.9; ERROR:   1 340; LI90%:   14 799; LS90%:   19 207"/>
    <hyperlink ref="D15" tooltip="CV%: 7.0; ERROR:   1 253; LI90%:   15 750; LS90%:   19 873"/>
    <hyperlink ref="D16" tooltip="CV%: 6.5; ERROR:   1 321; LI90%:   18 087; LS90%:   22 433"/>
    <hyperlink ref="D17" tooltip="CV%: 7.7; ERROR:    934; LI90%:   10 606; LS90%:   13 678"/>
    <hyperlink ref="D18" tooltip="CV%: 5.3; ERROR:   1 103; LI90%:   19 011; LS90%:   22 640"/>
    <hyperlink ref="D19" tooltip="CV%: 3.0; ERROR:   1 172; LI90%:   37 628; LS90%:   41 483"/>
    <hyperlink ref="D20" tooltip="CV%: 6.5; ERROR:   1 176; LI90%:   16 225; LS90%:   20 095"/>
    <hyperlink ref="D21" tooltip="CV%: 5.8; ERROR:   1 682; LI90%:   26 469; LS90%:   32 003"/>
    <hyperlink ref="D22" tooltip="CV%: 6.7; ERROR:   1 448; LI90%:   19 268; LS90%:   24 032"/>
    <hyperlink ref="D23" tooltip="CV%: 7.0; ERROR:   1 320; LI90%:   16 685; LS90%:   21 029"/>
    <hyperlink ref="D24" tooltip="CV%: 5.3; ERROR:   1 524; LI90%:   26 208; LS90%:   31 222"/>
    <hyperlink ref="D25" tooltip="CV%: 3.7; ERROR:   1 605; LI90%:   41 246; LS90%:   46 526"/>
    <hyperlink ref="D26" tooltip="CV%: 7.4; ERROR:   1 225; LI90%:   14 484; LS90%:   18 514"/>
    <hyperlink ref="D27" tooltip="CV%: 4.9; ERROR:   1 470; LI90%:   27 319; LS90%:   32 155"/>
    <hyperlink ref="D28" tooltip="CV%: 10.6; ERROR:   1 358; LI90%:   10 559; LS90%:   15 025"/>
    <hyperlink ref="D29" tooltip="CV%: 5.7; ERROR:   1 405; LI90%:   22 320; LS90%:   26 942"/>
    <hyperlink ref="D30" tooltip="CV%: 8.5; ERROR:   1 535; LI90%:   15 571; LS90%:   20 619"/>
    <hyperlink ref="D31" tooltip="CV%: 6.8; ERROR:   1 992; LI90%:   25 908; LS90%:   32 462"/>
    <hyperlink ref="D32" tooltip="CV%: 6.3; ERROR:   1 876; LI90%:   26 581; LS90%:   32 751"/>
    <hyperlink ref="D33" tooltip="CV%: 6.6; ERROR:   1 767; LI90%:   24 049; LS90%:   29 862"/>
    <hyperlink ref="D34" tooltip="CV%: 7.0; ERROR:   1 604; LI90%:   20 267; LS90%:   25 544"/>
    <hyperlink ref="D35" tooltip="CV%: 5.5; ERROR:   1 142; LI90%:   18 858; LS90%:   22 613"/>
    <hyperlink ref="D36" tooltip="CV%: 7.1; ERROR:   1 770; LI90%:   22 028; LS90%:   27 849"/>
    <hyperlink ref="D37" tooltip="CV%: 5.6; ERROR:   1 414; LI90%:   22 899; LS90%:   27 553"/>
    <hyperlink ref="D38" tooltip="CV%: 5.8; ERROR:    933; LI90%:   14 474; LS90%:   17 542"/>
    <hyperlink ref="D39" tooltip="CV%: 5.8; ERROR:   1 586; LI90%:   24 820; LS90%:   30 038"/>
    <hyperlink ref="D40" tooltip="CV%: 8.1; ERROR:   1 128; LI90%:   12 105; LS90%:   15 817"/>
    <hyperlink ref="D41" tooltip="CV%: 6.3; ERROR:    988; LI90%:   14 116; LS90%:   17 368"/>
    <hyperlink ref="D42" tooltip="CV%: 7.7; ERROR:   1 466; LI90%:   16 674; LS90%:   21 498"/>
    <hyperlink ref="E10" tooltip="CV%: 1.3; ERROR:    311; LI90%:   22 960; LS90%:   23 982"/>
    <hyperlink ref="E11" tooltip="CV%: 5.5; ERROR:   1 755; LI90%:   29 197; LS90%:   34 969"/>
    <hyperlink ref="E12" tooltip="CV%: 4.4; ERROR:   1 361; LI90%:   28 406; LS90%:   32 884"/>
    <hyperlink ref="E13" tooltip="CV%: 7.6; ERROR:   1 160; LI90%:   13 449; LS90%:   17 265"/>
    <hyperlink ref="E14" tooltip="CV%: 7.8; ERROR:   1 297; LI90%:   14 593; LS90%:   18 859"/>
    <hyperlink ref="E15" tooltip="CV%: 7.5; ERROR:   1 285; LI90%:   15 025; LS90%:   19 251"/>
    <hyperlink ref="E16" tooltip="CV%: 5.9; ERROR:   1 200; LI90%:   18 301; LS90%:   22 248"/>
    <hyperlink ref="E17" tooltip="CV%: 7.7; ERROR:    953; LI90%:   10 795; LS90%:   13 930"/>
    <hyperlink ref="E18" tooltip="CV%: 6.7; ERROR:   1 387; LI90%:   18 578; LS90%:   23 142"/>
    <hyperlink ref="E19" tooltip="CV%: 3.0; ERROR:   1 053; LI90%:   33 507; LS90%:   36 970"/>
    <hyperlink ref="E20" tooltip="CV%: 7.0; ERROR:   1 125; LI90%:   14 265; LS90%:   17 968"/>
    <hyperlink ref="E21" tooltip="CV%: 6.1; ERROR:   1 549; LI90%:   22 716; LS90%:   27 811"/>
    <hyperlink ref="E22" tooltip="CV%: 7.1; ERROR:   1 421; LI90%:   17 721; LS90%:   22 396"/>
    <hyperlink ref="E23" tooltip="CV%: 7.7; ERROR:   1 134; LI90%:   12 938; LS90%:   16 670"/>
    <hyperlink ref="E24" tooltip="CV%: 5.7; ERROR:   1 492; LI90%:   23 627; LS90%:   28 534"/>
    <hyperlink ref="E25" tooltip="CV%: 4.1; ERROR:   1 402; LI90%:   31 970; LS90%:   36 582"/>
    <hyperlink ref="E26" tooltip="CV%: 6.2; ERROR:    972; LI90%:   14 182; LS90%:   17 378"/>
    <hyperlink ref="E27" tooltip="CV%: 5.0; ERROR:   1 272; LI90%:   23 393; LS90%:   27 578"/>
    <hyperlink ref="E28" tooltip="CV%: 9.5; ERROR:   1 380; LI90%:   12 233; LS90%:   16 773"/>
    <hyperlink ref="E29" tooltip="CV%: 5.5; ERROR:   1 337; LI90%:   22 249; LS90%:   26 647"/>
    <hyperlink ref="E30" tooltip="CV%: 7.3; ERROR:   1 109; LI90%:   13 468; LS90%:   17 115"/>
    <hyperlink ref="E31" tooltip="CV%: 4.6; ERROR:   1 011; LI90%:   20 475; LS90%:   23 801"/>
    <hyperlink ref="E32" tooltip="CV%: 5.8; ERROR:   1 540; LI90%:   24 033; LS90%:   29 100"/>
    <hyperlink ref="E33" tooltip="CV%: 5.8; ERROR:   1 398; LI90%:   21 658; LS90%:   26 255"/>
    <hyperlink ref="E34" tooltip="CV%: 7.2; ERROR:   1 257; LI90%:   15 468; LS90%:   19 604"/>
    <hyperlink ref="E35" tooltip="CV%: 5.2; ERROR:   1 109; LI90%:   19 703; LS90%:   23 351"/>
    <hyperlink ref="E36" tooltip="CV%: 8.4; ERROR:   1 543; LI90%:   15 885; LS90%:   20 960"/>
    <hyperlink ref="E37" tooltip="CV%: 4.9; ERROR:   1 208; LI90%:   22 632; LS90%:   26 604"/>
    <hyperlink ref="E38" tooltip="CV%: 6.0; ERROR:    976; LI90%:   14 628; LS90%:   17 840"/>
    <hyperlink ref="E39" tooltip="CV%: 5.9; ERROR:   1 417; LI90%:   21 493; LS90%:   26 153"/>
    <hyperlink ref="E40" tooltip="CV%: 6.9; ERROR:    983; LI90%:   12 625; LS90%:   15 857"/>
    <hyperlink ref="E41" tooltip="CV%: 6.8; ERROR:   1 035; LI90%:   13 476; LS90%:   16 880"/>
    <hyperlink ref="E42" tooltip="CV%: 7.5; ERROR:   1 226; LI90%:   14 255; LS90%:   18 288"/>
  </hyperlink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4F1017-1809-4B99-B4A6-CFF612D30A2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B11:B42</xm:sqref>
        </x14:conditionalFormatting>
        <x14:conditionalFormatting xmlns:xm="http://schemas.microsoft.com/office/excel/2006/main">
          <x14:cfRule type="dataBar" id="{218F0B12-4C55-4D87-A2AE-1676B1BD12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I16:I24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zoomScale="90" zoomScaleNormal="90" workbookViewId="0">
      <selection activeCell="J7" sqref="J7"/>
    </sheetView>
  </sheetViews>
  <sheetFormatPr baseColWidth="10" defaultColWidth="9.140625" defaultRowHeight="15"/>
  <cols>
    <col min="1" max="1" width="33.7109375" style="187" customWidth="1"/>
    <col min="2" max="2" width="12.85546875" style="187" customWidth="1"/>
    <col min="3" max="3" width="0.85546875" style="187" customWidth="1"/>
    <col min="4" max="4" width="12.7109375" style="187" customWidth="1"/>
    <col min="5" max="5" width="0.85546875" style="187" customWidth="1"/>
    <col min="6" max="7" width="12.7109375" style="187" customWidth="1"/>
    <col min="8" max="8" width="10.42578125" style="187" bestFit="1" customWidth="1"/>
    <col min="9" max="9" width="9.140625" style="187"/>
    <col min="10" max="16384" width="9.140625" style="326"/>
  </cols>
  <sheetData>
    <row r="1" spans="1:19" s="187" customFormat="1" ht="12.75" customHeight="1">
      <c r="A1" s="151" t="s">
        <v>120</v>
      </c>
    </row>
    <row r="2" spans="1:19" s="187" customFormat="1" ht="12.75" customHeight="1">
      <c r="A2" s="177"/>
    </row>
    <row r="3" spans="1:19" s="187" customFormat="1" ht="12.75" customHeight="1">
      <c r="A3" s="179" t="s">
        <v>280</v>
      </c>
      <c r="B3" s="180"/>
      <c r="C3" s="180"/>
      <c r="D3" s="180"/>
      <c r="E3" s="180"/>
      <c r="F3" s="180"/>
      <c r="G3" s="180"/>
      <c r="I3" s="155"/>
    </row>
    <row r="4" spans="1:19" s="187" customFormat="1" ht="12.75" customHeight="1">
      <c r="A4" s="314" t="s">
        <v>281</v>
      </c>
      <c r="B4" s="314"/>
      <c r="C4" s="314"/>
      <c r="D4" s="314"/>
      <c r="E4" s="314"/>
      <c r="F4" s="314"/>
      <c r="G4" s="264"/>
    </row>
    <row r="5" spans="1:19" s="187" customFormat="1" ht="12.75" customHeight="1">
      <c r="A5" s="181">
        <v>2019</v>
      </c>
      <c r="B5" s="181"/>
      <c r="C5" s="181"/>
      <c r="D5" s="181"/>
      <c r="E5" s="181"/>
      <c r="F5" s="181"/>
      <c r="G5" s="264"/>
    </row>
    <row r="6" spans="1:19" s="187" customFormat="1" ht="4.5" customHeight="1" thickBot="1">
      <c r="A6" s="182"/>
      <c r="B6" s="182"/>
      <c r="C6" s="182"/>
      <c r="D6" s="182"/>
      <c r="E6" s="182"/>
      <c r="F6" s="182"/>
      <c r="G6" s="327"/>
    </row>
    <row r="7" spans="1:19" s="187" customFormat="1" ht="15" customHeight="1">
      <c r="A7" s="315" t="s">
        <v>125</v>
      </c>
      <c r="B7" s="310" t="s">
        <v>126</v>
      </c>
      <c r="C7" s="157"/>
      <c r="D7" s="312" t="s">
        <v>282</v>
      </c>
      <c r="E7" s="320"/>
      <c r="F7" s="312"/>
      <c r="G7" s="328"/>
      <c r="J7" s="331" t="s">
        <v>459</v>
      </c>
      <c r="K7" s="332"/>
      <c r="L7" s="332"/>
      <c r="M7" s="332"/>
      <c r="N7" s="332"/>
      <c r="O7" s="332"/>
      <c r="P7" s="332"/>
      <c r="Q7" s="332"/>
      <c r="R7" s="332"/>
      <c r="S7" s="333"/>
    </row>
    <row r="8" spans="1:19" s="187" customFormat="1" ht="15" customHeight="1">
      <c r="A8" s="316"/>
      <c r="B8" s="318"/>
      <c r="C8" s="158"/>
      <c r="D8" s="183" t="s">
        <v>283</v>
      </c>
      <c r="E8" s="159"/>
      <c r="F8" s="183" t="s">
        <v>284</v>
      </c>
      <c r="G8" s="328"/>
      <c r="J8" s="334"/>
      <c r="K8" s="335"/>
      <c r="L8" s="335"/>
      <c r="M8" s="335"/>
      <c r="N8" s="335"/>
      <c r="O8" s="335"/>
      <c r="P8" s="335"/>
      <c r="Q8" s="335"/>
      <c r="R8" s="335"/>
      <c r="S8" s="336"/>
    </row>
    <row r="9" spans="1:19" s="187" customFormat="1" ht="15" customHeight="1">
      <c r="A9" s="317"/>
      <c r="B9" s="319"/>
      <c r="C9" s="160"/>
      <c r="D9" s="161" t="s">
        <v>276</v>
      </c>
      <c r="E9" s="162"/>
      <c r="F9" s="161" t="s">
        <v>276</v>
      </c>
      <c r="G9" s="329"/>
      <c r="J9" s="343" t="s">
        <v>491</v>
      </c>
      <c r="K9" s="335"/>
      <c r="L9" s="335"/>
      <c r="M9" s="335"/>
      <c r="N9" s="335"/>
      <c r="O9" s="335"/>
      <c r="P9" s="335"/>
      <c r="Q9" s="335"/>
      <c r="R9" s="335"/>
      <c r="S9" s="336"/>
    </row>
    <row r="10" spans="1:19" s="187" customFormat="1" ht="4.5" customHeight="1">
      <c r="A10" s="163"/>
      <c r="B10" s="164"/>
      <c r="C10" s="164"/>
      <c r="D10" s="165"/>
      <c r="E10" s="166"/>
      <c r="F10" s="166"/>
      <c r="G10" s="166"/>
      <c r="J10" s="334"/>
      <c r="K10" s="335"/>
      <c r="L10" s="335"/>
      <c r="M10" s="335"/>
      <c r="N10" s="335"/>
      <c r="O10" s="335"/>
      <c r="P10" s="335"/>
      <c r="Q10" s="335"/>
      <c r="R10" s="335"/>
      <c r="S10" s="336"/>
    </row>
    <row r="11" spans="1:19" s="187" customFormat="1" ht="12.75" customHeight="1">
      <c r="A11" s="196" t="s">
        <v>140</v>
      </c>
      <c r="B11" s="198">
        <v>89941137</v>
      </c>
      <c r="C11" s="196"/>
      <c r="D11" s="198">
        <v>22349510</v>
      </c>
      <c r="E11" s="196"/>
      <c r="F11" s="198">
        <v>66656970</v>
      </c>
      <c r="G11" s="198"/>
      <c r="H11" s="212"/>
      <c r="J11" s="334"/>
      <c r="K11" s="335"/>
      <c r="L11" s="335"/>
      <c r="M11" s="335"/>
      <c r="N11" s="335"/>
      <c r="O11" s="335"/>
      <c r="P11" s="335"/>
      <c r="Q11" s="335"/>
      <c r="R11" s="335"/>
      <c r="S11" s="336"/>
    </row>
    <row r="12" spans="1:19" s="187" customFormat="1" ht="12.75" customHeight="1">
      <c r="A12" s="177" t="s">
        <v>141</v>
      </c>
      <c r="B12" s="200">
        <v>937605</v>
      </c>
      <c r="C12" s="177"/>
      <c r="D12" s="200">
        <v>311719</v>
      </c>
      <c r="E12" s="177"/>
      <c r="F12" s="200">
        <v>621170</v>
      </c>
      <c r="H12" s="200">
        <v>311719</v>
      </c>
      <c r="I12" s="200"/>
      <c r="J12" s="338" t="s">
        <v>486</v>
      </c>
      <c r="K12" s="344"/>
      <c r="L12" s="335"/>
      <c r="M12" s="335"/>
      <c r="N12" s="335"/>
      <c r="O12" s="335"/>
      <c r="P12" s="335"/>
      <c r="Q12" s="335"/>
      <c r="R12" s="335"/>
      <c r="S12" s="336"/>
    </row>
    <row r="13" spans="1:19" s="187" customFormat="1" ht="12.75" customHeight="1">
      <c r="A13" s="177" t="s">
        <v>142</v>
      </c>
      <c r="B13" s="200">
        <v>2664093</v>
      </c>
      <c r="C13" s="177"/>
      <c r="D13" s="200">
        <v>802491</v>
      </c>
      <c r="E13" s="177"/>
      <c r="F13" s="200">
        <v>1757103</v>
      </c>
      <c r="H13" s="200">
        <v>802491</v>
      </c>
      <c r="I13" s="200"/>
      <c r="J13" s="334"/>
      <c r="K13" s="344"/>
      <c r="L13" s="335"/>
      <c r="M13" s="335"/>
      <c r="N13" s="335"/>
      <c r="O13" s="335"/>
      <c r="P13" s="335"/>
      <c r="Q13" s="335"/>
      <c r="R13" s="335"/>
      <c r="S13" s="336"/>
    </row>
    <row r="14" spans="1:19" s="187" customFormat="1" ht="12.75" customHeight="1">
      <c r="A14" s="177" t="s">
        <v>143</v>
      </c>
      <c r="B14" s="200">
        <v>630115</v>
      </c>
      <c r="C14" s="177"/>
      <c r="D14" s="200">
        <v>100164</v>
      </c>
      <c r="E14" s="177"/>
      <c r="F14" s="200">
        <v>528023</v>
      </c>
      <c r="H14" s="200">
        <v>100164</v>
      </c>
      <c r="I14" s="200"/>
      <c r="J14" s="334"/>
      <c r="K14" s="344"/>
      <c r="L14" s="335"/>
      <c r="M14" s="335"/>
      <c r="N14" s="335"/>
      <c r="O14" s="335"/>
      <c r="P14" s="335"/>
      <c r="Q14" s="335"/>
      <c r="R14" s="335"/>
      <c r="S14" s="336"/>
    </row>
    <row r="15" spans="1:19" s="187" customFormat="1" ht="12.75" customHeight="1">
      <c r="A15" s="177" t="s">
        <v>144</v>
      </c>
      <c r="B15" s="200">
        <v>684742</v>
      </c>
      <c r="C15" s="177"/>
      <c r="D15" s="200">
        <v>115435</v>
      </c>
      <c r="E15" s="177"/>
      <c r="F15" s="200">
        <v>564311</v>
      </c>
      <c r="H15" s="200">
        <v>115435</v>
      </c>
      <c r="I15" s="200"/>
      <c r="J15" s="334"/>
      <c r="K15" s="344"/>
      <c r="L15" s="335"/>
      <c r="M15" s="335"/>
      <c r="N15" s="335"/>
      <c r="O15" s="335"/>
      <c r="P15" s="335"/>
      <c r="Q15" s="335"/>
      <c r="R15" s="335"/>
      <c r="S15" s="336"/>
    </row>
    <row r="16" spans="1:19" s="187" customFormat="1" ht="12.75" customHeight="1">
      <c r="A16" s="177" t="s">
        <v>145</v>
      </c>
      <c r="B16" s="200">
        <v>2185656</v>
      </c>
      <c r="C16" s="177"/>
      <c r="D16" s="200">
        <v>381522</v>
      </c>
      <c r="E16" s="177"/>
      <c r="F16" s="200">
        <v>1747404</v>
      </c>
      <c r="H16" s="200">
        <v>381522</v>
      </c>
      <c r="I16" s="200"/>
      <c r="J16" s="334"/>
      <c r="K16" s="344"/>
      <c r="L16" s="335"/>
      <c r="M16" s="335"/>
      <c r="N16" s="335"/>
      <c r="O16" s="335"/>
      <c r="P16" s="335"/>
      <c r="Q16" s="335"/>
      <c r="R16" s="335"/>
      <c r="S16" s="336"/>
    </row>
    <row r="17" spans="1:19" s="187" customFormat="1" ht="12.75" customHeight="1">
      <c r="A17" s="177" t="s">
        <v>146</v>
      </c>
      <c r="B17" s="200">
        <v>563904</v>
      </c>
      <c r="C17" s="177"/>
      <c r="D17" s="200">
        <v>114291</v>
      </c>
      <c r="E17" s="177"/>
      <c r="F17" s="200">
        <v>446627</v>
      </c>
      <c r="H17" s="200">
        <v>114291</v>
      </c>
      <c r="I17" s="200"/>
      <c r="J17" s="334"/>
      <c r="K17" s="344"/>
      <c r="L17" s="335"/>
      <c r="M17" s="335"/>
      <c r="N17" s="335"/>
      <c r="O17" s="335"/>
      <c r="P17" s="335"/>
      <c r="Q17" s="335"/>
      <c r="R17" s="335"/>
      <c r="S17" s="336"/>
    </row>
    <row r="18" spans="1:19" s="187" customFormat="1" ht="12.75" customHeight="1">
      <c r="A18" s="177" t="s">
        <v>147</v>
      </c>
      <c r="B18" s="200">
        <v>3558368</v>
      </c>
      <c r="C18" s="177"/>
      <c r="D18" s="200">
        <v>436185</v>
      </c>
      <c r="E18" s="177"/>
      <c r="F18" s="200">
        <v>3106228</v>
      </c>
      <c r="H18" s="200">
        <v>436185</v>
      </c>
      <c r="I18" s="200"/>
      <c r="J18" s="334"/>
      <c r="K18" s="344"/>
      <c r="L18" s="335"/>
      <c r="M18" s="335"/>
      <c r="N18" s="335"/>
      <c r="O18" s="335"/>
      <c r="P18" s="335"/>
      <c r="Q18" s="335"/>
      <c r="R18" s="335"/>
      <c r="S18" s="336"/>
    </row>
    <row r="19" spans="1:19" s="187" customFormat="1" ht="12.75" customHeight="1">
      <c r="A19" s="177" t="s">
        <v>148</v>
      </c>
      <c r="B19" s="200">
        <v>2735124</v>
      </c>
      <c r="C19" s="177"/>
      <c r="D19" s="200">
        <v>570094</v>
      </c>
      <c r="E19" s="177"/>
      <c r="F19" s="200">
        <v>2149744</v>
      </c>
      <c r="H19" s="200">
        <v>570094</v>
      </c>
      <c r="I19" s="200"/>
      <c r="J19" s="334"/>
      <c r="K19" s="344"/>
      <c r="L19" s="335"/>
      <c r="M19" s="335"/>
      <c r="N19" s="335"/>
      <c r="O19" s="335"/>
      <c r="P19" s="335"/>
      <c r="Q19" s="335"/>
      <c r="R19" s="335"/>
      <c r="S19" s="336"/>
    </row>
    <row r="20" spans="1:19" s="187" customFormat="1" ht="12.75" customHeight="1">
      <c r="A20" s="177" t="s">
        <v>149</v>
      </c>
      <c r="B20" s="200">
        <v>6940093</v>
      </c>
      <c r="C20" s="177"/>
      <c r="D20" s="200">
        <v>2585446</v>
      </c>
      <c r="E20" s="177"/>
      <c r="F20" s="200">
        <v>4171620</v>
      </c>
      <c r="H20" s="200">
        <v>2585446</v>
      </c>
      <c r="I20" s="200"/>
      <c r="J20" s="334"/>
      <c r="K20" s="344"/>
      <c r="L20" s="335"/>
      <c r="M20" s="335"/>
      <c r="N20" s="335"/>
      <c r="O20" s="335"/>
      <c r="P20" s="335"/>
      <c r="Q20" s="335"/>
      <c r="R20" s="335"/>
      <c r="S20" s="336"/>
    </row>
    <row r="21" spans="1:19" s="187" customFormat="1" ht="12.75" customHeight="1">
      <c r="A21" s="177" t="s">
        <v>150</v>
      </c>
      <c r="B21" s="200">
        <v>1264724</v>
      </c>
      <c r="C21" s="177"/>
      <c r="D21" s="200">
        <v>216237</v>
      </c>
      <c r="E21" s="177"/>
      <c r="F21" s="200">
        <v>1043297</v>
      </c>
      <c r="H21" s="200">
        <v>216237</v>
      </c>
      <c r="I21" s="200"/>
      <c r="J21" s="334"/>
      <c r="K21" s="344"/>
      <c r="L21" s="335"/>
      <c r="M21" s="335"/>
      <c r="N21" s="335"/>
      <c r="O21" s="335"/>
      <c r="P21" s="335"/>
      <c r="Q21" s="335"/>
      <c r="R21" s="335"/>
      <c r="S21" s="336"/>
    </row>
    <row r="22" spans="1:19" s="187" customFormat="1" ht="12.75" customHeight="1">
      <c r="A22" s="177" t="s">
        <v>151</v>
      </c>
      <c r="B22" s="200">
        <v>4157421</v>
      </c>
      <c r="C22" s="177"/>
      <c r="D22" s="200">
        <v>1121685</v>
      </c>
      <c r="E22" s="177"/>
      <c r="F22" s="200">
        <v>3033687</v>
      </c>
      <c r="H22" s="200">
        <v>1121685</v>
      </c>
      <c r="I22" s="200"/>
      <c r="J22" s="334"/>
      <c r="K22" s="344"/>
      <c r="L22" s="335"/>
      <c r="M22" s="335"/>
      <c r="N22" s="335"/>
      <c r="O22" s="335"/>
      <c r="P22" s="335"/>
      <c r="Q22" s="335"/>
      <c r="R22" s="335"/>
      <c r="S22" s="336"/>
    </row>
    <row r="23" spans="1:19" s="187" customFormat="1" ht="12.75" customHeight="1">
      <c r="A23" s="177" t="s">
        <v>152</v>
      </c>
      <c r="B23" s="200">
        <v>2421097</v>
      </c>
      <c r="C23" s="177"/>
      <c r="D23" s="200">
        <v>503570</v>
      </c>
      <c r="E23" s="177"/>
      <c r="F23" s="200">
        <v>1904595</v>
      </c>
      <c r="H23" s="200">
        <v>503570</v>
      </c>
      <c r="I23" s="200"/>
      <c r="J23" s="334"/>
      <c r="K23" s="344"/>
      <c r="L23" s="335"/>
      <c r="M23" s="335"/>
      <c r="N23" s="335"/>
      <c r="O23" s="335"/>
      <c r="P23" s="335"/>
      <c r="Q23" s="335"/>
      <c r="R23" s="335"/>
      <c r="S23" s="336"/>
    </row>
    <row r="24" spans="1:19" s="187" customFormat="1" ht="12.75" customHeight="1">
      <c r="A24" s="177" t="s">
        <v>153</v>
      </c>
      <c r="B24" s="200">
        <v>2117077</v>
      </c>
      <c r="C24" s="177"/>
      <c r="D24" s="200">
        <v>351636</v>
      </c>
      <c r="E24" s="177"/>
      <c r="F24" s="200">
        <v>1756269</v>
      </c>
      <c r="H24" s="200">
        <v>351636</v>
      </c>
      <c r="I24" s="200"/>
      <c r="J24" s="334"/>
      <c r="K24" s="344"/>
      <c r="L24" s="335"/>
      <c r="M24" s="335"/>
      <c r="N24" s="335"/>
      <c r="O24" s="335"/>
      <c r="P24" s="335"/>
      <c r="Q24" s="335"/>
      <c r="R24" s="335"/>
      <c r="S24" s="336"/>
    </row>
    <row r="25" spans="1:19" ht="12.75" customHeight="1">
      <c r="A25" s="177" t="s">
        <v>154</v>
      </c>
      <c r="B25" s="200">
        <v>5834255</v>
      </c>
      <c r="C25" s="177"/>
      <c r="D25" s="200">
        <v>1592369</v>
      </c>
      <c r="E25" s="177"/>
      <c r="F25" s="200">
        <v>4199051</v>
      </c>
      <c r="H25" s="200">
        <v>1592369</v>
      </c>
      <c r="I25" s="200"/>
      <c r="J25" s="345"/>
      <c r="K25" s="346"/>
      <c r="L25" s="347"/>
      <c r="M25" s="347"/>
      <c r="N25" s="347"/>
      <c r="O25" s="347"/>
      <c r="P25" s="347"/>
      <c r="Q25" s="347"/>
      <c r="R25" s="347"/>
      <c r="S25" s="348"/>
    </row>
    <row r="26" spans="1:19" ht="12.75" customHeight="1">
      <c r="A26" s="177" t="s">
        <v>155</v>
      </c>
      <c r="B26" s="200">
        <v>13033035</v>
      </c>
      <c r="C26" s="177"/>
      <c r="D26" s="200">
        <v>5021367</v>
      </c>
      <c r="E26" s="177"/>
      <c r="F26" s="200">
        <v>7842547</v>
      </c>
      <c r="H26" s="200">
        <v>5021367</v>
      </c>
      <c r="I26" s="200"/>
      <c r="J26" s="345"/>
      <c r="K26" s="347"/>
      <c r="L26" s="347"/>
      <c r="M26" s="347"/>
      <c r="N26" s="347"/>
      <c r="O26" s="347"/>
      <c r="P26" s="347"/>
      <c r="Q26" s="347"/>
      <c r="R26" s="347"/>
      <c r="S26" s="348"/>
    </row>
    <row r="27" spans="1:19" ht="12.75" customHeight="1">
      <c r="A27" s="177" t="s">
        <v>156</v>
      </c>
      <c r="B27" s="200">
        <v>3243154</v>
      </c>
      <c r="C27" s="177"/>
      <c r="D27" s="200">
        <v>522552</v>
      </c>
      <c r="E27" s="177"/>
      <c r="F27" s="200">
        <v>2697308</v>
      </c>
      <c r="H27" s="200">
        <v>522552</v>
      </c>
      <c r="I27" s="200"/>
      <c r="J27" s="345" t="s">
        <v>487</v>
      </c>
      <c r="K27" s="347"/>
      <c r="L27" s="347"/>
      <c r="M27" s="347"/>
      <c r="N27" s="347"/>
      <c r="O27" s="347"/>
      <c r="P27" s="347"/>
      <c r="Q27" s="347"/>
      <c r="R27" s="347"/>
      <c r="S27" s="348"/>
    </row>
    <row r="28" spans="1:19" ht="12.75" customHeight="1">
      <c r="A28" s="177" t="s">
        <v>157</v>
      </c>
      <c r="B28" s="200">
        <v>1482215</v>
      </c>
      <c r="C28" s="177"/>
      <c r="D28" s="200">
        <v>406824</v>
      </c>
      <c r="E28" s="177"/>
      <c r="F28" s="200">
        <v>969203</v>
      </c>
      <c r="H28" s="200">
        <v>406824</v>
      </c>
      <c r="I28" s="200"/>
      <c r="J28" s="345"/>
      <c r="K28" s="349" t="s">
        <v>488</v>
      </c>
      <c r="L28" s="347"/>
      <c r="M28" s="347"/>
      <c r="N28" s="347"/>
      <c r="O28" s="347"/>
      <c r="P28" s="347"/>
      <c r="Q28" s="347"/>
      <c r="R28" s="347"/>
      <c r="S28" s="348"/>
    </row>
    <row r="29" spans="1:19" ht="12.75" customHeight="1">
      <c r="A29" s="177" t="s">
        <v>158</v>
      </c>
      <c r="B29" s="200">
        <v>949869</v>
      </c>
      <c r="C29" s="177"/>
      <c r="D29" s="200">
        <v>130427</v>
      </c>
      <c r="E29" s="177"/>
      <c r="F29" s="200">
        <v>816708</v>
      </c>
      <c r="H29" s="200">
        <v>130427</v>
      </c>
      <c r="I29" s="200"/>
      <c r="J29" s="345"/>
      <c r="K29" s="346"/>
      <c r="L29" s="347"/>
      <c r="M29" s="347"/>
      <c r="N29" s="347"/>
      <c r="O29" s="347"/>
      <c r="P29" s="347"/>
      <c r="Q29" s="347"/>
      <c r="R29" s="347"/>
      <c r="S29" s="348"/>
    </row>
    <row r="30" spans="1:19" ht="12.75" customHeight="1">
      <c r="A30" s="177" t="s">
        <v>159</v>
      </c>
      <c r="B30" s="200">
        <v>3987711</v>
      </c>
      <c r="C30" s="177"/>
      <c r="D30" s="200">
        <v>978581</v>
      </c>
      <c r="E30" s="177"/>
      <c r="F30" s="200">
        <v>2993288</v>
      </c>
      <c r="H30" s="200">
        <v>978581</v>
      </c>
      <c r="I30" s="200"/>
      <c r="J30" s="345" t="s">
        <v>489</v>
      </c>
      <c r="K30" s="346"/>
      <c r="L30" s="347">
        <f>QUARTILE(D12:D43,3)</f>
        <v>628193.25</v>
      </c>
      <c r="M30" s="347"/>
      <c r="N30" s="347"/>
      <c r="O30" s="347"/>
      <c r="P30" s="347"/>
      <c r="Q30" s="347"/>
      <c r="R30" s="347"/>
      <c r="S30" s="348"/>
    </row>
    <row r="31" spans="1:19" ht="12.75" customHeight="1">
      <c r="A31" s="177" t="s">
        <v>160</v>
      </c>
      <c r="B31" s="200">
        <v>2804007</v>
      </c>
      <c r="C31" s="177"/>
      <c r="D31" s="200">
        <v>463495</v>
      </c>
      <c r="E31" s="177"/>
      <c r="F31" s="200">
        <v>2326805</v>
      </c>
      <c r="H31" s="200">
        <v>463495</v>
      </c>
      <c r="I31" s="200"/>
      <c r="J31" s="345" t="s">
        <v>490</v>
      </c>
      <c r="K31" s="346"/>
      <c r="L31" s="347">
        <f>QUARTILE(D12:D43,2)</f>
        <v>429602.5</v>
      </c>
      <c r="M31" s="347"/>
      <c r="N31" s="347"/>
      <c r="O31" s="347"/>
      <c r="P31" s="347"/>
      <c r="Q31" s="347"/>
      <c r="R31" s="347"/>
      <c r="S31" s="348"/>
    </row>
    <row r="32" spans="1:19" ht="12.75" customHeight="1">
      <c r="A32" s="177" t="s">
        <v>161</v>
      </c>
      <c r="B32" s="200">
        <v>4486566</v>
      </c>
      <c r="C32" s="177"/>
      <c r="D32" s="200">
        <v>1138713</v>
      </c>
      <c r="E32" s="177"/>
      <c r="F32" s="200">
        <v>3337137</v>
      </c>
      <c r="H32" s="200">
        <v>1138713</v>
      </c>
      <c r="I32" s="200"/>
      <c r="J32" s="345"/>
      <c r="K32" s="346"/>
      <c r="L32" s="347"/>
      <c r="M32" s="347"/>
      <c r="N32" s="347"/>
      <c r="O32" s="347"/>
      <c r="P32" s="347"/>
      <c r="Q32" s="347"/>
      <c r="R32" s="347"/>
      <c r="S32" s="348"/>
    </row>
    <row r="33" spans="1:19" ht="12.75" customHeight="1">
      <c r="A33" s="177" t="s">
        <v>162</v>
      </c>
      <c r="B33" s="200">
        <v>1525654</v>
      </c>
      <c r="C33" s="177"/>
      <c r="D33" s="200">
        <v>426560</v>
      </c>
      <c r="E33" s="177"/>
      <c r="F33" s="200">
        <v>1091419</v>
      </c>
      <c r="H33" s="200">
        <v>426560</v>
      </c>
      <c r="I33" s="200"/>
      <c r="J33" s="343" t="s">
        <v>492</v>
      </c>
      <c r="K33" s="346"/>
      <c r="L33" s="347"/>
      <c r="M33" s="347"/>
      <c r="N33" s="347"/>
      <c r="O33" s="347"/>
      <c r="P33" s="347"/>
      <c r="Q33" s="347"/>
      <c r="R33" s="347"/>
      <c r="S33" s="348"/>
    </row>
    <row r="34" spans="1:19" ht="12.75" customHeight="1">
      <c r="A34" s="177" t="s">
        <v>163</v>
      </c>
      <c r="B34" s="200">
        <v>1280787</v>
      </c>
      <c r="C34" s="177"/>
      <c r="D34" s="200">
        <v>325415</v>
      </c>
      <c r="E34" s="177"/>
      <c r="F34" s="200">
        <v>948766</v>
      </c>
      <c r="H34" s="200">
        <v>325415</v>
      </c>
      <c r="I34" s="200"/>
      <c r="J34" s="345"/>
      <c r="K34" s="346"/>
      <c r="L34" s="347"/>
      <c r="M34" s="347"/>
      <c r="N34" s="347"/>
      <c r="O34" s="347"/>
      <c r="P34" s="347"/>
      <c r="Q34" s="347"/>
      <c r="R34" s="347"/>
      <c r="S34" s="348"/>
    </row>
    <row r="35" spans="1:19" ht="12.75" customHeight="1">
      <c r="A35" s="177" t="s">
        <v>164</v>
      </c>
      <c r="B35" s="200">
        <v>2027746</v>
      </c>
      <c r="C35" s="177"/>
      <c r="D35" s="200">
        <v>406402</v>
      </c>
      <c r="E35" s="177"/>
      <c r="F35" s="200">
        <v>1616322</v>
      </c>
      <c r="H35" s="200">
        <v>406402</v>
      </c>
      <c r="I35" s="200"/>
      <c r="J35" s="345"/>
      <c r="K35" s="346"/>
      <c r="L35" s="347"/>
      <c r="M35" s="347"/>
      <c r="N35" s="347"/>
      <c r="O35" s="347"/>
      <c r="P35" s="347"/>
      <c r="Q35" s="347"/>
      <c r="R35" s="347"/>
      <c r="S35" s="348"/>
    </row>
    <row r="36" spans="1:19" ht="12.75" customHeight="1">
      <c r="A36" s="177" t="s">
        <v>165</v>
      </c>
      <c r="B36" s="200">
        <v>2198720</v>
      </c>
      <c r="C36" s="177"/>
      <c r="D36" s="200">
        <v>465102</v>
      </c>
      <c r="E36" s="177"/>
      <c r="F36" s="200">
        <v>1723925</v>
      </c>
      <c r="H36" s="200">
        <v>465102</v>
      </c>
      <c r="I36" s="200"/>
      <c r="J36" s="345"/>
      <c r="K36" s="346"/>
      <c r="L36" s="347"/>
      <c r="M36" s="347"/>
      <c r="N36" s="347"/>
      <c r="O36" s="347"/>
      <c r="P36" s="347"/>
      <c r="Q36" s="347"/>
      <c r="R36" s="347"/>
      <c r="S36" s="348"/>
    </row>
    <row r="37" spans="1:19" ht="12.75" customHeight="1">
      <c r="A37" s="177" t="s">
        <v>166</v>
      </c>
      <c r="B37" s="200">
        <v>2229710</v>
      </c>
      <c r="C37" s="177"/>
      <c r="D37" s="200">
        <v>481369</v>
      </c>
      <c r="E37" s="177"/>
      <c r="F37" s="200">
        <v>1733741</v>
      </c>
      <c r="H37" s="200">
        <v>481369</v>
      </c>
      <c r="I37" s="200"/>
      <c r="J37" s="345"/>
      <c r="K37" s="346"/>
      <c r="L37" s="347"/>
      <c r="M37" s="347"/>
      <c r="N37" s="347"/>
      <c r="O37" s="347"/>
      <c r="P37" s="347"/>
      <c r="Q37" s="347"/>
      <c r="R37" s="347"/>
      <c r="S37" s="348"/>
    </row>
    <row r="38" spans="1:19" ht="12.75" customHeight="1">
      <c r="A38" s="177" t="s">
        <v>167</v>
      </c>
      <c r="B38" s="200">
        <v>1695920</v>
      </c>
      <c r="C38" s="177"/>
      <c r="D38" s="200">
        <v>422307</v>
      </c>
      <c r="E38" s="177"/>
      <c r="F38" s="200">
        <v>1230297</v>
      </c>
      <c r="H38" s="200">
        <v>422307</v>
      </c>
      <c r="I38" s="200"/>
      <c r="J38" s="345"/>
      <c r="K38" s="346"/>
      <c r="L38" s="347"/>
      <c r="M38" s="347"/>
      <c r="N38" s="347"/>
      <c r="O38" s="347"/>
      <c r="P38" s="347"/>
      <c r="Q38" s="347"/>
      <c r="R38" s="347"/>
      <c r="S38" s="348"/>
    </row>
    <row r="39" spans="1:19" ht="12.75" customHeight="1">
      <c r="A39" s="177" t="s">
        <v>168</v>
      </c>
      <c r="B39" s="200">
        <v>2683009</v>
      </c>
      <c r="C39" s="177"/>
      <c r="D39" s="200">
        <v>432645</v>
      </c>
      <c r="E39" s="177"/>
      <c r="F39" s="200">
        <v>2233175</v>
      </c>
      <c r="H39" s="200">
        <v>432645</v>
      </c>
      <c r="I39" s="200"/>
      <c r="J39" s="345"/>
      <c r="K39" s="346"/>
      <c r="L39" s="347"/>
      <c r="M39" s="347"/>
      <c r="N39" s="347"/>
      <c r="O39" s="347"/>
      <c r="P39" s="347"/>
      <c r="Q39" s="347"/>
      <c r="R39" s="347"/>
      <c r="S39" s="348"/>
    </row>
    <row r="40" spans="1:19" ht="12.75" customHeight="1">
      <c r="A40" s="177" t="s">
        <v>169</v>
      </c>
      <c r="B40" s="200">
        <v>946877</v>
      </c>
      <c r="C40" s="177"/>
      <c r="D40" s="200">
        <v>241058</v>
      </c>
      <c r="E40" s="177"/>
      <c r="F40" s="200">
        <v>699580</v>
      </c>
      <c r="H40" s="200">
        <v>241058</v>
      </c>
      <c r="I40" s="200"/>
      <c r="J40" s="345"/>
      <c r="K40" s="346"/>
      <c r="L40" s="347"/>
      <c r="M40" s="347"/>
      <c r="N40" s="347"/>
      <c r="O40" s="347"/>
      <c r="P40" s="347"/>
      <c r="Q40" s="347"/>
      <c r="R40" s="347"/>
      <c r="S40" s="348"/>
    </row>
    <row r="41" spans="1:19" ht="12.75" customHeight="1">
      <c r="A41" s="177" t="s">
        <v>170</v>
      </c>
      <c r="B41" s="200">
        <v>5940561</v>
      </c>
      <c r="C41" s="177"/>
      <c r="D41" s="200">
        <v>838119</v>
      </c>
      <c r="E41" s="177"/>
      <c r="F41" s="200">
        <v>5090321</v>
      </c>
      <c r="H41" s="200">
        <v>838119</v>
      </c>
      <c r="I41" s="200"/>
      <c r="J41" s="345"/>
      <c r="K41" s="346"/>
      <c r="L41" s="347"/>
      <c r="M41" s="347"/>
      <c r="N41" s="347"/>
      <c r="O41" s="347"/>
      <c r="P41" s="347"/>
      <c r="Q41" s="347"/>
      <c r="R41" s="347"/>
      <c r="S41" s="348"/>
    </row>
    <row r="42" spans="1:19" ht="12.75" customHeight="1">
      <c r="A42" s="177" t="s">
        <v>171</v>
      </c>
      <c r="B42" s="200">
        <v>1617846</v>
      </c>
      <c r="C42" s="177"/>
      <c r="D42" s="200">
        <v>249742</v>
      </c>
      <c r="E42" s="177"/>
      <c r="F42" s="200">
        <v>1364725</v>
      </c>
      <c r="H42" s="200">
        <v>249742</v>
      </c>
      <c r="I42" s="200"/>
      <c r="J42" s="345"/>
      <c r="K42" s="346"/>
      <c r="L42" s="347"/>
      <c r="M42" s="347"/>
      <c r="N42" s="347"/>
      <c r="O42" s="347"/>
      <c r="P42" s="347"/>
      <c r="Q42" s="347"/>
      <c r="R42" s="347"/>
      <c r="S42" s="348"/>
    </row>
    <row r="43" spans="1:19" ht="12.75" customHeight="1">
      <c r="A43" s="177" t="s">
        <v>172</v>
      </c>
      <c r="B43" s="200">
        <v>1113476</v>
      </c>
      <c r="C43" s="177"/>
      <c r="D43" s="200">
        <v>195988</v>
      </c>
      <c r="E43" s="177"/>
      <c r="F43" s="200">
        <v>912574</v>
      </c>
      <c r="H43" s="200">
        <v>195988</v>
      </c>
      <c r="I43" s="200"/>
      <c r="J43" s="345"/>
      <c r="K43" s="346"/>
      <c r="L43" s="347"/>
      <c r="M43" s="347"/>
      <c r="N43" s="347"/>
      <c r="O43" s="347"/>
      <c r="P43" s="347"/>
      <c r="Q43" s="347"/>
      <c r="R43" s="347"/>
      <c r="S43" s="348"/>
    </row>
    <row r="44" spans="1:19" ht="4.5" customHeight="1">
      <c r="A44" s="184"/>
      <c r="B44" s="173"/>
      <c r="C44" s="173"/>
      <c r="D44" s="173"/>
      <c r="E44" s="174"/>
      <c r="F44" s="173"/>
      <c r="G44" s="330"/>
      <c r="J44" s="345"/>
      <c r="K44" s="347"/>
      <c r="L44" s="347"/>
      <c r="M44" s="347"/>
      <c r="N44" s="347"/>
      <c r="O44" s="347"/>
      <c r="P44" s="347"/>
      <c r="Q44" s="347"/>
      <c r="R44" s="347"/>
      <c r="S44" s="348"/>
    </row>
    <row r="45" spans="1:19" ht="12.75" customHeight="1">
      <c r="A45" s="313" t="s">
        <v>285</v>
      </c>
      <c r="B45" s="313"/>
      <c r="C45" s="313"/>
      <c r="D45" s="313"/>
      <c r="E45" s="313"/>
      <c r="F45" s="313"/>
      <c r="G45" s="263"/>
      <c r="J45" s="345"/>
      <c r="K45" s="347"/>
      <c r="L45" s="347"/>
      <c r="M45" s="347"/>
      <c r="N45" s="347"/>
      <c r="O45" s="347"/>
      <c r="P45" s="347"/>
      <c r="Q45" s="347"/>
      <c r="R45" s="347"/>
      <c r="S45" s="348"/>
    </row>
    <row r="46" spans="1:19" ht="12.75" customHeight="1">
      <c r="A46" s="313" t="s">
        <v>286</v>
      </c>
      <c r="B46" s="313"/>
      <c r="C46" s="313"/>
      <c r="D46" s="313"/>
      <c r="E46" s="313"/>
      <c r="F46" s="313"/>
      <c r="G46" s="263"/>
      <c r="J46" s="345"/>
      <c r="K46" s="347"/>
      <c r="L46" s="347"/>
      <c r="M46" s="347"/>
      <c r="N46" s="347"/>
      <c r="O46" s="347"/>
      <c r="P46" s="347"/>
      <c r="Q46" s="347"/>
      <c r="R46" s="347"/>
      <c r="S46" s="348"/>
    </row>
    <row r="47" spans="1:19" ht="12.75" customHeight="1">
      <c r="A47" s="313" t="s">
        <v>287</v>
      </c>
      <c r="B47" s="313"/>
      <c r="C47" s="313"/>
      <c r="D47" s="313"/>
      <c r="E47" s="313"/>
      <c r="F47" s="313"/>
      <c r="G47" s="263"/>
      <c r="J47" s="345"/>
      <c r="K47" s="347"/>
      <c r="L47" s="347"/>
      <c r="M47" s="347"/>
      <c r="N47" s="347"/>
      <c r="O47" s="347"/>
      <c r="P47" s="347"/>
      <c r="Q47" s="347"/>
      <c r="R47" s="347"/>
      <c r="S47" s="348"/>
    </row>
    <row r="48" spans="1:19" ht="12.75" customHeight="1">
      <c r="A48" s="204" t="s">
        <v>288</v>
      </c>
      <c r="B48" s="203"/>
      <c r="C48" s="203"/>
      <c r="D48" s="203"/>
      <c r="E48" s="204"/>
      <c r="F48" s="204"/>
      <c r="G48" s="204"/>
      <c r="J48" s="345"/>
      <c r="K48" s="347"/>
      <c r="L48" s="347"/>
      <c r="M48" s="347"/>
      <c r="N48" s="347"/>
      <c r="O48" s="347"/>
      <c r="P48" s="347"/>
      <c r="Q48" s="347"/>
      <c r="R48" s="347"/>
      <c r="S48" s="348"/>
    </row>
    <row r="49" spans="1:19" ht="12.75" customHeight="1">
      <c r="A49" s="203" t="s">
        <v>175</v>
      </c>
      <c r="B49" s="204"/>
      <c r="C49" s="204"/>
      <c r="D49" s="204"/>
      <c r="E49" s="203"/>
      <c r="F49" s="203"/>
      <c r="G49" s="203"/>
      <c r="J49" s="345" t="s">
        <v>493</v>
      </c>
      <c r="K49" s="347"/>
      <c r="L49" s="347"/>
      <c r="M49" s="347"/>
      <c r="N49" s="347"/>
      <c r="O49" s="347"/>
      <c r="P49" s="347"/>
      <c r="Q49" s="347"/>
      <c r="R49" s="347"/>
      <c r="S49" s="348"/>
    </row>
    <row r="50" spans="1:19" ht="12.75" customHeight="1">
      <c r="A50" s="204" t="s">
        <v>262</v>
      </c>
      <c r="B50" s="204"/>
      <c r="C50" s="204"/>
      <c r="D50" s="204"/>
      <c r="E50" s="203"/>
      <c r="F50" s="203"/>
      <c r="G50" s="203"/>
      <c r="J50" s="345"/>
      <c r="K50" s="350" t="s">
        <v>494</v>
      </c>
      <c r="L50" s="347"/>
      <c r="M50" s="347"/>
      <c r="N50" s="347"/>
      <c r="O50" s="347"/>
      <c r="P50" s="347"/>
      <c r="Q50" s="347"/>
      <c r="R50" s="347"/>
      <c r="S50" s="348"/>
    </row>
    <row r="51" spans="1:19" ht="12.75" customHeight="1">
      <c r="A51" s="205" t="s">
        <v>263</v>
      </c>
      <c r="B51" s="206"/>
      <c r="C51" s="148"/>
      <c r="D51" s="149"/>
      <c r="E51" s="203"/>
      <c r="F51" s="203"/>
      <c r="G51" s="203"/>
      <c r="J51" s="345"/>
      <c r="K51" s="347" t="s">
        <v>495</v>
      </c>
      <c r="L51" s="347"/>
      <c r="M51" s="347"/>
      <c r="N51" s="347"/>
      <c r="O51" s="347"/>
      <c r="P51" s="347"/>
      <c r="Q51" s="347"/>
      <c r="R51" s="347"/>
      <c r="S51" s="348"/>
    </row>
    <row r="52" spans="1:19" ht="12.75" customHeight="1">
      <c r="A52" s="207" t="s">
        <v>264</v>
      </c>
      <c r="B52" s="213"/>
      <c r="C52" s="148"/>
      <c r="D52" s="149"/>
      <c r="E52" s="203"/>
      <c r="F52" s="203"/>
      <c r="G52" s="203"/>
      <c r="J52" s="345"/>
      <c r="K52" s="347" t="s">
        <v>496</v>
      </c>
      <c r="L52" s="347"/>
      <c r="M52" s="347"/>
      <c r="N52" s="347"/>
      <c r="O52" s="347"/>
      <c r="P52" s="347"/>
      <c r="Q52" s="347"/>
      <c r="R52" s="347"/>
      <c r="S52" s="348"/>
    </row>
    <row r="53" spans="1:19" ht="12.75" customHeight="1">
      <c r="A53" s="313" t="s">
        <v>289</v>
      </c>
      <c r="B53" s="313"/>
      <c r="C53" s="313"/>
      <c r="D53" s="313"/>
      <c r="E53" s="313"/>
      <c r="F53" s="313"/>
      <c r="G53" s="263"/>
      <c r="J53" s="345"/>
      <c r="K53" s="347"/>
      <c r="L53" s="347"/>
      <c r="M53" s="347"/>
      <c r="N53" s="347"/>
      <c r="O53" s="347"/>
      <c r="P53" s="347"/>
      <c r="Q53" s="347"/>
      <c r="R53" s="347"/>
      <c r="S53" s="348"/>
    </row>
    <row r="54" spans="1:19" ht="12.75" customHeight="1">
      <c r="A54" s="203" t="s">
        <v>290</v>
      </c>
      <c r="B54" s="203"/>
      <c r="C54" s="203"/>
      <c r="D54" s="203"/>
      <c r="J54" s="345"/>
      <c r="K54" s="347" t="s">
        <v>497</v>
      </c>
      <c r="L54" s="347"/>
      <c r="M54" s="347"/>
      <c r="N54" s="347"/>
      <c r="O54" s="347"/>
      <c r="P54" s="347"/>
      <c r="Q54" s="347"/>
      <c r="R54" s="347"/>
      <c r="S54" s="348"/>
    </row>
    <row r="55" spans="1:19" ht="12.75" customHeight="1">
      <c r="A55" s="214" t="s">
        <v>291</v>
      </c>
      <c r="B55" s="215"/>
      <c r="C55" s="215"/>
      <c r="D55" s="215"/>
      <c r="E55" s="148"/>
      <c r="F55" s="148"/>
      <c r="G55" s="148"/>
      <c r="J55" s="351" t="s">
        <v>499</v>
      </c>
      <c r="K55" s="347"/>
      <c r="L55" s="347"/>
      <c r="M55" s="347"/>
      <c r="N55" s="347"/>
      <c r="O55" s="347"/>
      <c r="P55" s="347"/>
      <c r="Q55" s="347"/>
      <c r="R55" s="347"/>
      <c r="S55" s="348"/>
    </row>
    <row r="56" spans="1:19" ht="12.75" customHeight="1">
      <c r="A56" s="204" t="s">
        <v>183</v>
      </c>
      <c r="B56" s="203"/>
      <c r="C56" s="203"/>
      <c r="D56" s="203"/>
      <c r="E56" s="209"/>
      <c r="F56" s="209"/>
      <c r="G56" s="209"/>
      <c r="J56" s="351" t="s">
        <v>498</v>
      </c>
      <c r="K56" s="347"/>
      <c r="L56" s="347"/>
      <c r="M56" s="347"/>
      <c r="N56" s="347"/>
      <c r="O56" s="347"/>
      <c r="P56" s="347"/>
      <c r="Q56" s="347"/>
      <c r="R56" s="347"/>
      <c r="S56" s="348"/>
    </row>
    <row r="57" spans="1:19" ht="12.75" customHeight="1">
      <c r="A57" s="185"/>
      <c r="B57" s="186"/>
      <c r="C57" s="186"/>
      <c r="D57" s="186"/>
      <c r="J57" s="345"/>
      <c r="K57" s="347"/>
      <c r="L57" s="347"/>
      <c r="M57" s="347"/>
      <c r="N57" s="347"/>
      <c r="O57" s="347"/>
      <c r="P57" s="347"/>
      <c r="Q57" s="347"/>
      <c r="R57" s="347"/>
      <c r="S57" s="348"/>
    </row>
    <row r="58" spans="1:19" ht="12.75" customHeight="1">
      <c r="A58" s="151" t="s">
        <v>184</v>
      </c>
      <c r="J58" s="345" t="s">
        <v>500</v>
      </c>
      <c r="K58" s="347"/>
      <c r="L58" s="347"/>
      <c r="M58" s="347"/>
      <c r="N58" s="347"/>
      <c r="O58" s="347"/>
      <c r="P58" s="347"/>
      <c r="Q58" s="347"/>
      <c r="R58" s="347"/>
      <c r="S58" s="348"/>
    </row>
    <row r="59" spans="1:19">
      <c r="J59" s="345"/>
      <c r="K59" s="350" t="s">
        <v>501</v>
      </c>
      <c r="L59" s="347"/>
      <c r="M59" s="347"/>
      <c r="N59" s="347"/>
      <c r="O59" s="347"/>
      <c r="P59" s="347"/>
      <c r="Q59" s="347"/>
      <c r="R59" s="347"/>
      <c r="S59" s="348"/>
    </row>
    <row r="60" spans="1:19">
      <c r="J60" s="345"/>
      <c r="K60" s="347" t="s">
        <v>502</v>
      </c>
      <c r="L60" s="347"/>
      <c r="M60" s="347"/>
      <c r="N60" s="347"/>
      <c r="O60" s="347"/>
      <c r="P60" s="347"/>
      <c r="Q60" s="347"/>
      <c r="R60" s="347"/>
      <c r="S60" s="348"/>
    </row>
    <row r="61" spans="1:19">
      <c r="J61" s="345"/>
      <c r="K61" s="347"/>
      <c r="L61" s="347"/>
      <c r="M61" s="347"/>
      <c r="N61" s="347"/>
      <c r="O61" s="347"/>
      <c r="P61" s="347"/>
      <c r="Q61" s="347"/>
      <c r="R61" s="347"/>
      <c r="S61" s="348"/>
    </row>
    <row r="62" spans="1:19">
      <c r="J62" s="345" t="s">
        <v>505</v>
      </c>
      <c r="K62" s="347"/>
      <c r="L62" s="347"/>
      <c r="M62" s="347"/>
      <c r="N62" s="347"/>
      <c r="O62" s="347"/>
      <c r="P62" s="347"/>
      <c r="Q62" s="347"/>
      <c r="R62" s="347"/>
      <c r="S62" s="348"/>
    </row>
    <row r="63" spans="1:19">
      <c r="J63" s="345" t="s">
        <v>506</v>
      </c>
      <c r="K63" s="347"/>
      <c r="L63" s="347"/>
      <c r="M63" s="347"/>
      <c r="N63" s="347"/>
      <c r="O63" s="347"/>
      <c r="P63" s="347"/>
      <c r="Q63" s="347"/>
      <c r="R63" s="347"/>
      <c r="S63" s="348"/>
    </row>
    <row r="64" spans="1:19">
      <c r="J64" s="345"/>
      <c r="K64" s="347"/>
      <c r="L64" s="347"/>
      <c r="M64" s="347"/>
      <c r="N64" s="347"/>
      <c r="O64" s="347"/>
      <c r="P64" s="347"/>
      <c r="Q64" s="347"/>
      <c r="R64" s="347"/>
      <c r="S64" s="348"/>
    </row>
    <row r="65" spans="10:19">
      <c r="J65" s="345" t="s">
        <v>507</v>
      </c>
      <c r="K65" s="347"/>
      <c r="L65" s="347"/>
      <c r="M65" s="347"/>
      <c r="N65" s="347"/>
      <c r="O65" s="347"/>
      <c r="P65" s="347"/>
      <c r="Q65" s="347"/>
      <c r="R65" s="347"/>
      <c r="S65" s="348"/>
    </row>
    <row r="66" spans="10:19" ht="15.75" thickBot="1">
      <c r="J66" s="352"/>
      <c r="K66" s="353"/>
      <c r="L66" s="353"/>
      <c r="M66" s="353"/>
      <c r="N66" s="353"/>
      <c r="O66" s="353"/>
      <c r="P66" s="353"/>
      <c r="Q66" s="353"/>
      <c r="R66" s="353"/>
      <c r="S66" s="354"/>
    </row>
  </sheetData>
  <mergeCells count="8">
    <mergeCell ref="A47:F47"/>
    <mergeCell ref="A53:F53"/>
    <mergeCell ref="A4:F4"/>
    <mergeCell ref="A7:A9"/>
    <mergeCell ref="B7:B9"/>
    <mergeCell ref="D7:F7"/>
    <mergeCell ref="A45:F45"/>
    <mergeCell ref="A46:F46"/>
  </mergeCells>
  <conditionalFormatting sqref="F12:F2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{475BB665-E8B6-448F-BD2A-CC25D9BCA654}</x14:id>
        </ext>
      </extLst>
    </cfRule>
  </conditionalFormatting>
  <conditionalFormatting sqref="F38:F4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{0D8AAEC1-B531-4AB4-ACE7-0186533A5A84}</x14:id>
        </ext>
      </extLst>
    </cfRule>
  </conditionalFormatting>
  <conditionalFormatting sqref="F31:F3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{E0556A83-07D7-47D5-B9B1-4DB0036EB587}</x14:id>
        </ext>
      </extLst>
    </cfRule>
  </conditionalFormatting>
  <hyperlinks>
    <hyperlink ref="B11" tooltip="CV%: 0.5; ERROR:   448 191; LI90%:  89 203 928; LS90%:  90 678 346"/>
    <hyperlink ref="B12" tooltip="CV%: 2.1; ERROR:   19 995; LI90%:   904 716; LS90%:   970 494"/>
    <hyperlink ref="B13" tooltip="CV%: 1.9; ERROR:   49 755; LI90%:  2 582 253; LS90%:  2 745 933"/>
    <hyperlink ref="B14" tooltip="CV%: 3.0; ERROR:   19 209; LI90%:   598 518; LS90%:   661 712"/>
    <hyperlink ref="B15" tooltip="CV%: 2.7; ERROR:   18 199; LI90%:   654 807; LS90%:   714 677"/>
    <hyperlink ref="B16" tooltip="CV%: 2.1; ERROR:   45 183; LI90%:  2 111 336; LS90%:  2 259 976"/>
    <hyperlink ref="B17" tooltip="CV%: 1.6; ERROR:   8 983; LI90%:   549 129; LS90%:   578 679"/>
    <hyperlink ref="B18" tooltip="CV%: 1.7; ERROR:   59 039; LI90%:  3 461 257; LS90%:  3 655 479"/>
    <hyperlink ref="B19" tooltip="CV%: 2.2; ERROR:   61 039; LI90%:  2 634 723; LS90%:  2 835 525"/>
    <hyperlink ref="B20" tooltip="CV%: 1.0; ERROR:   72 477; LI90%:  6 820 879; LS90%:  7 059 307"/>
    <hyperlink ref="B21" tooltip="CV%: 1.8; ERROR:   22 555; LI90%:  1 227 624; LS90%:  1 301 824"/>
    <hyperlink ref="B22" tooltip="CV%: 2.1; ERROR:   86 497; LI90%:  4 015 146; LS90%:  4 299 696"/>
    <hyperlink ref="B23" tooltip="CV%: 2.2; ERROR:   52 221; LI90%:  2 335 200; LS90%:  2 506 994"/>
    <hyperlink ref="B24" tooltip="CV%: 2.2; ERROR:   45 892; LI90%:  2 041 592; LS90%:  2 192 562"/>
    <hyperlink ref="B25" tooltip="CV%: 2.3; ERROR:   133 888; LI90%:  5 614 029; LS90%:  6 054 481"/>
    <hyperlink ref="B26" tooltip="CV%: 2.2; ERROR:   284 422; LI90%:  12 565 203; LS90%:  13 500 867"/>
    <hyperlink ref="B27" tooltip="CV%: 1.7; ERROR:   53 563; LI90%:  3 155 051; LS90%:  3 331 257"/>
    <hyperlink ref="B28" tooltip="CV%: 1.4; ERROR:   21 420; LI90%:  1 446 983; LS90%:  1 517 447"/>
    <hyperlink ref="B29" tooltip="CV%: 2.0; ERROR:   18 914; LI90%:   918 759; LS90%:   980 979"/>
    <hyperlink ref="B30" tooltip="CV%: 1.7; ERROR:   66 905; LI90%:  3 877 662; LS90%:  4 097 760"/>
    <hyperlink ref="B31" tooltip="CV%: 2.2; ERROR:   60 457; LI90%:  2 704 564; LS90%:  2 903 450"/>
    <hyperlink ref="B32" tooltip="CV%: 4.3; ERROR:   193 588; LI90%:  4 168 142; LS90%:  4 804 990"/>
    <hyperlink ref="B33" tooltip="CV%: 2.3; ERROR:   34 914; LI90%:  1 468 225; LS90%:  1 583 083"/>
    <hyperlink ref="B34" tooltip="CV%: 2.7; ERROR:   34 720; LI90%:  1 223 678; LS90%:  1 337 896"/>
    <hyperlink ref="B35" tooltip="CV%: 3.0; ERROR:   61 079; LI90%:  1 927 280; LS90%:  2 128 212"/>
    <hyperlink ref="B36" tooltip="CV%: 1.6; ERROR:   35 930; LI90%:  2 139 621; LS90%:  2 257 819"/>
    <hyperlink ref="B37" tooltip="CV%: 2.3; ERROR:   51 719; LI90%:  2 144 639; LS90%:  2 314 781"/>
    <hyperlink ref="B38" tooltip="CV%: 1.7; ERROR:   29 541; LI90%:  1 647 330; LS90%:  1 744 510"/>
    <hyperlink ref="B39" tooltip="CV%: 1.5; ERROR:   41 510; LI90%:  2 614 732; LS90%:  2 751 286"/>
    <hyperlink ref="B40" tooltip="CV%: 2.1; ERROR:   19 637; LI90%:   914 577; LS90%:   979 177"/>
    <hyperlink ref="B41" tooltip="CV%: 1.4; ERROR:   86 001; LI90%:  5 799 101; LS90%:  6 082 021"/>
    <hyperlink ref="B42" tooltip="CV%: 1.6; ERROR:   26 194; LI90%:  1 574 761; LS90%:  1 660 931"/>
    <hyperlink ref="B43" tooltip="CV%: 2.2; ERROR:   24 295; LI90%:  1 073 514; LS90%:  1 153 438"/>
    <hyperlink ref="D11" tooltip="CV%: 1.1; ERROR:   250 598; LI90%:  21 937 313; LS90%:  22 761 707"/>
    <hyperlink ref="D12" tooltip="CV%: 4.8; ERROR:   14 992; LI90%:   287 060; LS90%:   336 378"/>
    <hyperlink ref="D13" tooltip="CV%: 4.0; ERROR:   31 939; LI90%:   749 956; LS90%:   855 026"/>
    <hyperlink ref="D14" tooltip="CV%: 5.5; ERROR:   5 480; LI90%:   91 150; LS90%:   109 178"/>
    <hyperlink ref="D15" tooltip="CV%: 5.6; ERROR:   6 419; LI90%:   104 876; LS90%:   125 994"/>
    <hyperlink ref="D16" tooltip="CV%: 5.6; ERROR:   21 389; LI90%:   346 340; LS90%:   416 704"/>
    <hyperlink ref="D17" tooltip="CV%: 4.9; ERROR:   5 621; LI90%:   105 046; LS90%:   123 536"/>
    <hyperlink ref="D18" tooltip="CV%: 5.8; ERROR:   25 359; LI90%:   394 473; LS90%:   477 897"/>
    <hyperlink ref="D19" tooltip="CV%: 5.2; ERROR:   29 769; LI90%:   521 128; LS90%:   619 060"/>
    <hyperlink ref="D20" tooltip="CV%: 2.4; ERROR:   62 677; LI90%:  2 482 352; LS90%:  2 688 540"/>
    <hyperlink ref="D21" tooltip="CV%: 4.9; ERROR:   10 694; LI90%:   198 647; LS90%:   233 827"/>
    <hyperlink ref="D22" tooltip="CV%: 5.3; ERROR:   58 940; LI90%:  1 024 738; LS90%:  1 218 632"/>
    <hyperlink ref="D23" tooltip="CV%: 5.4; ERROR:   26 958; LI90%:   459 228; LS90%:   547 912"/>
    <hyperlink ref="D24" tooltip="CV%: 6.0; ERROR:   21 002; LI90%:   317 092; LS90%:   386 180"/>
    <hyperlink ref="D25" tooltip="CV%: 4.4; ERROR:   69 720; LI90%:  1 477 689; LS90%:  1 707 049"/>
    <hyperlink ref="D26" tooltip="CV%: 3.4; ERROR:   168 751; LI90%:  4 743 797; LS90%:  5 298 937"/>
    <hyperlink ref="D27" tooltip="CV%: 5.1; ERROR:   26 733; LI90%:   478 580; LS90%:   566 524"/>
    <hyperlink ref="D28" tooltip="CV%: 3.9; ERROR:   15 949; LI90%:   380 590; LS90%:   433 058"/>
    <hyperlink ref="D29" tooltip="CV%: 7.8; ERROR:   10 197; LI90%:   113 654; LS90%:   147 200"/>
    <hyperlink ref="D30" tooltip="CV%: 4.3; ERROR:   41 802; LI90%:   909 822; LS90%:  1 047 340"/>
    <hyperlink ref="D31" tooltip="CV%: 6.4; ERROR:   29 569; LI90%:   414 858; LS90%:   512 132"/>
    <hyperlink ref="D32" tooltip="CV%: 7.7; ERROR:   87 882; LI90%:   994 160; LS90%:  1 283 266"/>
    <hyperlink ref="D33" tooltip="CV%: 5.7; ERROR:   24 252; LI90%:   386 668; LS90%:   466 452"/>
    <hyperlink ref="D34" tooltip="CV%: 5.1; ERROR:   16 701; LI90%:   297 945; LS90%:   352 885"/>
    <hyperlink ref="D35" tooltip="CV%: 6.0; ERROR:   24 285; LI90%:   366 457; LS90%:   446 347"/>
    <hyperlink ref="D36" tooltip="CV%: 4.1; ERROR:   19 247; LI90%:   433 444; LS90%:   496 760"/>
    <hyperlink ref="D37" tooltip="CV%: 5.4; ERROR:   25 836; LI90%:   438 872; LS90%:   523 866"/>
    <hyperlink ref="D38" tooltip="CV%: 4.6; ERROR:   19 415; LI90%:   390 372; LS90%:   454 242"/>
    <hyperlink ref="D39" tooltip="CV%: 4.3; ERROR:   18 802; LI90%:   401 719; LS90%:   463 571"/>
    <hyperlink ref="D40" tooltip="CV%: 5.0; ERROR:   11 983; LI90%:   221 347; LS90%:   260 769"/>
    <hyperlink ref="D41" tooltip="CV%: 5.8; ERROR:   48 643; LI90%:   758 109; LS90%:   918 129"/>
    <hyperlink ref="D42" tooltip="CV%: 5.2; ERROR:   12 905; LI90%:   228 515; LS90%:   270 969"/>
    <hyperlink ref="D43" tooltip="CV%: 5.7; ERROR:   11 092; LI90%:   177 743; LS90%:   214 233"/>
    <hyperlink ref="F11" tooltip="CV%: 0.6; ERROR:   375 585; LI90%:  66 039 188; LS90%:  67 274 752"/>
    <hyperlink ref="F12" tooltip="CV%: 2.8; ERROR:   17 361; LI90%:   592 613; LS90%:   649 727"/>
    <hyperlink ref="F13" tooltip="CV%: 2.6; ERROR:   45 850; LI90%:  1 681 687; LS90%:  1 832 519"/>
    <hyperlink ref="F14" tooltip="CV%: 3.4; ERROR:   18 182; LI90%:   498 117; LS90%:   557 929"/>
    <hyperlink ref="F15" tooltip="CV%: 3.2; ERROR:   18 039; LI90%:   534 640; LS90%:   593 982"/>
    <hyperlink ref="F16" tooltip="CV%: 2.4; ERROR:   41 220; LI90%:  1 679 604; LS90%:  1 815 204"/>
    <hyperlink ref="F17" tooltip="CV%: 2.0; ERROR:   8 740; LI90%:   432 251; LS90%:   461 003"/>
    <hyperlink ref="F18" tooltip="CV%: 1.9; ERROR:   57 698; LI90%:  3 011 323; LS90%:  3 201 133"/>
    <hyperlink ref="F19" tooltip="CV%: 2.4; ERROR:   50 825; LI90%:  2 066 144; LS90%:  2 233 344"/>
    <hyperlink ref="F20" tooltip="CV%: 1.7; ERROR:   72 608; LI90%:  4 052 190; LS90%:  4 291 050"/>
    <hyperlink ref="F21" tooltip="CV%: 2.2; ERROR:   22 778; LI90%:  1 005 830; LS90%:  1 080 764"/>
    <hyperlink ref="F22" tooltip="CV%: 2.5; ERROR:   74 618; LI90%:  2 910 951; LS90%:  3 156 423"/>
    <hyperlink ref="F23" tooltip="CV%: 2.6; ERROR:   49 389; LI90%:  1 823 358; LS90%:  1 985 832"/>
    <hyperlink ref="F24" tooltip="CV%: 2.5; ERROR:   43 387; LI90%:  1 684 904; LS90%:  1 827 634"/>
    <hyperlink ref="F25" tooltip="CV%: 2.8; ERROR:   116 894; LI90%:  4 006 777; LS90%:  4 391 325"/>
    <hyperlink ref="F26" tooltip="CV%: 3.0; ERROR:   237 424; LI90%:  7 452 019; LS90%:  8 233 075"/>
    <hyperlink ref="F27" tooltip="CV%: 1.9; ERROR:   52 244; LI90%:  2 611 374; LS90%:  2 783 242"/>
    <hyperlink ref="F28" tooltip="CV%: 2.6; ERROR:   25 397; LI90%:   927 429; LS90%:  1 010 977"/>
    <hyperlink ref="F29" tooltip="CV%: 2.3; ERROR:   18 769; LI90%:   785 836; LS90%:   847 580"/>
    <hyperlink ref="F30" tooltip="CV%: 2.2; ERROR:   64 712; LI90%:  2 886 847; LS90%:  3 099 729"/>
    <hyperlink ref="F31" tooltip="CV%: 2.4; ERROR:   55 174; LI90%:  2 236 053; LS90%:  2 417 557"/>
    <hyperlink ref="F32" tooltip="CV%: 3.6; ERROR:   119 847; LI90%:  3 140 005; LS90%:  3 534 269"/>
    <hyperlink ref="F33" tooltip="CV%: 2.7; ERROR:   29 933; LI90%:  1 042 183; LS90%:  1 140 655"/>
    <hyperlink ref="F34" tooltip="CV%: 3.0; ERROR:   28 057; LI90%:   902 616; LS90%:   994 916"/>
    <hyperlink ref="F35" tooltip="CV%: 3.1; ERROR:   50 731; LI90%:  1 532 877; LS90%:  1 699 767"/>
    <hyperlink ref="F36" tooltip="CV%: 1.9; ERROR:   33 579; LI90%:  1 668 692; LS90%:  1 779 158"/>
    <hyperlink ref="F37" tooltip="CV%: 3.1; ERROR:   53 899; LI90%:  1 645 086; LS90%:  1 822 396"/>
    <hyperlink ref="F38" tooltip="CV%: 2.1; ERROR:   25 609; LI90%:  1 188 175; LS90%:  1 272 419"/>
    <hyperlink ref="F39" tooltip="CV%: 1.8; ERROR:   39 853; LI90%:  2 167 622; LS90%:  2 298 728"/>
    <hyperlink ref="F40" tooltip="CV%: 2.4; ERROR:   16 861; LI90%:   671 847; LS90%:   727 313"/>
    <hyperlink ref="F41" tooltip="CV%: 1.7; ERROR:   85 199; LI90%:  4 950 181; LS90%:  5 230 461"/>
    <hyperlink ref="F42" tooltip="CV%: 1.9; ERROR:   25 835; LI90%:  1 322 231; LS90%:  1 407 219"/>
    <hyperlink ref="F43" tooltip="CV%: 2.5; ERROR:   23 145; LI90%:   874 503; LS90%:   950 645"/>
    <hyperlink ref="H12" tooltip="CV%: 4.8; ERROR:   14 992; LI90%:   287 060; LS90%:   336 378"/>
    <hyperlink ref="H13" tooltip="CV%: 4.0; ERROR:   31 939; LI90%:   749 956; LS90%:   855 026"/>
    <hyperlink ref="H14" tooltip="CV%: 5.5; ERROR:   5 480; LI90%:   91 150; LS90%:   109 178"/>
    <hyperlink ref="H15" tooltip="CV%: 5.6; ERROR:   6 419; LI90%:   104 876; LS90%:   125 994"/>
    <hyperlink ref="H16" tooltip="CV%: 5.6; ERROR:   21 389; LI90%:   346 340; LS90%:   416 704"/>
    <hyperlink ref="H17" tooltip="CV%: 4.9; ERROR:   5 621; LI90%:   105 046; LS90%:   123 536"/>
    <hyperlink ref="H18" tooltip="CV%: 5.8; ERROR:   25 359; LI90%:   394 473; LS90%:   477 897"/>
    <hyperlink ref="H19" tooltip="CV%: 5.2; ERROR:   29 769; LI90%:   521 128; LS90%:   619 060"/>
    <hyperlink ref="H20" tooltip="CV%: 2.4; ERROR:   62 677; LI90%:  2 482 352; LS90%:  2 688 540"/>
    <hyperlink ref="H21" tooltip="CV%: 4.9; ERROR:   10 694; LI90%:   198 647; LS90%:   233 827"/>
    <hyperlink ref="H22" tooltip="CV%: 5.3; ERROR:   58 940; LI90%:  1 024 738; LS90%:  1 218 632"/>
    <hyperlink ref="H23" tooltip="CV%: 5.4; ERROR:   26 958; LI90%:   459 228; LS90%:   547 912"/>
    <hyperlink ref="H24" tooltip="CV%: 6.0; ERROR:   21 002; LI90%:   317 092; LS90%:   386 180"/>
    <hyperlink ref="H25" tooltip="CV%: 4.4; ERROR:   69 720; LI90%:  1 477 689; LS90%:  1 707 049"/>
    <hyperlink ref="H26" tooltip="CV%: 3.4; ERROR:   168 751; LI90%:  4 743 797; LS90%:  5 298 937"/>
    <hyperlink ref="H27" tooltip="CV%: 5.1; ERROR:   26 733; LI90%:   478 580; LS90%:   566 524"/>
    <hyperlink ref="H28" tooltip="CV%: 3.9; ERROR:   15 949; LI90%:   380 590; LS90%:   433 058"/>
    <hyperlink ref="H29" tooltip="CV%: 7.8; ERROR:   10 197; LI90%:   113 654; LS90%:   147 200"/>
    <hyperlink ref="H30" tooltip="CV%: 4.3; ERROR:   41 802; LI90%:   909 822; LS90%:  1 047 340"/>
    <hyperlink ref="H31" tooltip="CV%: 6.4; ERROR:   29 569; LI90%:   414 858; LS90%:   512 132"/>
    <hyperlink ref="H32" tooltip="CV%: 7.7; ERROR:   87 882; LI90%:   994 160; LS90%:  1 283 266"/>
    <hyperlink ref="H33" tooltip="CV%: 5.7; ERROR:   24 252; LI90%:   386 668; LS90%:   466 452"/>
    <hyperlink ref="H34" tooltip="CV%: 5.1; ERROR:   16 701; LI90%:   297 945; LS90%:   352 885"/>
    <hyperlink ref="H35" tooltip="CV%: 6.0; ERROR:   24 285; LI90%:   366 457; LS90%:   446 347"/>
    <hyperlink ref="H36" tooltip="CV%: 4.1; ERROR:   19 247; LI90%:   433 444; LS90%:   496 760"/>
    <hyperlink ref="H37" tooltip="CV%: 5.4; ERROR:   25 836; LI90%:   438 872; LS90%:   523 866"/>
    <hyperlink ref="H38" tooltip="CV%: 4.6; ERROR:   19 415; LI90%:   390 372; LS90%:   454 242"/>
    <hyperlink ref="H39" tooltip="CV%: 4.3; ERROR:   18 802; LI90%:   401 719; LS90%:   463 571"/>
    <hyperlink ref="H40" tooltip="CV%: 5.0; ERROR:   11 983; LI90%:   221 347; LS90%:   260 769"/>
    <hyperlink ref="H41" tooltip="CV%: 5.8; ERROR:   48 643; LI90%:   758 109; LS90%:   918 129"/>
    <hyperlink ref="H42" tooltip="CV%: 5.2; ERROR:   12 905; LI90%:   228 515; LS90%:   270 969"/>
    <hyperlink ref="H43" tooltip="CV%: 5.7; ERROR:   11 092; LI90%:   177 743; LS90%:   214 233"/>
  </hyperlink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42D0C33C-2C20-4E27-94BF-310143B7488C}">
            <x14:iconSet custom="1">
              <x14:cfvo type="percent">
                <xm:f>0</xm:f>
              </x14:cfvo>
              <x14:cfvo type="num">
                <xm:f>500000</xm:f>
              </x14:cfvo>
              <x14:cfvo type="num">
                <xm:f>2000000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D12:D43</xm:sqref>
        </x14:conditionalFormatting>
        <x14:conditionalFormatting xmlns:xm="http://schemas.microsoft.com/office/excel/2006/main">
          <x14:cfRule type="iconSet" priority="4" id="{C16BD3B3-23A2-41EC-80CC-FF6B2E01B757}">
            <x14:iconSet custom="1">
              <x14:cfvo type="percent">
                <xm:f>0</xm:f>
              </x14:cfvo>
              <x14:cfvo type="formula">
                <xm:f>QUARTILE($H$12:$H$43,2)</xm:f>
              </x14:cfvo>
              <x14:cfvo type="formula">
                <xm:f>QUARTILE($H$12:$H$43,3)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H12:H43</xm:sqref>
        </x14:conditionalFormatting>
        <x14:conditionalFormatting xmlns:xm="http://schemas.microsoft.com/office/excel/2006/main">
          <x14:cfRule type="dataBar" id="{475BB665-E8B6-448F-BD2A-CC25D9BCA65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F12:F21</xm:sqref>
        </x14:conditionalFormatting>
        <x14:conditionalFormatting xmlns:xm="http://schemas.microsoft.com/office/excel/2006/main">
          <x14:cfRule type="dataBar" id="{0D8AAEC1-B531-4AB4-ACE7-0186533A5A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F38:F43</xm:sqref>
        </x14:conditionalFormatting>
        <x14:conditionalFormatting xmlns:xm="http://schemas.microsoft.com/office/excel/2006/main">
          <x14:cfRule type="dataBar" id="{E0556A83-07D7-47D5-B9B1-4DB0036EB5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F31:F33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P3" sqref="P3"/>
    </sheetView>
  </sheetViews>
  <sheetFormatPr baseColWidth="10" defaultColWidth="9.140625" defaultRowHeight="15"/>
  <cols>
    <col min="1" max="1" width="33.7109375" style="187" customWidth="1"/>
    <col min="2" max="2" width="14.7109375" style="187" customWidth="1"/>
    <col min="3" max="3" width="0.85546875" style="187" customWidth="1"/>
    <col min="4" max="5" width="14.7109375" style="187" customWidth="1"/>
    <col min="6" max="6" width="0.85546875" style="187" customWidth="1"/>
    <col min="7" max="8" width="12.140625" style="187" customWidth="1"/>
    <col min="9" max="9" width="0.85546875" style="187" customWidth="1"/>
    <col min="10" max="11" width="12.140625" style="187" customWidth="1"/>
    <col min="12" max="12" width="0.85546875" style="187" customWidth="1"/>
    <col min="13" max="14" width="12.140625" style="187" customWidth="1"/>
    <col min="15" max="16384" width="9.140625" style="187"/>
  </cols>
  <sheetData>
    <row r="1" spans="1:16" ht="12.75" customHeight="1">
      <c r="A1" s="151" t="s">
        <v>120</v>
      </c>
      <c r="B1" s="216"/>
      <c r="C1" s="216"/>
      <c r="D1" s="216"/>
    </row>
    <row r="2" spans="1:16" ht="12.75" customHeight="1">
      <c r="A2" s="152"/>
      <c r="B2" s="152"/>
      <c r="C2" s="152"/>
      <c r="D2" s="152"/>
    </row>
    <row r="3" spans="1:16" ht="12.75" customHeight="1">
      <c r="A3" s="153" t="s">
        <v>269</v>
      </c>
      <c r="B3" s="153"/>
      <c r="C3" s="153"/>
      <c r="D3" s="153"/>
      <c r="N3" s="154" t="s">
        <v>270</v>
      </c>
      <c r="P3" s="155"/>
    </row>
    <row r="4" spans="1:16" ht="12.75" customHeight="1">
      <c r="A4" s="153">
        <v>2019</v>
      </c>
      <c r="B4" s="153"/>
      <c r="C4" s="153"/>
      <c r="D4" s="153"/>
    </row>
    <row r="5" spans="1:16" ht="4.5" customHeight="1">
      <c r="A5" s="321"/>
      <c r="B5" s="321"/>
      <c r="C5" s="321"/>
      <c r="D5" s="321"/>
      <c r="E5" s="321"/>
      <c r="F5" s="321"/>
      <c r="G5" s="321"/>
      <c r="H5" s="321"/>
      <c r="I5" s="321"/>
      <c r="J5" s="321"/>
      <c r="K5" s="322"/>
      <c r="L5" s="322"/>
      <c r="M5" s="322"/>
      <c r="N5" s="156"/>
    </row>
    <row r="6" spans="1:16" ht="15" customHeight="1">
      <c r="A6" s="316" t="s">
        <v>125</v>
      </c>
      <c r="B6" s="310" t="s">
        <v>126</v>
      </c>
      <c r="C6" s="157"/>
      <c r="D6" s="320" t="s">
        <v>271</v>
      </c>
      <c r="E6" s="320"/>
      <c r="F6" s="158"/>
      <c r="G6" s="323" t="s">
        <v>272</v>
      </c>
      <c r="H6" s="323"/>
      <c r="I6" s="324"/>
      <c r="J6" s="323"/>
      <c r="K6" s="323"/>
      <c r="L6" s="324"/>
      <c r="M6" s="325"/>
      <c r="N6" s="325"/>
    </row>
    <row r="7" spans="1:16" ht="15" customHeight="1">
      <c r="A7" s="316"/>
      <c r="B7" s="318"/>
      <c r="C7" s="158"/>
      <c r="D7" s="323"/>
      <c r="E7" s="323"/>
      <c r="F7" s="158"/>
      <c r="G7" s="323" t="s">
        <v>273</v>
      </c>
      <c r="H7" s="323"/>
      <c r="I7" s="159"/>
      <c r="J7" s="323" t="s">
        <v>274</v>
      </c>
      <c r="K7" s="323"/>
      <c r="L7" s="159"/>
      <c r="M7" s="323" t="s">
        <v>275</v>
      </c>
      <c r="N7" s="323"/>
    </row>
    <row r="8" spans="1:16" ht="15" customHeight="1">
      <c r="A8" s="317"/>
      <c r="B8" s="319"/>
      <c r="C8" s="160"/>
      <c r="D8" s="161" t="s">
        <v>276</v>
      </c>
      <c r="E8" s="161" t="s">
        <v>277</v>
      </c>
      <c r="F8" s="160"/>
      <c r="G8" s="161" t="s">
        <v>276</v>
      </c>
      <c r="H8" s="161" t="s">
        <v>277</v>
      </c>
      <c r="I8" s="162"/>
      <c r="J8" s="161" t="s">
        <v>276</v>
      </c>
      <c r="K8" s="161" t="s">
        <v>277</v>
      </c>
      <c r="L8" s="162"/>
      <c r="M8" s="161" t="s">
        <v>276</v>
      </c>
      <c r="N8" s="161" t="s">
        <v>277</v>
      </c>
    </row>
    <row r="9" spans="1:16" ht="4.5" customHeight="1">
      <c r="A9" s="163"/>
      <c r="B9" s="163"/>
      <c r="C9" s="163"/>
      <c r="D9" s="163"/>
      <c r="E9" s="164"/>
      <c r="F9" s="164"/>
      <c r="G9" s="165"/>
      <c r="H9" s="166"/>
      <c r="I9" s="166"/>
      <c r="J9" s="166"/>
      <c r="K9" s="166"/>
      <c r="L9" s="166"/>
      <c r="M9" s="166"/>
      <c r="N9" s="166"/>
    </row>
    <row r="10" spans="1:16" ht="12.75" customHeight="1">
      <c r="A10" s="196" t="s">
        <v>140</v>
      </c>
      <c r="B10" s="198">
        <v>89941137</v>
      </c>
      <c r="C10" s="196"/>
      <c r="D10" s="198">
        <v>22349510</v>
      </c>
      <c r="E10" s="217">
        <v>24.8490409899977</v>
      </c>
      <c r="F10" s="196"/>
      <c r="G10" s="198">
        <v>20974459</v>
      </c>
      <c r="H10" s="217">
        <v>93.847511645669201</v>
      </c>
      <c r="I10" s="196"/>
      <c r="J10" s="198">
        <v>619413</v>
      </c>
      <c r="K10" s="217">
        <v>2.7714835806243601</v>
      </c>
      <c r="L10" s="196"/>
      <c r="M10" s="198">
        <v>755638</v>
      </c>
      <c r="N10" s="217">
        <v>3.3810047737064499</v>
      </c>
    </row>
    <row r="11" spans="1:16" ht="12.75" customHeight="1">
      <c r="A11" s="177" t="s">
        <v>141</v>
      </c>
      <c r="B11" s="200">
        <v>937605</v>
      </c>
      <c r="C11" s="177"/>
      <c r="D11" s="200">
        <v>311719</v>
      </c>
      <c r="E11" s="218">
        <v>33.246303080721603</v>
      </c>
      <c r="F11" s="177"/>
      <c r="G11" s="200">
        <v>302445</v>
      </c>
      <c r="H11" s="218">
        <v>97.024884591571293</v>
      </c>
      <c r="I11" s="177"/>
      <c r="J11" s="168">
        <v>4310</v>
      </c>
      <c r="K11" s="169">
        <v>1.38265553270734</v>
      </c>
      <c r="L11" s="177"/>
      <c r="M11" s="168">
        <v>4964</v>
      </c>
      <c r="N11" s="169">
        <v>1.5924598757213999</v>
      </c>
      <c r="P11" s="200"/>
    </row>
    <row r="12" spans="1:16" ht="12.75" customHeight="1">
      <c r="A12" s="177" t="s">
        <v>142</v>
      </c>
      <c r="B12" s="200">
        <v>2664093</v>
      </c>
      <c r="C12" s="177"/>
      <c r="D12" s="200">
        <v>802491</v>
      </c>
      <c r="E12" s="218">
        <v>30.122484462817201</v>
      </c>
      <c r="F12" s="177"/>
      <c r="G12" s="200">
        <v>789420</v>
      </c>
      <c r="H12" s="218">
        <v>98.371196686318001</v>
      </c>
      <c r="I12" s="177"/>
      <c r="J12" s="168">
        <v>4382</v>
      </c>
      <c r="K12" s="169">
        <v>0.54604973762945597</v>
      </c>
      <c r="L12" s="177"/>
      <c r="M12" s="168">
        <v>8689</v>
      </c>
      <c r="N12" s="169">
        <v>1.0827535760525699</v>
      </c>
      <c r="P12" s="200"/>
    </row>
    <row r="13" spans="1:16" ht="12.75" customHeight="1">
      <c r="A13" s="177" t="s">
        <v>143</v>
      </c>
      <c r="B13" s="200">
        <v>630115</v>
      </c>
      <c r="C13" s="177"/>
      <c r="D13" s="200">
        <v>100164</v>
      </c>
      <c r="E13" s="218">
        <v>15.896145941613799</v>
      </c>
      <c r="F13" s="177"/>
      <c r="G13" s="200">
        <v>94889</v>
      </c>
      <c r="H13" s="218">
        <v>94.733636835589607</v>
      </c>
      <c r="I13" s="177"/>
      <c r="J13" s="168">
        <v>1849</v>
      </c>
      <c r="K13" s="169">
        <v>1.8459726049279199</v>
      </c>
      <c r="L13" s="177"/>
      <c r="M13" s="170">
        <v>3426</v>
      </c>
      <c r="N13" s="171">
        <v>3.42039055948245</v>
      </c>
      <c r="P13" s="200"/>
    </row>
    <row r="14" spans="1:16" ht="12.75" customHeight="1">
      <c r="A14" s="177" t="s">
        <v>144</v>
      </c>
      <c r="B14" s="200">
        <v>684742</v>
      </c>
      <c r="C14" s="177"/>
      <c r="D14" s="200">
        <v>115435</v>
      </c>
      <c r="E14" s="218">
        <v>16.858174319670798</v>
      </c>
      <c r="F14" s="177"/>
      <c r="G14" s="200">
        <v>111182</v>
      </c>
      <c r="H14" s="218">
        <v>96.315675488370104</v>
      </c>
      <c r="I14" s="177"/>
      <c r="J14" s="168">
        <v>1399</v>
      </c>
      <c r="K14" s="169">
        <v>1.21193745397843</v>
      </c>
      <c r="L14" s="177"/>
      <c r="M14" s="168">
        <v>2854</v>
      </c>
      <c r="N14" s="169">
        <v>2.4723870576514901</v>
      </c>
      <c r="P14" s="200"/>
    </row>
    <row r="15" spans="1:16" ht="12.75" customHeight="1">
      <c r="A15" s="177" t="s">
        <v>145</v>
      </c>
      <c r="B15" s="200">
        <v>2185656</v>
      </c>
      <c r="C15" s="177"/>
      <c r="D15" s="200">
        <v>381522</v>
      </c>
      <c r="E15" s="218">
        <v>17.4557203878378</v>
      </c>
      <c r="F15" s="177"/>
      <c r="G15" s="200">
        <v>367278</v>
      </c>
      <c r="H15" s="218">
        <v>96.266532467328204</v>
      </c>
      <c r="I15" s="177"/>
      <c r="J15" s="168">
        <v>7070</v>
      </c>
      <c r="K15" s="169">
        <v>1.8531041460256501</v>
      </c>
      <c r="L15" s="177"/>
      <c r="M15" s="168">
        <v>7174</v>
      </c>
      <c r="N15" s="169">
        <v>1.88036338664612</v>
      </c>
      <c r="P15" s="200"/>
    </row>
    <row r="16" spans="1:16" ht="12.75" customHeight="1">
      <c r="A16" s="177" t="s">
        <v>146</v>
      </c>
      <c r="B16" s="200">
        <v>563904</v>
      </c>
      <c r="C16" s="177"/>
      <c r="D16" s="200">
        <v>114291</v>
      </c>
      <c r="E16" s="218">
        <v>20.267811542390199</v>
      </c>
      <c r="F16" s="177"/>
      <c r="G16" s="200">
        <v>108063</v>
      </c>
      <c r="H16" s="218">
        <v>94.550752027718701</v>
      </c>
      <c r="I16" s="177"/>
      <c r="J16" s="170">
        <v>2802</v>
      </c>
      <c r="K16" s="171">
        <v>2.4516366118067001</v>
      </c>
      <c r="L16" s="177"/>
      <c r="M16" s="168">
        <v>3426</v>
      </c>
      <c r="N16" s="169">
        <v>2.99761136047458</v>
      </c>
      <c r="P16" s="200"/>
    </row>
    <row r="17" spans="1:16" ht="12.75" customHeight="1">
      <c r="A17" s="177" t="s">
        <v>147</v>
      </c>
      <c r="B17" s="200">
        <v>3558368</v>
      </c>
      <c r="C17" s="177"/>
      <c r="D17" s="200">
        <v>436185</v>
      </c>
      <c r="E17" s="218">
        <v>12.258007041430201</v>
      </c>
      <c r="F17" s="177"/>
      <c r="G17" s="200">
        <v>423183</v>
      </c>
      <c r="H17" s="218">
        <v>97.019154716462097</v>
      </c>
      <c r="I17" s="177"/>
      <c r="J17" s="168">
        <v>4719</v>
      </c>
      <c r="K17" s="169">
        <v>1.08188039478662</v>
      </c>
      <c r="L17" s="177"/>
      <c r="M17" s="168">
        <v>8283</v>
      </c>
      <c r="N17" s="169">
        <v>1.89896488875133</v>
      </c>
      <c r="P17" s="200"/>
    </row>
    <row r="18" spans="1:16" ht="12.75" customHeight="1">
      <c r="A18" s="177" t="s">
        <v>148</v>
      </c>
      <c r="B18" s="200">
        <v>2735124</v>
      </c>
      <c r="C18" s="177"/>
      <c r="D18" s="200">
        <v>570094</v>
      </c>
      <c r="E18" s="218">
        <v>20.843442564212801</v>
      </c>
      <c r="F18" s="177"/>
      <c r="G18" s="200">
        <v>555716</v>
      </c>
      <c r="H18" s="218">
        <v>97.4779597750546</v>
      </c>
      <c r="I18" s="177"/>
      <c r="J18" s="168">
        <v>3025</v>
      </c>
      <c r="K18" s="169">
        <v>0.530614249579894</v>
      </c>
      <c r="L18" s="177"/>
      <c r="M18" s="168">
        <v>11353</v>
      </c>
      <c r="N18" s="169">
        <v>1.9914259753654699</v>
      </c>
      <c r="P18" s="200"/>
    </row>
    <row r="19" spans="1:16" ht="12.75" customHeight="1">
      <c r="A19" s="177" t="s">
        <v>149</v>
      </c>
      <c r="B19" s="200">
        <v>6940093</v>
      </c>
      <c r="C19" s="177"/>
      <c r="D19" s="200">
        <v>2585446</v>
      </c>
      <c r="E19" s="218">
        <v>37.253765907747898</v>
      </c>
      <c r="F19" s="177"/>
      <c r="G19" s="200">
        <v>2453799</v>
      </c>
      <c r="H19" s="218">
        <v>94.908151243537901</v>
      </c>
      <c r="I19" s="177"/>
      <c r="J19" s="170">
        <v>75905</v>
      </c>
      <c r="K19" s="171">
        <v>2.9358571016374002</v>
      </c>
      <c r="L19" s="177"/>
      <c r="M19" s="170">
        <v>55742</v>
      </c>
      <c r="N19" s="171">
        <v>2.15599165482474</v>
      </c>
      <c r="P19" s="200"/>
    </row>
    <row r="20" spans="1:16" ht="12.75" customHeight="1">
      <c r="A20" s="177" t="s">
        <v>150</v>
      </c>
      <c r="B20" s="200">
        <v>1264724</v>
      </c>
      <c r="C20" s="177"/>
      <c r="D20" s="200">
        <v>216237</v>
      </c>
      <c r="E20" s="218">
        <v>17.097564369775501</v>
      </c>
      <c r="F20" s="177"/>
      <c r="G20" s="200">
        <v>208019</v>
      </c>
      <c r="H20" s="218">
        <v>96.199540319186795</v>
      </c>
      <c r="I20" s="177"/>
      <c r="J20" s="168">
        <v>2502</v>
      </c>
      <c r="K20" s="169">
        <v>1.1570637772444099</v>
      </c>
      <c r="L20" s="177"/>
      <c r="M20" s="170">
        <v>5716</v>
      </c>
      <c r="N20" s="171">
        <v>2.64339590356877</v>
      </c>
      <c r="P20" s="200"/>
    </row>
    <row r="21" spans="1:16" ht="12.75" customHeight="1">
      <c r="A21" s="177" t="s">
        <v>151</v>
      </c>
      <c r="B21" s="200">
        <v>4157421</v>
      </c>
      <c r="C21" s="177"/>
      <c r="D21" s="200">
        <v>1121685</v>
      </c>
      <c r="E21" s="218">
        <v>26.980308224738401</v>
      </c>
      <c r="F21" s="177"/>
      <c r="G21" s="200">
        <v>1071909</v>
      </c>
      <c r="H21" s="218">
        <v>95.562390510704901</v>
      </c>
      <c r="I21" s="177"/>
      <c r="J21" s="170">
        <v>37656</v>
      </c>
      <c r="K21" s="171">
        <v>3.3570922317763001</v>
      </c>
      <c r="L21" s="177"/>
      <c r="M21" s="168">
        <v>12120</v>
      </c>
      <c r="N21" s="169">
        <v>1.08051725751882</v>
      </c>
      <c r="P21" s="200"/>
    </row>
    <row r="22" spans="1:16" ht="12.75" customHeight="1">
      <c r="A22" s="177" t="s">
        <v>152</v>
      </c>
      <c r="B22" s="200">
        <v>2421097</v>
      </c>
      <c r="C22" s="177"/>
      <c r="D22" s="200">
        <v>503570</v>
      </c>
      <c r="E22" s="218">
        <v>20.799249265931898</v>
      </c>
      <c r="F22" s="177"/>
      <c r="G22" s="200">
        <v>464957</v>
      </c>
      <c r="H22" s="218">
        <v>92.332148459995594</v>
      </c>
      <c r="I22" s="177"/>
      <c r="J22" s="168">
        <v>15070</v>
      </c>
      <c r="K22" s="169">
        <v>2.9926326032130599</v>
      </c>
      <c r="L22" s="177"/>
      <c r="M22" s="170">
        <v>23543</v>
      </c>
      <c r="N22" s="171">
        <v>4.6752189367913104</v>
      </c>
      <c r="P22" s="200"/>
    </row>
    <row r="23" spans="1:16" ht="12.75" customHeight="1">
      <c r="A23" s="177" t="s">
        <v>153</v>
      </c>
      <c r="B23" s="200">
        <v>2117077</v>
      </c>
      <c r="C23" s="177"/>
      <c r="D23" s="200">
        <v>351636</v>
      </c>
      <c r="E23" s="218">
        <v>16.609504519674999</v>
      </c>
      <c r="F23" s="177"/>
      <c r="G23" s="200">
        <v>303843</v>
      </c>
      <c r="H23" s="218">
        <v>86.408388219636194</v>
      </c>
      <c r="I23" s="177"/>
      <c r="J23" s="170">
        <v>23687</v>
      </c>
      <c r="K23" s="171">
        <v>6.7362272349816301</v>
      </c>
      <c r="L23" s="177"/>
      <c r="M23" s="170">
        <v>24106</v>
      </c>
      <c r="N23" s="171">
        <v>6.8553845453821598</v>
      </c>
      <c r="P23" s="200"/>
    </row>
    <row r="24" spans="1:16" ht="12.75" customHeight="1">
      <c r="A24" s="177" t="s">
        <v>154</v>
      </c>
      <c r="B24" s="200">
        <v>5834255</v>
      </c>
      <c r="C24" s="177"/>
      <c r="D24" s="200">
        <v>1592369</v>
      </c>
      <c r="E24" s="218">
        <v>27.293441921890601</v>
      </c>
      <c r="F24" s="177"/>
      <c r="G24" s="200">
        <v>1550599</v>
      </c>
      <c r="H24" s="218">
        <v>97.376864282085407</v>
      </c>
      <c r="I24" s="177"/>
      <c r="J24" s="168">
        <v>18591</v>
      </c>
      <c r="K24" s="169">
        <v>1.1675057728453599</v>
      </c>
      <c r="L24" s="177"/>
      <c r="M24" s="168">
        <v>23179</v>
      </c>
      <c r="N24" s="171">
        <v>1.45562994506926</v>
      </c>
      <c r="P24" s="200"/>
    </row>
    <row r="25" spans="1:16" ht="12.75" customHeight="1">
      <c r="A25" s="177" t="s">
        <v>155</v>
      </c>
      <c r="B25" s="200">
        <v>13033035</v>
      </c>
      <c r="C25" s="177"/>
      <c r="D25" s="200">
        <v>5021367</v>
      </c>
      <c r="E25" s="218">
        <v>38.527994438747399</v>
      </c>
      <c r="F25" s="177"/>
      <c r="G25" s="200">
        <v>4468026</v>
      </c>
      <c r="H25" s="218">
        <v>88.980271706887805</v>
      </c>
      <c r="I25" s="177"/>
      <c r="J25" s="170">
        <v>255292</v>
      </c>
      <c r="K25" s="171">
        <v>5.0841135491590199</v>
      </c>
      <c r="L25" s="177"/>
      <c r="M25" s="147">
        <v>298049</v>
      </c>
      <c r="N25" s="167">
        <v>5.9356147439531899</v>
      </c>
      <c r="P25" s="200"/>
    </row>
    <row r="26" spans="1:16" ht="12.75" customHeight="1">
      <c r="A26" s="177" t="s">
        <v>156</v>
      </c>
      <c r="B26" s="200">
        <v>3243154</v>
      </c>
      <c r="C26" s="177"/>
      <c r="D26" s="200">
        <v>522552</v>
      </c>
      <c r="E26" s="218">
        <v>16.112463361283499</v>
      </c>
      <c r="F26" s="177"/>
      <c r="G26" s="200">
        <v>480975</v>
      </c>
      <c r="H26" s="218">
        <v>92.043471271758605</v>
      </c>
      <c r="I26" s="177"/>
      <c r="J26" s="170">
        <v>18436</v>
      </c>
      <c r="K26" s="171">
        <v>3.5280699337099501</v>
      </c>
      <c r="L26" s="177"/>
      <c r="M26" s="170">
        <v>23141</v>
      </c>
      <c r="N26" s="171">
        <v>4.4284587945314504</v>
      </c>
      <c r="P26" s="200"/>
    </row>
    <row r="27" spans="1:16" ht="12.75" customHeight="1">
      <c r="A27" s="177" t="s">
        <v>157</v>
      </c>
      <c r="B27" s="200">
        <v>1482215</v>
      </c>
      <c r="C27" s="177"/>
      <c r="D27" s="200">
        <v>406824</v>
      </c>
      <c r="E27" s="218">
        <v>27.447030289128101</v>
      </c>
      <c r="F27" s="177"/>
      <c r="G27" s="200">
        <v>379480</v>
      </c>
      <c r="H27" s="218">
        <v>93.278665958743801</v>
      </c>
      <c r="I27" s="177"/>
      <c r="J27" s="170">
        <v>9946</v>
      </c>
      <c r="K27" s="171">
        <v>2.44479185102157</v>
      </c>
      <c r="L27" s="177"/>
      <c r="M27" s="170">
        <v>17398</v>
      </c>
      <c r="N27" s="171">
        <v>4.2765421902345997</v>
      </c>
      <c r="P27" s="200"/>
    </row>
    <row r="28" spans="1:16" ht="12.75" customHeight="1">
      <c r="A28" s="177" t="s">
        <v>158</v>
      </c>
      <c r="B28" s="200">
        <v>949869</v>
      </c>
      <c r="C28" s="177"/>
      <c r="D28" s="200">
        <v>130427</v>
      </c>
      <c r="E28" s="218">
        <v>13.7310513344472</v>
      </c>
      <c r="F28" s="177"/>
      <c r="G28" s="200">
        <v>123623</v>
      </c>
      <c r="H28" s="218">
        <v>94.783288736227902</v>
      </c>
      <c r="I28" s="177"/>
      <c r="J28" s="168">
        <v>1154</v>
      </c>
      <c r="K28" s="169">
        <v>0.88478612557215897</v>
      </c>
      <c r="L28" s="177"/>
      <c r="M28" s="168">
        <v>5650</v>
      </c>
      <c r="N28" s="169">
        <v>4.3319251381999102</v>
      </c>
      <c r="P28" s="200"/>
    </row>
    <row r="29" spans="1:16" ht="12.75" customHeight="1">
      <c r="A29" s="177" t="s">
        <v>159</v>
      </c>
      <c r="B29" s="200">
        <v>3987711</v>
      </c>
      <c r="C29" s="177"/>
      <c r="D29" s="200">
        <v>978581</v>
      </c>
      <c r="E29" s="218">
        <v>24.5399177623454</v>
      </c>
      <c r="F29" s="177"/>
      <c r="G29" s="200">
        <v>947569</v>
      </c>
      <c r="H29" s="218">
        <v>96.830921507775003</v>
      </c>
      <c r="I29" s="177"/>
      <c r="J29" s="168">
        <v>12132</v>
      </c>
      <c r="K29" s="169">
        <v>1.2397542972937301</v>
      </c>
      <c r="L29" s="177"/>
      <c r="M29" s="168">
        <v>18880</v>
      </c>
      <c r="N29" s="169">
        <v>1.9293241949312301</v>
      </c>
      <c r="P29" s="200"/>
    </row>
    <row r="30" spans="1:16" ht="12.75" customHeight="1">
      <c r="A30" s="177" t="s">
        <v>160</v>
      </c>
      <c r="B30" s="200">
        <v>2804007</v>
      </c>
      <c r="C30" s="177"/>
      <c r="D30" s="200">
        <v>463495</v>
      </c>
      <c r="E30" s="218">
        <v>16.5297376219104</v>
      </c>
      <c r="F30" s="177"/>
      <c r="G30" s="200">
        <v>427087</v>
      </c>
      <c r="H30" s="218">
        <v>92.144899081974998</v>
      </c>
      <c r="I30" s="177"/>
      <c r="J30" s="168">
        <v>13921</v>
      </c>
      <c r="K30" s="169">
        <v>3.00348439573242</v>
      </c>
      <c r="L30" s="177"/>
      <c r="M30" s="170">
        <v>22487</v>
      </c>
      <c r="N30" s="171">
        <v>4.8516165222925798</v>
      </c>
      <c r="P30" s="200"/>
    </row>
    <row r="31" spans="1:16" ht="12.75" customHeight="1">
      <c r="A31" s="177" t="s">
        <v>161</v>
      </c>
      <c r="B31" s="200">
        <v>4486566</v>
      </c>
      <c r="C31" s="177"/>
      <c r="D31" s="200">
        <v>1138713</v>
      </c>
      <c r="E31" s="218">
        <v>25.380502593743199</v>
      </c>
      <c r="F31" s="177"/>
      <c r="G31" s="200">
        <v>1099078</v>
      </c>
      <c r="H31" s="218">
        <v>96.519316105111699</v>
      </c>
      <c r="I31" s="177"/>
      <c r="J31" s="168">
        <v>11606</v>
      </c>
      <c r="K31" s="169">
        <v>1.0192208221035499</v>
      </c>
      <c r="L31" s="177"/>
      <c r="M31" s="170">
        <v>28029</v>
      </c>
      <c r="N31" s="171">
        <v>2.4614630727848001</v>
      </c>
      <c r="P31" s="200"/>
    </row>
    <row r="32" spans="1:16" ht="12.75" customHeight="1">
      <c r="A32" s="177" t="s">
        <v>162</v>
      </c>
      <c r="B32" s="200">
        <v>1525654</v>
      </c>
      <c r="C32" s="177"/>
      <c r="D32" s="200">
        <v>426560</v>
      </c>
      <c r="E32" s="218">
        <v>27.9591571876716</v>
      </c>
      <c r="F32" s="177"/>
      <c r="G32" s="200">
        <v>396977</v>
      </c>
      <c r="H32" s="218">
        <v>93.064750562640697</v>
      </c>
      <c r="I32" s="177"/>
      <c r="J32" s="170">
        <v>11628</v>
      </c>
      <c r="K32" s="171">
        <v>2.7259939984996202</v>
      </c>
      <c r="L32" s="177"/>
      <c r="M32" s="168">
        <v>17955</v>
      </c>
      <c r="N32" s="169">
        <v>4.2092554388597199</v>
      </c>
      <c r="P32" s="200"/>
    </row>
    <row r="33" spans="1:16" ht="12.75" customHeight="1">
      <c r="A33" s="177" t="s">
        <v>163</v>
      </c>
      <c r="B33" s="200">
        <v>1280787</v>
      </c>
      <c r="C33" s="177"/>
      <c r="D33" s="200">
        <v>325415</v>
      </c>
      <c r="E33" s="218">
        <v>25.407425278363998</v>
      </c>
      <c r="F33" s="177"/>
      <c r="G33" s="200">
        <v>314657</v>
      </c>
      <c r="H33" s="218">
        <v>96.694067575250102</v>
      </c>
      <c r="I33" s="177"/>
      <c r="J33" s="168">
        <v>4989</v>
      </c>
      <c r="K33" s="169">
        <v>1.5331192477298199</v>
      </c>
      <c r="L33" s="177"/>
      <c r="M33" s="168">
        <v>5769</v>
      </c>
      <c r="N33" s="169">
        <v>1.7728131770201101</v>
      </c>
      <c r="P33" s="200"/>
    </row>
    <row r="34" spans="1:16" ht="12.75" customHeight="1">
      <c r="A34" s="177" t="s">
        <v>164</v>
      </c>
      <c r="B34" s="200">
        <v>2027746</v>
      </c>
      <c r="C34" s="177"/>
      <c r="D34" s="200">
        <v>406402</v>
      </c>
      <c r="E34" s="218">
        <v>20.042056549488901</v>
      </c>
      <c r="F34" s="177"/>
      <c r="G34" s="200">
        <v>393990</v>
      </c>
      <c r="H34" s="218">
        <v>96.945881171844604</v>
      </c>
      <c r="I34" s="177"/>
      <c r="J34" s="168">
        <v>6098</v>
      </c>
      <c r="K34" s="169">
        <v>1.50048474170895</v>
      </c>
      <c r="L34" s="177"/>
      <c r="M34" s="168">
        <v>6314</v>
      </c>
      <c r="N34" s="169">
        <v>1.55363408644642</v>
      </c>
      <c r="P34" s="200"/>
    </row>
    <row r="35" spans="1:16" ht="12.75" customHeight="1">
      <c r="A35" s="177" t="s">
        <v>165</v>
      </c>
      <c r="B35" s="200">
        <v>2198720</v>
      </c>
      <c r="C35" s="177"/>
      <c r="D35" s="200">
        <v>465102</v>
      </c>
      <c r="E35" s="218">
        <v>21.153307378838601</v>
      </c>
      <c r="F35" s="177"/>
      <c r="G35" s="200">
        <v>453852</v>
      </c>
      <c r="H35" s="218">
        <v>97.581175742095297</v>
      </c>
      <c r="I35" s="177"/>
      <c r="J35" s="168">
        <v>4349</v>
      </c>
      <c r="K35" s="169">
        <v>0.93506370645578796</v>
      </c>
      <c r="L35" s="177"/>
      <c r="M35" s="168">
        <v>6901</v>
      </c>
      <c r="N35" s="169">
        <v>1.48376055144893</v>
      </c>
      <c r="P35" s="200"/>
    </row>
    <row r="36" spans="1:16" ht="12.75" customHeight="1">
      <c r="A36" s="177" t="s">
        <v>166</v>
      </c>
      <c r="B36" s="200">
        <v>2229710</v>
      </c>
      <c r="C36" s="177"/>
      <c r="D36" s="200">
        <v>481369</v>
      </c>
      <c r="E36" s="218">
        <v>21.588861331742699</v>
      </c>
      <c r="F36" s="177"/>
      <c r="G36" s="200">
        <v>464263</v>
      </c>
      <c r="H36" s="218">
        <v>96.446385205528401</v>
      </c>
      <c r="I36" s="177"/>
      <c r="J36" s="168">
        <v>9308</v>
      </c>
      <c r="K36" s="169">
        <v>1.9336517307928001</v>
      </c>
      <c r="L36" s="177"/>
      <c r="M36" s="168">
        <v>7798</v>
      </c>
      <c r="N36" s="169">
        <v>1.6199630636788001</v>
      </c>
      <c r="P36" s="200"/>
    </row>
    <row r="37" spans="1:16" ht="12.75" customHeight="1">
      <c r="A37" s="177" t="s">
        <v>167</v>
      </c>
      <c r="B37" s="200">
        <v>1695920</v>
      </c>
      <c r="C37" s="177"/>
      <c r="D37" s="200">
        <v>422307</v>
      </c>
      <c r="E37" s="218">
        <v>24.901351478843299</v>
      </c>
      <c r="F37" s="177"/>
      <c r="G37" s="200">
        <v>401862</v>
      </c>
      <c r="H37" s="218">
        <v>95.158735232899303</v>
      </c>
      <c r="I37" s="177"/>
      <c r="J37" s="168">
        <v>9351</v>
      </c>
      <c r="K37" s="169">
        <v>2.2142659250261101</v>
      </c>
      <c r="L37" s="177"/>
      <c r="M37" s="170">
        <v>11094</v>
      </c>
      <c r="N37" s="171">
        <v>2.6269988420746002</v>
      </c>
      <c r="P37" s="200"/>
    </row>
    <row r="38" spans="1:16" ht="12.75" customHeight="1">
      <c r="A38" s="177" t="s">
        <v>168</v>
      </c>
      <c r="B38" s="200">
        <v>2683009</v>
      </c>
      <c r="C38" s="177"/>
      <c r="D38" s="200">
        <v>432645</v>
      </c>
      <c r="E38" s="218">
        <v>16.125365214950801</v>
      </c>
      <c r="F38" s="177"/>
      <c r="G38" s="200">
        <v>415995</v>
      </c>
      <c r="H38" s="218">
        <v>96.151579239330204</v>
      </c>
      <c r="I38" s="177"/>
      <c r="J38" s="168">
        <v>8174</v>
      </c>
      <c r="K38" s="169">
        <v>1.8893087866495599</v>
      </c>
      <c r="L38" s="177"/>
      <c r="M38" s="168">
        <v>8476</v>
      </c>
      <c r="N38" s="169">
        <v>1.95911197402027</v>
      </c>
      <c r="P38" s="200"/>
    </row>
    <row r="39" spans="1:16" ht="12.75" customHeight="1">
      <c r="A39" s="177" t="s">
        <v>169</v>
      </c>
      <c r="B39" s="200">
        <v>946877</v>
      </c>
      <c r="C39" s="177"/>
      <c r="D39" s="200">
        <v>241058</v>
      </c>
      <c r="E39" s="218">
        <v>25.4582168539314</v>
      </c>
      <c r="F39" s="177"/>
      <c r="G39" s="200">
        <v>197565</v>
      </c>
      <c r="H39" s="218">
        <v>81.957454222635207</v>
      </c>
      <c r="I39" s="177"/>
      <c r="J39" s="170">
        <v>18045</v>
      </c>
      <c r="K39" s="171">
        <v>7.4857503173510098</v>
      </c>
      <c r="L39" s="177"/>
      <c r="M39" s="170">
        <v>25448</v>
      </c>
      <c r="N39" s="171">
        <v>10.556795460013801</v>
      </c>
      <c r="P39" s="200"/>
    </row>
    <row r="40" spans="1:16" ht="12.75" customHeight="1">
      <c r="A40" s="177" t="s">
        <v>170</v>
      </c>
      <c r="B40" s="200">
        <v>5940561</v>
      </c>
      <c r="C40" s="177"/>
      <c r="D40" s="200">
        <v>838119</v>
      </c>
      <c r="E40" s="218">
        <v>14.1084150133295</v>
      </c>
      <c r="F40" s="177"/>
      <c r="G40" s="200">
        <v>791261</v>
      </c>
      <c r="H40" s="218">
        <v>94.409147149748406</v>
      </c>
      <c r="I40" s="177"/>
      <c r="J40" s="168">
        <v>11907</v>
      </c>
      <c r="K40" s="169">
        <v>1.42068131136509</v>
      </c>
      <c r="L40" s="177"/>
      <c r="M40" s="170">
        <v>34951</v>
      </c>
      <c r="N40" s="171">
        <v>4.1701715388864802</v>
      </c>
      <c r="P40" s="200"/>
    </row>
    <row r="41" spans="1:16" ht="12.75" customHeight="1">
      <c r="A41" s="177" t="s">
        <v>171</v>
      </c>
      <c r="B41" s="200">
        <v>1617846</v>
      </c>
      <c r="C41" s="177"/>
      <c r="D41" s="200">
        <v>249742</v>
      </c>
      <c r="E41" s="218">
        <v>15.4366979304582</v>
      </c>
      <c r="F41" s="177"/>
      <c r="G41" s="200">
        <v>230265</v>
      </c>
      <c r="H41" s="218">
        <v>92.201151588439302</v>
      </c>
      <c r="I41" s="177"/>
      <c r="J41" s="168">
        <v>3921</v>
      </c>
      <c r="K41" s="169">
        <v>1.5700202609092599</v>
      </c>
      <c r="L41" s="177"/>
      <c r="M41" s="170">
        <v>15556</v>
      </c>
      <c r="N41" s="171">
        <v>6.22882815065147</v>
      </c>
      <c r="P41" s="200"/>
    </row>
    <row r="42" spans="1:16" ht="12.75" customHeight="1">
      <c r="A42" s="177" t="s">
        <v>172</v>
      </c>
      <c r="B42" s="200">
        <v>1113476</v>
      </c>
      <c r="C42" s="177"/>
      <c r="D42" s="200">
        <v>195988</v>
      </c>
      <c r="E42" s="218">
        <v>17.6014570587961</v>
      </c>
      <c r="F42" s="177"/>
      <c r="G42" s="200">
        <v>182632</v>
      </c>
      <c r="H42" s="218">
        <v>93.185297059003602</v>
      </c>
      <c r="I42" s="177"/>
      <c r="J42" s="168">
        <v>6189</v>
      </c>
      <c r="K42" s="169">
        <v>3.1578463987591099</v>
      </c>
      <c r="L42" s="177"/>
      <c r="M42" s="168">
        <v>7167</v>
      </c>
      <c r="N42" s="169">
        <v>3.6568565422372799</v>
      </c>
      <c r="P42" s="200"/>
    </row>
    <row r="43" spans="1:16" ht="4.5" customHeight="1">
      <c r="A43" s="172"/>
      <c r="B43" s="172"/>
      <c r="C43" s="172"/>
      <c r="D43" s="172"/>
      <c r="E43" s="173"/>
      <c r="F43" s="173"/>
      <c r="G43" s="173"/>
      <c r="H43" s="174"/>
      <c r="I43" s="174"/>
      <c r="J43" s="173"/>
      <c r="K43" s="174"/>
      <c r="L43" s="174"/>
      <c r="M43" s="175"/>
      <c r="N43" s="176"/>
    </row>
    <row r="44" spans="1:16" ht="12.75" customHeight="1">
      <c r="A44" s="313" t="s">
        <v>278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</row>
    <row r="45" spans="1:16" ht="12.75" customHeight="1">
      <c r="A45" s="203" t="s">
        <v>279</v>
      </c>
      <c r="B45" s="203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</row>
    <row r="46" spans="1:16" ht="12.75" customHeight="1">
      <c r="A46" s="203" t="s">
        <v>175</v>
      </c>
      <c r="B46" s="203"/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</row>
    <row r="47" spans="1:16" ht="12.75" customHeight="1">
      <c r="A47" s="204" t="s">
        <v>262</v>
      </c>
      <c r="B47" s="204"/>
      <c r="C47" s="204"/>
      <c r="D47" s="204"/>
      <c r="E47" s="204"/>
      <c r="F47" s="204"/>
      <c r="G47" s="204"/>
      <c r="H47" s="204"/>
      <c r="I47" s="148"/>
      <c r="J47" s="148"/>
      <c r="K47" s="148"/>
      <c r="L47" s="148"/>
      <c r="M47" s="148"/>
      <c r="N47" s="148"/>
    </row>
    <row r="48" spans="1:16" ht="12.75" customHeight="1">
      <c r="A48" s="205" t="s">
        <v>263</v>
      </c>
      <c r="B48" s="206"/>
      <c r="C48" s="148"/>
      <c r="D48" s="149"/>
      <c r="E48" s="150"/>
      <c r="F48" s="148"/>
      <c r="G48" s="149"/>
      <c r="H48" s="150"/>
      <c r="I48" s="148"/>
      <c r="J48" s="148"/>
      <c r="K48" s="148"/>
      <c r="L48" s="148"/>
      <c r="M48" s="148"/>
      <c r="N48" s="148"/>
    </row>
    <row r="49" spans="1:14" ht="12.75" customHeight="1">
      <c r="A49" s="207" t="s">
        <v>264</v>
      </c>
      <c r="B49" s="208"/>
      <c r="C49" s="148"/>
      <c r="D49" s="149"/>
      <c r="E49" s="150"/>
      <c r="F49" s="148"/>
      <c r="G49" s="149"/>
      <c r="H49" s="150"/>
      <c r="I49" s="148"/>
      <c r="J49" s="148"/>
      <c r="K49" s="148"/>
      <c r="L49" s="148"/>
      <c r="M49" s="148"/>
      <c r="N49" s="148"/>
    </row>
    <row r="50" spans="1:14" ht="12.75" customHeight="1">
      <c r="A50" s="203" t="s">
        <v>179</v>
      </c>
      <c r="B50" s="203"/>
      <c r="C50" s="203"/>
      <c r="D50" s="203"/>
      <c r="E50" s="203"/>
    </row>
    <row r="51" spans="1:14" ht="12.75" customHeight="1">
      <c r="A51" s="204" t="s">
        <v>183</v>
      </c>
      <c r="B51" s="203"/>
      <c r="C51" s="203"/>
      <c r="D51" s="203"/>
      <c r="E51" s="209"/>
      <c r="F51" s="209"/>
      <c r="G51" s="209"/>
      <c r="H51" s="209"/>
      <c r="I51" s="209"/>
      <c r="J51" s="209"/>
      <c r="K51" s="209"/>
      <c r="L51" s="209"/>
      <c r="M51" s="209"/>
      <c r="N51" s="209"/>
    </row>
    <row r="52" spans="1:14" ht="12.75" customHeight="1">
      <c r="A52" s="177"/>
      <c r="B52" s="177"/>
      <c r="C52" s="177"/>
      <c r="D52" s="177"/>
      <c r="E52" s="178"/>
      <c r="F52" s="178"/>
    </row>
    <row r="53" spans="1:14" ht="12.75" customHeight="1">
      <c r="A53" s="151" t="s">
        <v>184</v>
      </c>
      <c r="B53" s="216"/>
      <c r="C53" s="216"/>
      <c r="D53" s="216"/>
      <c r="E53" s="178"/>
      <c r="F53" s="178"/>
    </row>
  </sheetData>
  <mergeCells count="9">
    <mergeCell ref="A44:N44"/>
    <mergeCell ref="A5:M5"/>
    <mergeCell ref="A6:A8"/>
    <mergeCell ref="B6:B8"/>
    <mergeCell ref="D6:E7"/>
    <mergeCell ref="G6:N6"/>
    <mergeCell ref="G7:H7"/>
    <mergeCell ref="J7:K7"/>
    <mergeCell ref="M7:N7"/>
  </mergeCells>
  <hyperlinks>
    <hyperlink ref="B10" tooltip="CV%: 0.5; ERROR:   448 191; LI90%:  89 203 928; LS90%:  90 678 346"/>
    <hyperlink ref="B11" tooltip="CV%: 2.1; ERROR:   19 995; LI90%:   904 716; LS90%:   970 494"/>
    <hyperlink ref="B12" tooltip="CV%: 1.9; ERROR:   49 755; LI90%:  2 582 253; LS90%:  2 745 933"/>
    <hyperlink ref="B13" tooltip="CV%: 3.0; ERROR:   19 209; LI90%:   598 518; LS90%:   661 712"/>
    <hyperlink ref="B14" tooltip="CV%: 2.7; ERROR:   18 199; LI90%:   654 807; LS90%:   714 677"/>
    <hyperlink ref="B15" tooltip="CV%: 2.1; ERROR:   45 183; LI90%:  2 111 336; LS90%:  2 259 976"/>
    <hyperlink ref="B16" tooltip="CV%: 1.6; ERROR:   8 983; LI90%:   549 129; LS90%:   578 679"/>
    <hyperlink ref="B17" tooltip="CV%: 1.7; ERROR:   59 039; LI90%:  3 461 257; LS90%:  3 655 479"/>
    <hyperlink ref="B18" tooltip="CV%: 2.2; ERROR:   61 039; LI90%:  2 634 723; LS90%:  2 835 525"/>
    <hyperlink ref="B19" tooltip="CV%: 1.0; ERROR:   72 477; LI90%:  6 820 879; LS90%:  7 059 307"/>
    <hyperlink ref="B20" tooltip="CV%: 1.8; ERROR:   22 555; LI90%:  1 227 624; LS90%:  1 301 824"/>
    <hyperlink ref="B21" tooltip="CV%: 2.1; ERROR:   86 497; LI90%:  4 015 146; LS90%:  4 299 696"/>
    <hyperlink ref="B22" tooltip="CV%: 2.2; ERROR:   52 221; LI90%:  2 335 200; LS90%:  2 506 994"/>
    <hyperlink ref="B23" tooltip="CV%: 2.2; ERROR:   45 892; LI90%:  2 041 592; LS90%:  2 192 562"/>
    <hyperlink ref="B24" tooltip="CV%: 2.3; ERROR:   133 888; LI90%:  5 614 029; LS90%:  6 054 481"/>
    <hyperlink ref="B25" tooltip="CV%: 2.2; ERROR:   284 422; LI90%:  12 565 203; LS90%:  13 500 867"/>
    <hyperlink ref="B26" tooltip="CV%: 1.7; ERROR:   53 563; LI90%:  3 155 051; LS90%:  3 331 257"/>
    <hyperlink ref="B27" tooltip="CV%: 1.4; ERROR:   21 420; LI90%:  1 446 983; LS90%:  1 517 447"/>
    <hyperlink ref="B28" tooltip="CV%: 2.0; ERROR:   18 914; LI90%:   918 759; LS90%:   980 979"/>
    <hyperlink ref="B29" tooltip="CV%: 1.7; ERROR:   66 905; LI90%:  3 877 662; LS90%:  4 097 760"/>
    <hyperlink ref="B30" tooltip="CV%: 2.2; ERROR:   60 457; LI90%:  2 704 564; LS90%:  2 903 450"/>
    <hyperlink ref="B31" tooltip="CV%: 4.3; ERROR:   193 588; LI90%:  4 168 142; LS90%:  4 804 990"/>
    <hyperlink ref="B32" tooltip="CV%: 2.3; ERROR:   34 914; LI90%:  1 468 225; LS90%:  1 583 083"/>
    <hyperlink ref="B33" tooltip="CV%: 2.7; ERROR:   34 720; LI90%:  1 223 678; LS90%:  1 337 896"/>
    <hyperlink ref="B34" tooltip="CV%: 3.0; ERROR:   61 079; LI90%:  1 927 280; LS90%:  2 128 212"/>
    <hyperlink ref="B35" tooltip="CV%: 1.6; ERROR:   35 930; LI90%:  2 139 621; LS90%:  2 257 819"/>
    <hyperlink ref="B36" tooltip="CV%: 2.3; ERROR:   51 719; LI90%:  2 144 639; LS90%:  2 314 781"/>
    <hyperlink ref="B37" tooltip="CV%: 1.7; ERROR:   29 541; LI90%:  1 647 330; LS90%:  1 744 510"/>
    <hyperlink ref="B38" tooltip="CV%: 1.5; ERROR:   41 510; LI90%:  2 614 732; LS90%:  2 751 286"/>
    <hyperlink ref="B39" tooltip="CV%: 2.1; ERROR:   19 637; LI90%:   914 577; LS90%:   979 177"/>
    <hyperlink ref="B40" tooltip="CV%: 1.4; ERROR:   86 001; LI90%:  5 799 101; LS90%:  6 082 021"/>
    <hyperlink ref="B41" tooltip="CV%: 1.6; ERROR:   26 194; LI90%:  1 574 761; LS90%:  1 660 931"/>
    <hyperlink ref="B42" tooltip="CV%: 2.2; ERROR:   24 295; LI90%:  1 073 514; LS90%:  1 153 438"/>
    <hyperlink ref="D10" tooltip="CV%: 1.1; ERROR:   250 598; LI90%:  21 937 313; LS90%:  22 761 707"/>
    <hyperlink ref="D11" tooltip="CV%: 4.8; ERROR:   14 992; LI90%:   287 060; LS90%:   336 378"/>
    <hyperlink ref="D12" tooltip="CV%: 4.0; ERROR:   31 939; LI90%:   749 956; LS90%:   855 026"/>
    <hyperlink ref="D13" tooltip="CV%: 5.5; ERROR:   5 480; LI90%:   91 150; LS90%:   109 178"/>
    <hyperlink ref="D14" tooltip="CV%: 5.6; ERROR:   6 419; LI90%:   104 876; LS90%:   125 994"/>
    <hyperlink ref="D15" tooltip="CV%: 5.6; ERROR:   21 389; LI90%:   346 340; LS90%:   416 704"/>
    <hyperlink ref="D16" tooltip="CV%: 4.9; ERROR:   5 621; LI90%:   105 046; LS90%:   123 536"/>
    <hyperlink ref="D17" tooltip="CV%: 5.8; ERROR:   25 359; LI90%:   394 473; LS90%:   477 897"/>
    <hyperlink ref="D18" tooltip="CV%: 5.2; ERROR:   29 769; LI90%:   521 128; LS90%:   619 060"/>
    <hyperlink ref="D19" tooltip="CV%: 2.4; ERROR:   62 677; LI90%:  2 482 352; LS90%:  2 688 540"/>
    <hyperlink ref="D20" tooltip="CV%: 4.9; ERROR:   10 694; LI90%:   198 647; LS90%:   233 827"/>
    <hyperlink ref="D21" tooltip="CV%: 5.3; ERROR:   58 940; LI90%:  1 024 738; LS90%:  1 218 632"/>
    <hyperlink ref="D22" tooltip="CV%: 5.4; ERROR:   26 958; LI90%:   459 228; LS90%:   547 912"/>
    <hyperlink ref="D23" tooltip="CV%: 6.0; ERROR:   21 002; LI90%:   317 092; LS90%:   386 180"/>
    <hyperlink ref="D24" tooltip="CV%: 4.4; ERROR:   69 720; LI90%:  1 477 689; LS90%:  1 707 049"/>
    <hyperlink ref="D25" tooltip="CV%: 3.4; ERROR:   168 751; LI90%:  4 743 797; LS90%:  5 298 937"/>
    <hyperlink ref="D26" tooltip="CV%: 5.1; ERROR:   26 733; LI90%:   478 580; LS90%:   566 524"/>
    <hyperlink ref="D27" tooltip="CV%: 3.9; ERROR:   15 949; LI90%:   380 590; LS90%:   433 058"/>
    <hyperlink ref="D28" tooltip="CV%: 7.8; ERROR:   10 197; LI90%:   113 654; LS90%:   147 200"/>
    <hyperlink ref="D29" tooltip="CV%: 4.3; ERROR:   41 802; LI90%:   909 822; LS90%:  1 047 340"/>
    <hyperlink ref="D30" tooltip="CV%: 6.4; ERROR:   29 569; LI90%:   414 858; LS90%:   512 132"/>
    <hyperlink ref="D31" tooltip="CV%: 7.7; ERROR:   87 882; LI90%:   994 160; LS90%:  1 283 266"/>
    <hyperlink ref="D32" tooltip="CV%: 5.7; ERROR:   24 252; LI90%:   386 668; LS90%:   466 452"/>
    <hyperlink ref="D33" tooltip="CV%: 5.1; ERROR:   16 701; LI90%:   297 945; LS90%:   352 885"/>
    <hyperlink ref="D34" tooltip="CV%: 6.0; ERROR:   24 285; LI90%:   366 457; LS90%:   446 347"/>
    <hyperlink ref="D35" tooltip="CV%: 4.1; ERROR:   19 247; LI90%:   433 444; LS90%:   496 760"/>
    <hyperlink ref="D36" tooltip="CV%: 5.4; ERROR:   25 836; LI90%:   438 872; LS90%:   523 866"/>
    <hyperlink ref="D37" tooltip="CV%: 4.6; ERROR:   19 415; LI90%:   390 372; LS90%:   454 242"/>
    <hyperlink ref="D38" tooltip="CV%: 4.3; ERROR:   18 802; LI90%:   401 719; LS90%:   463 571"/>
    <hyperlink ref="D39" tooltip="CV%: 5.0; ERROR:   11 983; LI90%:   221 347; LS90%:   260 769"/>
    <hyperlink ref="D40" tooltip="CV%: 5.8; ERROR:   48 643; LI90%:   758 109; LS90%:   918 129"/>
    <hyperlink ref="D41" tooltip="CV%: 5.2; ERROR:   12 905; LI90%:   228 515; LS90%:   270 969"/>
    <hyperlink ref="D42" tooltip="CV%: 5.7; ERROR:   11 092; LI90%:   177 743; LS90%:   214 233"/>
    <hyperlink ref="E10" tooltip="CV%: 0.9; ERROR: 0.2; LI90%: 24.5; LS90%: 25.2"/>
    <hyperlink ref="E11" tooltip="CV%: 4.1; ERROR: 1.4; LI90%: 31.0; LS90%: 35.5"/>
    <hyperlink ref="E12" tooltip="CV%: 3.4; ERROR: 1.0; LI90%: 28.4; LS90%: 31.8"/>
    <hyperlink ref="E13" tooltip="CV%: 5.3; ERROR: 0.8; LI90%: 14.5; LS90%: 17.3"/>
    <hyperlink ref="E14" tooltip="CV%: 5.7; ERROR: 1.0; LI90%: 15.3; LS90%: 18.4"/>
    <hyperlink ref="E15" tooltip="CV%: 4.9; ERROR: 0.8; LI90%: 16.1; LS90%: 18.9"/>
    <hyperlink ref="E16" tooltip="CV%: 4.6; ERROR: 0.9; LI90%: 18.7; LS90%: 21.8"/>
    <hyperlink ref="E17" tooltip="CV%: 5.6; ERROR: 0.7; LI90%: 11.1; LS90%: 13.4"/>
    <hyperlink ref="E18" tooltip="CV%: 4.4; ERROR: 0.9; LI90%: 19.3; LS90%: 22.4"/>
    <hyperlink ref="E19" tooltip="CV%: 2.2; ERROR: 0.8; LI90%: 35.9; LS90%: 38.6"/>
    <hyperlink ref="E20" tooltip="CV%: 4.9; ERROR: 0.8; LI90%: 15.7; LS90%: 18.5"/>
    <hyperlink ref="E21" tooltip="CV%: 4.5; ERROR: 1.2; LI90%: 25.0; LS90%: 29.0"/>
    <hyperlink ref="E22" tooltip="CV%: 5.0; ERROR: 1.0; LI90%: 19.1; LS90%: 22.5"/>
    <hyperlink ref="E23" tooltip="CV%: 5.6; ERROR: 0.9; LI90%: 15.1; LS90%: 18.1"/>
    <hyperlink ref="E24" tooltip="CV%: 3.9; ERROR: 1.1; LI90%: 25.6; LS90%: 29.0"/>
    <hyperlink ref="E25" tooltip="CV%: 2.7; ERROR: 1.1; LI90%: 36.8; LS90%: 40.3"/>
    <hyperlink ref="E26" tooltip="CV%: 4.9; ERROR: 0.8; LI90%: 14.8; LS90%: 17.4"/>
    <hyperlink ref="E27" tooltip="CV%: 3.7; ERROR: 1.0; LI90%: 25.8; LS90%: 29.1"/>
    <hyperlink ref="E28" tooltip="CV%: 7.5; ERROR: 1.0; LI90%: 12.0; LS90%: 15.4"/>
    <hyperlink ref="E29" tooltip="CV%: 4.0; ERROR: 1.0; LI90%: 22.9; LS90%: 26.1"/>
    <hyperlink ref="E30" tooltip="CV%: 5.8; ERROR: 1.0; LI90%: 14.9; LS90%: 18.1"/>
    <hyperlink ref="E31" tooltip="CV%: 4.2; ERROR: 1.1; LI90%: 23.6; LS90%: 27.1"/>
    <hyperlink ref="E32" tooltip="CV%: 4.9; ERROR: 1.4; LI90%: 25.7; LS90%: 30.2"/>
    <hyperlink ref="E33" tooltip="CV%: 4.1; ERROR: 1.0; LI90%: 23.7; LS90%: 27.1"/>
    <hyperlink ref="E34" tooltip="CV%: 4.9; ERROR: 1.0; LI90%: 18.4; LS90%: 21.6"/>
    <hyperlink ref="E35" tooltip="CV%: 3.8; ERROR: 0.8; LI90%: 19.8; LS90%: 22.5"/>
    <hyperlink ref="E36" tooltip="CV%: 5.5; ERROR: 1.2; LI90%: 19.6; LS90%: 23.5"/>
    <hyperlink ref="E37" tooltip="CV%: 3.9; ERROR: 1.0; LI90%: 23.3; LS90%: 26.5"/>
    <hyperlink ref="E38" tooltip="CV%: 4.1; ERROR: 0.7; LI90%: 15.0; LS90%: 17.2"/>
    <hyperlink ref="E39" tooltip="CV%: 4.3; ERROR: 1.1; LI90%: 23.7; LS90%: 27.3"/>
    <hyperlink ref="E40" tooltip="CV%: 5.5; ERROR: 0.8; LI90%: 12.8; LS90%: 15.4"/>
    <hyperlink ref="E41" tooltip="CV%: 5.0; ERROR: 0.8; LI90%: 14.2; LS90%: 16.7"/>
    <hyperlink ref="E42" tooltip="CV%: 5.5; ERROR: 1.0; LI90%: 16.0; LS90%: 19.2"/>
    <hyperlink ref="G10" tooltip="CV%: 1.2; ERROR:   245 889; LI90%:  20 570 007; LS90%:  21 378 911"/>
    <hyperlink ref="G11" tooltip="CV%: 4.9; ERROR:   14 756; LI90%:   278 173; LS90%:   326 717"/>
    <hyperlink ref="G12" tooltip="CV%: 4.0; ERROR:   31 459; LI90%:   737 674; LS90%:   841 166"/>
    <hyperlink ref="G13" tooltip="CV%: 5.6; ERROR:   5 352; LI90%:   86 086; LS90%:   103 692"/>
    <hyperlink ref="G14" tooltip="CV%: 5.6; ERROR:   6 246; LI90%:   100 908; LS90%:   121 456"/>
    <hyperlink ref="G15" tooltip="CV%: 5.7; ERROR:   20 852; LI90%:   332 980; LS90%:   401 576"/>
    <hyperlink ref="G16" tooltip="CV%: 5.1; ERROR:   5 467; LI90%:   99 071; LS90%:   117 055"/>
    <hyperlink ref="G17" tooltip="CV%: 5.9; ERROR:   24 910; LI90%:   382 209; LS90%:   464 157"/>
    <hyperlink ref="G18" tooltip="CV%: 5.2; ERROR:   28 877; LI90%:   508 218; LS90%:   603 214"/>
    <hyperlink ref="G19" tooltip="CV%: 2.5; ERROR:   61 363; LI90%:  2 352 866; LS90%:  2 554 732"/>
    <hyperlink ref="G20" tooltip="CV%: 5.1; ERROR:   10 634; LI90%:   190 527; LS90%:   225 511"/>
    <hyperlink ref="G21" tooltip="CV%: 5.3; ERROR:   57 089; LI90%:   978 005; LS90%:  1 165 813"/>
    <hyperlink ref="G22" tooltip="CV%: 5.4; ERROR:   25 273; LI90%:   423 386; LS90%:   506 528"/>
    <hyperlink ref="G23" tooltip="CV%: 6.2; ERROR:   18 861; LI90%:   272 819; LS90%:   334 867"/>
    <hyperlink ref="G24" tooltip="CV%: 4.4; ERROR:   68 754; LI90%:  1 437 509; LS90%:  1 663 689"/>
    <hyperlink ref="G25" tooltip="CV%: 3.7; ERROR:   166 507; LI90%:  4 194 147; LS90%:  4 741 905"/>
    <hyperlink ref="G26" tooltip="CV%: 5.3; ERROR:   25 264; LI90%:   439 420; LS90%:   522 530"/>
    <hyperlink ref="G27" tooltip="CV%: 4.1; ERROR:   15 525; LI90%:   353 943; LS90%:   405 017"/>
    <hyperlink ref="G28" tooltip="CV%: 8.0; ERROR:   9 941; LI90%:   107 272; LS90%:   139 974"/>
    <hyperlink ref="G29" tooltip="CV%: 4.3; ERROR:   40 891; LI90%:   880 309; LS90%:  1 014 829"/>
    <hyperlink ref="G30" tooltip="CV%: 6.6; ERROR:   28 349; LI90%:   380 457; LS90%:   473 717"/>
    <hyperlink ref="G31" tooltip="CV%: 8.0; ERROR:   87 677; LI90%:   954 863; LS90%:  1 243 293"/>
    <hyperlink ref="G32" tooltip="CV%: 5.2; ERROR:   20 782; LI90%:   362 794; LS90%:   431 160"/>
    <hyperlink ref="G33" tooltip="CV%: 5.1; ERROR:   15 966; LI90%:   288 395; LS90%:   340 919"/>
    <hyperlink ref="G34" tooltip="CV%: 6.0; ERROR:   23 824; LI90%:   354 803; LS90%:   433 177"/>
    <hyperlink ref="G35" tooltip="CV%: 4.2; ERROR:   18 960; LI90%:   422 665; LS90%:   485 039"/>
    <hyperlink ref="G36" tooltip="CV%: 5.5; ERROR:   25 694; LI90%:   422 001; LS90%:   506 525"/>
    <hyperlink ref="G37" tooltip="CV%: 4.7; ERROR:   19 051; LI90%:   370 525; LS90%:   433 199"/>
    <hyperlink ref="G38" tooltip="CV%: 4.5; ERROR:   18 546; LI90%:   385 490; LS90%:   446 500"/>
    <hyperlink ref="G39" tooltip="CV%: 5.2; ERROR:   10 260; LI90%:   180 688; LS90%:   214 442"/>
    <hyperlink ref="G40" tooltip="CV%: 5.9; ERROR:   46 736; LI90%:   714 387; LS90%:   868 135"/>
    <hyperlink ref="G41" tooltip="CV%: 5.4; ERROR:   12 411; LI90%:   209 850; LS90%:   250 680"/>
    <hyperlink ref="G42" tooltip="CV%: 5.9; ERROR:   10 865; LI90%:   164 761; LS90%:   200 503"/>
    <hyperlink ref="H10" tooltip="CV%: 0.3; ERROR: 0.3; LI90%: 93.3; LS90%: 94.4"/>
    <hyperlink ref="H11" tooltip="CV%: 0.7; ERROR: 0.7; LI90%: 95.9; LS90%: 98.2"/>
    <hyperlink ref="H12" tooltip="CV%: 0.5; ERROR: 0.5; LI90%: 97.6; LS90%: 99.2"/>
    <hyperlink ref="H13" tooltip="CV%: 1.2; ERROR: 1.2; LI90%: 92.8; LS90%: 96.7"/>
    <hyperlink ref="H14" tooltip="CV%: 1.5; ERROR: 1.5; LI90%: 93.9; LS90%: 98.7"/>
    <hyperlink ref="H15" tooltip="CV%: 1.1; ERROR: 1.1; LI90%: 94.5; LS90%: 98.0"/>
    <hyperlink ref="H16" tooltip="CV%: 1.2; ERROR: 1.1; LI90%: 92.7; LS90%: 96.4"/>
    <hyperlink ref="H17" tooltip="CV%: 0.9; ERROR: 0.9; LI90%: 95.5; LS90%: 98.5"/>
    <hyperlink ref="H18" tooltip="CV%: 0.8; ERROR: 0.8; LI90%: 96.1; LS90%: 98.8"/>
    <hyperlink ref="H19" tooltip="CV%: 0.6; ERROR: 0.6; LI90%: 93.9; LS90%: 95.9"/>
    <hyperlink ref="H20" tooltip="CV%: 1.0; ERROR: 0.9; LI90%: 94.6; LS90%: 97.8"/>
    <hyperlink ref="H21" tooltip="CV%: 0.9; ERROR: 0.9; LI90%: 94.1; LS90%: 97.1"/>
    <hyperlink ref="H22" tooltip="CV%: 1.6; ERROR: 1.5; LI90%: 89.9; LS90%: 94.8"/>
    <hyperlink ref="H23" tooltip="CV%: 2.2; ERROR: 1.9; LI90%: 83.3; LS90%: 89.5"/>
    <hyperlink ref="H24" tooltip="CV%: 0.6; ERROR: 0.6; LI90%: 96.3; LS90%: 98.4"/>
    <hyperlink ref="H25" tooltip="CV%: 1.4; ERROR: 1.2; LI90%: 87.0; LS90%: 91.0"/>
    <hyperlink ref="H26" tooltip="CV%: 1.6; ERROR: 1.5; LI90%: 89.6; LS90%: 94.5"/>
    <hyperlink ref="H27" tooltip="CV%: 1.1; ERROR: 1.0; LI90%: 91.6; LS90%: 94.9"/>
    <hyperlink ref="H28" tooltip="CV%: 1.6; ERROR: 1.6; LI90%: 92.2; LS90%: 97.4"/>
    <hyperlink ref="H29" tooltip="CV%: 0.8; ERROR: 0.7; LI90%: 95.6; LS90%: 98.0"/>
    <hyperlink ref="H30" tooltip="CV%: 1.8; ERROR: 1.6; LI90%: 89.5; LS90%: 94.8"/>
    <hyperlink ref="H31" tooltip="CV%: 0.7; ERROR: 0.7; LI90%: 95.3; LS90%: 97.7"/>
    <hyperlink ref="H32" tooltip="CV%: 1.5; ERROR: 1.4; LI90%: 90.7; LS90%: 95.4"/>
    <hyperlink ref="H33" tooltip="CV%: 0.9; ERROR: 0.9; LI90%: 95.2; LS90%: 98.2"/>
    <hyperlink ref="H34" tooltip="CV%: 1.1; ERROR: 1.0; LI90%: 95.2; LS90%: 98.7"/>
    <hyperlink ref="H35" tooltip="CV%: 0.6; ERROR: 0.6; LI90%: 96.6; LS90%: 98.6"/>
    <hyperlink ref="H36" tooltip="CV%: 1.2; ERROR: 1.2; LI90%: 94.5; LS90%: 98.4"/>
    <hyperlink ref="H37" tooltip="CV%: 1.1; ERROR: 1.0; LI90%: 93.4; LS90%: 96.9"/>
    <hyperlink ref="H38" tooltip="CV%: 1.0; ERROR: 0.9; LI90%: 94.6; LS90%: 97.7"/>
    <hyperlink ref="H39" tooltip="CV%: 2.4; ERROR: 2.0; LI90%: 78.7; LS90%: 85.2"/>
    <hyperlink ref="H40" tooltip="CV%: 1.2; ERROR: 1.1; LI90%: 92.5; LS90%: 96.3"/>
    <hyperlink ref="H41" tooltip="CV%: 1.6; ERROR: 1.5; LI90%: 89.7; LS90%: 94.7"/>
    <hyperlink ref="H42" tooltip="CV%: 1.8; ERROR: 1.7; LI90%: 90.4; LS90%: 96.0"/>
    <hyperlink ref="J10" tooltip="CV%: 8.3; ERROR:   51 385; LI90%:   534 893; LS90%:   703 933"/>
    <hyperlink ref="K10" tooltip="CV%: 8.2; ERROR: 0.2; LI90%: 2.4; LS90%: 3.1"/>
    <hyperlink ref="M10" tooltip="CV%: 6.6; ERROR:   49 502; LI90%:   674 214; LS90%:   837 062"/>
    <hyperlink ref="N10" tooltip="CV%: 6.5; ERROR: 0.2; LI90%: 3.0; LS90%: 3.7"/>
    <hyperlink ref="J11" tooltip="CV%: 37.5; ERROR:   1 617; LI90%:   1 651; LS90%:   6 969"/>
    <hyperlink ref="J12" tooltip="CV%: 48.5; ERROR:   2 126; LI90%:    884; LS90%:   7 880"/>
    <hyperlink ref="J13" tooltip="CV%: 41.0; ERROR:    758; LI90%:    601; LS90%:   3 097"/>
    <hyperlink ref="J14" tooltip="CV%: 59.2; ERROR:    828; LI90%:    38; LS90%:   2 760"/>
    <hyperlink ref="J15" tooltip="CV%: 34.2; ERROR:   2 419; LI90%:   3 092; LS90%:   11 048"/>
    <hyperlink ref="J16" tooltip="CV%: 28.1; ERROR:    787; LI90%:   1 508; LS90%:   4 096"/>
    <hyperlink ref="J17" tooltip="CV%: 42.1; ERROR:   1 985; LI90%:   1 454; LS90%:   7 984"/>
    <hyperlink ref="J18" tooltip="CV%: 58.6; ERROR:   1 774; LI90%:    107; LS90%:   5 943"/>
    <hyperlink ref="J19" tooltip="CV%: 15.7; ERROR:   11 929; LI90%:   56 283; LS90%:   95 527"/>
    <hyperlink ref="J20" tooltip="CV%: 41.6; ERROR:   1 040; LI90%:    791; LS90%:   4 213"/>
    <hyperlink ref="J21" tooltip="CV%: 24.7; ERROR:   9 305; LI90%:   22 351; LS90%:   52 961"/>
    <hyperlink ref="J22" tooltip="CV%: 33.9; ERROR:   5 114; LI90%:   6 659; LS90%:   23 481"/>
    <hyperlink ref="J23" tooltip="CV%: 20.8; ERROR:   4 918; LI90%:   15 598; LS90%:   31 776"/>
    <hyperlink ref="J24" tooltip="CV%: 40.4; ERROR:   7 515; LI90%:   6 231; LS90%:   30 951"/>
    <hyperlink ref="J25" tooltip="CV%: 17.8; ERROR:   45 525; LI90%:   180 410; LS90%:   330 174"/>
    <hyperlink ref="J26" tooltip="CV%: 25.1; ERROR:   4 636; LI90%:   10 810; LS90%:   26 062"/>
    <hyperlink ref="J27" tooltip="CV%: 25.6; ERROR:   2 550; LI90%:   5 751; LS90%:   14 141"/>
    <hyperlink ref="J28" tooltip="CV%: 51.6; ERROR:    596; LI90%:    174; LS90%:   2 134"/>
    <hyperlink ref="J29" tooltip="CV%: 39.4; ERROR:   4 779; LI90%:   4 271; LS90%:   19 993"/>
    <hyperlink ref="J30" tooltip="CV%: 36.5; ERROR:   5 076; LI90%:   5 571; LS90%:   22 271"/>
    <hyperlink ref="J31" tooltip="CV%: 35.1; ERROR:   4 078; LI90%:   4 898; LS90%:   18 314"/>
    <hyperlink ref="J32" tooltip="CV%: 23.3; ERROR:   2 709; LI90%:   7 171; LS90%:   16 085"/>
    <hyperlink ref="J33" tooltip="CV%: 35.8; ERROR:   1 788; LI90%:   2 048; LS90%:   7 930"/>
    <hyperlink ref="J34" tooltip="CV%: 51.6; ERROR:   3 145; LI90%:    926; LS90%:   11 270"/>
    <hyperlink ref="J35" tooltip="CV%: 44.5; ERROR:   1 934; LI90%:   1 168; LS90%:   7 530"/>
    <hyperlink ref="J36" tooltip="CV%: 54.2; ERROR:   5 043; LI90%:   1 014; LS90%:   17 602"/>
    <hyperlink ref="J37" tooltip="CV%: 37.9; ERROR:   3 544; LI90%:   3 522; LS90%:   15 180"/>
    <hyperlink ref="J38" tooltip="CV%: 33.8; ERROR:   2 759; LI90%:   3 636; LS90%:   12 712"/>
    <hyperlink ref="J39" tooltip="CV%: 19.8; ERROR:   3 579; LI90%:   12 158; LS90%:   23 932"/>
    <hyperlink ref="J40" tooltip="CV%: 43.2; ERROR:   5 144; LI90%:   3 447; LS90%:   20 367"/>
    <hyperlink ref="J41" tooltip="CV%: 37.6; ERROR:   1 476; LI90%:   1 494; LS90%:   6 348"/>
    <hyperlink ref="J42" tooltip="CV%: 33.6; ERROR:   2 079; LI90%:   2 770; LS90%:   9 608"/>
    <hyperlink ref="K11" tooltip="CV%: 37.3; ERROR: 0.5; LI90%: 0.5; LS90%: 2.2"/>
    <hyperlink ref="K12" tooltip="CV%: 48.6; ERROR: 0.3; LI90%: 0.1; LS90%: 1.0"/>
    <hyperlink ref="K13" tooltip="CV%: 40.4; ERROR: 0.7; LI90%: 0.6; LS90%: 3.1"/>
    <hyperlink ref="K14" tooltip="CV%: 58.9; ERROR: 0.7; LI90%: 0.0; LS90%: 2.4"/>
    <hyperlink ref="K15" tooltip="CV%: 33.9; ERROR: 0.6; LI90%: 0.8; LS90%: 2.9"/>
    <hyperlink ref="K16" tooltip="CV%: 27.7; ERROR: 0.7; LI90%: 1.3; LS90%: 3.6"/>
    <hyperlink ref="K17" tooltip="CV%: 41.6; ERROR: 0.4; LI90%: 0.3; LS90%: 1.8"/>
    <hyperlink ref="K18" tooltip="CV%: 58.7; ERROR: 0.3; LI90%: 0.0; LS90%: 1.0"/>
    <hyperlink ref="K19" tooltip="CV%: 15.5; ERROR: 0.5; LI90%: 2.2; LS90%: 3.7"/>
    <hyperlink ref="K20" tooltip="CV%: 41.6; ERROR: 0.5; LI90%: 0.4; LS90%: 1.9"/>
    <hyperlink ref="K21" tooltip="CV%: 23.8; ERROR: 0.8; LI90%: 2.0; LS90%: 4.7"/>
    <hyperlink ref="K22" tooltip="CV%: 32.8; ERROR: 1.0; LI90%: 1.4; LS90%: 4.6"/>
    <hyperlink ref="K23" tooltip="CV%: 19.5; ERROR: 1.3; LI90%: 4.6; LS90%: 8.9"/>
    <hyperlink ref="K24" tooltip="CV%: 40.2; ERROR: 0.5; LI90%: 0.4; LS90%: 1.9"/>
    <hyperlink ref="K25" tooltip="CV%: 17.7; ERROR: 0.9; LI90%: 3.6; LS90%: 6.6"/>
    <hyperlink ref="K26" tooltip="CV%: 24.7; ERROR: 0.9; LI90%: 2.1; LS90%: 5.0"/>
    <hyperlink ref="K27" tooltip="CV%: 25.5; ERROR: 0.6; LI90%: 1.4; LS90%: 3.5"/>
    <hyperlink ref="K28" tooltip="CV%: 52.1; ERROR: 0.5; LI90%: 0.1; LS90%: 1.6"/>
    <hyperlink ref="K29" tooltip="CV%: 38.9; ERROR: 0.5; LI90%: 0.4; LS90%: 2.0"/>
    <hyperlink ref="K30" tooltip="CV%: 36.1; ERROR: 1.1; LI90%: 1.2; LS90%: 4.8"/>
    <hyperlink ref="K31" tooltip="CV%: 35.6; ERROR: 0.4; LI90%: 0.4; LS90%: 1.6"/>
    <hyperlink ref="K32" tooltip="CV%: 23.3; ERROR: 0.6; LI90%: 1.7; LS90%: 3.8"/>
    <hyperlink ref="K33" tooltip="CV%: 35.4; ERROR: 0.5; LI90%: 0.6; LS90%: 2.4"/>
    <hyperlink ref="K34" tooltip="CV%: 51.3; ERROR: 0.8; LI90%: 0.2; LS90%: 2.8"/>
    <hyperlink ref="K35" tooltip="CV%: 43.8; ERROR: 0.4; LI90%: 0.3; LS90%: 1.6"/>
    <hyperlink ref="K36" tooltip="CV%: 53.9; ERROR: 1.0; LI90%: 0.2; LS90%: 3.6"/>
    <hyperlink ref="K37" tooltip="CV%: 37.4; ERROR: 0.8; LI90%: 0.9; LS90%: 3.6"/>
    <hyperlink ref="K38" tooltip="CV%: 33.4; ERROR: 0.6; LI90%: 0.8; LS90%: 2.9"/>
    <hyperlink ref="K39" tooltip="CV%: 18.6; ERROR: 1.4; LI90%: 5.2; LS90%: 9.8"/>
    <hyperlink ref="K40" tooltip="CV%: 43.1; ERROR: 0.6; LI90%: 0.4; LS90%: 2.4"/>
    <hyperlink ref="K41" tooltip="CV%: 37.3; ERROR: 0.6; LI90%: 0.6; LS90%: 2.5"/>
    <hyperlink ref="K42" tooltip="CV%: 33.2; ERROR: 1.0; LI90%: 1.4; LS90%: 4.9"/>
    <hyperlink ref="M11" tooltip="CV%: 32.4; ERROR:   1 608; LI90%:   2 320; LS90%:   7 608"/>
    <hyperlink ref="M12" tooltip="CV%: 35.0; ERROR:   3 042; LI90%:   3 685; LS90%:   13 693"/>
    <hyperlink ref="M13" tooltip="CV%: 28.2; ERROR:    967; LI90%:   1 835; LS90%:   5 017"/>
    <hyperlink ref="M14" tooltip="CV%: 53.9; ERROR:   1 538; LI90%:    323; LS90%:   5 385"/>
    <hyperlink ref="M15" tooltip="CV%: 48.8; ERROR:   3 500; LI90%:   1 418; LS90%:   12 930"/>
    <hyperlink ref="M16" tooltip="CV%: 30.8; ERROR:   1 056; LI90%:   1 690; LS90%:   5 162"/>
    <hyperlink ref="M17" tooltip="CV%: 35.0; ERROR:   2 896; LI90%:   3 520; LS90%:   13 046"/>
    <hyperlink ref="M18" tooltip="CV%: 39.6; ERROR:   4 496; LI90%:   3 958; LS90%:   18 748"/>
    <hyperlink ref="M19" tooltip="CV%: 17.3; ERROR:   9 616; LI90%:   39 926; LS90%:   71 558"/>
    <hyperlink ref="M20" tooltip="CV%: 29.9; ERROR:   1 711; LI90%:   2 902; LS90%:   8 530"/>
    <hyperlink ref="M21" tooltip="CV%: 44.2; ERROR:   5 351; LI90%:   3 318; LS90%:   20 922"/>
    <hyperlink ref="M22" tooltip="CV%: 27.5; ERROR:   6 479; LI90%:   12 886; LS90%:   34 200"/>
    <hyperlink ref="M23" tooltip="CV%: 21.1; ERROR:   5 090; LI90%:   15 734; LS90%:   32 478"/>
    <hyperlink ref="M24" tooltip="CV%: 30.0; ERROR:   6 960; LI90%:   11 730; LS90%:   34 628"/>
    <hyperlink ref="M25" tooltip="CV%: 14.1; ERROR:   42 126; LI90%:   228 757; LS90%:   367 341"/>
    <hyperlink ref="M26" tooltip="CV%: 28.8; ERROR:   6 665; LI90%:   12 178; LS90%:   34 104"/>
    <hyperlink ref="M27" tooltip="CV%: 19.8; ERROR:   3 445; LI90%:   11 732; LS90%:   23 064"/>
    <hyperlink ref="M28" tooltip="CV%: 35.6; ERROR:   2 010; LI90%:   2 343; LS90%:   8 957"/>
    <hyperlink ref="M29" tooltip="CV%: 30.8; ERROR:   5 809; LI90%:   9 324; LS90%:   28 436"/>
    <hyperlink ref="M30" tooltip="CV%: 26.2; ERROR:   5 898; LI90%:   12 786; LS90%:   32 188"/>
    <hyperlink ref="M31" tooltip="CV%: 24.3; ERROR:   6 813; LI90%:   16 822; LS90%:   39 236"/>
    <hyperlink ref="M32" tooltip="CV%: 35.7; ERROR:   6 405; LI90%:   7 420; LS90%:   28 490"/>
    <hyperlink ref="M33" tooltip="CV%: 44.1; ERROR:   2 546; LI90%:   1 581; LS90%:   9 957"/>
    <hyperlink ref="M34" tooltip="CV%: 47.6; ERROR:   3 006; LI90%:   1 370; LS90%:   11 258"/>
    <hyperlink ref="M35" tooltip="CV%: 31.1; ERROR:   2 148; LI90%:   3 367; LS90%:   10 435"/>
    <hyperlink ref="M36" tooltip="CV%: 39.1; ERROR:   3 046; LI90%:   2 788; LS90%:   12 808"/>
    <hyperlink ref="M37" tooltip="CV%: 25.8; ERROR:   2 860; LI90%:   6 389; LS90%:   15 799"/>
    <hyperlink ref="M38" tooltip="CV%: 33.7; ERROR:   2 858; LI90%:   3 776; LS90%:   13 176"/>
    <hyperlink ref="M39" tooltip="CV%: 16.9; ERROR:   4 290; LI90%:   18 391; LS90%:   32 505"/>
    <hyperlink ref="M40" tooltip="CV%: 25.5; ERROR:   8 899; LI90%:   20 314; LS90%:   49 588"/>
    <hyperlink ref="M41" tooltip="CV%: 21.7; ERROR:   3 370; LI90%:   10 013; LS90%:   21 099"/>
    <hyperlink ref="M42" tooltip="CV%: 37.9; ERROR:   2 719; LI90%:   2 695; LS90%:   11 639"/>
    <hyperlink ref="N11" tooltip="CV%: 32.1; ERROR: 0.5; LI90%: 0.8; LS90%: 2.4"/>
    <hyperlink ref="N12" tooltip="CV%: 34.4; ERROR: 0.4; LI90%: 0.5; LS90%: 1.7"/>
    <hyperlink ref="N13" tooltip="CV%: 28.0; ERROR: 1.0; LI90%: 1.8; LS90%: 5.0"/>
    <hyperlink ref="N14" tooltip="CV%: 53.0; ERROR: 1.3; LI90%: 0.3; LS90%: 4.6"/>
    <hyperlink ref="N15" tooltip="CV%: 48.1; ERROR: 0.9; LI90%: 0.4; LS90%: 3.4"/>
    <hyperlink ref="N16" tooltip="CV%: 30.4; ERROR: 0.9; LI90%: 1.5; LS90%: 4.5"/>
    <hyperlink ref="N17" tooltip="CV%: 34.5; ERROR: 0.7; LI90%: 0.8; LS90%: 3.0"/>
    <hyperlink ref="N18" tooltip="CV%: 38.5; ERROR: 0.8; LI90%: 0.7; LS90%: 3.3"/>
    <hyperlink ref="N19" tooltip="CV%: 17.1; ERROR: 0.4; LI90%: 1.5; LS90%: 2.8"/>
    <hyperlink ref="N20" tooltip="CV%: 29.7; ERROR: 0.8; LI90%: 1.4; LS90%: 3.9"/>
    <hyperlink ref="N21" tooltip="CV%: 44.2; ERROR: 0.5; LI90%: 0.3; LS90%: 1.9"/>
    <hyperlink ref="N22" tooltip="CV%: 26.9; ERROR: 1.3; LI90%: 2.6; LS90%: 6.7"/>
    <hyperlink ref="N23" tooltip="CV%: 20.0; ERROR: 1.4; LI90%: 4.6; LS90%: 9.1"/>
    <hyperlink ref="N24" tooltip="CV%: 29.7; ERROR: 0.4; LI90%: 0.7; LS90%: 2.2"/>
    <hyperlink ref="N25" tooltip="CV%: 13.9; ERROR: 0.8; LI90%: 4.6; LS90%: 7.3"/>
    <hyperlink ref="N26" tooltip="CV%: 27.9; ERROR: 1.2; LI90%: 2.4; LS90%: 6.5"/>
    <hyperlink ref="N27" tooltip="CV%: 19.4; ERROR: 0.8; LI90%: 2.9; LS90%: 5.6"/>
    <hyperlink ref="N28" tooltip="CV%: 34.7; ERROR: 1.5; LI90%: 1.9; LS90%: 6.8"/>
    <hyperlink ref="N29" tooltip="CV%: 30.5; ERROR: 0.6; LI90%: 1.0; LS90%: 2.9"/>
    <hyperlink ref="N30" tooltip="CV%: 25.3; ERROR: 1.2; LI90%: 2.8; LS90%: 6.9"/>
    <hyperlink ref="N31" tooltip="CV%: 25.1; ERROR: 0.6; LI90%: 1.4; LS90%: 3.5"/>
    <hyperlink ref="N32" tooltip="CV%: 32.5; ERROR: 1.4; LI90%: 2.0; LS90%: 6.5"/>
    <hyperlink ref="N33" tooltip="CV%: 43.0; ERROR: 0.8; LI90%: 0.5; LS90%: 3.0"/>
    <hyperlink ref="N34" tooltip="CV%: 47.0; ERROR: 0.7; LI90%: 0.4; LS90%: 2.8"/>
    <hyperlink ref="N35" tooltip="CV%: 31.3; ERROR: 0.5; LI90%: 0.7; LS90%: 2.2"/>
    <hyperlink ref="N36" tooltip="CV%: 38.9; ERROR: 0.6; LI90%: 0.6; LS90%: 2.7"/>
    <hyperlink ref="N37" tooltip="CV%: 25.7; ERROR: 0.7; LI90%: 1.5; LS90%: 3.7"/>
    <hyperlink ref="N38" tooltip="CV%: 33.5; ERROR: 0.7; LI90%: 0.9; LS90%: 3.0"/>
    <hyperlink ref="N39" tooltip="CV%: 15.7; ERROR: 1.7; LI90%: 7.8; LS90%: 13.3"/>
    <hyperlink ref="N40" tooltip="CV%: 24.5; ERROR: 1.0; LI90%: 2.5; LS90%: 5.9"/>
    <hyperlink ref="N41" tooltip="CV%: 20.9; ERROR: 1.3; LI90%: 4.1; LS90%: 8.4"/>
    <hyperlink ref="N42" tooltip="CV%: 37.5; ERROR: 1.4; LI90%: 1.4; LS90%: 5.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6"/>
  <sheetViews>
    <sheetView workbookViewId="0">
      <selection activeCell="J4" sqref="J4"/>
    </sheetView>
  </sheetViews>
  <sheetFormatPr baseColWidth="10" defaultRowHeight="15"/>
  <cols>
    <col min="2" max="2" width="14.42578125" bestFit="1" customWidth="1"/>
    <col min="3" max="3" width="19.28515625" bestFit="1" customWidth="1"/>
    <col min="4" max="4" width="11.140625" bestFit="1" customWidth="1"/>
    <col min="5" max="5" width="7" bestFit="1" customWidth="1"/>
    <col min="6" max="6" width="15.85546875" bestFit="1" customWidth="1"/>
    <col min="7" max="7" width="10.140625" bestFit="1" customWidth="1"/>
  </cols>
  <sheetData>
    <row r="2" spans="2:15" ht="36">
      <c r="B2" s="284" t="s">
        <v>0</v>
      </c>
      <c r="C2" s="284"/>
      <c r="D2" s="284"/>
      <c r="E2" s="284"/>
      <c r="F2" s="284"/>
      <c r="G2" s="284"/>
    </row>
    <row r="3" spans="2:15" ht="15.75" thickBot="1"/>
    <row r="4" spans="2:15" s="220" customFormat="1">
      <c r="B4" s="220" t="s">
        <v>1</v>
      </c>
      <c r="D4" s="220" t="s">
        <v>2</v>
      </c>
      <c r="F4" s="220" t="s">
        <v>3</v>
      </c>
      <c r="H4" s="220" t="s">
        <v>309</v>
      </c>
      <c r="J4" s="242" t="s">
        <v>328</v>
      </c>
      <c r="K4" s="256"/>
      <c r="L4" s="256"/>
      <c r="M4" s="256"/>
      <c r="N4" s="256"/>
      <c r="O4" s="257"/>
    </row>
    <row r="5" spans="2:15" s="1" customFormat="1">
      <c r="B5" s="22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J5" s="245"/>
      <c r="K5" s="65"/>
      <c r="L5" s="65"/>
      <c r="M5" s="65"/>
      <c r="N5" s="65"/>
      <c r="O5" s="246"/>
    </row>
    <row r="6" spans="2:15">
      <c r="B6" s="285" t="s">
        <v>10</v>
      </c>
      <c r="C6" s="1" t="s">
        <v>11</v>
      </c>
      <c r="D6" s="1">
        <v>5</v>
      </c>
      <c r="E6" s="1">
        <v>15.36</v>
      </c>
      <c r="F6" s="1" t="s">
        <v>12</v>
      </c>
      <c r="G6" s="1" t="s">
        <v>13</v>
      </c>
      <c r="J6" s="245" t="s">
        <v>324</v>
      </c>
      <c r="K6" s="65"/>
      <c r="L6" s="65"/>
      <c r="M6" s="65"/>
      <c r="N6" s="65"/>
      <c r="O6" s="246"/>
    </row>
    <row r="7" spans="2:15">
      <c r="B7" s="285"/>
      <c r="C7" s="1" t="s">
        <v>14</v>
      </c>
      <c r="D7" s="1">
        <v>12</v>
      </c>
      <c r="E7" s="1">
        <v>41.22</v>
      </c>
      <c r="F7" s="1" t="s">
        <v>12</v>
      </c>
      <c r="G7" s="1" t="s">
        <v>13</v>
      </c>
      <c r="J7" s="245" t="s">
        <v>323</v>
      </c>
      <c r="K7" s="65"/>
      <c r="L7" s="65"/>
      <c r="M7" s="65"/>
      <c r="N7" s="65"/>
      <c r="O7" s="246"/>
    </row>
    <row r="8" spans="2:15">
      <c r="B8" s="285"/>
      <c r="C8" s="1" t="s">
        <v>15</v>
      </c>
      <c r="D8" s="1">
        <v>3</v>
      </c>
      <c r="E8" s="1">
        <v>10.28</v>
      </c>
      <c r="F8" s="1" t="s">
        <v>16</v>
      </c>
      <c r="G8" s="1" t="s">
        <v>17</v>
      </c>
      <c r="J8" s="245"/>
      <c r="K8" s="65"/>
      <c r="L8" s="65"/>
      <c r="M8" s="65"/>
      <c r="N8" s="65"/>
      <c r="O8" s="246"/>
    </row>
    <row r="9" spans="2:15">
      <c r="B9" s="285" t="s">
        <v>18</v>
      </c>
      <c r="C9" s="1" t="s">
        <v>19</v>
      </c>
      <c r="D9" s="1">
        <v>9</v>
      </c>
      <c r="E9" s="1">
        <v>75.650000000000006</v>
      </c>
      <c r="F9" s="1" t="s">
        <v>20</v>
      </c>
      <c r="G9" s="1" t="s">
        <v>21</v>
      </c>
      <c r="J9" s="245" t="s">
        <v>325</v>
      </c>
      <c r="K9" s="65"/>
      <c r="L9" s="65"/>
      <c r="M9" s="65"/>
      <c r="N9" s="65"/>
      <c r="O9" s="246"/>
    </row>
    <row r="10" spans="2:15">
      <c r="B10" s="285"/>
      <c r="C10" s="1" t="s">
        <v>22</v>
      </c>
      <c r="D10" s="1">
        <v>18</v>
      </c>
      <c r="E10" s="1">
        <v>115.45</v>
      </c>
      <c r="F10" s="1" t="s">
        <v>23</v>
      </c>
      <c r="G10" s="1" t="s">
        <v>24</v>
      </c>
      <c r="J10" s="245" t="s">
        <v>326</v>
      </c>
      <c r="K10" s="65"/>
      <c r="L10" s="65"/>
      <c r="M10" s="65"/>
      <c r="N10" s="65"/>
      <c r="O10" s="246"/>
    </row>
    <row r="11" spans="2:15">
      <c r="B11" s="285"/>
      <c r="C11" s="1" t="s">
        <v>25</v>
      </c>
      <c r="D11" s="1">
        <v>9</v>
      </c>
      <c r="E11" s="1">
        <v>72.11</v>
      </c>
      <c r="F11" s="1" t="s">
        <v>26</v>
      </c>
      <c r="G11" s="1" t="s">
        <v>27</v>
      </c>
      <c r="J11" s="245" t="s">
        <v>327</v>
      </c>
      <c r="K11" s="65"/>
      <c r="L11" s="65"/>
      <c r="M11" s="65"/>
      <c r="N11" s="65"/>
      <c r="O11" s="246"/>
    </row>
    <row r="12" spans="2:15" ht="15.75" thickBot="1">
      <c r="B12" s="285" t="s">
        <v>28</v>
      </c>
      <c r="C12" s="1" t="s">
        <v>29</v>
      </c>
      <c r="D12" s="1">
        <v>11</v>
      </c>
      <c r="E12" s="1">
        <v>56.01</v>
      </c>
      <c r="F12" s="1" t="s">
        <v>30</v>
      </c>
      <c r="G12" s="1" t="s">
        <v>31</v>
      </c>
      <c r="J12" s="251"/>
      <c r="K12" s="252"/>
      <c r="L12" s="252"/>
      <c r="M12" s="252"/>
      <c r="N12" s="252"/>
      <c r="O12" s="253"/>
    </row>
    <row r="13" spans="2:15">
      <c r="B13" s="285"/>
      <c r="C13" s="1" t="s">
        <v>32</v>
      </c>
      <c r="D13" s="1">
        <v>5</v>
      </c>
      <c r="E13" s="1">
        <v>51.06</v>
      </c>
      <c r="F13" s="1" t="s">
        <v>30</v>
      </c>
      <c r="G13" s="1" t="s">
        <v>31</v>
      </c>
    </row>
    <row r="14" spans="2:15">
      <c r="B14" s="285"/>
      <c r="C14" s="1" t="s">
        <v>33</v>
      </c>
      <c r="D14" s="1">
        <v>6</v>
      </c>
      <c r="E14" s="1">
        <v>49.52</v>
      </c>
      <c r="F14" s="1" t="s">
        <v>34</v>
      </c>
      <c r="G14" s="1" t="s">
        <v>35</v>
      </c>
    </row>
    <row r="15" spans="2:15">
      <c r="B15" s="285" t="s">
        <v>36</v>
      </c>
      <c r="C15" s="1" t="s">
        <v>37</v>
      </c>
      <c r="D15" s="1">
        <v>8</v>
      </c>
      <c r="E15" s="1">
        <v>5.55</v>
      </c>
      <c r="F15" s="1" t="s">
        <v>38</v>
      </c>
      <c r="G15" s="1" t="s">
        <v>39</v>
      </c>
    </row>
    <row r="16" spans="2:15">
      <c r="B16" s="285"/>
      <c r="C16" s="1" t="s">
        <v>40</v>
      </c>
      <c r="D16" s="1">
        <v>2</v>
      </c>
      <c r="E16" s="1">
        <v>7.48</v>
      </c>
      <c r="F16" s="1" t="s">
        <v>41</v>
      </c>
      <c r="G16" s="1" t="s">
        <v>42</v>
      </c>
    </row>
  </sheetData>
  <mergeCells count="5">
    <mergeCell ref="B2:G2"/>
    <mergeCell ref="B6:B8"/>
    <mergeCell ref="B9:B11"/>
    <mergeCell ref="B12:B14"/>
    <mergeCell ref="B15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topLeftCell="A8" zoomScale="80" zoomScaleNormal="80" workbookViewId="0">
      <selection activeCell="D35" sqref="D35"/>
    </sheetView>
  </sheetViews>
  <sheetFormatPr baseColWidth="10" defaultRowHeight="15"/>
  <cols>
    <col min="1" max="1" width="11.42578125" customWidth="1"/>
    <col min="2" max="2" width="3.7109375" bestFit="1" customWidth="1"/>
    <col min="3" max="3" width="16.5703125" customWidth="1"/>
    <col min="10" max="10" width="11.5703125" style="64"/>
    <col min="11" max="11" width="11.42578125" style="64"/>
    <col min="13" max="13" width="16.7109375" bestFit="1" customWidth="1"/>
  </cols>
  <sheetData>
    <row r="1" spans="2:13">
      <c r="B1" t="s">
        <v>69</v>
      </c>
    </row>
    <row r="2" spans="2:13">
      <c r="C2" s="2"/>
      <c r="D2" s="2"/>
      <c r="E2" s="2"/>
      <c r="F2" s="2"/>
      <c r="G2" s="2"/>
      <c r="H2" s="21"/>
      <c r="I2" s="2"/>
      <c r="L2" s="2"/>
      <c r="M2" s="2"/>
    </row>
    <row r="3" spans="2:13" ht="31.5">
      <c r="C3" s="3" t="s">
        <v>43</v>
      </c>
      <c r="D3" s="3"/>
      <c r="E3" s="3"/>
      <c r="F3" s="3"/>
      <c r="G3" s="3"/>
      <c r="H3" s="2"/>
      <c r="I3" s="2"/>
      <c r="L3" s="2"/>
      <c r="M3" s="2"/>
    </row>
    <row r="5" spans="2:13" ht="15.75" thickBot="1">
      <c r="C5" s="2"/>
      <c r="D5" s="2"/>
      <c r="E5" s="20"/>
      <c r="F5" s="2"/>
      <c r="G5" s="2"/>
      <c r="H5" s="2"/>
      <c r="I5" s="2"/>
      <c r="L5" s="2"/>
      <c r="M5" s="2"/>
    </row>
    <row r="6" spans="2:13" ht="15.75" thickBot="1">
      <c r="C6" s="7" t="s">
        <v>44</v>
      </c>
      <c r="D6" s="4" t="s">
        <v>45</v>
      </c>
      <c r="E6" s="5" t="s">
        <v>46</v>
      </c>
      <c r="F6" s="5" t="s">
        <v>47</v>
      </c>
      <c r="G6" s="5" t="s">
        <v>48</v>
      </c>
      <c r="H6" s="6" t="s">
        <v>49</v>
      </c>
      <c r="I6" s="6" t="s">
        <v>50</v>
      </c>
      <c r="J6" s="137" t="s">
        <v>109</v>
      </c>
      <c r="K6" s="265" t="s">
        <v>386</v>
      </c>
      <c r="L6" s="7" t="s">
        <v>51</v>
      </c>
      <c r="M6" s="17" t="s">
        <v>52</v>
      </c>
    </row>
    <row r="7" spans="2:13">
      <c r="B7" s="286" t="s">
        <v>310</v>
      </c>
      <c r="C7" s="24" t="s">
        <v>53</v>
      </c>
      <c r="D7" s="8">
        <v>11</v>
      </c>
      <c r="E7" s="9">
        <v>18</v>
      </c>
      <c r="F7" s="9">
        <v>19</v>
      </c>
      <c r="G7" s="9">
        <v>10</v>
      </c>
      <c r="H7" s="10">
        <v>85</v>
      </c>
      <c r="I7" s="10">
        <v>89</v>
      </c>
      <c r="J7" s="138">
        <v>12</v>
      </c>
      <c r="K7" s="138"/>
      <c r="L7" s="139">
        <f>SUM(D7:J7)</f>
        <v>244</v>
      </c>
      <c r="M7" s="18">
        <v>38.67</v>
      </c>
    </row>
    <row r="8" spans="2:13" s="64" customFormat="1">
      <c r="B8" s="286"/>
      <c r="C8" s="24" t="s">
        <v>210</v>
      </c>
      <c r="D8" s="8">
        <v>12</v>
      </c>
      <c r="E8" s="9">
        <v>22</v>
      </c>
      <c r="F8" s="9">
        <v>1</v>
      </c>
      <c r="G8" s="9">
        <v>10</v>
      </c>
      <c r="H8" s="10">
        <v>9</v>
      </c>
      <c r="I8" s="10">
        <v>4</v>
      </c>
      <c r="J8" s="138">
        <v>23</v>
      </c>
      <c r="K8" s="138"/>
      <c r="L8" s="139">
        <f t="shared" ref="L8:L16" si="0">SUM(D8:J8)</f>
        <v>81</v>
      </c>
      <c r="M8" s="18">
        <v>38.67</v>
      </c>
    </row>
    <row r="9" spans="2:13">
      <c r="B9" s="286"/>
      <c r="C9" s="25" t="s">
        <v>54</v>
      </c>
      <c r="D9" s="11">
        <v>26</v>
      </c>
      <c r="E9" s="12">
        <v>24</v>
      </c>
      <c r="F9" s="12">
        <v>19</v>
      </c>
      <c r="G9" s="12">
        <v>11</v>
      </c>
      <c r="H9" s="13">
        <v>17</v>
      </c>
      <c r="I9" s="13">
        <v>56</v>
      </c>
      <c r="J9" s="138">
        <v>6</v>
      </c>
      <c r="K9" s="138"/>
      <c r="L9" s="139">
        <f t="shared" si="0"/>
        <v>159</v>
      </c>
      <c r="M9" s="19">
        <v>25.5</v>
      </c>
    </row>
    <row r="10" spans="2:13">
      <c r="B10" s="286"/>
      <c r="C10" s="25" t="s">
        <v>55</v>
      </c>
      <c r="D10" s="11">
        <v>25</v>
      </c>
      <c r="E10" s="12">
        <v>31</v>
      </c>
      <c r="F10" s="22">
        <v>22</v>
      </c>
      <c r="G10" s="22">
        <v>20</v>
      </c>
      <c r="H10" s="23">
        <v>21</v>
      </c>
      <c r="I10" s="13">
        <v>4</v>
      </c>
      <c r="J10" s="138">
        <v>35</v>
      </c>
      <c r="K10" s="138"/>
      <c r="L10" s="139">
        <f t="shared" si="0"/>
        <v>158</v>
      </c>
      <c r="M10" s="19">
        <v>20.5</v>
      </c>
    </row>
    <row r="11" spans="2:13">
      <c r="B11" s="286"/>
      <c r="C11" s="25" t="s">
        <v>56</v>
      </c>
      <c r="D11" s="11">
        <v>25</v>
      </c>
      <c r="E11" s="12">
        <v>31</v>
      </c>
      <c r="F11" s="12">
        <v>22</v>
      </c>
      <c r="G11" s="12">
        <v>20</v>
      </c>
      <c r="H11" s="13">
        <v>21</v>
      </c>
      <c r="I11" s="13">
        <v>4</v>
      </c>
      <c r="J11" s="138">
        <v>2</v>
      </c>
      <c r="K11" s="138"/>
      <c r="L11" s="139">
        <f t="shared" si="0"/>
        <v>125</v>
      </c>
      <c r="M11" s="19">
        <v>20.5</v>
      </c>
    </row>
    <row r="12" spans="2:13">
      <c r="B12" s="286" t="s">
        <v>311</v>
      </c>
      <c r="C12" s="26" t="s">
        <v>57</v>
      </c>
      <c r="D12" s="11">
        <v>7</v>
      </c>
      <c r="E12" s="12">
        <v>8</v>
      </c>
      <c r="F12" s="12">
        <v>11</v>
      </c>
      <c r="G12" s="12">
        <v>7</v>
      </c>
      <c r="H12" s="13">
        <v>5</v>
      </c>
      <c r="I12" s="13">
        <v>67</v>
      </c>
      <c r="J12" s="138">
        <v>64</v>
      </c>
      <c r="K12" s="138"/>
      <c r="L12" s="139">
        <f t="shared" si="0"/>
        <v>169</v>
      </c>
      <c r="M12" s="19">
        <v>17.5</v>
      </c>
    </row>
    <row r="13" spans="2:13">
      <c r="B13" s="286"/>
      <c r="C13" s="26" t="s">
        <v>58</v>
      </c>
      <c r="D13" s="11">
        <v>14</v>
      </c>
      <c r="E13" s="12">
        <v>11</v>
      </c>
      <c r="F13" s="12">
        <v>23</v>
      </c>
      <c r="G13" s="12">
        <v>23</v>
      </c>
      <c r="H13" s="13">
        <v>20</v>
      </c>
      <c r="I13" s="13">
        <v>12</v>
      </c>
      <c r="J13" s="138">
        <v>32</v>
      </c>
      <c r="K13" s="138"/>
      <c r="L13" s="139">
        <f t="shared" si="0"/>
        <v>135</v>
      </c>
      <c r="M13" s="19">
        <v>17.170000000000002</v>
      </c>
    </row>
    <row r="14" spans="2:13">
      <c r="B14" s="286"/>
      <c r="C14" s="26" t="s">
        <v>59</v>
      </c>
      <c r="D14" s="11">
        <v>22</v>
      </c>
      <c r="E14" s="12">
        <v>11</v>
      </c>
      <c r="F14" s="12">
        <v>15</v>
      </c>
      <c r="G14" s="12">
        <v>11</v>
      </c>
      <c r="H14" s="13">
        <v>9</v>
      </c>
      <c r="I14" s="13">
        <v>3</v>
      </c>
      <c r="J14" s="138">
        <v>7</v>
      </c>
      <c r="K14" s="138"/>
      <c r="L14" s="139">
        <f t="shared" si="0"/>
        <v>78</v>
      </c>
      <c r="M14" s="19">
        <v>11.83</v>
      </c>
    </row>
    <row r="15" spans="2:13">
      <c r="B15" s="286"/>
      <c r="C15" s="26" t="s">
        <v>60</v>
      </c>
      <c r="D15" s="11">
        <v>8</v>
      </c>
      <c r="E15" s="12">
        <v>10</v>
      </c>
      <c r="F15" s="12">
        <v>6</v>
      </c>
      <c r="G15" s="12">
        <v>7</v>
      </c>
      <c r="H15" s="13">
        <v>8</v>
      </c>
      <c r="I15" s="13">
        <v>9</v>
      </c>
      <c r="J15" s="138">
        <v>8</v>
      </c>
      <c r="K15" s="138"/>
      <c r="L15" s="139">
        <f t="shared" si="0"/>
        <v>56</v>
      </c>
      <c r="M15" s="19">
        <v>8</v>
      </c>
    </row>
    <row r="16" spans="2:13" ht="15.75" thickBot="1">
      <c r="B16" s="286"/>
      <c r="C16" s="27" t="s">
        <v>61</v>
      </c>
      <c r="D16" s="14">
        <v>1</v>
      </c>
      <c r="E16" s="15">
        <v>2</v>
      </c>
      <c r="F16" s="15">
        <v>3</v>
      </c>
      <c r="G16" s="15">
        <v>4</v>
      </c>
      <c r="H16" s="16">
        <v>5</v>
      </c>
      <c r="I16" s="16">
        <v>6</v>
      </c>
      <c r="J16" s="140">
        <v>11</v>
      </c>
      <c r="K16" s="140"/>
      <c r="L16" s="139">
        <f t="shared" si="0"/>
        <v>32</v>
      </c>
      <c r="M16" s="28">
        <v>4</v>
      </c>
    </row>
    <row r="17" spans="3:13">
      <c r="C17" s="2"/>
      <c r="D17" s="139">
        <f>SUM(D7:D16)</f>
        <v>151</v>
      </c>
      <c r="E17" s="139">
        <f t="shared" ref="E17:J17" si="1">SUM(E7:E16)</f>
        <v>168</v>
      </c>
      <c r="F17" s="139">
        <f t="shared" si="1"/>
        <v>141</v>
      </c>
      <c r="G17" s="139">
        <f t="shared" si="1"/>
        <v>123</v>
      </c>
      <c r="H17" s="139">
        <f t="shared" si="1"/>
        <v>200</v>
      </c>
      <c r="I17" s="139">
        <f t="shared" si="1"/>
        <v>254</v>
      </c>
      <c r="J17" s="139">
        <f t="shared" si="1"/>
        <v>200</v>
      </c>
      <c r="K17" s="139"/>
      <c r="L17" s="139">
        <f t="shared" ref="L17" si="2">SUM(D17:I17)</f>
        <v>1037</v>
      </c>
      <c r="M17" s="2"/>
    </row>
    <row r="19" spans="3:13" ht="15.75" thickBot="1"/>
    <row r="20" spans="3:13" ht="15.75" thickBot="1">
      <c r="D20" s="255" t="s">
        <v>308</v>
      </c>
      <c r="E20" s="233"/>
    </row>
    <row r="21" spans="3:13" ht="15.75" thickBot="1"/>
    <row r="22" spans="3:13">
      <c r="D22" s="242" t="s">
        <v>329</v>
      </c>
      <c r="E22" s="243"/>
      <c r="F22" s="243"/>
      <c r="G22" s="244"/>
    </row>
    <row r="23" spans="3:13">
      <c r="D23" s="245"/>
      <c r="E23" s="65"/>
      <c r="F23" s="65"/>
      <c r="G23" s="246"/>
    </row>
    <row r="24" spans="3:13">
      <c r="D24" s="245" t="s">
        <v>330</v>
      </c>
      <c r="E24" s="65"/>
      <c r="F24" s="65"/>
      <c r="G24" s="246"/>
    </row>
    <row r="25" spans="3:13">
      <c r="D25" s="245"/>
      <c r="E25" s="65" t="s">
        <v>331</v>
      </c>
      <c r="F25" s="65"/>
      <c r="G25" s="246"/>
    </row>
    <row r="26" spans="3:13" ht="15.75" thickBot="1">
      <c r="D26" s="251"/>
      <c r="E26" s="252"/>
      <c r="F26" s="252"/>
      <c r="G26" s="253"/>
    </row>
    <row r="27" spans="3:13" ht="15.75" thickBot="1"/>
    <row r="28" spans="3:13">
      <c r="D28" s="242" t="s">
        <v>382</v>
      </c>
      <c r="E28" s="243"/>
      <c r="F28" s="243"/>
      <c r="G28" s="243"/>
      <c r="H28" s="243"/>
      <c r="I28" s="243"/>
      <c r="J28" s="243"/>
      <c r="K28" s="244"/>
    </row>
    <row r="29" spans="3:13">
      <c r="D29" s="245"/>
      <c r="E29" s="65"/>
      <c r="F29" s="65"/>
      <c r="G29" s="65"/>
      <c r="H29" s="65"/>
      <c r="I29" s="65"/>
      <c r="J29" s="65"/>
      <c r="K29" s="246"/>
    </row>
    <row r="30" spans="3:13">
      <c r="D30" s="245" t="s">
        <v>383</v>
      </c>
      <c r="E30" s="65"/>
      <c r="F30" s="65"/>
      <c r="G30" s="65"/>
      <c r="H30" s="65"/>
      <c r="I30" s="65"/>
      <c r="J30" s="65"/>
      <c r="K30" s="246"/>
    </row>
    <row r="31" spans="3:13">
      <c r="D31" s="245"/>
      <c r="E31" s="249" t="s">
        <v>387</v>
      </c>
      <c r="F31" s="65"/>
      <c r="G31" s="65"/>
      <c r="H31" s="65"/>
      <c r="I31" s="65"/>
      <c r="J31" s="65"/>
      <c r="K31" s="246"/>
    </row>
    <row r="32" spans="3:13">
      <c r="D32" s="245"/>
      <c r="E32" s="65" t="s">
        <v>384</v>
      </c>
      <c r="F32" s="65"/>
      <c r="G32" s="65"/>
      <c r="H32" s="65"/>
      <c r="I32" s="65"/>
      <c r="J32" s="65"/>
      <c r="K32" s="246"/>
    </row>
    <row r="33" spans="4:11">
      <c r="D33" s="245"/>
      <c r="E33" s="249" t="s">
        <v>388</v>
      </c>
      <c r="F33" s="65"/>
      <c r="G33" s="65"/>
      <c r="H33" s="65"/>
      <c r="I33" s="65"/>
      <c r="J33" s="65"/>
      <c r="K33" s="246"/>
    </row>
    <row r="34" spans="4:11">
      <c r="D34" s="245"/>
      <c r="E34" s="65" t="s">
        <v>385</v>
      </c>
      <c r="F34" s="65"/>
      <c r="G34" s="65"/>
      <c r="H34" s="65"/>
      <c r="I34" s="65"/>
      <c r="J34" s="65"/>
      <c r="K34" s="246"/>
    </row>
    <row r="35" spans="4:11">
      <c r="D35" s="245"/>
      <c r="E35" s="65" t="s">
        <v>389</v>
      </c>
      <c r="F35" s="65"/>
      <c r="G35" s="65"/>
      <c r="H35" s="65"/>
      <c r="I35" s="65"/>
      <c r="J35" s="65"/>
      <c r="K35" s="246"/>
    </row>
    <row r="36" spans="4:11" ht="15.75" thickBot="1">
      <c r="D36" s="251"/>
      <c r="E36" s="252"/>
      <c r="F36" s="252"/>
      <c r="G36" s="252"/>
      <c r="H36" s="252"/>
      <c r="I36" s="252"/>
      <c r="J36" s="252"/>
      <c r="K36" s="253"/>
    </row>
  </sheetData>
  <mergeCells count="2">
    <mergeCell ref="B7:B11"/>
    <mergeCell ref="B12:B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4"/>
  <sheetViews>
    <sheetView zoomScale="80" zoomScaleNormal="80" workbookViewId="0">
      <selection activeCell="C19" sqref="C19"/>
    </sheetView>
  </sheetViews>
  <sheetFormatPr baseColWidth="10" defaultColWidth="11.5703125" defaultRowHeight="15"/>
  <cols>
    <col min="1" max="2" width="11.5703125" style="2"/>
    <col min="3" max="3" width="16.5703125" style="2" customWidth="1"/>
    <col min="4" max="4" width="11.85546875" style="2" bestFit="1" customWidth="1"/>
    <col min="5" max="10" width="11.5703125" style="2"/>
    <col min="11" max="11" width="14.5703125" style="64" bestFit="1" customWidth="1"/>
    <col min="12" max="12" width="11.5703125" style="2"/>
    <col min="13" max="13" width="15.28515625" style="2" bestFit="1" customWidth="1"/>
    <col min="14" max="14" width="14.140625" style="2" bestFit="1" customWidth="1"/>
    <col min="15" max="15" width="15.7109375" style="2" bestFit="1" customWidth="1"/>
    <col min="16" max="16" width="18.42578125" style="2" customWidth="1"/>
    <col min="17" max="17" width="10.7109375" style="237" bestFit="1" customWidth="1"/>
    <col min="18" max="18" width="14.85546875" style="2" bestFit="1" customWidth="1"/>
    <col min="19" max="19" width="17.42578125" style="2" bestFit="1" customWidth="1"/>
    <col min="20" max="16384" width="11.5703125" style="2"/>
  </cols>
  <sheetData>
    <row r="2" spans="2:19">
      <c r="H2" s="21"/>
      <c r="J2" s="227">
        <v>2.2743055555555558</v>
      </c>
    </row>
    <row r="3" spans="2:19" ht="31.5">
      <c r="C3" s="3" t="s">
        <v>43</v>
      </c>
      <c r="D3" s="3"/>
      <c r="E3" s="3"/>
      <c r="F3" s="3"/>
      <c r="G3" s="3"/>
    </row>
    <row r="5" spans="2:19" ht="15.75" thickBot="1">
      <c r="D5" s="292" t="s">
        <v>45</v>
      </c>
      <c r="E5" s="292" t="s">
        <v>46</v>
      </c>
      <c r="F5" s="292" t="s">
        <v>47</v>
      </c>
      <c r="G5" s="292" t="s">
        <v>48</v>
      </c>
      <c r="H5" s="292" t="s">
        <v>49</v>
      </c>
      <c r="I5" s="292" t="s">
        <v>50</v>
      </c>
      <c r="J5" s="292" t="s">
        <v>51</v>
      </c>
      <c r="K5" s="292" t="s">
        <v>341</v>
      </c>
      <c r="L5" s="292" t="s">
        <v>342</v>
      </c>
      <c r="M5" s="292" t="s">
        <v>343</v>
      </c>
      <c r="N5" s="292" t="s">
        <v>344</v>
      </c>
      <c r="O5" s="290" t="s">
        <v>345</v>
      </c>
      <c r="P5" s="287" t="s">
        <v>346</v>
      </c>
      <c r="Q5" s="238"/>
    </row>
    <row r="6" spans="2:19" ht="15.75" thickBot="1">
      <c r="C6" s="7" t="s">
        <v>44</v>
      </c>
      <c r="D6" s="293"/>
      <c r="E6" s="293"/>
      <c r="F6" s="293"/>
      <c r="G6" s="293"/>
      <c r="H6" s="293"/>
      <c r="I6" s="293"/>
      <c r="J6" s="293"/>
      <c r="K6" s="293"/>
      <c r="L6" s="293"/>
      <c r="M6" s="293"/>
      <c r="N6" s="293"/>
      <c r="O6" s="291"/>
      <c r="P6" s="288"/>
      <c r="Q6" s="236" t="s">
        <v>362</v>
      </c>
      <c r="R6" s="2" t="s">
        <v>363</v>
      </c>
      <c r="S6" s="2" t="s">
        <v>364</v>
      </c>
    </row>
    <row r="7" spans="2:19">
      <c r="B7" s="289" t="s">
        <v>310</v>
      </c>
      <c r="C7" s="24" t="s">
        <v>53</v>
      </c>
      <c r="D7" s="8">
        <v>11</v>
      </c>
      <c r="E7" s="9">
        <v>18</v>
      </c>
      <c r="F7" s="9">
        <v>19</v>
      </c>
      <c r="G7" s="9">
        <v>10</v>
      </c>
      <c r="H7" s="10">
        <v>85</v>
      </c>
      <c r="I7" s="10">
        <v>89</v>
      </c>
      <c r="J7" s="224">
        <f>SUM(D7:I7)</f>
        <v>232</v>
      </c>
      <c r="K7" s="225">
        <v>10</v>
      </c>
      <c r="L7" s="225">
        <f>J7-K7</f>
        <v>222</v>
      </c>
      <c r="M7" s="225">
        <v>300</v>
      </c>
      <c r="N7" s="225">
        <f>K7*M7</f>
        <v>3000</v>
      </c>
      <c r="O7" s="235">
        <f>N7/6</f>
        <v>500</v>
      </c>
      <c r="P7" s="222">
        <f>AVERAGE(D7:I7)</f>
        <v>38.666666666666664</v>
      </c>
      <c r="Q7" s="237">
        <f>ROUND(O7,3)</f>
        <v>500</v>
      </c>
      <c r="R7" s="2">
        <f>ROUNDUP(Q7,2)</f>
        <v>500</v>
      </c>
      <c r="S7" s="235">
        <f>ROUNDDOWN(O7,0)</f>
        <v>500</v>
      </c>
    </row>
    <row r="8" spans="2:19">
      <c r="B8" s="289"/>
      <c r="C8" s="25" t="s">
        <v>54</v>
      </c>
      <c r="D8" s="11">
        <v>26</v>
      </c>
      <c r="E8" s="12">
        <v>24</v>
      </c>
      <c r="F8" s="12">
        <v>19</v>
      </c>
      <c r="G8" s="12">
        <v>11</v>
      </c>
      <c r="H8" s="13">
        <v>17</v>
      </c>
      <c r="I8" s="13">
        <v>56</v>
      </c>
      <c r="J8" s="224">
        <f t="shared" ref="J8:J15" si="0">SUM(D8:I8)</f>
        <v>153</v>
      </c>
      <c r="K8" s="225">
        <v>11</v>
      </c>
      <c r="L8" s="225">
        <f>J8-K8</f>
        <v>142</v>
      </c>
      <c r="M8" s="225">
        <v>200</v>
      </c>
      <c r="N8" s="225">
        <f t="shared" ref="N8:N15" si="1">K8*M8</f>
        <v>2200</v>
      </c>
      <c r="O8" s="235">
        <f t="shared" ref="O8:O15" si="2">N8/6</f>
        <v>366.66666666666669</v>
      </c>
      <c r="P8" s="222">
        <f t="shared" ref="P8:P15" si="3">AVERAGE(D8:I8)</f>
        <v>25.5</v>
      </c>
      <c r="Q8" s="237">
        <f t="shared" ref="Q8:Q15" si="4">ROUND(O8,3)</f>
        <v>366.66699999999997</v>
      </c>
      <c r="R8" s="64">
        <f t="shared" ref="R8:R15" si="5">ROUNDUP(Q8,2)</f>
        <v>366.67</v>
      </c>
      <c r="S8" s="235">
        <f t="shared" ref="S8:S15" si="6">ROUNDDOWN(O8,0)</f>
        <v>366</v>
      </c>
    </row>
    <row r="9" spans="2:19">
      <c r="B9" s="289"/>
      <c r="C9" s="25" t="s">
        <v>55</v>
      </c>
      <c r="D9" s="11">
        <v>25</v>
      </c>
      <c r="E9" s="12">
        <v>31</v>
      </c>
      <c r="F9" s="22">
        <v>22</v>
      </c>
      <c r="G9" s="22">
        <v>20</v>
      </c>
      <c r="H9" s="23">
        <v>21</v>
      </c>
      <c r="I9" s="13">
        <v>4</v>
      </c>
      <c r="J9" s="224">
        <f t="shared" si="0"/>
        <v>123</v>
      </c>
      <c r="K9" s="225">
        <v>16</v>
      </c>
      <c r="L9" s="225">
        <f t="shared" ref="L9:L15" si="7">J9-K9</f>
        <v>107</v>
      </c>
      <c r="M9" s="225">
        <v>25</v>
      </c>
      <c r="N9" s="225">
        <f t="shared" si="1"/>
        <v>400</v>
      </c>
      <c r="O9" s="235">
        <f t="shared" si="2"/>
        <v>66.666666666666671</v>
      </c>
      <c r="P9" s="222">
        <f t="shared" si="3"/>
        <v>20.5</v>
      </c>
      <c r="Q9" s="237">
        <f t="shared" si="4"/>
        <v>66.667000000000002</v>
      </c>
      <c r="R9" s="64">
        <f t="shared" si="5"/>
        <v>66.67</v>
      </c>
      <c r="S9" s="239">
        <f t="shared" si="6"/>
        <v>66</v>
      </c>
    </row>
    <row r="10" spans="2:19">
      <c r="B10" s="289"/>
      <c r="C10" s="25" t="s">
        <v>56</v>
      </c>
      <c r="D10" s="11">
        <v>25</v>
      </c>
      <c r="E10" s="12">
        <v>31</v>
      </c>
      <c r="F10" s="12">
        <v>22</v>
      </c>
      <c r="G10" s="12">
        <v>20</v>
      </c>
      <c r="H10" s="13">
        <v>21</v>
      </c>
      <c r="I10" s="13">
        <v>4</v>
      </c>
      <c r="J10" s="224">
        <f t="shared" si="0"/>
        <v>123</v>
      </c>
      <c r="K10" s="225">
        <v>13</v>
      </c>
      <c r="L10" s="225">
        <f t="shared" si="7"/>
        <v>110</v>
      </c>
      <c r="M10" s="225">
        <v>250</v>
      </c>
      <c r="N10" s="225">
        <f t="shared" si="1"/>
        <v>3250</v>
      </c>
      <c r="O10" s="235">
        <f t="shared" si="2"/>
        <v>541.66666666666663</v>
      </c>
      <c r="P10" s="222">
        <f t="shared" si="3"/>
        <v>20.5</v>
      </c>
      <c r="Q10" s="237">
        <f t="shared" si="4"/>
        <v>541.66700000000003</v>
      </c>
      <c r="R10" s="64">
        <f t="shared" si="5"/>
        <v>541.66999999999996</v>
      </c>
      <c r="S10" s="235">
        <f t="shared" si="6"/>
        <v>541</v>
      </c>
    </row>
    <row r="11" spans="2:19">
      <c r="B11" s="289" t="s">
        <v>311</v>
      </c>
      <c r="C11" s="26" t="s">
        <v>57</v>
      </c>
      <c r="D11" s="11">
        <v>7</v>
      </c>
      <c r="E11" s="12">
        <v>8</v>
      </c>
      <c r="F11" s="12">
        <v>11</v>
      </c>
      <c r="G11" s="12">
        <v>7</v>
      </c>
      <c r="H11" s="13">
        <v>5</v>
      </c>
      <c r="I11" s="13">
        <v>67</v>
      </c>
      <c r="J11" s="224">
        <f t="shared" si="0"/>
        <v>105</v>
      </c>
      <c r="K11" s="225">
        <v>20</v>
      </c>
      <c r="L11" s="225">
        <f t="shared" si="7"/>
        <v>85</v>
      </c>
      <c r="M11" s="225">
        <v>100</v>
      </c>
      <c r="N11" s="225">
        <f t="shared" si="1"/>
        <v>2000</v>
      </c>
      <c r="O11" s="235">
        <f t="shared" si="2"/>
        <v>333.33333333333331</v>
      </c>
      <c r="P11" s="222">
        <f t="shared" si="3"/>
        <v>17.5</v>
      </c>
      <c r="Q11" s="237">
        <f t="shared" si="4"/>
        <v>333.33300000000003</v>
      </c>
      <c r="R11" s="219">
        <f t="shared" si="5"/>
        <v>333.34</v>
      </c>
      <c r="S11" s="235">
        <f t="shared" si="6"/>
        <v>333</v>
      </c>
    </row>
    <row r="12" spans="2:19">
      <c r="B12" s="289"/>
      <c r="C12" s="26" t="s">
        <v>58</v>
      </c>
      <c r="D12" s="11">
        <v>14</v>
      </c>
      <c r="E12" s="12">
        <v>11</v>
      </c>
      <c r="F12" s="12">
        <v>23</v>
      </c>
      <c r="G12" s="12">
        <v>23</v>
      </c>
      <c r="H12" s="13">
        <v>20</v>
      </c>
      <c r="I12" s="13">
        <v>12</v>
      </c>
      <c r="J12" s="224">
        <f t="shared" si="0"/>
        <v>103</v>
      </c>
      <c r="K12" s="225">
        <v>21</v>
      </c>
      <c r="L12" s="225">
        <f t="shared" si="7"/>
        <v>82</v>
      </c>
      <c r="M12" s="225">
        <v>120</v>
      </c>
      <c r="N12" s="225">
        <f t="shared" si="1"/>
        <v>2520</v>
      </c>
      <c r="O12" s="235">
        <f t="shared" si="2"/>
        <v>420</v>
      </c>
      <c r="P12" s="222">
        <f t="shared" si="3"/>
        <v>17.166666666666668</v>
      </c>
      <c r="Q12" s="237">
        <f t="shared" si="4"/>
        <v>420</v>
      </c>
      <c r="R12" s="64">
        <f t="shared" si="5"/>
        <v>420</v>
      </c>
      <c r="S12" s="235">
        <f t="shared" si="6"/>
        <v>420</v>
      </c>
    </row>
    <row r="13" spans="2:19">
      <c r="B13" s="289"/>
      <c r="C13" s="26" t="s">
        <v>59</v>
      </c>
      <c r="D13" s="11">
        <v>22</v>
      </c>
      <c r="E13" s="12">
        <v>11</v>
      </c>
      <c r="F13" s="12">
        <v>15</v>
      </c>
      <c r="G13" s="12">
        <v>11</v>
      </c>
      <c r="H13" s="13">
        <v>9</v>
      </c>
      <c r="I13" s="13">
        <v>3</v>
      </c>
      <c r="J13" s="224">
        <f t="shared" si="0"/>
        <v>71</v>
      </c>
      <c r="K13" s="225">
        <v>25</v>
      </c>
      <c r="L13" s="225">
        <f t="shared" si="7"/>
        <v>46</v>
      </c>
      <c r="M13" s="225">
        <v>300</v>
      </c>
      <c r="N13" s="225">
        <f t="shared" si="1"/>
        <v>7500</v>
      </c>
      <c r="O13" s="235">
        <f t="shared" si="2"/>
        <v>1250</v>
      </c>
      <c r="P13" s="222">
        <f t="shared" si="3"/>
        <v>11.833333333333334</v>
      </c>
      <c r="Q13" s="237">
        <f t="shared" si="4"/>
        <v>1250</v>
      </c>
      <c r="R13" s="64">
        <f t="shared" si="5"/>
        <v>1250</v>
      </c>
      <c r="S13" s="235">
        <f t="shared" si="6"/>
        <v>1250</v>
      </c>
    </row>
    <row r="14" spans="2:19">
      <c r="B14" s="289"/>
      <c r="C14" s="26" t="s">
        <v>60</v>
      </c>
      <c r="D14" s="11">
        <v>8</v>
      </c>
      <c r="E14" s="12">
        <v>10</v>
      </c>
      <c r="F14" s="12">
        <v>6</v>
      </c>
      <c r="G14" s="12">
        <v>7</v>
      </c>
      <c r="H14" s="13">
        <v>8</v>
      </c>
      <c r="I14" s="13">
        <v>9</v>
      </c>
      <c r="J14" s="224">
        <f t="shared" si="0"/>
        <v>48</v>
      </c>
      <c r="K14" s="225">
        <v>10</v>
      </c>
      <c r="L14" s="225">
        <f t="shared" si="7"/>
        <v>38</v>
      </c>
      <c r="M14" s="225">
        <v>130</v>
      </c>
      <c r="N14" s="225">
        <f t="shared" si="1"/>
        <v>1300</v>
      </c>
      <c r="O14" s="235">
        <f t="shared" si="2"/>
        <v>216.66666666666666</v>
      </c>
      <c r="P14" s="222">
        <f t="shared" si="3"/>
        <v>8</v>
      </c>
      <c r="Q14" s="237">
        <f t="shared" si="4"/>
        <v>216.667</v>
      </c>
      <c r="R14" s="64">
        <f t="shared" si="5"/>
        <v>216.67</v>
      </c>
      <c r="S14" s="235">
        <f t="shared" si="6"/>
        <v>216</v>
      </c>
    </row>
    <row r="15" spans="2:19" ht="15.75" thickBot="1">
      <c r="B15" s="289"/>
      <c r="C15" s="27" t="s">
        <v>61</v>
      </c>
      <c r="D15" s="14">
        <v>1</v>
      </c>
      <c r="E15" s="15">
        <v>2</v>
      </c>
      <c r="F15" s="15">
        <v>3</v>
      </c>
      <c r="G15" s="15">
        <v>4</v>
      </c>
      <c r="H15" s="16">
        <v>5</v>
      </c>
      <c r="I15" s="16">
        <v>6</v>
      </c>
      <c r="J15" s="226">
        <f t="shared" si="0"/>
        <v>21</v>
      </c>
      <c r="K15" s="28">
        <v>11</v>
      </c>
      <c r="L15" s="28">
        <f t="shared" si="7"/>
        <v>10</v>
      </c>
      <c r="M15" s="28">
        <v>140</v>
      </c>
      <c r="N15" s="28">
        <f t="shared" si="1"/>
        <v>1540</v>
      </c>
      <c r="O15" s="235">
        <f t="shared" si="2"/>
        <v>256.66666666666669</v>
      </c>
      <c r="P15" s="222">
        <f t="shared" si="3"/>
        <v>3.5</v>
      </c>
      <c r="Q15" s="237">
        <f t="shared" si="4"/>
        <v>256.66699999999997</v>
      </c>
      <c r="R15" s="64">
        <f t="shared" si="5"/>
        <v>256.67</v>
      </c>
      <c r="S15" s="235">
        <f t="shared" si="6"/>
        <v>256</v>
      </c>
    </row>
    <row r="16" spans="2:19">
      <c r="D16" s="222">
        <f t="shared" ref="D16:I16" si="8">SUM(D7:D15)</f>
        <v>139</v>
      </c>
      <c r="E16" s="222">
        <f t="shared" si="8"/>
        <v>146</v>
      </c>
      <c r="F16" s="222">
        <f t="shared" si="8"/>
        <v>140</v>
      </c>
      <c r="G16" s="222">
        <f t="shared" si="8"/>
        <v>113</v>
      </c>
      <c r="H16" s="222">
        <f t="shared" si="8"/>
        <v>191</v>
      </c>
      <c r="I16" s="222">
        <f t="shared" si="8"/>
        <v>250</v>
      </c>
      <c r="J16" s="222"/>
      <c r="K16" s="222"/>
      <c r="L16" s="222"/>
      <c r="N16" s="64">
        <f>SUM(N7:N15)</f>
        <v>23710</v>
      </c>
    </row>
    <row r="18" spans="3:19" ht="15.75" thickBot="1">
      <c r="R18" s="228" t="s">
        <v>366</v>
      </c>
    </row>
    <row r="19" spans="3:19">
      <c r="C19" s="242" t="s">
        <v>329</v>
      </c>
      <c r="D19" s="243"/>
      <c r="E19" s="243"/>
      <c r="F19" s="243"/>
      <c r="G19" s="243"/>
      <c r="H19" s="243"/>
      <c r="I19" s="243"/>
      <c r="J19" s="243"/>
      <c r="K19" s="244"/>
    </row>
    <row r="20" spans="3:19">
      <c r="C20" s="245"/>
      <c r="D20" s="65"/>
      <c r="E20" s="65"/>
      <c r="F20" s="65"/>
      <c r="G20" s="65"/>
      <c r="H20" s="65"/>
      <c r="I20" s="65"/>
      <c r="J20" s="65"/>
      <c r="K20" s="246"/>
      <c r="S20" s="228" t="s">
        <v>367</v>
      </c>
    </row>
    <row r="21" spans="3:19">
      <c r="C21" s="245" t="s">
        <v>333</v>
      </c>
      <c r="D21" s="65"/>
      <c r="E21" s="65"/>
      <c r="F21" s="65"/>
      <c r="G21" s="65"/>
      <c r="H21" s="65"/>
      <c r="I21" s="65"/>
      <c r="J21" s="65"/>
      <c r="K21" s="246"/>
    </row>
    <row r="22" spans="3:19">
      <c r="C22" s="245" t="s">
        <v>334</v>
      </c>
      <c r="D22" s="65"/>
      <c r="E22" s="65"/>
      <c r="F22" s="65"/>
      <c r="G22" s="65"/>
      <c r="H22" s="65"/>
      <c r="I22" s="65"/>
      <c r="J22" s="65"/>
      <c r="K22" s="246"/>
    </row>
    <row r="23" spans="3:19">
      <c r="C23" s="245"/>
      <c r="D23" s="65" t="s">
        <v>332</v>
      </c>
      <c r="E23" s="65"/>
      <c r="F23" s="65"/>
      <c r="G23" s="65"/>
      <c r="H23" s="65"/>
      <c r="I23" s="65"/>
      <c r="J23" s="65"/>
      <c r="K23" s="246"/>
    </row>
    <row r="24" spans="3:19">
      <c r="C24" s="245"/>
      <c r="D24" s="65"/>
      <c r="E24" s="65"/>
      <c r="F24" s="65"/>
      <c r="G24" s="65"/>
      <c r="H24" s="65"/>
      <c r="I24" s="65"/>
      <c r="J24" s="65"/>
      <c r="K24" s="246"/>
    </row>
    <row r="25" spans="3:19">
      <c r="C25" s="245" t="s">
        <v>336</v>
      </c>
      <c r="D25" s="65"/>
      <c r="E25" s="65"/>
      <c r="F25" s="65"/>
      <c r="G25" s="65"/>
      <c r="H25" s="65"/>
      <c r="I25" s="65"/>
      <c r="J25" s="65"/>
      <c r="K25" s="246"/>
    </row>
    <row r="26" spans="3:19">
      <c r="C26" s="245" t="s">
        <v>339</v>
      </c>
      <c r="D26" s="65"/>
      <c r="E26" s="65"/>
      <c r="F26" s="65"/>
      <c r="G26" s="65"/>
      <c r="H26" s="65"/>
      <c r="I26" s="65"/>
      <c r="J26" s="65"/>
      <c r="K26" s="246"/>
    </row>
    <row r="27" spans="3:19">
      <c r="C27" s="245"/>
      <c r="D27" s="65"/>
      <c r="E27" s="65"/>
      <c r="F27" s="65"/>
      <c r="G27" s="65"/>
      <c r="H27" s="65"/>
      <c r="I27" s="65"/>
      <c r="J27" s="65"/>
      <c r="K27" s="246"/>
    </row>
    <row r="28" spans="3:19">
      <c r="C28" s="247">
        <v>3</v>
      </c>
      <c r="D28" s="223">
        <v>4</v>
      </c>
      <c r="E28" s="140">
        <f>C28+D28</f>
        <v>7</v>
      </c>
      <c r="F28" s="140">
        <f>D28+E28</f>
        <v>11</v>
      </c>
      <c r="G28" s="65"/>
      <c r="H28" s="65"/>
      <c r="I28" s="65"/>
      <c r="J28" s="65"/>
      <c r="K28" s="246"/>
    </row>
    <row r="29" spans="3:19">
      <c r="C29" s="245"/>
      <c r="D29" s="65"/>
      <c r="E29" s="65"/>
      <c r="F29" s="248" t="s">
        <v>335</v>
      </c>
      <c r="G29" s="65"/>
      <c r="H29" s="65"/>
      <c r="I29" s="65"/>
      <c r="J29" s="65"/>
      <c r="K29" s="246"/>
    </row>
    <row r="30" spans="3:19">
      <c r="C30" s="245" t="s">
        <v>338</v>
      </c>
      <c r="D30" s="65"/>
      <c r="E30" s="65"/>
      <c r="F30" s="65"/>
      <c r="G30" s="65"/>
      <c r="H30" s="65"/>
      <c r="I30" s="65"/>
      <c r="J30" s="65"/>
      <c r="K30" s="246"/>
    </row>
    <row r="31" spans="3:19">
      <c r="C31" s="245" t="s">
        <v>337</v>
      </c>
      <c r="D31" s="65"/>
      <c r="E31" s="65"/>
      <c r="F31" s="65"/>
      <c r="G31" s="65"/>
      <c r="H31" s="65"/>
      <c r="I31" s="65"/>
      <c r="J31" s="65"/>
      <c r="K31" s="246"/>
    </row>
    <row r="32" spans="3:19">
      <c r="C32" s="245"/>
      <c r="D32" s="65"/>
      <c r="E32" s="65"/>
      <c r="F32" s="65"/>
      <c r="G32" s="65"/>
      <c r="H32" s="65"/>
      <c r="I32" s="65"/>
      <c r="J32" s="65"/>
      <c r="K32" s="246"/>
    </row>
    <row r="33" spans="3:11">
      <c r="C33" s="245">
        <v>3</v>
      </c>
      <c r="D33" s="65"/>
      <c r="E33" s="65"/>
      <c r="F33" s="65"/>
      <c r="G33" s="65"/>
      <c r="H33" s="65"/>
      <c r="I33" s="65"/>
      <c r="J33" s="65"/>
      <c r="K33" s="246"/>
    </row>
    <row r="34" spans="3:11">
      <c r="C34" s="245">
        <v>4</v>
      </c>
      <c r="D34" s="65"/>
      <c r="E34" s="65"/>
      <c r="F34" s="65"/>
      <c r="G34" s="65"/>
      <c r="H34" s="65"/>
      <c r="I34" s="65"/>
      <c r="J34" s="65"/>
      <c r="K34" s="246"/>
    </row>
    <row r="35" spans="3:11">
      <c r="C35" s="245">
        <f>C33+C34</f>
        <v>7</v>
      </c>
      <c r="D35" s="65"/>
      <c r="E35" s="65"/>
      <c r="F35" s="65"/>
      <c r="G35" s="65"/>
      <c r="H35" s="65"/>
      <c r="I35" s="65"/>
      <c r="J35" s="65"/>
      <c r="K35" s="246"/>
    </row>
    <row r="36" spans="3:11">
      <c r="C36" s="245">
        <f>C34+C35</f>
        <v>11</v>
      </c>
      <c r="D36" s="248" t="s">
        <v>340</v>
      </c>
      <c r="E36" s="65"/>
      <c r="F36" s="65"/>
      <c r="G36" s="65"/>
      <c r="H36" s="65"/>
      <c r="I36" s="65"/>
      <c r="J36" s="65"/>
      <c r="K36" s="246"/>
    </row>
    <row r="37" spans="3:11">
      <c r="C37" s="245"/>
      <c r="D37" s="65"/>
      <c r="E37" s="65"/>
      <c r="F37" s="65"/>
      <c r="G37" s="65"/>
      <c r="H37" s="65"/>
      <c r="I37" s="65"/>
      <c r="J37" s="65"/>
      <c r="K37" s="246"/>
    </row>
    <row r="38" spans="3:11">
      <c r="C38" s="245" t="s">
        <v>347</v>
      </c>
      <c r="D38" s="65"/>
      <c r="E38" s="65"/>
      <c r="F38" s="65"/>
      <c r="G38" s="65">
        <f>(5+5^2-8)/2*3</f>
        <v>33</v>
      </c>
      <c r="H38" s="65"/>
      <c r="I38" s="65"/>
      <c r="J38" s="65"/>
      <c r="K38" s="246"/>
    </row>
    <row r="39" spans="3:11">
      <c r="C39" s="245"/>
      <c r="D39" s="249" t="s">
        <v>350</v>
      </c>
      <c r="E39" s="65"/>
      <c r="F39" s="65"/>
      <c r="G39" s="65"/>
      <c r="H39" s="65"/>
      <c r="I39" s="65"/>
      <c r="J39" s="65"/>
      <c r="K39" s="246"/>
    </row>
    <row r="40" spans="3:11">
      <c r="C40" s="245"/>
      <c r="D40" s="65" t="s">
        <v>348</v>
      </c>
      <c r="E40" s="65"/>
      <c r="F40" s="65"/>
      <c r="G40" s="65"/>
      <c r="H40" s="65"/>
      <c r="I40" s="65"/>
      <c r="J40" s="65"/>
      <c r="K40" s="246"/>
    </row>
    <row r="41" spans="3:11">
      <c r="C41" s="245"/>
      <c r="D41" s="65" t="s">
        <v>349</v>
      </c>
      <c r="E41" s="65"/>
      <c r="F41" s="65"/>
      <c r="G41" s="65"/>
      <c r="H41" s="65"/>
      <c r="I41" s="65"/>
      <c r="J41" s="65"/>
      <c r="K41" s="246"/>
    </row>
    <row r="42" spans="3:11">
      <c r="C42" s="245"/>
      <c r="D42" s="249" t="s">
        <v>351</v>
      </c>
      <c r="E42" s="65"/>
      <c r="F42" s="65"/>
      <c r="G42" s="65"/>
      <c r="H42" s="65"/>
      <c r="I42" s="65"/>
      <c r="J42" s="65"/>
      <c r="K42" s="246"/>
    </row>
    <row r="43" spans="3:11">
      <c r="C43" s="245"/>
      <c r="D43" s="65"/>
      <c r="E43" s="65"/>
      <c r="F43" s="65"/>
      <c r="G43" s="65"/>
      <c r="H43" s="65"/>
      <c r="I43" s="65"/>
      <c r="J43" s="65"/>
      <c r="K43" s="246"/>
    </row>
    <row r="44" spans="3:11">
      <c r="C44" s="245"/>
      <c r="D44" s="65"/>
      <c r="E44" s="65"/>
      <c r="F44" s="65"/>
      <c r="G44" s="65"/>
      <c r="H44" s="65"/>
      <c r="I44" s="65"/>
      <c r="J44" s="65"/>
      <c r="K44" s="246"/>
    </row>
    <row r="45" spans="3:11">
      <c r="C45" s="250" t="s">
        <v>365</v>
      </c>
      <c r="D45" s="65"/>
      <c r="E45" s="65"/>
      <c r="F45" s="65"/>
      <c r="G45" s="65"/>
      <c r="H45" s="65"/>
      <c r="I45" s="65"/>
      <c r="J45" s="65"/>
      <c r="K45" s="246"/>
    </row>
    <row r="46" spans="3:11">
      <c r="C46" s="245"/>
      <c r="D46" s="65"/>
      <c r="E46" s="65"/>
      <c r="F46" s="65"/>
      <c r="G46" s="65"/>
      <c r="H46" s="65"/>
      <c r="I46" s="65"/>
      <c r="J46" s="65"/>
      <c r="K46" s="246"/>
    </row>
    <row r="47" spans="3:11">
      <c r="C47" s="250" t="s">
        <v>368</v>
      </c>
      <c r="D47" s="65"/>
      <c r="E47" s="65"/>
      <c r="F47" s="65"/>
      <c r="G47" s="65"/>
      <c r="H47" s="65"/>
      <c r="I47" s="65"/>
      <c r="J47" s="65"/>
      <c r="K47" s="246"/>
    </row>
    <row r="48" spans="3:11">
      <c r="C48" s="245"/>
      <c r="D48" s="65"/>
      <c r="E48" s="65"/>
      <c r="F48" s="65"/>
      <c r="G48" s="65"/>
      <c r="H48" s="65"/>
      <c r="I48" s="65"/>
      <c r="J48" s="65"/>
      <c r="K48" s="246"/>
    </row>
    <row r="49" spans="3:17">
      <c r="C49" s="245" t="s">
        <v>369</v>
      </c>
      <c r="D49" s="65"/>
      <c r="E49" s="65"/>
      <c r="F49" s="65"/>
      <c r="G49" s="65"/>
      <c r="H49" s="65"/>
      <c r="I49" s="65"/>
      <c r="J49" s="65"/>
      <c r="K49" s="246"/>
    </row>
    <row r="50" spans="3:17">
      <c r="C50" s="250" t="s">
        <v>370</v>
      </c>
      <c r="D50" s="65"/>
      <c r="E50" s="65"/>
      <c r="F50" s="65"/>
      <c r="G50" s="65"/>
      <c r="H50" s="65"/>
      <c r="I50" s="65"/>
      <c r="J50" s="65"/>
      <c r="K50" s="246"/>
    </row>
    <row r="51" spans="3:17">
      <c r="C51" s="245" t="s">
        <v>371</v>
      </c>
      <c r="D51" s="65"/>
      <c r="E51" s="65"/>
      <c r="F51" s="65"/>
      <c r="G51" s="65"/>
      <c r="H51" s="65"/>
      <c r="I51" s="65"/>
      <c r="J51" s="65"/>
      <c r="K51" s="246"/>
    </row>
    <row r="52" spans="3:17">
      <c r="C52" s="245"/>
      <c r="D52" s="240" t="s">
        <v>372</v>
      </c>
      <c r="E52" s="240"/>
      <c r="F52" s="240" t="s">
        <v>373</v>
      </c>
      <c r="G52" s="65"/>
      <c r="H52" s="65"/>
      <c r="I52" s="65"/>
      <c r="J52" s="65"/>
      <c r="K52" s="246"/>
    </row>
    <row r="53" spans="3:17">
      <c r="C53" s="245"/>
      <c r="D53" s="241" t="s">
        <v>374</v>
      </c>
      <c r="E53" s="241"/>
      <c r="F53" s="241" t="s">
        <v>375</v>
      </c>
      <c r="G53" s="65"/>
      <c r="H53" s="65"/>
      <c r="I53" s="65"/>
      <c r="J53" s="65"/>
      <c r="K53" s="246"/>
    </row>
    <row r="54" spans="3:17">
      <c r="C54" s="245"/>
      <c r="D54" s="65"/>
      <c r="E54" s="65"/>
      <c r="F54" s="65"/>
      <c r="G54" s="65"/>
      <c r="H54" s="65"/>
      <c r="I54" s="65"/>
      <c r="J54" s="65"/>
      <c r="K54" s="246"/>
    </row>
    <row r="55" spans="3:17">
      <c r="C55" s="245" t="s">
        <v>377</v>
      </c>
      <c r="D55" s="65"/>
      <c r="E55" s="65"/>
      <c r="F55" s="65"/>
      <c r="G55" s="65"/>
      <c r="H55" s="65"/>
      <c r="I55" s="65"/>
      <c r="J55" s="65"/>
      <c r="K55" s="246"/>
    </row>
    <row r="56" spans="3:17">
      <c r="C56" s="245"/>
      <c r="D56" s="65" t="s">
        <v>376</v>
      </c>
      <c r="E56" s="65"/>
      <c r="F56" s="65"/>
      <c r="G56" s="65"/>
      <c r="H56" s="65"/>
      <c r="I56" s="65"/>
      <c r="J56" s="65"/>
      <c r="K56" s="246"/>
    </row>
    <row r="57" spans="3:17">
      <c r="C57" s="245"/>
      <c r="D57" s="65"/>
      <c r="E57" s="65"/>
      <c r="F57" s="65"/>
      <c r="G57" s="65"/>
      <c r="H57" s="65"/>
      <c r="I57" s="65"/>
      <c r="J57" s="65"/>
      <c r="K57" s="246"/>
    </row>
    <row r="58" spans="3:17">
      <c r="C58" s="245" t="s">
        <v>378</v>
      </c>
      <c r="D58" s="65"/>
      <c r="E58" s="65"/>
      <c r="F58" s="65"/>
      <c r="G58" s="65"/>
      <c r="H58" s="65"/>
      <c r="I58" s="65"/>
      <c r="J58" s="65"/>
      <c r="K58" s="246"/>
    </row>
    <row r="59" spans="3:17" s="64" customFormat="1">
      <c r="C59" s="245"/>
      <c r="D59" s="65"/>
      <c r="E59" s="65"/>
      <c r="F59" s="65"/>
      <c r="G59" s="65"/>
      <c r="H59" s="65"/>
      <c r="I59" s="65"/>
      <c r="J59" s="65"/>
      <c r="K59" s="246"/>
      <c r="Q59" s="237"/>
    </row>
    <row r="60" spans="3:17">
      <c r="C60" s="245" t="s">
        <v>379</v>
      </c>
      <c r="D60" s="65"/>
      <c r="E60" s="65" t="s">
        <v>380</v>
      </c>
      <c r="F60" s="65"/>
      <c r="G60" s="65" t="s">
        <v>362</v>
      </c>
      <c r="H60" s="65"/>
      <c r="I60" s="240" t="s">
        <v>381</v>
      </c>
      <c r="J60" s="240"/>
      <c r="K60" s="246"/>
    </row>
    <row r="61" spans="3:17">
      <c r="C61" s="245">
        <v>11.3</v>
      </c>
      <c r="D61" s="65"/>
      <c r="E61" s="65">
        <f>SUM(C61:C63)</f>
        <v>38.18</v>
      </c>
      <c r="F61" s="65"/>
      <c r="G61" s="65">
        <f>ROUND(E61,0)</f>
        <v>38</v>
      </c>
      <c r="H61" s="65"/>
      <c r="I61" s="65">
        <f>ROUND(SUM(C61:C63),0)</f>
        <v>38</v>
      </c>
      <c r="J61" s="65"/>
      <c r="K61" s="246"/>
    </row>
    <row r="62" spans="3:17">
      <c r="C62" s="245">
        <v>14.1</v>
      </c>
      <c r="D62" s="65"/>
      <c r="E62" s="65"/>
      <c r="F62" s="65"/>
      <c r="G62" s="65"/>
      <c r="H62" s="65"/>
      <c r="I62" s="65"/>
      <c r="J62" s="65"/>
      <c r="K62" s="246"/>
    </row>
    <row r="63" spans="3:17">
      <c r="C63" s="245">
        <v>12.78</v>
      </c>
      <c r="D63" s="65"/>
      <c r="E63" s="65"/>
      <c r="F63" s="65"/>
      <c r="G63" s="65"/>
      <c r="H63" s="65"/>
      <c r="I63" s="65"/>
      <c r="J63" s="65"/>
      <c r="K63" s="246"/>
    </row>
    <row r="64" spans="3:17" ht="15.75" thickBot="1">
      <c r="C64" s="251"/>
      <c r="D64" s="252"/>
      <c r="E64" s="252"/>
      <c r="F64" s="252"/>
      <c r="G64" s="252"/>
      <c r="H64" s="252"/>
      <c r="I64" s="252"/>
      <c r="J64" s="252"/>
      <c r="K64" s="253"/>
    </row>
  </sheetData>
  <mergeCells count="15">
    <mergeCell ref="P5:P6"/>
    <mergeCell ref="B7:B10"/>
    <mergeCell ref="B11:B15"/>
    <mergeCell ref="O5:O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I3" sqref="I3"/>
    </sheetView>
  </sheetViews>
  <sheetFormatPr baseColWidth="10" defaultColWidth="11.5703125" defaultRowHeight="15"/>
  <cols>
    <col min="1" max="16384" width="11.5703125" style="2"/>
  </cols>
  <sheetData>
    <row r="1" spans="1:12" ht="15.75" thickBot="1">
      <c r="A1" s="294" t="s">
        <v>62</v>
      </c>
      <c r="B1" s="294"/>
      <c r="E1" s="232" t="s">
        <v>360</v>
      </c>
      <c r="F1" s="233"/>
    </row>
    <row r="2" spans="1:12">
      <c r="A2" s="2">
        <v>3</v>
      </c>
      <c r="B2" s="2">
        <v>1</v>
      </c>
      <c r="C2" s="2">
        <f>A2*B2</f>
        <v>3</v>
      </c>
      <c r="I2" s="242" t="s">
        <v>352</v>
      </c>
      <c r="J2" s="243"/>
      <c r="K2" s="243"/>
      <c r="L2" s="244"/>
    </row>
    <row r="3" spans="1:12">
      <c r="A3" s="2">
        <v>6</v>
      </c>
      <c r="B3" s="2">
        <v>2</v>
      </c>
      <c r="C3" s="64">
        <f t="shared" ref="C3:C11" si="0">A3*B3</f>
        <v>12</v>
      </c>
      <c r="I3" s="245" t="s">
        <v>353</v>
      </c>
      <c r="J3" s="65"/>
      <c r="K3" s="65"/>
      <c r="L3" s="246"/>
    </row>
    <row r="4" spans="1:12">
      <c r="A4" s="2">
        <v>9</v>
      </c>
      <c r="B4" s="2">
        <v>3</v>
      </c>
      <c r="C4" s="64">
        <f t="shared" si="0"/>
        <v>27</v>
      </c>
      <c r="I4" s="245" t="s">
        <v>354</v>
      </c>
      <c r="J4" s="65"/>
      <c r="K4" s="65"/>
      <c r="L4" s="246"/>
    </row>
    <row r="5" spans="1:12">
      <c r="A5" s="2">
        <v>12</v>
      </c>
      <c r="B5" s="2">
        <v>4</v>
      </c>
      <c r="C5" s="64">
        <f t="shared" si="0"/>
        <v>48</v>
      </c>
      <c r="I5" s="245"/>
      <c r="J5" s="65"/>
      <c r="K5" s="65"/>
      <c r="L5" s="246"/>
    </row>
    <row r="6" spans="1:12">
      <c r="A6" s="2">
        <v>15</v>
      </c>
      <c r="B6" s="2">
        <v>5</v>
      </c>
      <c r="C6" s="64">
        <f t="shared" si="0"/>
        <v>75</v>
      </c>
      <c r="I6" s="245" t="s">
        <v>355</v>
      </c>
      <c r="J6" s="65"/>
      <c r="K6" s="65"/>
      <c r="L6" s="246"/>
    </row>
    <row r="7" spans="1:12">
      <c r="A7" s="2">
        <v>18</v>
      </c>
      <c r="B7" s="2">
        <v>6</v>
      </c>
      <c r="C7" s="64">
        <f t="shared" si="0"/>
        <v>108</v>
      </c>
      <c r="I7" s="245"/>
      <c r="J7" s="65"/>
      <c r="K7" s="65"/>
      <c r="L7" s="246"/>
    </row>
    <row r="8" spans="1:12">
      <c r="A8" s="2">
        <v>21</v>
      </c>
      <c r="B8" s="2">
        <v>7</v>
      </c>
      <c r="C8" s="64">
        <f t="shared" si="0"/>
        <v>147</v>
      </c>
      <c r="I8" s="245"/>
      <c r="J8" s="65"/>
      <c r="K8" s="65"/>
      <c r="L8" s="246"/>
    </row>
    <row r="9" spans="1:12">
      <c r="A9" s="2">
        <v>24</v>
      </c>
      <c r="B9" s="2">
        <v>8</v>
      </c>
      <c r="C9" s="64">
        <f t="shared" si="0"/>
        <v>192</v>
      </c>
      <c r="I9" s="254"/>
      <c r="J9" s="65" t="s">
        <v>357</v>
      </c>
      <c r="K9" s="65"/>
      <c r="L9" s="246"/>
    </row>
    <row r="10" spans="1:12" ht="15.75" thickBot="1">
      <c r="A10" s="2">
        <v>27</v>
      </c>
      <c r="B10" s="2">
        <v>9</v>
      </c>
      <c r="C10" s="64">
        <f t="shared" si="0"/>
        <v>243</v>
      </c>
      <c r="I10" s="251"/>
      <c r="J10" s="252"/>
      <c r="K10" s="252"/>
      <c r="L10" s="253"/>
    </row>
    <row r="11" spans="1:12">
      <c r="A11" s="2">
        <v>30</v>
      </c>
      <c r="B11" s="2">
        <v>10</v>
      </c>
      <c r="C11" s="64">
        <f t="shared" si="0"/>
        <v>300</v>
      </c>
    </row>
    <row r="12" spans="1:12" ht="15.75" thickBot="1"/>
    <row r="13" spans="1:12" ht="15.75" thickBot="1">
      <c r="A13" s="294" t="s">
        <v>63</v>
      </c>
      <c r="B13" s="294"/>
      <c r="E13" s="232" t="s">
        <v>360</v>
      </c>
      <c r="F13" s="233"/>
    </row>
    <row r="14" spans="1:12">
      <c r="A14" s="230">
        <v>3</v>
      </c>
      <c r="B14" s="2">
        <v>1</v>
      </c>
      <c r="C14" s="2">
        <f>$A$14*$B$14</f>
        <v>3</v>
      </c>
      <c r="D14" s="229" t="s">
        <v>356</v>
      </c>
      <c r="F14" s="228"/>
    </row>
    <row r="15" spans="1:12">
      <c r="B15" s="2">
        <v>2</v>
      </c>
      <c r="C15" s="64">
        <f t="shared" ref="C15:C23" si="1">$A$14*$B$14</f>
        <v>3</v>
      </c>
    </row>
    <row r="16" spans="1:12">
      <c r="B16" s="2">
        <v>3</v>
      </c>
      <c r="C16" s="64">
        <f t="shared" si="1"/>
        <v>3</v>
      </c>
    </row>
    <row r="17" spans="1:11">
      <c r="B17" s="2">
        <v>4</v>
      </c>
      <c r="C17" s="64">
        <f t="shared" si="1"/>
        <v>3</v>
      </c>
    </row>
    <row r="18" spans="1:11">
      <c r="B18" s="2">
        <v>5</v>
      </c>
      <c r="C18" s="64">
        <f t="shared" si="1"/>
        <v>3</v>
      </c>
    </row>
    <row r="19" spans="1:11">
      <c r="B19" s="2">
        <v>6</v>
      </c>
      <c r="C19" s="64">
        <f t="shared" si="1"/>
        <v>3</v>
      </c>
    </row>
    <row r="20" spans="1:11">
      <c r="B20" s="2">
        <v>7</v>
      </c>
      <c r="C20" s="64">
        <f t="shared" si="1"/>
        <v>3</v>
      </c>
    </row>
    <row r="21" spans="1:11">
      <c r="B21" s="2">
        <v>8</v>
      </c>
      <c r="C21" s="64">
        <f t="shared" si="1"/>
        <v>3</v>
      </c>
    </row>
    <row r="22" spans="1:11">
      <c r="B22" s="2">
        <v>9</v>
      </c>
      <c r="C22" s="64">
        <f t="shared" si="1"/>
        <v>3</v>
      </c>
    </row>
    <row r="23" spans="1:11">
      <c r="B23" s="2">
        <v>10</v>
      </c>
      <c r="C23" s="64">
        <f t="shared" si="1"/>
        <v>3</v>
      </c>
    </row>
    <row r="24" spans="1:11" ht="15.75" thickBot="1"/>
    <row r="25" spans="1:11" ht="15.75" thickBot="1">
      <c r="A25" s="294" t="s">
        <v>64</v>
      </c>
      <c r="B25" s="294"/>
      <c r="I25" s="232" t="s">
        <v>359</v>
      </c>
      <c r="J25" s="234"/>
      <c r="K25" s="233"/>
    </row>
    <row r="26" spans="1:11">
      <c r="A26" s="230">
        <v>3</v>
      </c>
      <c r="B26" s="2">
        <v>1</v>
      </c>
      <c r="C26" s="2">
        <f>$A26*B26</f>
        <v>3</v>
      </c>
      <c r="D26" s="231">
        <f>$A26*C26</f>
        <v>9</v>
      </c>
      <c r="E26" s="231">
        <f>$A26*D26</f>
        <v>27</v>
      </c>
      <c r="F26" s="231">
        <f t="shared" ref="F26:G26" si="2">$A26*E26</f>
        <v>81</v>
      </c>
      <c r="G26" s="231">
        <f t="shared" si="2"/>
        <v>243</v>
      </c>
    </row>
    <row r="27" spans="1:11">
      <c r="A27" s="230">
        <v>6</v>
      </c>
      <c r="B27" s="2">
        <v>2</v>
      </c>
      <c r="C27" s="64">
        <f t="shared" ref="C27:G35" si="3">$A27*B27</f>
        <v>12</v>
      </c>
      <c r="D27" s="231">
        <f t="shared" si="3"/>
        <v>72</v>
      </c>
      <c r="E27" s="231">
        <f t="shared" si="3"/>
        <v>432</v>
      </c>
      <c r="F27" s="231">
        <f t="shared" si="3"/>
        <v>2592</v>
      </c>
      <c r="G27" s="231">
        <f t="shared" si="3"/>
        <v>15552</v>
      </c>
    </row>
    <row r="28" spans="1:11">
      <c r="A28" s="230">
        <v>9</v>
      </c>
      <c r="B28" s="2">
        <v>3</v>
      </c>
      <c r="C28" s="64">
        <f t="shared" si="3"/>
        <v>27</v>
      </c>
      <c r="D28" s="231">
        <f t="shared" si="3"/>
        <v>243</v>
      </c>
      <c r="E28" s="231">
        <f t="shared" si="3"/>
        <v>2187</v>
      </c>
      <c r="F28" s="231">
        <f t="shared" si="3"/>
        <v>19683</v>
      </c>
      <c r="G28" s="231">
        <f t="shared" si="3"/>
        <v>177147</v>
      </c>
    </row>
    <row r="29" spans="1:11">
      <c r="A29" s="230">
        <v>12</v>
      </c>
      <c r="B29" s="2">
        <v>4</v>
      </c>
      <c r="C29" s="64">
        <f t="shared" si="3"/>
        <v>48</v>
      </c>
      <c r="D29" s="231">
        <f t="shared" si="3"/>
        <v>576</v>
      </c>
      <c r="E29" s="231">
        <f t="shared" si="3"/>
        <v>6912</v>
      </c>
      <c r="F29" s="231">
        <f t="shared" si="3"/>
        <v>82944</v>
      </c>
      <c r="G29" s="231">
        <f t="shared" si="3"/>
        <v>995328</v>
      </c>
    </row>
    <row r="30" spans="1:11">
      <c r="A30" s="230">
        <v>15</v>
      </c>
      <c r="B30" s="2">
        <v>5</v>
      </c>
      <c r="C30" s="64">
        <f t="shared" si="3"/>
        <v>75</v>
      </c>
      <c r="D30" s="231">
        <f t="shared" si="3"/>
        <v>1125</v>
      </c>
      <c r="E30" s="231">
        <f t="shared" si="3"/>
        <v>16875</v>
      </c>
      <c r="F30" s="231">
        <f t="shared" si="3"/>
        <v>253125</v>
      </c>
      <c r="G30" s="231">
        <f t="shared" si="3"/>
        <v>3796875</v>
      </c>
    </row>
    <row r="31" spans="1:11">
      <c r="A31" s="230">
        <v>18</v>
      </c>
      <c r="B31" s="2">
        <v>6</v>
      </c>
      <c r="C31" s="64">
        <f t="shared" si="3"/>
        <v>108</v>
      </c>
      <c r="D31" s="231">
        <f t="shared" si="3"/>
        <v>1944</v>
      </c>
      <c r="E31" s="231">
        <f t="shared" si="3"/>
        <v>34992</v>
      </c>
      <c r="F31" s="231">
        <f t="shared" si="3"/>
        <v>629856</v>
      </c>
      <c r="G31" s="231">
        <f t="shared" si="3"/>
        <v>11337408</v>
      </c>
    </row>
    <row r="32" spans="1:11">
      <c r="A32" s="230">
        <v>21</v>
      </c>
      <c r="B32" s="2">
        <v>7</v>
      </c>
      <c r="C32" s="64">
        <f t="shared" si="3"/>
        <v>147</v>
      </c>
      <c r="D32" s="231">
        <f t="shared" si="3"/>
        <v>3087</v>
      </c>
      <c r="E32" s="231">
        <f t="shared" si="3"/>
        <v>64827</v>
      </c>
      <c r="F32" s="231">
        <f t="shared" si="3"/>
        <v>1361367</v>
      </c>
      <c r="G32" s="231">
        <f t="shared" si="3"/>
        <v>28588707</v>
      </c>
    </row>
    <row r="33" spans="1:14">
      <c r="A33" s="230">
        <v>24</v>
      </c>
      <c r="B33" s="2">
        <v>8</v>
      </c>
      <c r="C33" s="64">
        <f t="shared" si="3"/>
        <v>192</v>
      </c>
      <c r="D33" s="231">
        <f t="shared" si="3"/>
        <v>4608</v>
      </c>
      <c r="E33" s="231">
        <f t="shared" si="3"/>
        <v>110592</v>
      </c>
      <c r="F33" s="231">
        <f t="shared" si="3"/>
        <v>2654208</v>
      </c>
      <c r="G33" s="231">
        <f t="shared" si="3"/>
        <v>63700992</v>
      </c>
    </row>
    <row r="34" spans="1:14">
      <c r="A34" s="230">
        <v>27</v>
      </c>
      <c r="B34" s="2">
        <v>9</v>
      </c>
      <c r="C34" s="64">
        <f t="shared" si="3"/>
        <v>243</v>
      </c>
      <c r="D34" s="231">
        <f t="shared" si="3"/>
        <v>6561</v>
      </c>
      <c r="E34" s="231">
        <f t="shared" si="3"/>
        <v>177147</v>
      </c>
      <c r="F34" s="231">
        <f t="shared" si="3"/>
        <v>4782969</v>
      </c>
      <c r="G34" s="231">
        <f t="shared" si="3"/>
        <v>129140163</v>
      </c>
    </row>
    <row r="35" spans="1:14">
      <c r="A35" s="230">
        <v>30</v>
      </c>
      <c r="B35" s="2">
        <v>10</v>
      </c>
      <c r="C35" s="64">
        <f t="shared" si="3"/>
        <v>300</v>
      </c>
      <c r="D35" s="231">
        <f t="shared" si="3"/>
        <v>9000</v>
      </c>
      <c r="E35" s="231">
        <f t="shared" si="3"/>
        <v>270000</v>
      </c>
      <c r="F35" s="231">
        <f t="shared" si="3"/>
        <v>8100000</v>
      </c>
      <c r="G35" s="231">
        <f t="shared" si="3"/>
        <v>243000000</v>
      </c>
    </row>
    <row r="37" spans="1:14" ht="15.75" thickBot="1">
      <c r="A37" s="294" t="s">
        <v>65</v>
      </c>
      <c r="B37" s="294"/>
    </row>
    <row r="38" spans="1:14" ht="15.75" thickBot="1">
      <c r="A38" s="230">
        <v>1</v>
      </c>
      <c r="B38" s="230">
        <v>2</v>
      </c>
      <c r="C38" s="230">
        <v>3</v>
      </c>
      <c r="D38" s="230">
        <v>4</v>
      </c>
      <c r="E38" s="230">
        <v>5</v>
      </c>
      <c r="F38" s="230">
        <v>6</v>
      </c>
      <c r="G38" s="230">
        <v>7</v>
      </c>
      <c r="H38" s="230">
        <v>8</v>
      </c>
      <c r="I38" s="230">
        <v>9</v>
      </c>
      <c r="J38" s="230">
        <v>10</v>
      </c>
      <c r="L38" s="232" t="s">
        <v>361</v>
      </c>
      <c r="M38" s="234"/>
      <c r="N38" s="233"/>
    </row>
    <row r="39" spans="1:14">
      <c r="A39" s="2">
        <v>5</v>
      </c>
      <c r="B39" s="2">
        <v>10</v>
      </c>
      <c r="C39" s="2">
        <v>15</v>
      </c>
      <c r="D39" s="2">
        <v>20</v>
      </c>
      <c r="E39" s="2">
        <v>25</v>
      </c>
      <c r="F39" s="2">
        <v>30</v>
      </c>
      <c r="G39" s="2">
        <v>35</v>
      </c>
      <c r="H39" s="2">
        <v>40</v>
      </c>
      <c r="I39" s="2">
        <v>45</v>
      </c>
      <c r="J39" s="2">
        <v>50</v>
      </c>
    </row>
    <row r="40" spans="1:14">
      <c r="A40" s="2">
        <f>A$38*A39</f>
        <v>5</v>
      </c>
      <c r="B40" s="64">
        <f t="shared" ref="B40:J40" si="4">B$38*B39</f>
        <v>20</v>
      </c>
      <c r="C40" s="64">
        <f t="shared" si="4"/>
        <v>45</v>
      </c>
      <c r="D40" s="64">
        <f t="shared" si="4"/>
        <v>80</v>
      </c>
      <c r="E40" s="64">
        <f t="shared" si="4"/>
        <v>125</v>
      </c>
      <c r="F40" s="64">
        <f t="shared" si="4"/>
        <v>180</v>
      </c>
      <c r="G40" s="64">
        <f t="shared" si="4"/>
        <v>245</v>
      </c>
      <c r="H40" s="64">
        <f t="shared" si="4"/>
        <v>320</v>
      </c>
      <c r="I40" s="64">
        <f t="shared" si="4"/>
        <v>405</v>
      </c>
      <c r="J40" s="64">
        <f t="shared" si="4"/>
        <v>500</v>
      </c>
      <c r="L40" s="2" t="s">
        <v>358</v>
      </c>
    </row>
    <row r="41" spans="1:14">
      <c r="A41" s="231">
        <f t="shared" ref="A41:A43" si="5">A$38*A40</f>
        <v>5</v>
      </c>
      <c r="B41" s="231">
        <f t="shared" ref="B41:B43" si="6">B$38*B40</f>
        <v>40</v>
      </c>
      <c r="C41" s="231">
        <f t="shared" ref="C41:C43" si="7">C$38*C40</f>
        <v>135</v>
      </c>
      <c r="D41" s="231">
        <f t="shared" ref="D41:D43" si="8">D$38*D40</f>
        <v>320</v>
      </c>
      <c r="E41" s="231">
        <f t="shared" ref="E41:E43" si="9">E$38*E40</f>
        <v>625</v>
      </c>
      <c r="F41" s="231">
        <f t="shared" ref="F41:F43" si="10">F$38*F40</f>
        <v>1080</v>
      </c>
      <c r="G41" s="231">
        <f t="shared" ref="G41:G43" si="11">G$38*G40</f>
        <v>1715</v>
      </c>
      <c r="H41" s="231">
        <f t="shared" ref="H41:H43" si="12">H$38*H40</f>
        <v>2560</v>
      </c>
      <c r="I41" s="231">
        <f t="shared" ref="I41:I43" si="13">I$38*I40</f>
        <v>3645</v>
      </c>
      <c r="J41" s="231">
        <f t="shared" ref="J41:J43" si="14">J$38*J40</f>
        <v>5000</v>
      </c>
    </row>
    <row r="42" spans="1:14">
      <c r="A42" s="231">
        <f t="shared" si="5"/>
        <v>5</v>
      </c>
      <c r="B42" s="231">
        <f t="shared" si="6"/>
        <v>80</v>
      </c>
      <c r="C42" s="231">
        <f t="shared" si="7"/>
        <v>405</v>
      </c>
      <c r="D42" s="231">
        <f t="shared" si="8"/>
        <v>1280</v>
      </c>
      <c r="E42" s="231">
        <f t="shared" si="9"/>
        <v>3125</v>
      </c>
      <c r="F42" s="231">
        <f t="shared" si="10"/>
        <v>6480</v>
      </c>
      <c r="G42" s="231">
        <f t="shared" si="11"/>
        <v>12005</v>
      </c>
      <c r="H42" s="231">
        <f t="shared" si="12"/>
        <v>20480</v>
      </c>
      <c r="I42" s="231">
        <f t="shared" si="13"/>
        <v>32805</v>
      </c>
      <c r="J42" s="231">
        <f t="shared" si="14"/>
        <v>50000</v>
      </c>
    </row>
    <row r="43" spans="1:14">
      <c r="A43" s="231">
        <f t="shared" si="5"/>
        <v>5</v>
      </c>
      <c r="B43" s="231">
        <f t="shared" si="6"/>
        <v>160</v>
      </c>
      <c r="C43" s="231">
        <f t="shared" si="7"/>
        <v>1215</v>
      </c>
      <c r="D43" s="231">
        <f t="shared" si="8"/>
        <v>5120</v>
      </c>
      <c r="E43" s="231">
        <f t="shared" si="9"/>
        <v>15625</v>
      </c>
      <c r="F43" s="231">
        <f t="shared" si="10"/>
        <v>38880</v>
      </c>
      <c r="G43" s="231">
        <f t="shared" si="11"/>
        <v>84035</v>
      </c>
      <c r="H43" s="231">
        <f t="shared" si="12"/>
        <v>163840</v>
      </c>
      <c r="I43" s="231">
        <f t="shared" si="13"/>
        <v>295245</v>
      </c>
      <c r="J43" s="231">
        <f t="shared" si="14"/>
        <v>500000</v>
      </c>
    </row>
  </sheetData>
  <mergeCells count="4">
    <mergeCell ref="A1:B1"/>
    <mergeCell ref="A13:B13"/>
    <mergeCell ref="A25:B25"/>
    <mergeCell ref="A37:B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7"/>
  <sheetViews>
    <sheetView workbookViewId="0">
      <selection activeCell="C20" sqref="C20"/>
    </sheetView>
  </sheetViews>
  <sheetFormatPr baseColWidth="10" defaultColWidth="11.5703125" defaultRowHeight="15"/>
  <cols>
    <col min="1" max="1" width="11.5703125" style="2"/>
    <col min="2" max="6" width="11.5703125" style="29"/>
    <col min="7" max="16384" width="11.5703125" style="2"/>
  </cols>
  <sheetData>
    <row r="4" spans="2:6" s="31" customFormat="1">
      <c r="B4" s="30" t="s">
        <v>66</v>
      </c>
      <c r="C4" s="30"/>
      <c r="D4" s="30" t="s">
        <v>67</v>
      </c>
      <c r="E4" s="30"/>
      <c r="F4" s="30" t="s">
        <v>68</v>
      </c>
    </row>
    <row r="5" spans="2:6">
      <c r="B5" s="29">
        <v>11</v>
      </c>
      <c r="D5" s="29">
        <f>AVERAGE(B5:B7)</f>
        <v>37.333333333333336</v>
      </c>
      <c r="F5" s="29">
        <f>ROUND(D5:D5,0)</f>
        <v>37</v>
      </c>
    </row>
    <row r="6" spans="2:6">
      <c r="B6" s="29">
        <v>23</v>
      </c>
    </row>
    <row r="7" spans="2:6">
      <c r="B7" s="29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8"/>
  <sheetViews>
    <sheetView topLeftCell="A4" zoomScale="90" zoomScaleNormal="90" workbookViewId="0">
      <selection activeCell="C16" sqref="C16"/>
    </sheetView>
  </sheetViews>
  <sheetFormatPr baseColWidth="10" defaultColWidth="11.5703125" defaultRowHeight="15"/>
  <cols>
    <col min="1" max="1" width="11.5703125" style="266"/>
    <col min="2" max="2" width="18" style="266" customWidth="1"/>
    <col min="3" max="3" width="14" style="266" customWidth="1"/>
    <col min="4" max="4" width="16.7109375" style="266" customWidth="1"/>
    <col min="5" max="5" width="16.85546875" style="266" customWidth="1"/>
    <col min="6" max="6" width="14.42578125" style="266" customWidth="1"/>
    <col min="7" max="7" width="18.85546875" style="266" customWidth="1"/>
    <col min="8" max="8" width="11.5703125" style="266" customWidth="1"/>
    <col min="9" max="16384" width="11.5703125" style="266"/>
  </cols>
  <sheetData>
    <row r="1" spans="2:11" s="2" customFormat="1">
      <c r="B1" s="64"/>
      <c r="C1" s="29"/>
      <c r="D1" s="29"/>
      <c r="E1" s="64"/>
      <c r="F1" s="29"/>
      <c r="G1" s="29"/>
    </row>
    <row r="2" spans="2:11" s="2" customFormat="1">
      <c r="B2" s="64"/>
      <c r="C2" s="29"/>
      <c r="D2" s="29"/>
      <c r="E2" s="64"/>
      <c r="F2" s="29"/>
      <c r="G2" s="29"/>
    </row>
    <row r="3" spans="2:11" s="2" customFormat="1">
      <c r="B3" s="64"/>
      <c r="C3" s="29"/>
      <c r="D3" s="29"/>
      <c r="E3" s="64"/>
      <c r="F3" s="29"/>
      <c r="G3" s="29"/>
      <c r="J3" s="2" t="s">
        <v>402</v>
      </c>
    </row>
    <row r="4" spans="2:11" s="2" customFormat="1">
      <c r="B4" s="295" t="s">
        <v>70</v>
      </c>
      <c r="C4" s="295"/>
      <c r="D4" s="295"/>
      <c r="E4" s="34"/>
      <c r="F4" s="33"/>
      <c r="G4" s="29"/>
      <c r="J4" s="2" t="s">
        <v>215</v>
      </c>
      <c r="K4" s="2">
        <v>150</v>
      </c>
    </row>
    <row r="5" spans="2:11" s="2" customFormat="1">
      <c r="B5" s="64"/>
      <c r="C5" s="29"/>
      <c r="D5" s="29"/>
      <c r="E5" s="64"/>
      <c r="F5" s="29"/>
      <c r="G5" s="29"/>
    </row>
    <row r="6" spans="2:11" s="30" customFormat="1">
      <c r="B6" s="32" t="s">
        <v>71</v>
      </c>
      <c r="C6" s="32" t="s">
        <v>72</v>
      </c>
      <c r="D6" s="30" t="s">
        <v>75</v>
      </c>
      <c r="E6" s="32" t="s">
        <v>73</v>
      </c>
      <c r="F6" s="30" t="s">
        <v>74</v>
      </c>
      <c r="G6" s="30" t="s">
        <v>76</v>
      </c>
      <c r="H6" s="30" t="s">
        <v>213</v>
      </c>
      <c r="I6" s="30" t="s">
        <v>214</v>
      </c>
    </row>
    <row r="7" spans="2:11" s="2" customFormat="1">
      <c r="B7" s="64" t="s">
        <v>77</v>
      </c>
      <c r="C7" s="29">
        <v>25</v>
      </c>
      <c r="D7" s="29" t="s">
        <v>80</v>
      </c>
      <c r="E7" s="64" t="s">
        <v>78</v>
      </c>
      <c r="F7" s="29" t="s">
        <v>79</v>
      </c>
      <c r="G7" s="29" t="s">
        <v>81</v>
      </c>
      <c r="H7" s="29">
        <v>8</v>
      </c>
      <c r="I7" s="2">
        <f>H7*$K$4</f>
        <v>1200</v>
      </c>
    </row>
    <row r="8" spans="2:11" s="2" customFormat="1">
      <c r="B8" s="64" t="s">
        <v>82</v>
      </c>
      <c r="C8" s="29">
        <v>41</v>
      </c>
      <c r="D8" s="29" t="s">
        <v>80</v>
      </c>
      <c r="E8" s="64" t="s">
        <v>83</v>
      </c>
      <c r="F8" s="29" t="s">
        <v>84</v>
      </c>
      <c r="G8" s="29" t="s">
        <v>85</v>
      </c>
      <c r="H8" s="29">
        <v>8</v>
      </c>
      <c r="I8" s="64">
        <f t="shared" ref="I8:I13" si="0">H8*$K$4</f>
        <v>1200</v>
      </c>
    </row>
    <row r="9" spans="2:11" s="2" customFormat="1">
      <c r="B9" s="64" t="s">
        <v>86</v>
      </c>
      <c r="C9" s="29">
        <v>23</v>
      </c>
      <c r="D9" s="29" t="s">
        <v>80</v>
      </c>
      <c r="E9" s="64" t="s">
        <v>83</v>
      </c>
      <c r="F9" s="29" t="s">
        <v>84</v>
      </c>
      <c r="G9" s="29" t="s">
        <v>87</v>
      </c>
      <c r="H9" s="29">
        <v>8</v>
      </c>
      <c r="I9" s="64">
        <f t="shared" si="0"/>
        <v>1200</v>
      </c>
    </row>
    <row r="10" spans="2:11" s="2" customFormat="1">
      <c r="B10" s="64" t="s">
        <v>88</v>
      </c>
      <c r="C10" s="29">
        <v>36</v>
      </c>
      <c r="D10" s="29" t="s">
        <v>80</v>
      </c>
      <c r="E10" s="64" t="s">
        <v>89</v>
      </c>
      <c r="F10" s="29" t="s">
        <v>90</v>
      </c>
      <c r="G10" s="29" t="s">
        <v>91</v>
      </c>
      <c r="H10" s="29">
        <v>4</v>
      </c>
      <c r="I10" s="64">
        <f t="shared" si="0"/>
        <v>600</v>
      </c>
    </row>
    <row r="11" spans="2:11" s="2" customFormat="1">
      <c r="B11" s="64" t="s">
        <v>92</v>
      </c>
      <c r="C11" s="29">
        <v>37</v>
      </c>
      <c r="D11" s="29" t="s">
        <v>80</v>
      </c>
      <c r="E11" s="64" t="s">
        <v>83</v>
      </c>
      <c r="F11" s="29" t="s">
        <v>84</v>
      </c>
      <c r="G11" s="29" t="s">
        <v>81</v>
      </c>
      <c r="H11" s="29">
        <v>8</v>
      </c>
      <c r="I11" s="64">
        <f t="shared" si="0"/>
        <v>1200</v>
      </c>
    </row>
    <row r="12" spans="2:11" s="2" customFormat="1">
      <c r="B12" s="64" t="s">
        <v>93</v>
      </c>
      <c r="C12" s="29">
        <v>30</v>
      </c>
      <c r="D12" s="29" t="s">
        <v>80</v>
      </c>
      <c r="E12" s="64" t="s">
        <v>89</v>
      </c>
      <c r="F12" s="29" t="s">
        <v>90</v>
      </c>
      <c r="G12" s="29" t="s">
        <v>87</v>
      </c>
      <c r="H12" s="29">
        <v>4</v>
      </c>
      <c r="I12" s="64">
        <f t="shared" si="0"/>
        <v>600</v>
      </c>
    </row>
    <row r="13" spans="2:11" s="2" customFormat="1">
      <c r="B13" s="64" t="s">
        <v>94</v>
      </c>
      <c r="C13" s="29">
        <v>29</v>
      </c>
      <c r="D13" s="29" t="s">
        <v>80</v>
      </c>
      <c r="E13" s="64" t="s">
        <v>95</v>
      </c>
      <c r="F13" s="29" t="s">
        <v>96</v>
      </c>
      <c r="G13" s="29" t="s">
        <v>81</v>
      </c>
      <c r="H13" s="29">
        <v>8</v>
      </c>
      <c r="I13" s="64">
        <f t="shared" si="0"/>
        <v>1200</v>
      </c>
    </row>
    <row r="14" spans="2:11" s="2" customFormat="1">
      <c r="B14" s="64"/>
      <c r="C14" s="29"/>
      <c r="D14" s="29"/>
      <c r="E14" s="64"/>
      <c r="F14" s="29"/>
      <c r="G14" s="29"/>
    </row>
    <row r="15" spans="2:11" s="2" customFormat="1" ht="15.75" thickBot="1">
      <c r="B15" s="64"/>
      <c r="C15" s="29"/>
      <c r="D15" s="29"/>
      <c r="E15" s="64"/>
      <c r="F15" s="29"/>
      <c r="G15" s="29"/>
    </row>
    <row r="16" spans="2:11">
      <c r="C16" s="274" t="s">
        <v>382</v>
      </c>
      <c r="D16" s="275"/>
      <c r="E16" s="275"/>
      <c r="F16" s="275"/>
      <c r="G16" s="275"/>
      <c r="H16" s="276"/>
    </row>
    <row r="17" spans="3:8">
      <c r="C17" s="277"/>
      <c r="D17" s="278"/>
      <c r="E17" s="278"/>
      <c r="F17" s="278"/>
      <c r="G17" s="278"/>
      <c r="H17" s="279"/>
    </row>
    <row r="18" spans="3:8">
      <c r="C18" s="277" t="s">
        <v>390</v>
      </c>
      <c r="D18" s="278"/>
      <c r="E18" s="278"/>
      <c r="F18" s="278"/>
      <c r="G18" s="278"/>
      <c r="H18" s="279"/>
    </row>
    <row r="19" spans="3:8">
      <c r="C19" s="277"/>
      <c r="D19" s="280" t="s">
        <v>394</v>
      </c>
      <c r="E19" s="278"/>
      <c r="F19" s="278"/>
      <c r="G19" s="278"/>
      <c r="H19" s="279"/>
    </row>
    <row r="20" spans="3:8">
      <c r="C20" s="277"/>
      <c r="D20" s="278" t="s">
        <v>391</v>
      </c>
      <c r="E20" s="278"/>
      <c r="F20" s="278"/>
      <c r="G20" s="278"/>
      <c r="H20" s="279"/>
    </row>
    <row r="21" spans="3:8">
      <c r="C21" s="277"/>
      <c r="D21" s="278" t="s">
        <v>392</v>
      </c>
      <c r="E21" s="278"/>
      <c r="F21" s="278"/>
      <c r="G21" s="278"/>
      <c r="H21" s="279"/>
    </row>
    <row r="22" spans="3:8">
      <c r="C22" s="277"/>
      <c r="D22" s="278" t="s">
        <v>393</v>
      </c>
      <c r="E22" s="278"/>
      <c r="F22" s="278"/>
      <c r="G22" s="278"/>
      <c r="H22" s="279"/>
    </row>
    <row r="23" spans="3:8">
      <c r="C23" s="277"/>
      <c r="D23" s="278"/>
      <c r="E23" s="278"/>
      <c r="F23" s="278"/>
      <c r="G23" s="278"/>
      <c r="H23" s="279"/>
    </row>
    <row r="24" spans="3:8">
      <c r="C24" s="277" t="s">
        <v>396</v>
      </c>
      <c r="D24" s="278"/>
      <c r="E24" s="278"/>
      <c r="F24" s="278"/>
      <c r="G24" s="278"/>
      <c r="H24" s="279"/>
    </row>
    <row r="25" spans="3:8">
      <c r="C25" s="277"/>
      <c r="D25" s="280" t="s">
        <v>400</v>
      </c>
      <c r="E25" s="278"/>
      <c r="F25" s="278"/>
      <c r="G25" s="278"/>
      <c r="H25" s="279"/>
    </row>
    <row r="26" spans="3:8">
      <c r="C26" s="277"/>
      <c r="D26" s="278" t="s">
        <v>395</v>
      </c>
      <c r="E26" s="278"/>
      <c r="F26" s="278"/>
      <c r="G26" s="278"/>
      <c r="H26" s="279"/>
    </row>
    <row r="27" spans="3:8">
      <c r="C27" s="277"/>
      <c r="D27" s="278"/>
      <c r="E27" s="278"/>
      <c r="F27" s="278"/>
      <c r="G27" s="278"/>
      <c r="H27" s="279"/>
    </row>
    <row r="28" spans="3:8">
      <c r="C28" s="277" t="s">
        <v>401</v>
      </c>
      <c r="D28" s="278"/>
      <c r="E28" s="278"/>
      <c r="F28" s="278"/>
      <c r="G28" s="278"/>
      <c r="H28" s="279"/>
    </row>
    <row r="29" spans="3:8">
      <c r="C29" s="277"/>
      <c r="D29" s="280" t="s">
        <v>399</v>
      </c>
      <c r="E29" s="278"/>
      <c r="F29" s="278"/>
      <c r="G29" s="278"/>
      <c r="H29" s="279"/>
    </row>
    <row r="30" spans="3:8">
      <c r="C30" s="277"/>
      <c r="D30" s="278" t="s">
        <v>397</v>
      </c>
      <c r="E30" s="278"/>
      <c r="F30" s="278"/>
      <c r="G30" s="278"/>
      <c r="H30" s="279"/>
    </row>
    <row r="31" spans="3:8">
      <c r="C31" s="277"/>
      <c r="D31" s="278" t="s">
        <v>398</v>
      </c>
      <c r="E31" s="278"/>
      <c r="F31" s="278"/>
      <c r="G31" s="278"/>
      <c r="H31" s="279"/>
    </row>
    <row r="32" spans="3:8">
      <c r="C32" s="277"/>
      <c r="D32" s="278"/>
      <c r="E32" s="278"/>
      <c r="F32" s="278"/>
      <c r="G32" s="278"/>
      <c r="H32" s="279"/>
    </row>
    <row r="33" spans="3:8">
      <c r="C33" s="277" t="s">
        <v>409</v>
      </c>
      <c r="D33" s="278"/>
      <c r="E33" s="278"/>
      <c r="F33" s="278"/>
      <c r="G33" s="278"/>
      <c r="H33" s="279"/>
    </row>
    <row r="34" spans="3:8">
      <c r="C34" s="277"/>
      <c r="D34" s="280" t="s">
        <v>403</v>
      </c>
      <c r="E34" s="278"/>
      <c r="F34" s="278"/>
      <c r="G34" s="278"/>
      <c r="H34" s="279"/>
    </row>
    <row r="35" spans="3:8">
      <c r="C35" s="277"/>
      <c r="D35" s="278" t="s">
        <v>404</v>
      </c>
      <c r="E35" s="278"/>
      <c r="F35" s="278"/>
      <c r="G35" s="278"/>
      <c r="H35" s="279"/>
    </row>
    <row r="36" spans="3:8">
      <c r="C36" s="277"/>
      <c r="D36" s="278" t="s">
        <v>405</v>
      </c>
      <c r="E36" s="278" t="s">
        <v>407</v>
      </c>
      <c r="F36" s="278"/>
      <c r="G36" s="278"/>
      <c r="H36" s="279"/>
    </row>
    <row r="37" spans="3:8">
      <c r="C37" s="277"/>
      <c r="D37" s="278" t="s">
        <v>406</v>
      </c>
      <c r="E37" s="278" t="s">
        <v>408</v>
      </c>
      <c r="F37" s="278"/>
      <c r="G37" s="278"/>
      <c r="H37" s="279"/>
    </row>
    <row r="38" spans="3:8" ht="15.75" thickBot="1">
      <c r="C38" s="281"/>
      <c r="D38" s="282"/>
      <c r="E38" s="282"/>
      <c r="F38" s="282"/>
      <c r="G38" s="282"/>
      <c r="H38" s="283"/>
    </row>
  </sheetData>
  <mergeCells count="1">
    <mergeCell ref="B4:D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45"/>
  <sheetViews>
    <sheetView topLeftCell="A8" zoomScale="80" zoomScaleNormal="80" workbookViewId="0">
      <selection activeCell="C18" sqref="C18"/>
    </sheetView>
  </sheetViews>
  <sheetFormatPr baseColWidth="10" defaultColWidth="11.5703125" defaultRowHeight="15"/>
  <cols>
    <col min="1" max="2" width="11.5703125" style="2"/>
    <col min="3" max="3" width="18.42578125" style="2" bestFit="1" customWidth="1"/>
    <col min="4" max="10" width="11.5703125" style="2"/>
    <col min="11" max="11" width="12.5703125" style="2" customWidth="1"/>
    <col min="12" max="16384" width="11.5703125" style="2"/>
  </cols>
  <sheetData>
    <row r="3" spans="3:11">
      <c r="C3" s="288" t="s">
        <v>43</v>
      </c>
      <c r="D3" s="288"/>
    </row>
    <row r="5" spans="3:11">
      <c r="C5" s="297" t="s">
        <v>216</v>
      </c>
      <c r="D5" s="298" t="s">
        <v>45</v>
      </c>
      <c r="E5" s="298" t="s">
        <v>46</v>
      </c>
      <c r="F5" s="298" t="s">
        <v>47</v>
      </c>
      <c r="G5" s="298" t="s">
        <v>48</v>
      </c>
      <c r="H5" s="298" t="s">
        <v>49</v>
      </c>
      <c r="I5" s="298" t="s">
        <v>50</v>
      </c>
      <c r="J5" s="298" t="s">
        <v>51</v>
      </c>
      <c r="K5" s="296" t="s">
        <v>52</v>
      </c>
    </row>
    <row r="6" spans="3:11" ht="28.9" customHeight="1">
      <c r="C6" s="297"/>
      <c r="D6" s="298"/>
      <c r="E6" s="298"/>
      <c r="F6" s="298"/>
      <c r="G6" s="298"/>
      <c r="H6" s="298"/>
      <c r="I6" s="298"/>
      <c r="J6" s="298"/>
      <c r="K6" s="296"/>
    </row>
    <row r="7" spans="3:11">
      <c r="C7" s="2" t="s">
        <v>102</v>
      </c>
      <c r="D7" s="2">
        <v>22</v>
      </c>
      <c r="E7" s="2">
        <v>11</v>
      </c>
      <c r="F7" s="2">
        <v>15</v>
      </c>
      <c r="G7" s="2">
        <v>11</v>
      </c>
      <c r="H7" s="2">
        <v>9</v>
      </c>
      <c r="I7" s="2">
        <v>3</v>
      </c>
      <c r="J7" s="2">
        <f t="shared" ref="J7:J15" si="0">SUM(D7:I7)</f>
        <v>71</v>
      </c>
      <c r="K7" s="35">
        <f t="shared" ref="K7:K15" si="1">AVERAGE(D7:I7)</f>
        <v>11.833333333333334</v>
      </c>
    </row>
    <row r="8" spans="3:11">
      <c r="C8" s="2" t="s">
        <v>98</v>
      </c>
      <c r="D8" s="2">
        <v>26</v>
      </c>
      <c r="E8" s="2">
        <v>24</v>
      </c>
      <c r="F8" s="2">
        <v>19</v>
      </c>
      <c r="G8" s="2">
        <v>11</v>
      </c>
      <c r="H8" s="2">
        <v>17</v>
      </c>
      <c r="I8" s="2">
        <v>56</v>
      </c>
      <c r="J8" s="2">
        <f t="shared" si="0"/>
        <v>153</v>
      </c>
      <c r="K8" s="35">
        <f t="shared" si="1"/>
        <v>25.5</v>
      </c>
    </row>
    <row r="9" spans="3:11">
      <c r="C9" s="2" t="s">
        <v>98</v>
      </c>
      <c r="D9" s="2">
        <v>25</v>
      </c>
      <c r="E9" s="2">
        <v>31</v>
      </c>
      <c r="F9" s="2">
        <v>22</v>
      </c>
      <c r="G9" s="2">
        <v>20</v>
      </c>
      <c r="H9" s="2">
        <v>21</v>
      </c>
      <c r="I9" s="2">
        <v>4</v>
      </c>
      <c r="J9" s="2">
        <f t="shared" si="0"/>
        <v>123</v>
      </c>
      <c r="K9" s="35">
        <f t="shared" si="1"/>
        <v>20.5</v>
      </c>
    </row>
    <row r="10" spans="3:11">
      <c r="C10" s="2" t="s">
        <v>99</v>
      </c>
      <c r="D10" s="2">
        <v>25</v>
      </c>
      <c r="E10" s="2">
        <v>31</v>
      </c>
      <c r="F10" s="2">
        <v>22</v>
      </c>
      <c r="G10" s="2">
        <v>20</v>
      </c>
      <c r="H10" s="2">
        <v>21</v>
      </c>
      <c r="I10" s="2">
        <v>4</v>
      </c>
      <c r="J10" s="2">
        <f t="shared" si="0"/>
        <v>123</v>
      </c>
      <c r="K10" s="35">
        <f t="shared" si="1"/>
        <v>20.5</v>
      </c>
    </row>
    <row r="11" spans="3:11">
      <c r="C11" s="2" t="s">
        <v>101</v>
      </c>
      <c r="D11" s="2">
        <v>14</v>
      </c>
      <c r="E11" s="2">
        <v>11</v>
      </c>
      <c r="F11" s="2">
        <v>23</v>
      </c>
      <c r="G11" s="2">
        <v>23</v>
      </c>
      <c r="H11" s="2">
        <v>20</v>
      </c>
      <c r="I11" s="2">
        <v>12</v>
      </c>
      <c r="J11" s="2">
        <f t="shared" si="0"/>
        <v>103</v>
      </c>
      <c r="K11" s="35">
        <f t="shared" si="1"/>
        <v>17.166666666666668</v>
      </c>
    </row>
    <row r="12" spans="3:11">
      <c r="C12" s="2" t="s">
        <v>104</v>
      </c>
      <c r="D12" s="2">
        <v>1</v>
      </c>
      <c r="E12" s="2">
        <v>2</v>
      </c>
      <c r="F12" s="2">
        <v>3</v>
      </c>
      <c r="G12" s="2">
        <v>4</v>
      </c>
      <c r="H12" s="2">
        <v>5</v>
      </c>
      <c r="I12" s="2">
        <v>6</v>
      </c>
      <c r="J12" s="2">
        <f t="shared" si="0"/>
        <v>21</v>
      </c>
      <c r="K12" s="35">
        <f t="shared" si="1"/>
        <v>3.5</v>
      </c>
    </row>
    <row r="13" spans="3:11">
      <c r="C13" s="2" t="s">
        <v>100</v>
      </c>
      <c r="D13" s="2">
        <v>7</v>
      </c>
      <c r="E13" s="2">
        <v>8</v>
      </c>
      <c r="F13" s="2">
        <v>11</v>
      </c>
      <c r="G13" s="2">
        <v>7</v>
      </c>
      <c r="H13" s="2">
        <v>5</v>
      </c>
      <c r="I13" s="2">
        <v>67</v>
      </c>
      <c r="J13" s="2">
        <f t="shared" si="0"/>
        <v>105</v>
      </c>
      <c r="K13" s="35">
        <f t="shared" si="1"/>
        <v>17.5</v>
      </c>
    </row>
    <row r="14" spans="3:11">
      <c r="C14" s="2" t="s">
        <v>97</v>
      </c>
      <c r="D14" s="2">
        <v>11</v>
      </c>
      <c r="E14" s="2">
        <v>18</v>
      </c>
      <c r="F14" s="2">
        <v>19</v>
      </c>
      <c r="G14" s="2">
        <v>10</v>
      </c>
      <c r="H14" s="2">
        <v>7</v>
      </c>
      <c r="I14" s="2">
        <v>89</v>
      </c>
      <c r="J14" s="2">
        <f t="shared" si="0"/>
        <v>154</v>
      </c>
      <c r="K14" s="35">
        <f t="shared" si="1"/>
        <v>25.666666666666668</v>
      </c>
    </row>
    <row r="15" spans="3:11">
      <c r="C15" s="64" t="s">
        <v>103</v>
      </c>
      <c r="D15" s="64">
        <v>8</v>
      </c>
      <c r="E15" s="64">
        <v>10</v>
      </c>
      <c r="F15" s="64">
        <v>6</v>
      </c>
      <c r="G15" s="64">
        <v>7</v>
      </c>
      <c r="H15" s="64">
        <v>8</v>
      </c>
      <c r="I15" s="64">
        <v>9</v>
      </c>
      <c r="J15" s="64">
        <f t="shared" si="0"/>
        <v>48</v>
      </c>
      <c r="K15" s="35">
        <f t="shared" si="1"/>
        <v>8</v>
      </c>
    </row>
    <row r="16" spans="3:11">
      <c r="D16" s="2">
        <f t="shared" ref="D16:I16" si="2">SUM(D7:D15)</f>
        <v>139</v>
      </c>
      <c r="E16" s="2">
        <f t="shared" si="2"/>
        <v>146</v>
      </c>
      <c r="F16" s="2">
        <f t="shared" si="2"/>
        <v>140</v>
      </c>
      <c r="G16" s="2">
        <f t="shared" si="2"/>
        <v>113</v>
      </c>
      <c r="H16" s="2">
        <f t="shared" si="2"/>
        <v>113</v>
      </c>
      <c r="I16" s="2">
        <f t="shared" si="2"/>
        <v>250</v>
      </c>
    </row>
    <row r="17" spans="3:13" ht="15.75" thickBot="1"/>
    <row r="18" spans="3:13">
      <c r="C18" s="242" t="s">
        <v>382</v>
      </c>
      <c r="D18" s="243"/>
      <c r="E18" s="243"/>
      <c r="F18" s="243"/>
      <c r="G18" s="243"/>
      <c r="H18" s="243"/>
      <c r="I18" s="243"/>
      <c r="J18" s="243"/>
      <c r="K18" s="243"/>
      <c r="L18" s="243"/>
      <c r="M18" s="244"/>
    </row>
    <row r="19" spans="3:13">
      <c r="C19" s="245"/>
      <c r="D19" s="65"/>
      <c r="E19" s="65"/>
      <c r="F19" s="65"/>
      <c r="G19" s="65"/>
      <c r="H19" s="65"/>
      <c r="I19" s="65"/>
      <c r="J19" s="65"/>
      <c r="K19" s="65"/>
      <c r="L19" s="65"/>
      <c r="M19" s="246"/>
    </row>
    <row r="20" spans="3:13">
      <c r="C20" s="245" t="s">
        <v>413</v>
      </c>
      <c r="D20" s="65"/>
      <c r="E20" s="65"/>
      <c r="F20" s="65"/>
      <c r="G20" s="65"/>
      <c r="H20" s="65"/>
      <c r="I20" s="65"/>
      <c r="J20" s="65"/>
      <c r="K20" s="65"/>
      <c r="L20" s="65"/>
      <c r="M20" s="246"/>
    </row>
    <row r="21" spans="3:13">
      <c r="C21" s="245"/>
      <c r="D21" s="249" t="s">
        <v>410</v>
      </c>
      <c r="E21" s="65"/>
      <c r="F21" s="65"/>
      <c r="G21" s="65"/>
      <c r="H21" s="65"/>
      <c r="I21" s="65"/>
      <c r="J21" s="65"/>
      <c r="K21" s="65"/>
      <c r="L21" s="65"/>
      <c r="M21" s="246"/>
    </row>
    <row r="22" spans="3:13">
      <c r="C22" s="245"/>
      <c r="D22" s="65" t="s">
        <v>411</v>
      </c>
      <c r="E22" s="65"/>
      <c r="F22" s="65"/>
      <c r="G22" s="65"/>
      <c r="H22" s="65"/>
      <c r="I22" s="65"/>
      <c r="J22" s="65"/>
      <c r="K22" s="65"/>
      <c r="L22" s="65"/>
      <c r="M22" s="246"/>
    </row>
    <row r="23" spans="3:13">
      <c r="C23" s="245"/>
      <c r="D23" s="65"/>
      <c r="E23" s="65"/>
      <c r="F23" s="65"/>
      <c r="G23" s="65"/>
      <c r="H23" s="65"/>
      <c r="I23" s="65"/>
      <c r="J23" s="65"/>
      <c r="K23" s="65"/>
      <c r="L23" s="65"/>
      <c r="M23" s="246"/>
    </row>
    <row r="24" spans="3:13">
      <c r="C24" s="245" t="s">
        <v>414</v>
      </c>
      <c r="D24" s="67"/>
      <c r="E24" s="65"/>
      <c r="F24" s="65"/>
      <c r="G24" s="65"/>
      <c r="H24" s="65"/>
      <c r="I24" s="65"/>
      <c r="J24" s="65"/>
      <c r="K24" s="65"/>
      <c r="L24" s="65"/>
      <c r="M24" s="246"/>
    </row>
    <row r="25" spans="3:13">
      <c r="C25" s="245"/>
      <c r="D25" s="65"/>
      <c r="E25" s="65"/>
      <c r="F25" s="65"/>
      <c r="G25" s="65"/>
      <c r="H25" s="65"/>
      <c r="I25" s="65"/>
      <c r="J25" s="65"/>
      <c r="K25" s="65"/>
      <c r="L25" s="65"/>
      <c r="M25" s="246"/>
    </row>
    <row r="26" spans="3:13">
      <c r="C26" s="245"/>
      <c r="D26" s="65"/>
      <c r="E26" s="65"/>
      <c r="F26" s="65"/>
      <c r="G26" s="65"/>
      <c r="H26" s="65"/>
      <c r="I26" s="65"/>
      <c r="J26" s="65"/>
      <c r="K26" s="65"/>
      <c r="L26" s="65"/>
      <c r="M26" s="246"/>
    </row>
    <row r="27" spans="3:13">
      <c r="C27" s="245"/>
      <c r="D27" s="65"/>
      <c r="E27" s="65"/>
      <c r="F27" s="65"/>
      <c r="G27" s="65"/>
      <c r="H27" s="65"/>
      <c r="I27" s="65"/>
      <c r="J27" s="65"/>
      <c r="K27" s="65"/>
      <c r="L27" s="65"/>
      <c r="M27" s="246"/>
    </row>
    <row r="28" spans="3:13">
      <c r="C28" s="245"/>
      <c r="D28" s="65"/>
      <c r="E28" s="65"/>
      <c r="F28" s="65"/>
      <c r="G28" s="65"/>
      <c r="H28" s="65"/>
      <c r="I28" s="65"/>
      <c r="J28" s="65"/>
      <c r="K28" s="65"/>
      <c r="L28" s="65"/>
      <c r="M28" s="246"/>
    </row>
    <row r="29" spans="3:13">
      <c r="C29" s="245"/>
      <c r="D29" s="65"/>
      <c r="E29" s="65"/>
      <c r="F29" s="65"/>
      <c r="G29" s="65"/>
      <c r="H29" s="65"/>
      <c r="I29" s="65"/>
      <c r="J29" s="65"/>
      <c r="K29" s="65"/>
      <c r="L29" s="65"/>
      <c r="M29" s="246"/>
    </row>
    <row r="30" spans="3:13">
      <c r="C30" s="245"/>
      <c r="D30" s="65"/>
      <c r="E30" s="65"/>
      <c r="F30" s="65"/>
      <c r="G30" s="65"/>
      <c r="H30" s="65"/>
      <c r="I30" s="65"/>
      <c r="J30" s="65"/>
      <c r="K30" s="65"/>
      <c r="L30" s="65"/>
      <c r="M30" s="246"/>
    </row>
    <row r="31" spans="3:13">
      <c r="C31" s="245"/>
      <c r="D31" s="65"/>
      <c r="E31" s="65"/>
      <c r="F31" s="65"/>
      <c r="G31" s="65"/>
      <c r="H31" s="65"/>
      <c r="I31" s="65"/>
      <c r="J31" s="65"/>
      <c r="K31" s="65"/>
      <c r="L31" s="65"/>
      <c r="M31" s="246"/>
    </row>
    <row r="32" spans="3:13">
      <c r="C32" s="245"/>
      <c r="D32" s="65"/>
      <c r="E32" s="65"/>
      <c r="F32" s="65"/>
      <c r="G32" s="65"/>
      <c r="H32" s="65"/>
      <c r="I32" s="65"/>
      <c r="J32" s="65"/>
      <c r="K32" s="65"/>
      <c r="L32" s="65"/>
      <c r="M32" s="246"/>
    </row>
    <row r="33" spans="3:13">
      <c r="C33" s="245"/>
      <c r="D33" s="65"/>
      <c r="E33" s="65"/>
      <c r="F33" s="65"/>
      <c r="G33" s="65"/>
      <c r="H33" s="65"/>
      <c r="I33" s="65"/>
      <c r="J33" s="65"/>
      <c r="K33" s="65"/>
      <c r="L33" s="65"/>
      <c r="M33" s="246"/>
    </row>
    <row r="34" spans="3:13">
      <c r="C34" s="245"/>
      <c r="D34" s="65"/>
      <c r="E34" s="65"/>
      <c r="F34" s="65"/>
      <c r="G34" s="65"/>
      <c r="H34" s="65"/>
      <c r="I34" s="65"/>
      <c r="J34" s="65"/>
      <c r="K34" s="65"/>
      <c r="L34" s="65"/>
      <c r="M34" s="246"/>
    </row>
    <row r="35" spans="3:13">
      <c r="C35" s="245"/>
      <c r="D35" s="65"/>
      <c r="E35" s="65"/>
      <c r="F35" s="65"/>
      <c r="G35" s="65"/>
      <c r="H35" s="65"/>
      <c r="I35" s="65"/>
      <c r="J35" s="65"/>
      <c r="K35" s="65"/>
      <c r="L35" s="65"/>
      <c r="M35" s="246"/>
    </row>
    <row r="36" spans="3:13">
      <c r="C36" s="245"/>
      <c r="D36" s="65"/>
      <c r="E36" s="65"/>
      <c r="F36" s="65"/>
      <c r="G36" s="65"/>
      <c r="H36" s="65"/>
      <c r="I36" s="65"/>
      <c r="J36" s="65"/>
      <c r="K36" s="65"/>
      <c r="L36" s="65"/>
      <c r="M36" s="246"/>
    </row>
    <row r="37" spans="3:13">
      <c r="C37" s="245"/>
      <c r="D37" s="65"/>
      <c r="E37" s="65"/>
      <c r="F37" s="65"/>
      <c r="G37" s="65"/>
      <c r="H37" s="65"/>
      <c r="I37" s="65"/>
      <c r="J37" s="65"/>
      <c r="K37" s="65"/>
      <c r="L37" s="65"/>
      <c r="M37" s="246"/>
    </row>
    <row r="38" spans="3:13">
      <c r="C38" s="245"/>
      <c r="D38" s="65"/>
      <c r="E38" s="65"/>
      <c r="F38" s="65"/>
      <c r="G38" s="65"/>
      <c r="H38" s="65"/>
      <c r="I38" s="65"/>
      <c r="J38" s="65"/>
      <c r="K38" s="65"/>
      <c r="L38" s="65"/>
      <c r="M38" s="246"/>
    </row>
    <row r="39" spans="3:13">
      <c r="C39" s="245"/>
      <c r="D39" s="249" t="s">
        <v>419</v>
      </c>
      <c r="E39" s="65"/>
      <c r="F39" s="65"/>
      <c r="G39" s="65"/>
      <c r="H39" s="65"/>
      <c r="I39" s="65"/>
      <c r="J39" s="65"/>
      <c r="K39" s="65"/>
      <c r="L39" s="65"/>
      <c r="M39" s="246"/>
    </row>
    <row r="40" spans="3:13">
      <c r="C40" s="245"/>
      <c r="D40" s="249" t="s">
        <v>415</v>
      </c>
      <c r="E40" s="65"/>
      <c r="F40" s="65"/>
      <c r="G40" s="65"/>
      <c r="H40" s="65"/>
      <c r="I40" s="65"/>
      <c r="J40" s="65"/>
      <c r="K40" s="65"/>
      <c r="L40" s="65"/>
      <c r="M40" s="246"/>
    </row>
    <row r="41" spans="3:13">
      <c r="C41" s="245"/>
      <c r="D41" s="249" t="s">
        <v>416</v>
      </c>
      <c r="E41" s="65"/>
      <c r="F41" s="65"/>
      <c r="G41" s="65"/>
      <c r="H41" s="65"/>
      <c r="I41" s="65"/>
      <c r="J41" s="65"/>
      <c r="K41" s="65"/>
      <c r="L41" s="65"/>
      <c r="M41" s="246"/>
    </row>
    <row r="42" spans="3:13">
      <c r="C42" s="245"/>
      <c r="D42" s="249" t="s">
        <v>417</v>
      </c>
      <c r="E42" s="65"/>
      <c r="F42" s="65"/>
      <c r="G42" s="65"/>
      <c r="H42" s="65"/>
      <c r="I42" s="65"/>
      <c r="J42" s="65"/>
      <c r="K42" s="65"/>
      <c r="L42" s="65"/>
      <c r="M42" s="246"/>
    </row>
    <row r="43" spans="3:13">
      <c r="C43" s="245"/>
      <c r="D43" s="65" t="s">
        <v>412</v>
      </c>
      <c r="E43" s="65"/>
      <c r="F43" s="65"/>
      <c r="G43" s="65"/>
      <c r="H43" s="65"/>
      <c r="I43" s="65"/>
      <c r="J43" s="65"/>
      <c r="K43" s="65"/>
      <c r="L43" s="65"/>
      <c r="M43" s="246"/>
    </row>
    <row r="44" spans="3:13">
      <c r="C44" s="245"/>
      <c r="D44" s="65" t="s">
        <v>418</v>
      </c>
      <c r="E44" s="65"/>
      <c r="F44" s="65"/>
      <c r="G44" s="65"/>
      <c r="H44" s="65"/>
      <c r="I44" s="65"/>
      <c r="J44" s="65"/>
      <c r="K44" s="65"/>
      <c r="L44" s="65"/>
      <c r="M44" s="246"/>
    </row>
    <row r="45" spans="3:13" ht="15.75" thickBot="1">
      <c r="C45" s="251"/>
      <c r="D45" s="252"/>
      <c r="E45" s="252"/>
      <c r="F45" s="252"/>
      <c r="G45" s="252"/>
      <c r="H45" s="252"/>
      <c r="I45" s="252"/>
      <c r="J45" s="252"/>
      <c r="K45" s="252"/>
      <c r="L45" s="252"/>
      <c r="M45" s="253"/>
    </row>
  </sheetData>
  <sortState ref="C8:K15">
    <sortCondition descending="1" ref="C7:C15"/>
    <sortCondition descending="1" ref="K7:K15"/>
  </sortState>
  <mergeCells count="10">
    <mergeCell ref="C3:D3"/>
    <mergeCell ref="K5:K6"/>
    <mergeCell ref="C5:C6"/>
    <mergeCell ref="D5:D6"/>
    <mergeCell ref="E5:E6"/>
    <mergeCell ref="F5:F6"/>
    <mergeCell ref="G5:G6"/>
    <mergeCell ref="H5:H6"/>
    <mergeCell ref="I5:I6"/>
    <mergeCell ref="J5:J6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6"/>
  <sheetViews>
    <sheetView topLeftCell="A4" zoomScale="80" zoomScaleNormal="80" workbookViewId="0">
      <selection activeCell="B19" sqref="B19"/>
    </sheetView>
  </sheetViews>
  <sheetFormatPr baseColWidth="10" defaultColWidth="11.5703125" defaultRowHeight="15"/>
  <cols>
    <col min="1" max="1" width="11.5703125" style="2"/>
    <col min="2" max="2" width="12.85546875" style="2" customWidth="1"/>
    <col min="3" max="3" width="9.140625" style="2" customWidth="1"/>
    <col min="4" max="10" width="11.5703125" style="2"/>
    <col min="11" max="11" width="8.85546875" style="31" customWidth="1"/>
    <col min="12" max="16384" width="11.5703125" style="2"/>
  </cols>
  <sheetData>
    <row r="3" spans="2:11" ht="23.25">
      <c r="B3" s="36" t="s">
        <v>105</v>
      </c>
    </row>
    <row r="4" spans="2:11" ht="18.75">
      <c r="B4" s="37" t="s">
        <v>106</v>
      </c>
    </row>
    <row r="6" spans="2:11" ht="15.75" thickBot="1"/>
    <row r="7" spans="2:11" s="44" customFormat="1" ht="30.75" thickBot="1">
      <c r="B7" s="38" t="s">
        <v>107</v>
      </c>
      <c r="C7" s="39" t="s">
        <v>108</v>
      </c>
      <c r="D7" s="40" t="s">
        <v>45</v>
      </c>
      <c r="E7" s="41" t="s">
        <v>46</v>
      </c>
      <c r="F7" s="41" t="s">
        <v>47</v>
      </c>
      <c r="G7" s="41" t="s">
        <v>48</v>
      </c>
      <c r="H7" s="41" t="s">
        <v>49</v>
      </c>
      <c r="I7" s="41" t="s">
        <v>50</v>
      </c>
      <c r="J7" s="42" t="s">
        <v>109</v>
      </c>
      <c r="K7" s="43" t="s">
        <v>110</v>
      </c>
    </row>
    <row r="8" spans="2:11">
      <c r="B8" s="45" t="s">
        <v>111</v>
      </c>
      <c r="C8" s="46">
        <v>35</v>
      </c>
      <c r="D8" s="47">
        <v>4</v>
      </c>
      <c r="E8" s="48">
        <v>4</v>
      </c>
      <c r="F8" s="48">
        <v>5</v>
      </c>
      <c r="G8" s="48">
        <v>4</v>
      </c>
      <c r="H8" s="48">
        <v>4</v>
      </c>
      <c r="I8" s="48">
        <v>9</v>
      </c>
      <c r="J8" s="49">
        <v>1</v>
      </c>
      <c r="K8" s="50">
        <v>4</v>
      </c>
    </row>
    <row r="9" spans="2:11">
      <c r="B9" s="51" t="s">
        <v>112</v>
      </c>
      <c r="C9" s="52">
        <v>54</v>
      </c>
      <c r="D9" s="53">
        <v>5</v>
      </c>
      <c r="E9" s="54">
        <v>7</v>
      </c>
      <c r="F9" s="54">
        <v>11</v>
      </c>
      <c r="G9" s="54">
        <v>7</v>
      </c>
      <c r="H9" s="54">
        <v>7</v>
      </c>
      <c r="I9" s="54">
        <v>7</v>
      </c>
      <c r="J9" s="55">
        <v>7</v>
      </c>
      <c r="K9" s="56">
        <v>3</v>
      </c>
    </row>
    <row r="10" spans="2:11">
      <c r="B10" s="51" t="s">
        <v>113</v>
      </c>
      <c r="C10" s="52">
        <v>46</v>
      </c>
      <c r="D10" s="53">
        <v>2</v>
      </c>
      <c r="E10" s="54">
        <v>8</v>
      </c>
      <c r="F10" s="54">
        <v>4</v>
      </c>
      <c r="G10" s="54">
        <v>8</v>
      </c>
      <c r="H10" s="54">
        <v>8</v>
      </c>
      <c r="I10" s="54">
        <v>6</v>
      </c>
      <c r="J10" s="55">
        <v>9</v>
      </c>
      <c r="K10" s="56">
        <v>1</v>
      </c>
    </row>
    <row r="11" spans="2:11">
      <c r="B11" s="51" t="s">
        <v>114</v>
      </c>
      <c r="C11" s="52">
        <v>41</v>
      </c>
      <c r="D11" s="53">
        <v>9</v>
      </c>
      <c r="E11" s="54">
        <v>5</v>
      </c>
      <c r="F11" s="54">
        <v>2</v>
      </c>
      <c r="G11" s="54">
        <v>8</v>
      </c>
      <c r="H11" s="54">
        <v>5</v>
      </c>
      <c r="I11" s="54">
        <v>4</v>
      </c>
      <c r="J11" s="55">
        <v>3</v>
      </c>
      <c r="K11" s="56">
        <v>5</v>
      </c>
    </row>
    <row r="12" spans="2:11">
      <c r="B12" s="51" t="s">
        <v>115</v>
      </c>
      <c r="C12" s="52">
        <v>88</v>
      </c>
      <c r="D12" s="53">
        <v>14</v>
      </c>
      <c r="E12" s="54">
        <v>1</v>
      </c>
      <c r="F12" s="54">
        <v>9</v>
      </c>
      <c r="G12" s="54">
        <v>8</v>
      </c>
      <c r="H12" s="54">
        <v>2</v>
      </c>
      <c r="I12" s="54">
        <v>3</v>
      </c>
      <c r="J12" s="55">
        <v>5</v>
      </c>
      <c r="K12" s="56">
        <v>46</v>
      </c>
    </row>
    <row r="13" spans="2:11">
      <c r="B13" s="51" t="s">
        <v>116</v>
      </c>
      <c r="C13" s="52">
        <v>65</v>
      </c>
      <c r="D13" s="53">
        <v>2</v>
      </c>
      <c r="E13" s="54">
        <v>2</v>
      </c>
      <c r="F13" s="54">
        <v>8</v>
      </c>
      <c r="G13" s="54">
        <v>5</v>
      </c>
      <c r="H13" s="54">
        <v>2</v>
      </c>
      <c r="I13" s="54">
        <v>1</v>
      </c>
      <c r="J13" s="55">
        <v>4</v>
      </c>
      <c r="K13" s="56">
        <v>41</v>
      </c>
    </row>
    <row r="14" spans="2:11">
      <c r="B14" s="51" t="s">
        <v>117</v>
      </c>
      <c r="C14" s="52">
        <v>52</v>
      </c>
      <c r="D14" s="53">
        <v>5</v>
      </c>
      <c r="E14" s="54">
        <v>9</v>
      </c>
      <c r="F14" s="54">
        <v>7</v>
      </c>
      <c r="G14" s="54">
        <v>2</v>
      </c>
      <c r="H14" s="54">
        <v>3</v>
      </c>
      <c r="I14" s="54">
        <v>2</v>
      </c>
      <c r="J14" s="55">
        <v>6</v>
      </c>
      <c r="K14" s="56">
        <v>18</v>
      </c>
    </row>
    <row r="15" spans="2:11">
      <c r="B15" s="51" t="s">
        <v>118</v>
      </c>
      <c r="C15" s="52">
        <v>62</v>
      </c>
      <c r="D15" s="53">
        <v>11</v>
      </c>
      <c r="E15" s="54">
        <v>6</v>
      </c>
      <c r="F15" s="54">
        <v>6</v>
      </c>
      <c r="G15" s="54">
        <v>1</v>
      </c>
      <c r="H15" s="54">
        <v>10</v>
      </c>
      <c r="I15" s="54">
        <v>8</v>
      </c>
      <c r="J15" s="55">
        <v>2</v>
      </c>
      <c r="K15" s="56">
        <v>18</v>
      </c>
    </row>
    <row r="16" spans="2:11" ht="15.75" thickBot="1">
      <c r="B16" s="57" t="s">
        <v>119</v>
      </c>
      <c r="C16" s="58">
        <v>70</v>
      </c>
      <c r="D16" s="59">
        <v>2</v>
      </c>
      <c r="E16" s="60">
        <v>4</v>
      </c>
      <c r="F16" s="60">
        <v>2</v>
      </c>
      <c r="G16" s="60">
        <v>6</v>
      </c>
      <c r="H16" s="60">
        <v>9</v>
      </c>
      <c r="I16" s="60">
        <v>6</v>
      </c>
      <c r="J16" s="61">
        <v>8</v>
      </c>
      <c r="K16" s="62">
        <v>33</v>
      </c>
    </row>
    <row r="18" spans="2:11" ht="15.75" thickBot="1"/>
    <row r="19" spans="2:11">
      <c r="B19" s="267" t="s">
        <v>382</v>
      </c>
      <c r="C19" s="243"/>
      <c r="D19" s="243"/>
      <c r="E19" s="243"/>
      <c r="F19" s="243"/>
      <c r="G19" s="243"/>
      <c r="H19" s="243"/>
      <c r="I19" s="243"/>
      <c r="J19" s="243"/>
      <c r="K19" s="268"/>
    </row>
    <row r="20" spans="2:11">
      <c r="B20" s="245"/>
      <c r="C20" s="65"/>
      <c r="D20" s="65"/>
      <c r="E20" s="65"/>
      <c r="F20" s="65"/>
      <c r="G20" s="65"/>
      <c r="H20" s="65"/>
      <c r="I20" s="65"/>
      <c r="J20" s="65"/>
      <c r="K20" s="269"/>
    </row>
    <row r="21" spans="2:11">
      <c r="B21" s="245" t="s">
        <v>422</v>
      </c>
      <c r="C21" s="65"/>
      <c r="D21" s="65"/>
      <c r="E21" s="65"/>
      <c r="F21" s="65"/>
      <c r="G21" s="65"/>
      <c r="H21" s="65"/>
      <c r="I21" s="65"/>
      <c r="J21" s="65"/>
      <c r="K21" s="269"/>
    </row>
    <row r="22" spans="2:11">
      <c r="B22" s="245"/>
      <c r="C22" s="249" t="s">
        <v>421</v>
      </c>
      <c r="D22" s="65"/>
      <c r="E22" s="65"/>
      <c r="F22" s="65"/>
      <c r="G22" s="65"/>
      <c r="H22" s="65"/>
      <c r="I22" s="65"/>
      <c r="J22" s="65"/>
      <c r="K22" s="269"/>
    </row>
    <row r="23" spans="2:11">
      <c r="B23" s="245"/>
      <c r="C23" s="270" t="s">
        <v>420</v>
      </c>
      <c r="D23" s="65"/>
      <c r="E23" s="65"/>
      <c r="F23" s="65"/>
      <c r="G23" s="65"/>
      <c r="H23" s="65"/>
      <c r="I23" s="65"/>
      <c r="J23" s="65"/>
      <c r="K23" s="269"/>
    </row>
    <row r="24" spans="2:11">
      <c r="B24" s="245"/>
      <c r="C24" s="65"/>
      <c r="D24" s="65"/>
      <c r="E24" s="65"/>
      <c r="F24" s="65"/>
      <c r="G24" s="65"/>
      <c r="H24" s="65"/>
      <c r="I24" s="65"/>
      <c r="J24" s="65"/>
      <c r="K24" s="269"/>
    </row>
    <row r="25" spans="2:11">
      <c r="B25" s="245"/>
      <c r="C25" s="249" t="s">
        <v>427</v>
      </c>
      <c r="D25" s="65"/>
      <c r="E25" s="65"/>
      <c r="F25" s="65"/>
      <c r="G25" s="65"/>
      <c r="H25" s="65"/>
      <c r="I25" s="65"/>
      <c r="J25" s="65"/>
      <c r="K25" s="269"/>
    </row>
    <row r="26" spans="2:11">
      <c r="B26" s="245"/>
      <c r="C26" s="65" t="s">
        <v>423</v>
      </c>
      <c r="D26" s="65"/>
      <c r="E26" s="65"/>
      <c r="F26" s="65"/>
      <c r="G26" s="65"/>
      <c r="H26" s="65"/>
      <c r="I26" s="65"/>
      <c r="J26" s="65"/>
      <c r="K26" s="269"/>
    </row>
    <row r="27" spans="2:11">
      <c r="B27" s="245"/>
      <c r="C27" s="65" t="s">
        <v>424</v>
      </c>
      <c r="D27" s="65"/>
      <c r="E27" s="65"/>
      <c r="F27" s="65"/>
      <c r="G27" s="65"/>
      <c r="H27" s="65"/>
      <c r="I27" s="65"/>
      <c r="J27" s="65"/>
      <c r="K27" s="269"/>
    </row>
    <row r="28" spans="2:11">
      <c r="B28" s="245"/>
      <c r="C28" s="270" t="s">
        <v>425</v>
      </c>
      <c r="D28" s="65"/>
      <c r="E28" s="65"/>
      <c r="F28" s="65"/>
      <c r="G28" s="65"/>
      <c r="H28" s="65"/>
      <c r="I28" s="65"/>
      <c r="J28" s="65"/>
      <c r="K28" s="269"/>
    </row>
    <row r="29" spans="2:11">
      <c r="B29" s="245"/>
      <c r="C29" s="270" t="s">
        <v>426</v>
      </c>
      <c r="D29" s="65"/>
      <c r="E29" s="65"/>
      <c r="F29" s="65"/>
      <c r="G29" s="65"/>
      <c r="H29" s="65"/>
      <c r="I29" s="65"/>
      <c r="J29" s="65"/>
      <c r="K29" s="269"/>
    </row>
    <row r="30" spans="2:11">
      <c r="B30" s="245"/>
      <c r="C30" s="65"/>
      <c r="D30" s="65"/>
      <c r="E30" s="65"/>
      <c r="F30" s="65"/>
      <c r="G30" s="65"/>
      <c r="H30" s="65"/>
      <c r="I30" s="65"/>
      <c r="J30" s="65"/>
      <c r="K30" s="269"/>
    </row>
    <row r="31" spans="2:11">
      <c r="B31" s="245" t="s">
        <v>436</v>
      </c>
      <c r="C31" s="65"/>
      <c r="D31" s="65"/>
      <c r="E31" s="65"/>
      <c r="F31" s="65"/>
      <c r="G31" s="65"/>
      <c r="H31" s="65"/>
      <c r="I31" s="65"/>
      <c r="J31" s="65"/>
      <c r="K31" s="269"/>
    </row>
    <row r="32" spans="2:11">
      <c r="B32" s="245"/>
      <c r="C32" s="249" t="s">
        <v>449</v>
      </c>
      <c r="D32" s="65"/>
      <c r="E32" s="65"/>
      <c r="F32" s="65"/>
      <c r="G32" s="65"/>
      <c r="H32" s="65"/>
      <c r="I32" s="65"/>
      <c r="J32" s="65"/>
      <c r="K32" s="269"/>
    </row>
    <row r="33" spans="2:11">
      <c r="B33" s="245"/>
      <c r="C33" s="65" t="s">
        <v>437</v>
      </c>
      <c r="D33" s="65"/>
      <c r="E33" s="65"/>
      <c r="F33" s="65"/>
      <c r="G33" s="65"/>
      <c r="H33" s="65"/>
      <c r="I33" s="65"/>
      <c r="J33" s="65"/>
      <c r="K33" s="269"/>
    </row>
    <row r="34" spans="2:11">
      <c r="B34" s="245"/>
      <c r="C34" s="65" t="s">
        <v>438</v>
      </c>
      <c r="D34" s="65"/>
      <c r="E34" s="65"/>
      <c r="F34" s="65"/>
      <c r="G34" s="65"/>
      <c r="H34" s="65"/>
      <c r="I34" s="65"/>
      <c r="J34" s="65"/>
      <c r="K34" s="269"/>
    </row>
    <row r="35" spans="2:11">
      <c r="B35" s="245"/>
      <c r="C35" s="65"/>
      <c r="D35" s="65"/>
      <c r="E35" s="65"/>
      <c r="F35" s="65"/>
      <c r="G35" s="65"/>
      <c r="H35" s="65"/>
      <c r="I35" s="65"/>
      <c r="J35" s="65"/>
      <c r="K35" s="269"/>
    </row>
    <row r="36" spans="2:11">
      <c r="B36" s="245"/>
      <c r="C36" s="249" t="s">
        <v>448</v>
      </c>
      <c r="D36" s="65"/>
      <c r="E36" s="65"/>
      <c r="F36" s="65"/>
      <c r="G36" s="65"/>
      <c r="H36" s="65"/>
      <c r="I36" s="65"/>
      <c r="J36" s="65"/>
      <c r="K36" s="269"/>
    </row>
    <row r="37" spans="2:11">
      <c r="B37" s="245"/>
      <c r="C37" s="65" t="s">
        <v>439</v>
      </c>
      <c r="D37" s="65"/>
      <c r="E37" s="65"/>
      <c r="F37" s="65"/>
      <c r="G37" s="65"/>
      <c r="H37" s="65"/>
      <c r="I37" s="65"/>
      <c r="J37" s="65"/>
      <c r="K37" s="269"/>
    </row>
    <row r="38" spans="2:11" s="64" customFormat="1">
      <c r="B38" s="245"/>
      <c r="C38" s="65"/>
      <c r="D38" s="65"/>
      <c r="E38" s="65"/>
      <c r="F38" s="65"/>
      <c r="G38" s="65"/>
      <c r="H38" s="65"/>
      <c r="I38" s="65"/>
      <c r="J38" s="65"/>
      <c r="K38" s="269"/>
    </row>
    <row r="39" spans="2:11">
      <c r="B39" s="245"/>
      <c r="C39" s="65"/>
      <c r="D39" s="271" t="s">
        <v>446</v>
      </c>
      <c r="E39" s="65"/>
      <c r="F39" s="65"/>
      <c r="G39" s="65"/>
      <c r="H39" s="65"/>
      <c r="I39" s="65"/>
      <c r="J39" s="65"/>
      <c r="K39" s="269"/>
    </row>
    <row r="40" spans="2:11" s="64" customFormat="1">
      <c r="B40" s="245"/>
      <c r="C40" s="65"/>
      <c r="D40" s="272" t="s">
        <v>442</v>
      </c>
      <c r="E40" s="65"/>
      <c r="F40" s="65"/>
      <c r="G40" s="65"/>
      <c r="H40" s="65"/>
      <c r="I40" s="65"/>
      <c r="J40" s="65"/>
      <c r="K40" s="269"/>
    </row>
    <row r="41" spans="2:11" s="64" customFormat="1">
      <c r="B41" s="245"/>
      <c r="C41" s="65"/>
      <c r="D41" s="272" t="s">
        <v>440</v>
      </c>
      <c r="E41" s="65"/>
      <c r="F41" s="65"/>
      <c r="G41" s="65"/>
      <c r="H41" s="65"/>
      <c r="I41" s="65"/>
      <c r="J41" s="65"/>
      <c r="K41" s="269"/>
    </row>
    <row r="42" spans="2:11">
      <c r="B42" s="245"/>
      <c r="C42" s="65"/>
      <c r="D42" s="272" t="s">
        <v>441</v>
      </c>
      <c r="E42" s="65"/>
      <c r="F42" s="65"/>
      <c r="G42" s="65"/>
      <c r="H42" s="65"/>
      <c r="I42" s="65"/>
      <c r="J42" s="65"/>
      <c r="K42" s="269"/>
    </row>
    <row r="43" spans="2:11">
      <c r="B43" s="245"/>
      <c r="C43" s="65"/>
      <c r="D43" s="65"/>
      <c r="E43" s="65"/>
      <c r="F43" s="65"/>
      <c r="G43" s="65"/>
      <c r="H43" s="65"/>
      <c r="I43" s="65"/>
      <c r="J43" s="65"/>
      <c r="K43" s="269"/>
    </row>
    <row r="44" spans="2:11">
      <c r="B44" s="245"/>
      <c r="C44" s="65"/>
      <c r="D44" s="271" t="s">
        <v>447</v>
      </c>
      <c r="E44" s="65"/>
      <c r="F44" s="65"/>
      <c r="G44" s="65"/>
      <c r="H44" s="65"/>
      <c r="I44" s="65"/>
      <c r="J44" s="65"/>
      <c r="K44" s="269"/>
    </row>
    <row r="45" spans="2:11">
      <c r="B45" s="245"/>
      <c r="C45" s="65"/>
      <c r="D45" s="272" t="s">
        <v>443</v>
      </c>
      <c r="E45" s="65"/>
      <c r="F45" s="65"/>
      <c r="G45" s="65"/>
      <c r="H45" s="65"/>
      <c r="I45" s="65"/>
      <c r="J45" s="65"/>
      <c r="K45" s="269"/>
    </row>
    <row r="46" spans="2:11">
      <c r="B46" s="245"/>
      <c r="C46" s="65"/>
      <c r="D46" s="272" t="s">
        <v>444</v>
      </c>
      <c r="E46" s="65"/>
      <c r="F46" s="65"/>
      <c r="G46" s="65"/>
      <c r="H46" s="65"/>
      <c r="I46" s="65"/>
      <c r="J46" s="65"/>
      <c r="K46" s="269"/>
    </row>
    <row r="47" spans="2:11">
      <c r="B47" s="245"/>
      <c r="C47" s="65"/>
      <c r="D47" s="272" t="s">
        <v>445</v>
      </c>
      <c r="E47" s="65"/>
      <c r="F47" s="65"/>
      <c r="G47" s="65"/>
      <c r="H47" s="65"/>
      <c r="I47" s="65"/>
      <c r="J47" s="65"/>
      <c r="K47" s="269"/>
    </row>
    <row r="48" spans="2:11">
      <c r="B48" s="245"/>
      <c r="C48" s="65"/>
      <c r="D48" s="65"/>
      <c r="E48" s="65"/>
      <c r="F48" s="65"/>
      <c r="G48" s="65"/>
      <c r="H48" s="65"/>
      <c r="I48" s="65"/>
      <c r="J48" s="65"/>
      <c r="K48" s="269"/>
    </row>
    <row r="49" spans="2:11">
      <c r="B49" s="245"/>
      <c r="C49" s="249" t="s">
        <v>453</v>
      </c>
      <c r="D49" s="65"/>
      <c r="E49" s="65"/>
      <c r="F49" s="65"/>
      <c r="G49" s="65"/>
      <c r="H49" s="65"/>
      <c r="I49" s="65"/>
      <c r="J49" s="65"/>
      <c r="K49" s="269"/>
    </row>
    <row r="50" spans="2:11">
      <c r="B50" s="245"/>
      <c r="C50" s="65"/>
      <c r="D50" s="272" t="s">
        <v>451</v>
      </c>
      <c r="E50" s="65"/>
      <c r="F50" s="65"/>
      <c r="G50" s="65"/>
      <c r="H50" s="65"/>
      <c r="I50" s="65"/>
      <c r="J50" s="65"/>
      <c r="K50" s="269"/>
    </row>
    <row r="51" spans="2:11">
      <c r="B51" s="245"/>
      <c r="C51" s="65"/>
      <c r="D51" s="272" t="s">
        <v>450</v>
      </c>
      <c r="E51" s="65"/>
      <c r="F51" s="65"/>
      <c r="G51" s="65"/>
      <c r="H51" s="65"/>
      <c r="I51" s="65"/>
      <c r="J51" s="65"/>
      <c r="K51" s="269"/>
    </row>
    <row r="52" spans="2:11">
      <c r="B52" s="245"/>
      <c r="C52" s="270" t="s">
        <v>452</v>
      </c>
      <c r="D52" s="65"/>
      <c r="E52" s="65"/>
      <c r="F52" s="65"/>
      <c r="G52" s="65"/>
      <c r="H52" s="65"/>
      <c r="I52" s="65"/>
      <c r="J52" s="65"/>
      <c r="K52" s="269"/>
    </row>
    <row r="53" spans="2:11">
      <c r="B53" s="245"/>
      <c r="C53" s="65"/>
      <c r="D53" s="65"/>
      <c r="E53" s="65"/>
      <c r="F53" s="65"/>
      <c r="G53" s="65"/>
      <c r="H53" s="65"/>
      <c r="I53" s="65"/>
      <c r="J53" s="65"/>
      <c r="K53" s="269"/>
    </row>
    <row r="54" spans="2:11">
      <c r="B54" s="258" t="s">
        <v>454</v>
      </c>
      <c r="C54" s="65"/>
      <c r="D54" s="65"/>
      <c r="E54" s="65"/>
      <c r="F54" s="65"/>
      <c r="G54" s="65"/>
      <c r="H54" s="65"/>
      <c r="I54" s="65"/>
      <c r="J54" s="65"/>
      <c r="K54" s="269"/>
    </row>
    <row r="55" spans="2:11">
      <c r="B55" s="245" t="s">
        <v>455</v>
      </c>
      <c r="C55" s="65"/>
      <c r="D55" s="65"/>
      <c r="E55" s="65"/>
      <c r="F55" s="65"/>
      <c r="G55" s="65"/>
      <c r="H55" s="65"/>
      <c r="I55" s="65"/>
      <c r="J55" s="65"/>
      <c r="K55" s="269"/>
    </row>
    <row r="56" spans="2:11" ht="15.75" thickBot="1">
      <c r="B56" s="251"/>
      <c r="C56" s="252"/>
      <c r="D56" s="252"/>
      <c r="E56" s="252"/>
      <c r="F56" s="252"/>
      <c r="G56" s="252"/>
      <c r="H56" s="252"/>
      <c r="I56" s="252"/>
      <c r="J56" s="252"/>
      <c r="K56" s="27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Hoja14</vt:lpstr>
      <vt:lpstr>Hoja15</vt:lpstr>
      <vt:lpstr>Hoja16</vt:lpstr>
      <vt:lpstr>Hoja17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Carlos Campos</cp:lastModifiedBy>
  <dcterms:created xsi:type="dcterms:W3CDTF">2021-07-06T10:02:33Z</dcterms:created>
  <dcterms:modified xsi:type="dcterms:W3CDTF">2022-05-30T06:39:53Z</dcterms:modified>
</cp:coreProperties>
</file>