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Campos\Desktop\GitHub\Curso Excel con Power BI\tablas\"/>
    </mc:Choice>
  </mc:AlternateContent>
  <bookViews>
    <workbookView xWindow="0" yWindow="0" windowWidth="20490" windowHeight="7530"/>
  </bookViews>
  <sheets>
    <sheet name="Hoja1" sheetId="8" r:id="rId1"/>
    <sheet name="Hoja2" sheetId="2" r:id="rId2"/>
    <sheet name="Hoja3" sheetId="7" r:id="rId3"/>
    <sheet name="Hoja4" sheetId="4" r:id="rId4"/>
    <sheet name="Hoja5" sheetId="5" r:id="rId5"/>
    <sheet name="Hoj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7" l="1"/>
  <c r="K12" i="7"/>
  <c r="K12" i="8"/>
  <c r="M12" i="8" s="1"/>
  <c r="M14" i="8" s="1"/>
  <c r="K5" i="7" s="1"/>
  <c r="K11" i="7"/>
  <c r="C13" i="7"/>
  <c r="D28" i="8"/>
  <c r="D27" i="8"/>
  <c r="D26" i="8"/>
  <c r="D25" i="8"/>
  <c r="C12" i="7" s="1"/>
  <c r="L45" i="8"/>
  <c r="L46" i="8"/>
  <c r="L44" i="8"/>
  <c r="I3" i="7"/>
  <c r="C3" i="7"/>
  <c r="K6" i="7"/>
  <c r="K10" i="7" s="1"/>
  <c r="I6" i="7"/>
  <c r="C6" i="7"/>
  <c r="H6" i="7"/>
  <c r="G6" i="7"/>
  <c r="F6" i="7"/>
  <c r="E6" i="7"/>
  <c r="D6" i="7"/>
  <c r="E5" i="7"/>
  <c r="F5" i="7"/>
  <c r="G5" i="7"/>
  <c r="H5" i="7"/>
  <c r="I5" i="7"/>
  <c r="C5" i="7"/>
  <c r="D5" i="7"/>
  <c r="O14" i="8"/>
  <c r="O8" i="8"/>
  <c r="O9" i="8"/>
  <c r="O10" i="8"/>
  <c r="O11" i="8"/>
  <c r="O12" i="8"/>
  <c r="O13" i="8"/>
  <c r="O7" i="8"/>
  <c r="N8" i="8"/>
  <c r="N9" i="8"/>
  <c r="N10" i="8"/>
  <c r="N11" i="8"/>
  <c r="N12" i="8"/>
  <c r="N13" i="8"/>
  <c r="N7" i="8"/>
  <c r="M8" i="8"/>
  <c r="M9" i="8"/>
  <c r="M10" i="8"/>
  <c r="M11" i="8"/>
  <c r="M13" i="8"/>
  <c r="M7" i="8"/>
  <c r="L8" i="8"/>
  <c r="L9" i="8"/>
  <c r="L10" i="8"/>
  <c r="L11" i="8"/>
  <c r="L12" i="8"/>
  <c r="L13" i="8"/>
  <c r="L7" i="8"/>
  <c r="L30" i="8"/>
  <c r="K8" i="8"/>
  <c r="K9" i="8"/>
  <c r="K10" i="8"/>
  <c r="K11" i="8"/>
  <c r="K13" i="8"/>
  <c r="K7" i="8"/>
  <c r="J8" i="8"/>
  <c r="J9" i="8"/>
  <c r="J10" i="8"/>
  <c r="J11" i="8"/>
  <c r="J13" i="8"/>
  <c r="J7" i="8"/>
  <c r="I13" i="8"/>
  <c r="I12" i="8"/>
  <c r="J12" i="8" s="1"/>
  <c r="I11" i="8"/>
  <c r="I10" i="8"/>
  <c r="I9" i="8"/>
  <c r="I8" i="8"/>
  <c r="I7" i="8"/>
  <c r="B18" i="7" l="1"/>
  <c r="D29" i="8"/>
  <c r="F27" i="8" s="1"/>
  <c r="C11" i="7" s="1"/>
  <c r="K14" i="7" s="1"/>
</calcChain>
</file>

<file path=xl/sharedStrings.xml><?xml version="1.0" encoding="utf-8"?>
<sst xmlns="http://schemas.openxmlformats.org/spreadsheetml/2006/main" count="131" uniqueCount="107">
  <si>
    <t>Fecha</t>
  </si>
  <si>
    <t>Formato</t>
  </si>
  <si>
    <t>Formato largo en texto</t>
  </si>
  <si>
    <t>Formato normal</t>
  </si>
  <si>
    <t>dd/mm/aa</t>
  </si>
  <si>
    <t xml:space="preserve">dd </t>
  </si>
  <si>
    <t>ddd</t>
  </si>
  <si>
    <t>dddd</t>
  </si>
  <si>
    <t>mm</t>
  </si>
  <si>
    <t>mmm</t>
  </si>
  <si>
    <t>mmmm</t>
  </si>
  <si>
    <t>dddd dd mmmm aa</t>
  </si>
  <si>
    <t>aaaa</t>
  </si>
  <si>
    <t>aa</t>
  </si>
  <si>
    <t>Hora</t>
  </si>
  <si>
    <t>número sin decimales</t>
  </si>
  <si>
    <t>número 5 decimales</t>
  </si>
  <si>
    <t>Tiempo</t>
  </si>
  <si>
    <t>hh-mm</t>
  </si>
  <si>
    <t>Número 5 decimales</t>
  </si>
  <si>
    <t>dddd dd mmmm aaaa hh:mm</t>
  </si>
  <si>
    <t>Formato hora</t>
  </si>
  <si>
    <t>redondear</t>
  </si>
  <si>
    <t>redond.mult</t>
  </si>
  <si>
    <t>multiplo.superior.mat</t>
  </si>
  <si>
    <t>final</t>
  </si>
  <si>
    <t>Encargado</t>
  </si>
  <si>
    <t>Horario</t>
  </si>
  <si>
    <t>Extras</t>
  </si>
  <si>
    <t>Desde</t>
  </si>
  <si>
    <t>Hasta</t>
  </si>
  <si>
    <t>Vestuario</t>
  </si>
  <si>
    <t>Refrigerio</t>
  </si>
  <si>
    <t>Personas</t>
  </si>
  <si>
    <t>Turno 1</t>
  </si>
  <si>
    <t>Turno 2</t>
  </si>
  <si>
    <t>Turno 3</t>
  </si>
  <si>
    <t>Turno 4</t>
  </si>
  <si>
    <t>Turno 5</t>
  </si>
  <si>
    <t>Turno 6</t>
  </si>
  <si>
    <t>Turno 7</t>
  </si>
  <si>
    <t>Adicionales Diarios</t>
  </si>
  <si>
    <t>Observaciones</t>
  </si>
  <si>
    <t>Ingresos</t>
  </si>
  <si>
    <t>Fracción (cada 10 minutos)</t>
  </si>
  <si>
    <t>Uso de luz</t>
  </si>
  <si>
    <t>No</t>
  </si>
  <si>
    <t>Básico</t>
  </si>
  <si>
    <t>Confort</t>
  </si>
  <si>
    <t>Premium</t>
  </si>
  <si>
    <t>Mínimo</t>
  </si>
  <si>
    <t>Medio</t>
  </si>
  <si>
    <t>Completo</t>
  </si>
  <si>
    <t>Descuentos</t>
  </si>
  <si>
    <t>1 a 10</t>
  </si>
  <si>
    <t>16 o +</t>
  </si>
  <si>
    <t>11 a 15</t>
  </si>
  <si>
    <t>Costos</t>
  </si>
  <si>
    <t>Riego de la cancha</t>
  </si>
  <si>
    <t>Limpieza de vestidores</t>
  </si>
  <si>
    <t>Reparación de redes</t>
  </si>
  <si>
    <t>Inflar balones</t>
  </si>
  <si>
    <t>Sueldo base</t>
  </si>
  <si>
    <t>Normal</t>
  </si>
  <si>
    <t>Domingo</t>
  </si>
  <si>
    <t>Raúl</t>
  </si>
  <si>
    <t>Notas Sesión 07</t>
  </si>
  <si>
    <t>+  Se puede validar el texto en celdas siguiendo la ruta:</t>
  </si>
  <si>
    <t>Datos --&gt; Herramientas de datos --&gt; Validación de datos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</si>
  <si>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Validación de datos en celdas</t>
    </r>
  </si>
  <si>
    <t>resta</t>
  </si>
  <si>
    <t>horas</t>
  </si>
  <si>
    <t>minutos</t>
  </si>
  <si>
    <t>total</t>
  </si>
  <si>
    <t>En la tabla de arriba estamos considerando lo siguiente:</t>
  </si>
  <si>
    <t>+  Si se ha jugado menos de una hora, se cobra como si fuera la hora completa</t>
  </si>
  <si>
    <t>+  Después de transcurrir una hora se cobra por fracción (cada 10 minutos) por lo</t>
  </si>
  <si>
    <t>que, si juegan 2:35 se cobra como 2:40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</si>
  <si>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Función  </t>
    </r>
    <r>
      <rPr>
        <b/>
        <sz val="11"/>
        <color theme="1"/>
        <rFont val="Calibri"/>
        <family val="2"/>
        <scheme val="minor"/>
      </rPr>
      <t xml:space="preserve">=HORA() </t>
    </r>
    <r>
      <rPr>
        <sz val="11"/>
        <color theme="1"/>
        <rFont val="Calibri"/>
        <family val="2"/>
        <scheme val="minor"/>
      </rPr>
      <t xml:space="preserve"> y  </t>
    </r>
    <r>
      <rPr>
        <b/>
        <sz val="11"/>
        <color theme="1"/>
        <rFont val="Calibri"/>
        <family val="2"/>
        <scheme val="minor"/>
      </rPr>
      <t>=MINUTO()</t>
    </r>
  </si>
  <si>
    <t>De una celda sacar el número de horas y número de minutos</t>
  </si>
  <si>
    <t>&lt; ---- &gt;</t>
  </si>
  <si>
    <t>Horas cancha
por persona</t>
  </si>
  <si>
    <t>uso de luz</t>
  </si>
  <si>
    <t>Uso final</t>
  </si>
  <si>
    <t>en alguna hoja de Excel</t>
  </si>
  <si>
    <t>+  Para ello se debe poner "Permitir: Lista" y luego seleccionar las celdas</t>
  </si>
  <si>
    <t>donde esté escrita la lista</t>
  </si>
  <si>
    <t>+  Cuando se seleccione la celda aparecera una lista desplegable para que</t>
  </si>
  <si>
    <t>se seleccione una de las posibles opciones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</si>
  <si>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En validación de datos se puede poner que solo acepte datos de una lista que está escrita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</si>
  <si>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Función =EXTRAE()</t>
    </r>
  </si>
  <si>
    <t>+  De un texto en una celda se puede extraer cierto números de caracteres</t>
  </si>
  <si>
    <t>Riego</t>
  </si>
  <si>
    <t>Limpieza</t>
  </si>
  <si>
    <t>Reparación</t>
  </si>
  <si>
    <t>Balones</t>
  </si>
  <si>
    <t>Estado</t>
  </si>
  <si>
    <t>Pago</t>
  </si>
  <si>
    <t>Salario</t>
  </si>
  <si>
    <t>para que aparezca VERDADERO o FALSO, dependiendo del estado de la casilla</t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</si>
  <si>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Con las casillas puestas desde la pestaña Desarrollador se puede referenciar las casillas a celdas</t>
    </r>
  </si>
  <si>
    <t>Esta es una observación hecha desde una hoja de Excel, se acomoda sola.</t>
  </si>
  <si>
    <t>Se puso multilinea para que escriba en varias lineas</t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</si>
  <si>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Formato de texto</t>
    </r>
  </si>
  <si>
    <t>TEXTO(K10,"$#,###.00")</t>
  </si>
  <si>
    <t>+ Podemos asignar que el texto de una celda salga con cierto formato, por ejemplo el siguiente</t>
  </si>
  <si>
    <t>usado para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</si>
</sst>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dddd\ dd\ mmmm\ yyyy\ hh:mm"/>
    <numFmt numFmtId="165" formatCode="0.0000000000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6">
    <xf numFmtId="0" fontId="0" fillId="0" borderId="0" xfId="0"/>
    <xf numFmtId="20" fontId="0" fillId="0" borderId="0" xfId="0" applyNumberFormat="1"/>
    <xf numFmtId="2" fontId="0" fillId="0" borderId="0" xfId="0" applyNumberFormat="1"/>
    <xf numFmtId="22" fontId="0" fillId="0" borderId="0" xfId="0" applyNumberFormat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16" fontId="0" fillId="0" borderId="4" xfId="0" applyNumberFormat="1" applyBorder="1"/>
    <xf numFmtId="16" fontId="0" fillId="0" borderId="6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6" xfId="0" applyNumberFormat="1" applyBorder="1"/>
    <xf numFmtId="22" fontId="0" fillId="0" borderId="4" xfId="0" applyNumberFormat="1" applyBorder="1"/>
    <xf numFmtId="165" fontId="0" fillId="0" borderId="4" xfId="0" applyNumberFormat="1" applyBorder="1"/>
    <xf numFmtId="0" fontId="0" fillId="0" borderId="4" xfId="0" applyNumberFormat="1" applyBorder="1"/>
    <xf numFmtId="46" fontId="0" fillId="0" borderId="0" xfId="0" applyNumberFormat="1"/>
    <xf numFmtId="0" fontId="0" fillId="3" borderId="7" xfId="0" applyFill="1" applyBorder="1"/>
    <xf numFmtId="14" fontId="0" fillId="0" borderId="0" xfId="0" applyNumberFormat="1"/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 applyAlignment="1">
      <alignment vertical="center"/>
    </xf>
    <xf numFmtId="20" fontId="0" fillId="0" borderId="11" xfId="0" applyNumberFormat="1" applyBorder="1"/>
    <xf numFmtId="20" fontId="0" fillId="0" borderId="9" xfId="0" applyNumberFormat="1" applyBorder="1"/>
    <xf numFmtId="0" fontId="0" fillId="0" borderId="9" xfId="0" applyBorder="1"/>
    <xf numFmtId="0" fontId="1" fillId="6" borderId="0" xfId="0" applyFont="1" applyFill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wrapText="1"/>
    </xf>
    <xf numFmtId="44" fontId="0" fillId="0" borderId="0" xfId="1" applyFont="1"/>
    <xf numFmtId="0" fontId="0" fillId="0" borderId="0" xfId="1" applyNumberFormat="1" applyFont="1"/>
    <xf numFmtId="0" fontId="1" fillId="6" borderId="0" xfId="0" applyFont="1" applyFill="1"/>
    <xf numFmtId="0" fontId="3" fillId="5" borderId="8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4" xfId="0" applyFill="1" applyBorder="1"/>
    <xf numFmtId="168" fontId="0" fillId="0" borderId="0" xfId="0" applyNumberFormat="1"/>
    <xf numFmtId="1" fontId="0" fillId="0" borderId="0" xfId="0" applyNumberFormat="1"/>
    <xf numFmtId="44" fontId="0" fillId="0" borderId="0" xfId="0" applyNumberFormat="1"/>
    <xf numFmtId="0" fontId="1" fillId="6" borderId="12" xfId="0" applyFont="1" applyFill="1" applyBorder="1" applyAlignment="1">
      <alignment horizontal="center" vertical="center" wrapText="1"/>
    </xf>
    <xf numFmtId="20" fontId="6" fillId="0" borderId="0" xfId="0" applyNumberFormat="1" applyFont="1"/>
    <xf numFmtId="44" fontId="6" fillId="0" borderId="0" xfId="0" applyNumberFormat="1" applyFont="1"/>
    <xf numFmtId="44" fontId="7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0" fontId="3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" xfId="0" applyFont="1" applyBorder="1"/>
    <xf numFmtId="0" fontId="0" fillId="0" borderId="18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0" xfId="0" quotePrefix="1" applyBorder="1"/>
    <xf numFmtId="0" fontId="0" fillId="0" borderId="3" xfId="0" quotePrefix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fmlaLink="$C$25" lockText="1" noThreeD="1"/>
</file>

<file path=xl/ctrlProps/ctrlProp2.xml><?xml version="1.0" encoding="utf-8"?>
<formControlPr xmlns="http://schemas.microsoft.com/office/spreadsheetml/2009/9/main" objectType="CheckBox" fmlaLink="$C$26" lockText="1" noThreeD="1"/>
</file>

<file path=xl/ctrlProps/ctrlProp3.xml><?xml version="1.0" encoding="utf-8"?>
<formControlPr xmlns="http://schemas.microsoft.com/office/spreadsheetml/2009/9/main" objectType="CheckBox" fmlaLink="$C$27" lockText="1" noThreeD="1"/>
</file>

<file path=xl/ctrlProps/ctrlProp4.xml><?xml version="1.0" encoding="utf-8"?>
<formControlPr xmlns="http://schemas.microsoft.com/office/spreadsheetml/2009/9/main" objectType="CheckBox" checked="Checked" fmlaLink="$C$28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15</xdr:row>
          <xdr:rowOff>85725</xdr:rowOff>
        </xdr:from>
        <xdr:to>
          <xdr:col>2</xdr:col>
          <xdr:colOff>123825</xdr:colOff>
          <xdr:row>16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Riego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15</xdr:row>
          <xdr:rowOff>85725</xdr:rowOff>
        </xdr:from>
        <xdr:to>
          <xdr:col>3</xdr:col>
          <xdr:colOff>295275</xdr:colOff>
          <xdr:row>16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Limpieza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15</xdr:row>
          <xdr:rowOff>95250</xdr:rowOff>
        </xdr:from>
        <xdr:to>
          <xdr:col>5</xdr:col>
          <xdr:colOff>95250</xdr:colOff>
          <xdr:row>16</xdr:row>
          <xdr:rowOff>104775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Reparación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95250</xdr:rowOff>
        </xdr:from>
        <xdr:to>
          <xdr:col>6</xdr:col>
          <xdr:colOff>152400</xdr:colOff>
          <xdr:row>16</xdr:row>
          <xdr:rowOff>114300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Balones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18</xdr:row>
          <xdr:rowOff>9525</xdr:rowOff>
        </xdr:from>
        <xdr:to>
          <xdr:col>6</xdr:col>
          <xdr:colOff>695325</xdr:colOff>
          <xdr:row>21</xdr:row>
          <xdr:rowOff>142875</xdr:rowOff>
        </xdr:to>
        <xdr:sp macro="" textlink="">
          <xdr:nvSpPr>
            <xdr:cNvPr id="1038" name="TextBox1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56"/>
  <sheetViews>
    <sheetView tabSelected="1" topLeftCell="A4" zoomScale="90" zoomScaleNormal="90" workbookViewId="0">
      <selection activeCell="I16" sqref="I16"/>
    </sheetView>
  </sheetViews>
  <sheetFormatPr baseColWidth="10" defaultRowHeight="15" x14ac:dyDescent="0.25"/>
  <cols>
    <col min="1" max="1" width="2.140625" customWidth="1"/>
    <col min="3" max="3" width="12.5703125" customWidth="1"/>
    <col min="5" max="5" width="13" bestFit="1" customWidth="1"/>
    <col min="6" max="6" width="11.85546875" bestFit="1" customWidth="1"/>
    <col min="10" max="10" width="12.85546875" style="54" bestFit="1" customWidth="1"/>
    <col min="11" max="11" width="11.42578125" style="54"/>
    <col min="12" max="12" width="11.85546875" style="54" bestFit="1" customWidth="1"/>
    <col min="13" max="13" width="12.140625" style="54" bestFit="1" customWidth="1"/>
    <col min="14" max="16384" width="11.42578125" style="54"/>
  </cols>
  <sheetData>
    <row r="1" spans="2:23" customFormat="1" x14ac:dyDescent="0.25"/>
    <row r="2" spans="2:23" customFormat="1" x14ac:dyDescent="0.25">
      <c r="B2" s="17" t="s">
        <v>26</v>
      </c>
      <c r="C2" s="33" t="s">
        <v>65</v>
      </c>
      <c r="D2" s="33"/>
      <c r="R2" s="54"/>
      <c r="S2" s="54"/>
      <c r="T2" s="54"/>
      <c r="U2" s="54"/>
      <c r="V2" s="54"/>
      <c r="W2" s="54"/>
    </row>
    <row r="3" spans="2:23" customFormat="1" x14ac:dyDescent="0.25">
      <c r="B3" s="17" t="s">
        <v>0</v>
      </c>
      <c r="C3" s="34">
        <v>44718</v>
      </c>
      <c r="D3" s="34"/>
      <c r="F3" s="18"/>
      <c r="R3" s="54"/>
      <c r="S3" s="54"/>
      <c r="T3" s="54"/>
      <c r="U3" s="54"/>
      <c r="V3" s="54"/>
      <c r="W3" s="54"/>
    </row>
    <row r="4" spans="2:23" customFormat="1" x14ac:dyDescent="0.25">
      <c r="R4" s="54"/>
      <c r="S4" s="54"/>
      <c r="T4" s="54"/>
      <c r="U4" s="54"/>
      <c r="V4" s="54"/>
      <c r="W4" s="54"/>
    </row>
    <row r="5" spans="2:23" customFormat="1" x14ac:dyDescent="0.25">
      <c r="C5" s="35" t="s">
        <v>27</v>
      </c>
      <c r="D5" s="36"/>
      <c r="E5" s="37" t="s">
        <v>28</v>
      </c>
      <c r="F5" s="37"/>
      <c r="G5" s="37"/>
      <c r="R5" s="54"/>
      <c r="S5" s="54"/>
      <c r="T5" s="54"/>
      <c r="U5" s="54"/>
      <c r="V5" s="54"/>
      <c r="W5" s="54"/>
    </row>
    <row r="6" spans="2:23" customFormat="1" x14ac:dyDescent="0.25">
      <c r="C6" s="19" t="s">
        <v>29</v>
      </c>
      <c r="D6" s="19" t="s">
        <v>30</v>
      </c>
      <c r="E6" s="20" t="s">
        <v>31</v>
      </c>
      <c r="F6" s="20" t="s">
        <v>32</v>
      </c>
      <c r="G6" s="20" t="s">
        <v>33</v>
      </c>
      <c r="I6" s="45" t="s">
        <v>70</v>
      </c>
      <c r="J6" s="45" t="s">
        <v>25</v>
      </c>
      <c r="K6" s="45" t="s">
        <v>71</v>
      </c>
      <c r="L6" s="45" t="s">
        <v>72</v>
      </c>
      <c r="M6" s="45" t="s">
        <v>73</v>
      </c>
      <c r="N6" s="45" t="s">
        <v>82</v>
      </c>
      <c r="O6" s="45" t="s">
        <v>83</v>
      </c>
      <c r="R6" s="54"/>
      <c r="S6" s="54"/>
      <c r="T6" s="54"/>
      <c r="U6" s="54"/>
      <c r="V6" s="54"/>
      <c r="W6" s="54"/>
    </row>
    <row r="7" spans="2:23" customFormat="1" x14ac:dyDescent="0.25">
      <c r="B7" s="21" t="s">
        <v>34</v>
      </c>
      <c r="C7" s="22">
        <v>0.375</v>
      </c>
      <c r="D7" s="23">
        <v>0.43194444444444446</v>
      </c>
      <c r="E7" s="24" t="s">
        <v>46</v>
      </c>
      <c r="F7" s="24"/>
      <c r="G7" s="24">
        <v>10</v>
      </c>
      <c r="I7" s="1">
        <f>D7-C7</f>
        <v>5.6944444444444464E-2</v>
      </c>
      <c r="J7" s="1">
        <f xml:space="preserve"> IF(HOUR(I7)&lt;1, _xlfn.CEILING.MATH(I7,"01:00"), _xlfn.CEILING.MATH(I7,"00:10"))</f>
        <v>6.25E-2</v>
      </c>
      <c r="K7">
        <f>HOUR(J7)</f>
        <v>1</v>
      </c>
      <c r="L7" s="47">
        <f>MINUTE(J7)/10</f>
        <v>3</v>
      </c>
      <c r="M7" s="48">
        <f>(K7*Hoja2!$D$5+Hoja1!L7*Hoja2!$E$5)*G7</f>
        <v>1450</v>
      </c>
      <c r="N7">
        <f>IF(C7&gt;0.75,1,0)</f>
        <v>0</v>
      </c>
      <c r="O7" s="48">
        <f>N7*Hoja2!$F$5</f>
        <v>0</v>
      </c>
      <c r="R7" s="54"/>
      <c r="S7" s="54"/>
      <c r="T7" s="54"/>
      <c r="U7" s="54"/>
      <c r="V7" s="54"/>
      <c r="W7" s="54"/>
    </row>
    <row r="8" spans="2:23" customFormat="1" x14ac:dyDescent="0.25">
      <c r="B8" s="21" t="s">
        <v>35</v>
      </c>
      <c r="C8" s="22">
        <v>0.4375</v>
      </c>
      <c r="D8" s="23">
        <v>0.47916666666666669</v>
      </c>
      <c r="E8" s="24" t="s">
        <v>48</v>
      </c>
      <c r="F8" s="24"/>
      <c r="G8" s="24">
        <v>16</v>
      </c>
      <c r="I8" s="1">
        <f>D8-C8</f>
        <v>4.1666666666666685E-2</v>
      </c>
      <c r="J8" s="1">
        <f t="shared" ref="J8:J13" si="0" xml:space="preserve"> IF(HOUR(I8)&lt;1, _xlfn.CEILING.MATH(I8,"01:00"), _xlfn.CEILING.MATH(I8,"00:10"))</f>
        <v>4.1666666666666664E-2</v>
      </c>
      <c r="K8">
        <f t="shared" ref="K8:K13" si="1">HOUR(J8)</f>
        <v>1</v>
      </c>
      <c r="L8" s="47">
        <f t="shared" ref="L8:L13" si="2">MINUTE(J8)/10</f>
        <v>0</v>
      </c>
      <c r="M8" s="48">
        <f>(K8*Hoja2!$D$5+Hoja1!L8*Hoja2!$E$5)*G8</f>
        <v>1600</v>
      </c>
      <c r="N8">
        <f t="shared" ref="N8:N13" si="3">IF(C8&gt;0.75,1,0)</f>
        <v>0</v>
      </c>
      <c r="O8" s="48">
        <f>N8*Hoja2!$F$5</f>
        <v>0</v>
      </c>
      <c r="R8" s="54"/>
      <c r="S8" s="54"/>
      <c r="T8" s="54"/>
      <c r="U8" s="54"/>
      <c r="V8" s="54"/>
      <c r="W8" s="54"/>
    </row>
    <row r="9" spans="2:23" customFormat="1" x14ac:dyDescent="0.25">
      <c r="B9" s="21" t="s">
        <v>36</v>
      </c>
      <c r="C9" s="22">
        <v>0.47916666666666702</v>
      </c>
      <c r="D9" s="23">
        <v>0.49652777777777773</v>
      </c>
      <c r="E9" s="24" t="s">
        <v>47</v>
      </c>
      <c r="F9" s="24"/>
      <c r="G9" s="24">
        <v>11</v>
      </c>
      <c r="I9" s="1">
        <f>D9-C9</f>
        <v>1.7361111111110716E-2</v>
      </c>
      <c r="J9" s="1">
        <f t="shared" si="0"/>
        <v>4.1666666666666664E-2</v>
      </c>
      <c r="K9">
        <f t="shared" si="1"/>
        <v>1</v>
      </c>
      <c r="L9" s="47">
        <f t="shared" si="2"/>
        <v>0</v>
      </c>
      <c r="M9" s="48">
        <f>(K9*Hoja2!$D$5+Hoja1!L9*Hoja2!$E$5)*G9</f>
        <v>1100</v>
      </c>
      <c r="N9">
        <f t="shared" si="3"/>
        <v>0</v>
      </c>
      <c r="O9" s="48">
        <f>N9*Hoja2!$F$5</f>
        <v>0</v>
      </c>
      <c r="R9" s="54"/>
      <c r="S9" s="54"/>
      <c r="T9" s="54"/>
      <c r="U9" s="54"/>
      <c r="V9" s="54"/>
      <c r="W9" s="54"/>
    </row>
    <row r="10" spans="2:23" customFormat="1" x14ac:dyDescent="0.25">
      <c r="B10" s="21" t="s">
        <v>37</v>
      </c>
      <c r="C10" s="22">
        <v>0.52083333333333304</v>
      </c>
      <c r="D10" s="23">
        <v>0.60763888888888895</v>
      </c>
      <c r="E10" s="24" t="s">
        <v>49</v>
      </c>
      <c r="F10" s="24"/>
      <c r="G10" s="24">
        <v>8</v>
      </c>
      <c r="I10" s="1">
        <f>D10-C10</f>
        <v>8.6805555555555913E-2</v>
      </c>
      <c r="J10" s="1">
        <f t="shared" si="0"/>
        <v>9.0277777777777776E-2</v>
      </c>
      <c r="K10">
        <f t="shared" si="1"/>
        <v>2</v>
      </c>
      <c r="L10" s="47">
        <f t="shared" si="2"/>
        <v>1</v>
      </c>
      <c r="M10" s="48">
        <f>(K10*Hoja2!$D$5+Hoja1!L10*Hoja2!$E$5)*G10</f>
        <v>1720</v>
      </c>
      <c r="N10">
        <f t="shared" si="3"/>
        <v>0</v>
      </c>
      <c r="O10" s="48">
        <f>N10*Hoja2!$F$5</f>
        <v>0</v>
      </c>
      <c r="R10" s="54"/>
      <c r="S10" s="54"/>
      <c r="T10" s="54"/>
      <c r="U10" s="54"/>
      <c r="V10" s="54"/>
      <c r="W10" s="54"/>
    </row>
    <row r="11" spans="2:23" customFormat="1" x14ac:dyDescent="0.25">
      <c r="B11" s="21" t="s">
        <v>38</v>
      </c>
      <c r="C11" s="22">
        <v>0.72916666666666663</v>
      </c>
      <c r="D11" s="23">
        <v>0.76388888888888884</v>
      </c>
      <c r="E11" s="24" t="s">
        <v>46</v>
      </c>
      <c r="F11" s="24"/>
      <c r="G11" s="24">
        <v>21</v>
      </c>
      <c r="I11" s="1">
        <f>D11-C11</f>
        <v>3.472222222222221E-2</v>
      </c>
      <c r="J11" s="1">
        <f t="shared" si="0"/>
        <v>4.1666666666666664E-2</v>
      </c>
      <c r="K11">
        <f t="shared" si="1"/>
        <v>1</v>
      </c>
      <c r="L11" s="47">
        <f t="shared" si="2"/>
        <v>0</v>
      </c>
      <c r="M11" s="48">
        <f>(K11*Hoja2!$D$5+Hoja1!L11*Hoja2!$E$5)*G11</f>
        <v>2100</v>
      </c>
      <c r="N11">
        <f t="shared" si="3"/>
        <v>0</v>
      </c>
      <c r="O11" s="48">
        <f>N11*Hoja2!$F$5</f>
        <v>0</v>
      </c>
      <c r="R11" s="54"/>
      <c r="S11" s="54"/>
      <c r="T11" s="54"/>
      <c r="U11" s="54"/>
      <c r="V11" s="54"/>
      <c r="W11" s="54"/>
    </row>
    <row r="12" spans="2:23" customFormat="1" x14ac:dyDescent="0.25">
      <c r="B12" s="21" t="s">
        <v>39</v>
      </c>
      <c r="C12" s="22">
        <v>0.76388888888888884</v>
      </c>
      <c r="D12" s="23">
        <v>0.82152777777777775</v>
      </c>
      <c r="E12" s="24" t="s">
        <v>46</v>
      </c>
      <c r="F12" s="24"/>
      <c r="G12" s="24">
        <v>11</v>
      </c>
      <c r="I12" s="1">
        <f>D12-C12</f>
        <v>5.7638888888888906E-2</v>
      </c>
      <c r="J12" s="1">
        <f t="shared" si="0"/>
        <v>6.25E-2</v>
      </c>
      <c r="K12">
        <f t="shared" si="1"/>
        <v>1</v>
      </c>
      <c r="L12" s="47">
        <f t="shared" si="2"/>
        <v>3</v>
      </c>
      <c r="M12" s="48">
        <f>(K12*Hoja2!$D$5+Hoja1!L12*Hoja2!$E$5)*G12</f>
        <v>1595</v>
      </c>
      <c r="N12">
        <f t="shared" si="3"/>
        <v>1</v>
      </c>
      <c r="O12" s="48">
        <f>N12*Hoja2!$F$5</f>
        <v>8</v>
      </c>
      <c r="R12" s="54"/>
      <c r="S12" s="54"/>
      <c r="T12" s="54"/>
      <c r="U12" s="54"/>
      <c r="V12" s="54"/>
      <c r="W12" s="54"/>
    </row>
    <row r="13" spans="2:23" customFormat="1" x14ac:dyDescent="0.25">
      <c r="B13" s="21" t="s">
        <v>40</v>
      </c>
      <c r="C13" s="22">
        <v>0.83333333333333337</v>
      </c>
      <c r="D13" s="23">
        <v>0.89583333333333337</v>
      </c>
      <c r="E13" s="24" t="s">
        <v>49</v>
      </c>
      <c r="F13" s="24"/>
      <c r="G13" s="24">
        <v>14</v>
      </c>
      <c r="I13" s="1">
        <f>D13-C13</f>
        <v>6.25E-2</v>
      </c>
      <c r="J13" s="1">
        <f t="shared" si="0"/>
        <v>6.25E-2</v>
      </c>
      <c r="K13">
        <f t="shared" si="1"/>
        <v>1</v>
      </c>
      <c r="L13" s="47">
        <f t="shared" si="2"/>
        <v>3</v>
      </c>
      <c r="M13" s="48">
        <f>(K13*Hoja2!$D$5+Hoja1!L13*Hoja2!$E$5)*G13</f>
        <v>2030</v>
      </c>
      <c r="N13">
        <f t="shared" si="3"/>
        <v>1</v>
      </c>
      <c r="O13" s="48">
        <f>N13*Hoja2!$F$5</f>
        <v>8</v>
      </c>
      <c r="R13" s="54"/>
      <c r="S13" s="54"/>
      <c r="T13" s="54"/>
      <c r="U13" s="54"/>
      <c r="V13" s="54"/>
      <c r="W13" s="54"/>
    </row>
    <row r="14" spans="2:23" customFormat="1" x14ac:dyDescent="0.25">
      <c r="M14" s="48">
        <f>SUM(M7:M13)</f>
        <v>11595</v>
      </c>
      <c r="O14" s="48">
        <f>SUM(O7:O13)</f>
        <v>16</v>
      </c>
      <c r="R14" s="54"/>
      <c r="S14" s="54"/>
      <c r="T14" s="54"/>
      <c r="U14" s="54"/>
      <c r="V14" s="54"/>
      <c r="W14" s="54"/>
    </row>
    <row r="15" spans="2:23" customFormat="1" ht="15.75" thickBot="1" x14ac:dyDescent="0.3">
      <c r="B15" s="38" t="s">
        <v>41</v>
      </c>
      <c r="C15" s="38"/>
      <c r="D15" s="38"/>
      <c r="E15" s="38"/>
      <c r="F15" s="38"/>
      <c r="G15" s="38"/>
      <c r="R15" s="54"/>
      <c r="S15" s="54"/>
      <c r="T15" s="54"/>
      <c r="U15" s="54"/>
      <c r="V15" s="54"/>
      <c r="W15" s="54"/>
    </row>
    <row r="16" spans="2:23" customFormat="1" x14ac:dyDescent="0.25">
      <c r="B16" s="33"/>
      <c r="C16" s="33"/>
      <c r="D16" s="33"/>
      <c r="E16" s="33"/>
      <c r="F16" s="33"/>
      <c r="G16" s="33"/>
      <c r="I16" s="60" t="s">
        <v>66</v>
      </c>
      <c r="J16" s="61"/>
      <c r="K16" s="61"/>
      <c r="L16" s="61"/>
      <c r="M16" s="61"/>
      <c r="N16" s="61"/>
      <c r="O16" s="61"/>
      <c r="P16" s="61"/>
      <c r="Q16" s="62"/>
      <c r="R16" s="54"/>
      <c r="S16" s="54"/>
      <c r="T16" s="54"/>
      <c r="U16" s="54"/>
      <c r="V16" s="54"/>
      <c r="W16" s="54"/>
    </row>
    <row r="17" spans="2:23" customFormat="1" x14ac:dyDescent="0.25">
      <c r="B17" s="33"/>
      <c r="C17" s="33"/>
      <c r="D17" s="33"/>
      <c r="E17" s="33"/>
      <c r="F17" s="33"/>
      <c r="G17" s="33"/>
      <c r="I17" s="4"/>
      <c r="J17" s="63"/>
      <c r="K17" s="63"/>
      <c r="L17" s="63"/>
      <c r="M17" s="63"/>
      <c r="N17" s="63"/>
      <c r="O17" s="64"/>
      <c r="P17" s="63"/>
      <c r="Q17" s="65"/>
      <c r="R17" s="54"/>
      <c r="S17" s="54"/>
      <c r="T17" s="54"/>
      <c r="U17" s="54"/>
      <c r="V17" s="54"/>
      <c r="W17" s="54"/>
    </row>
    <row r="18" spans="2:23" customFormat="1" x14ac:dyDescent="0.25">
      <c r="B18" s="31"/>
      <c r="C18" s="31"/>
      <c r="D18" s="31"/>
      <c r="E18" s="32" t="s">
        <v>42</v>
      </c>
      <c r="F18" s="32"/>
      <c r="G18" s="32"/>
      <c r="I18" s="4" t="s">
        <v>69</v>
      </c>
      <c r="J18" s="63"/>
      <c r="K18" s="63"/>
      <c r="L18" s="63"/>
      <c r="M18" s="63"/>
      <c r="N18" s="63"/>
      <c r="O18" s="64"/>
      <c r="P18" s="63"/>
      <c r="Q18" s="65"/>
      <c r="R18" s="54"/>
      <c r="S18" s="54"/>
      <c r="T18" s="54"/>
      <c r="U18" s="54"/>
      <c r="V18" s="54"/>
      <c r="W18" s="54"/>
    </row>
    <row r="19" spans="2:23" customFormat="1" x14ac:dyDescent="0.25">
      <c r="B19" s="31"/>
      <c r="C19" s="31"/>
      <c r="D19" s="31"/>
      <c r="E19" s="32"/>
      <c r="F19" s="32"/>
      <c r="G19" s="32"/>
      <c r="I19" s="4"/>
      <c r="J19" s="66" t="s">
        <v>67</v>
      </c>
      <c r="K19" s="63"/>
      <c r="L19" s="63"/>
      <c r="M19" s="63"/>
      <c r="N19" s="63"/>
      <c r="O19" s="64"/>
      <c r="P19" s="63"/>
      <c r="Q19" s="65"/>
      <c r="R19" s="54"/>
      <c r="S19" s="54"/>
      <c r="T19" s="54"/>
      <c r="U19" s="54"/>
      <c r="V19" s="54"/>
      <c r="W19" s="54"/>
    </row>
    <row r="20" spans="2:23" customFormat="1" x14ac:dyDescent="0.25">
      <c r="B20" s="31"/>
      <c r="C20" s="31"/>
      <c r="D20" s="31"/>
      <c r="E20" s="32"/>
      <c r="F20" s="32"/>
      <c r="G20" s="32"/>
      <c r="I20" s="4"/>
      <c r="J20" s="63" t="s">
        <v>68</v>
      </c>
      <c r="K20" s="63"/>
      <c r="L20" s="63"/>
      <c r="M20" s="63"/>
      <c r="N20" s="63"/>
      <c r="O20" s="64"/>
      <c r="P20" s="63"/>
      <c r="Q20" s="65"/>
      <c r="R20" s="54"/>
      <c r="S20" s="54"/>
      <c r="T20" s="54"/>
      <c r="U20" s="54"/>
      <c r="V20" s="54"/>
      <c r="W20" s="54"/>
    </row>
    <row r="21" spans="2:23" customFormat="1" x14ac:dyDescent="0.25">
      <c r="B21" s="31"/>
      <c r="C21" s="31"/>
      <c r="D21" s="31"/>
      <c r="E21" s="32"/>
      <c r="F21" s="32"/>
      <c r="G21" s="32"/>
      <c r="I21" s="4"/>
      <c r="J21" s="63"/>
      <c r="K21" s="63"/>
      <c r="L21" s="63"/>
      <c r="M21" s="63"/>
      <c r="N21" s="63"/>
      <c r="O21" s="64"/>
      <c r="P21" s="63"/>
      <c r="Q21" s="65"/>
      <c r="R21" s="54"/>
      <c r="S21" s="54"/>
      <c r="T21" s="54"/>
      <c r="U21" s="54"/>
      <c r="V21" s="54"/>
      <c r="W21" s="54"/>
    </row>
    <row r="22" spans="2:23" customFormat="1" x14ac:dyDescent="0.25">
      <c r="B22" s="31"/>
      <c r="C22" s="31"/>
      <c r="D22" s="31"/>
      <c r="E22" s="32"/>
      <c r="F22" s="32"/>
      <c r="G22" s="32"/>
      <c r="I22" s="4" t="s">
        <v>74</v>
      </c>
      <c r="J22" s="63"/>
      <c r="K22" s="63"/>
      <c r="L22" s="63"/>
      <c r="M22" s="63"/>
      <c r="N22" s="63"/>
      <c r="O22" s="64"/>
      <c r="P22" s="63"/>
      <c r="Q22" s="65"/>
      <c r="R22" s="54"/>
      <c r="S22" s="54"/>
      <c r="T22" s="54"/>
      <c r="U22" s="54"/>
      <c r="V22" s="54"/>
      <c r="W22" s="54"/>
    </row>
    <row r="23" spans="2:23" customFormat="1" x14ac:dyDescent="0.25">
      <c r="I23" s="67" t="s">
        <v>75</v>
      </c>
      <c r="J23" s="63"/>
      <c r="K23" s="63"/>
      <c r="L23" s="63"/>
      <c r="M23" s="63"/>
      <c r="N23" s="63"/>
      <c r="O23" s="64"/>
      <c r="P23" s="63"/>
      <c r="Q23" s="65"/>
      <c r="R23" s="54"/>
      <c r="S23" s="54"/>
      <c r="T23" s="54"/>
      <c r="U23" s="54"/>
      <c r="V23" s="54"/>
      <c r="W23" s="54"/>
    </row>
    <row r="24" spans="2:23" customFormat="1" x14ac:dyDescent="0.25">
      <c r="B24" t="s">
        <v>57</v>
      </c>
      <c r="C24" t="s">
        <v>96</v>
      </c>
      <c r="D24" t="s">
        <v>97</v>
      </c>
      <c r="I24" s="67" t="s">
        <v>76</v>
      </c>
      <c r="J24" s="63"/>
      <c r="K24" s="63"/>
      <c r="L24" s="63"/>
      <c r="M24" s="63"/>
      <c r="N24" s="63"/>
      <c r="O24" s="64"/>
      <c r="P24" s="63"/>
      <c r="Q24" s="65"/>
      <c r="R24" s="54"/>
      <c r="S24" s="54"/>
      <c r="T24" s="54"/>
      <c r="U24" s="54"/>
      <c r="V24" s="54"/>
      <c r="W24" s="54"/>
    </row>
    <row r="25" spans="2:23" customFormat="1" x14ac:dyDescent="0.25">
      <c r="B25" t="s">
        <v>92</v>
      </c>
      <c r="C25" t="b">
        <v>1</v>
      </c>
      <c r="D25">
        <f>IF(C25=TRUE,Hoja2!D16,0)</f>
        <v>160</v>
      </c>
      <c r="I25" s="4" t="s">
        <v>77</v>
      </c>
      <c r="J25" s="63"/>
      <c r="K25" s="63"/>
      <c r="L25" s="63"/>
      <c r="M25" s="63"/>
      <c r="N25" s="63"/>
      <c r="O25" s="64"/>
      <c r="P25" s="63"/>
      <c r="Q25" s="65"/>
      <c r="R25" s="54"/>
      <c r="S25" s="54"/>
      <c r="T25" s="54"/>
      <c r="U25" s="54"/>
      <c r="V25" s="54"/>
      <c r="W25" s="54"/>
    </row>
    <row r="26" spans="2:23" customFormat="1" x14ac:dyDescent="0.25">
      <c r="B26" t="s">
        <v>93</v>
      </c>
      <c r="C26" t="b">
        <v>0</v>
      </c>
      <c r="D26">
        <f>IF(C26=TRUE,Hoja2!D17,0)</f>
        <v>0</v>
      </c>
      <c r="E26" s="46"/>
      <c r="F26" t="s">
        <v>98</v>
      </c>
      <c r="I26" s="4"/>
      <c r="J26" s="63"/>
      <c r="K26" s="63"/>
      <c r="L26" s="63"/>
      <c r="M26" s="63"/>
      <c r="N26" s="63"/>
      <c r="O26" s="64"/>
      <c r="P26" s="63"/>
      <c r="Q26" s="65"/>
    </row>
    <row r="27" spans="2:23" customFormat="1" x14ac:dyDescent="0.25">
      <c r="B27" t="s">
        <v>94</v>
      </c>
      <c r="C27" t="b">
        <v>0</v>
      </c>
      <c r="D27">
        <f>IF(C27=TRUE,Hoja2!D18,0)</f>
        <v>0</v>
      </c>
      <c r="F27">
        <f>IF(WEEKDAY(C3,1)=1,Hoja2!E24,Hoja2!D24)+D29</f>
        <v>1830</v>
      </c>
      <c r="I27" s="67" t="s">
        <v>78</v>
      </c>
      <c r="J27" s="63"/>
      <c r="K27" s="63"/>
      <c r="L27" s="63"/>
      <c r="M27" s="63"/>
      <c r="N27" s="63"/>
      <c r="O27" s="64"/>
      <c r="P27" s="63"/>
      <c r="Q27" s="65"/>
    </row>
    <row r="28" spans="2:23" customFormat="1" x14ac:dyDescent="0.25">
      <c r="B28" t="s">
        <v>95</v>
      </c>
      <c r="C28" t="b">
        <v>1</v>
      </c>
      <c r="D28">
        <f>IF(C28=TRUE,Hoja2!D19,0)</f>
        <v>70</v>
      </c>
      <c r="I28" s="4"/>
      <c r="J28" s="63" t="s">
        <v>79</v>
      </c>
      <c r="K28" s="63"/>
      <c r="L28" s="63"/>
      <c r="M28" s="63"/>
      <c r="N28" s="63"/>
      <c r="O28" s="64"/>
      <c r="P28" s="63"/>
      <c r="Q28" s="65"/>
    </row>
    <row r="29" spans="2:23" customFormat="1" ht="15.75" thickBot="1" x14ac:dyDescent="0.3">
      <c r="D29">
        <f>SUM(D25:D28)</f>
        <v>230</v>
      </c>
      <c r="I29" s="4"/>
      <c r="J29" s="63"/>
      <c r="K29" s="63"/>
      <c r="L29" s="63"/>
      <c r="M29" s="63"/>
      <c r="N29" s="63"/>
      <c r="O29" s="64"/>
      <c r="P29" s="63"/>
      <c r="Q29" s="65"/>
    </row>
    <row r="30" spans="2:23" customFormat="1" ht="15.75" thickBot="1" x14ac:dyDescent="0.3">
      <c r="B30" s="57" t="s">
        <v>101</v>
      </c>
      <c r="C30" s="58"/>
      <c r="D30" s="58"/>
      <c r="E30" s="58"/>
      <c r="F30" s="58"/>
      <c r="G30" s="59"/>
      <c r="I30" s="4"/>
      <c r="J30" s="63">
        <v>0.5</v>
      </c>
      <c r="K30" s="68" t="s">
        <v>80</v>
      </c>
      <c r="L30" s="63">
        <f>HOUR(J30)</f>
        <v>12</v>
      </c>
      <c r="M30" s="63"/>
      <c r="N30" s="63"/>
      <c r="O30" s="64"/>
      <c r="P30" s="63"/>
      <c r="Q30" s="65"/>
    </row>
    <row r="31" spans="2:23" customFormat="1" x14ac:dyDescent="0.25">
      <c r="B31" s="56" t="s">
        <v>102</v>
      </c>
      <c r="I31" s="4"/>
      <c r="J31" s="63"/>
      <c r="K31" s="63"/>
      <c r="L31" s="63"/>
      <c r="M31" s="63"/>
      <c r="N31" s="63"/>
      <c r="O31" s="64"/>
      <c r="P31" s="63"/>
      <c r="Q31" s="65"/>
    </row>
    <row r="32" spans="2:23" customFormat="1" x14ac:dyDescent="0.25">
      <c r="I32" s="69" t="s">
        <v>89</v>
      </c>
      <c r="J32" s="64"/>
      <c r="K32" s="64"/>
      <c r="L32" s="64"/>
      <c r="M32" s="64"/>
      <c r="N32" s="64"/>
      <c r="O32" s="64"/>
      <c r="P32" s="63"/>
      <c r="Q32" s="65"/>
    </row>
    <row r="33" spans="9:17" x14ac:dyDescent="0.25">
      <c r="I33" s="69" t="s">
        <v>84</v>
      </c>
      <c r="J33" s="64"/>
      <c r="K33" s="64"/>
      <c r="L33" s="64"/>
      <c r="M33" s="64"/>
      <c r="N33" s="64"/>
      <c r="O33" s="64"/>
      <c r="P33" s="64"/>
      <c r="Q33" s="70"/>
    </row>
    <row r="34" spans="9:17" x14ac:dyDescent="0.25">
      <c r="I34" s="69"/>
      <c r="J34" s="71" t="s">
        <v>85</v>
      </c>
      <c r="K34" s="64"/>
      <c r="L34" s="64"/>
      <c r="M34" s="64"/>
      <c r="N34" s="64"/>
      <c r="O34" s="64"/>
      <c r="P34" s="64"/>
      <c r="Q34" s="70"/>
    </row>
    <row r="35" spans="9:17" x14ac:dyDescent="0.25">
      <c r="I35" s="69"/>
      <c r="J35" s="64" t="s">
        <v>86</v>
      </c>
      <c r="K35" s="64"/>
      <c r="L35" s="64"/>
      <c r="M35" s="64"/>
      <c r="N35" s="64"/>
      <c r="O35" s="64"/>
      <c r="P35" s="64"/>
      <c r="Q35" s="70"/>
    </row>
    <row r="36" spans="9:17" x14ac:dyDescent="0.25">
      <c r="I36" s="69"/>
      <c r="J36" s="64"/>
      <c r="K36" s="64"/>
      <c r="L36" s="64"/>
      <c r="M36" s="64"/>
      <c r="N36" s="64"/>
      <c r="O36" s="64"/>
      <c r="P36" s="64"/>
      <c r="Q36" s="70"/>
    </row>
    <row r="37" spans="9:17" x14ac:dyDescent="0.25">
      <c r="I37" s="69"/>
      <c r="J37" s="71" t="s">
        <v>87</v>
      </c>
      <c r="K37" s="64"/>
      <c r="L37" s="64"/>
      <c r="M37" s="64"/>
      <c r="N37" s="64"/>
      <c r="O37" s="64"/>
      <c r="P37" s="64"/>
      <c r="Q37" s="70"/>
    </row>
    <row r="38" spans="9:17" x14ac:dyDescent="0.25">
      <c r="I38" s="69"/>
      <c r="J38" s="64" t="s">
        <v>88</v>
      </c>
      <c r="K38" s="64"/>
      <c r="L38" s="64"/>
      <c r="M38" s="64"/>
      <c r="N38" s="64"/>
      <c r="O38" s="64"/>
      <c r="P38" s="64"/>
      <c r="Q38" s="70"/>
    </row>
    <row r="39" spans="9:17" x14ac:dyDescent="0.25">
      <c r="I39" s="69"/>
      <c r="J39" s="64"/>
      <c r="K39" s="64"/>
      <c r="L39" s="64"/>
      <c r="M39" s="64"/>
      <c r="N39" s="64"/>
      <c r="O39" s="64"/>
      <c r="P39" s="64"/>
      <c r="Q39" s="70"/>
    </row>
    <row r="40" spans="9:17" x14ac:dyDescent="0.25">
      <c r="I40" s="67" t="s">
        <v>90</v>
      </c>
      <c r="J40" s="64"/>
      <c r="K40" s="64"/>
      <c r="L40" s="64"/>
      <c r="M40" s="64"/>
      <c r="N40" s="64"/>
      <c r="O40" s="64"/>
      <c r="P40" s="64"/>
      <c r="Q40" s="70"/>
    </row>
    <row r="41" spans="9:17" x14ac:dyDescent="0.25">
      <c r="I41" s="4"/>
      <c r="J41" s="71" t="s">
        <v>91</v>
      </c>
      <c r="K41" s="64"/>
      <c r="L41" s="64"/>
      <c r="M41" s="64"/>
      <c r="N41" s="64"/>
      <c r="O41" s="64"/>
      <c r="P41" s="64"/>
      <c r="Q41" s="70"/>
    </row>
    <row r="42" spans="9:17" x14ac:dyDescent="0.25">
      <c r="I42" s="4"/>
      <c r="J42" s="64"/>
      <c r="K42" s="64"/>
      <c r="L42" s="64"/>
      <c r="M42" s="64"/>
      <c r="N42" s="64"/>
      <c r="O42" s="64"/>
      <c r="P42" s="64"/>
      <c r="Q42" s="70"/>
    </row>
    <row r="43" spans="9:17" x14ac:dyDescent="0.25">
      <c r="I43" s="4"/>
      <c r="J43" s="64"/>
      <c r="K43" s="64"/>
      <c r="L43" s="64"/>
      <c r="M43" s="64"/>
      <c r="N43" s="64"/>
      <c r="O43" s="64"/>
      <c r="P43" s="64"/>
      <c r="Q43" s="70"/>
    </row>
    <row r="44" spans="9:17" x14ac:dyDescent="0.25">
      <c r="I44" s="4"/>
      <c r="J44" s="64" t="s">
        <v>47</v>
      </c>
      <c r="K44" s="68" t="s">
        <v>80</v>
      </c>
      <c r="L44" s="64" t="str">
        <f>MID(J44,1,1)</f>
        <v>B</v>
      </c>
      <c r="M44" s="64"/>
      <c r="N44" s="64"/>
      <c r="O44" s="64"/>
      <c r="P44" s="64"/>
      <c r="Q44" s="70"/>
    </row>
    <row r="45" spans="9:17" x14ac:dyDescent="0.25">
      <c r="I45" s="4"/>
      <c r="J45" s="64" t="s">
        <v>51</v>
      </c>
      <c r="K45" s="68" t="s">
        <v>80</v>
      </c>
      <c r="L45" s="64" t="str">
        <f>MID(J45,1,1)</f>
        <v>M</v>
      </c>
      <c r="M45" s="64"/>
      <c r="N45" s="64"/>
      <c r="O45" s="64"/>
      <c r="P45" s="64"/>
      <c r="Q45" s="70"/>
    </row>
    <row r="46" spans="9:17" x14ac:dyDescent="0.25">
      <c r="I46" s="4"/>
      <c r="J46" s="64" t="s">
        <v>52</v>
      </c>
      <c r="K46" s="68" t="s">
        <v>80</v>
      </c>
      <c r="L46" s="64" t="str">
        <f>MID(J46,1,1)</f>
        <v>C</v>
      </c>
      <c r="M46" s="64"/>
      <c r="N46" s="64"/>
      <c r="O46" s="64"/>
      <c r="P46" s="64"/>
      <c r="Q46" s="70"/>
    </row>
    <row r="47" spans="9:17" x14ac:dyDescent="0.25">
      <c r="I47" s="4"/>
      <c r="J47" s="64"/>
      <c r="K47" s="64"/>
      <c r="L47" s="64"/>
      <c r="M47" s="64"/>
      <c r="N47" s="64"/>
      <c r="O47" s="64"/>
      <c r="P47" s="64"/>
      <c r="Q47" s="70"/>
    </row>
    <row r="48" spans="9:17" x14ac:dyDescent="0.25">
      <c r="I48" s="4" t="s">
        <v>100</v>
      </c>
      <c r="J48" s="64"/>
      <c r="K48" s="64"/>
      <c r="L48" s="64"/>
      <c r="M48" s="64"/>
      <c r="N48" s="64"/>
      <c r="O48" s="64"/>
      <c r="P48" s="64"/>
      <c r="Q48" s="70"/>
    </row>
    <row r="49" spans="9:17" x14ac:dyDescent="0.25">
      <c r="I49" s="4" t="s">
        <v>99</v>
      </c>
      <c r="J49" s="64"/>
      <c r="K49" s="64"/>
      <c r="L49" s="64"/>
      <c r="M49" s="64"/>
      <c r="N49" s="64"/>
      <c r="O49" s="64"/>
      <c r="P49" s="64"/>
      <c r="Q49" s="70"/>
    </row>
    <row r="50" spans="9:17" x14ac:dyDescent="0.25">
      <c r="I50" s="4"/>
      <c r="J50" s="64"/>
      <c r="K50" s="64"/>
      <c r="L50" s="64"/>
      <c r="M50" s="64"/>
      <c r="N50" s="64"/>
      <c r="O50" s="64"/>
      <c r="P50" s="64"/>
      <c r="Q50" s="70"/>
    </row>
    <row r="51" spans="9:17" x14ac:dyDescent="0.25">
      <c r="I51" s="4" t="s">
        <v>103</v>
      </c>
      <c r="J51" s="64"/>
      <c r="K51" s="64"/>
      <c r="L51" s="64"/>
      <c r="M51" s="64"/>
      <c r="N51" s="64"/>
      <c r="O51" s="64"/>
      <c r="P51" s="64"/>
      <c r="Q51" s="70"/>
    </row>
    <row r="52" spans="9:17" x14ac:dyDescent="0.25">
      <c r="I52" s="4"/>
      <c r="J52" s="71" t="s">
        <v>105</v>
      </c>
      <c r="K52" s="64"/>
      <c r="L52" s="64"/>
      <c r="M52" s="64"/>
      <c r="N52" s="64"/>
      <c r="O52" s="64"/>
      <c r="P52" s="64"/>
      <c r="Q52" s="70"/>
    </row>
    <row r="53" spans="9:17" x14ac:dyDescent="0.25">
      <c r="I53" s="4"/>
      <c r="J53" s="64" t="s">
        <v>106</v>
      </c>
      <c r="K53" s="64"/>
      <c r="L53" s="64"/>
      <c r="M53" s="64"/>
      <c r="N53" s="64"/>
      <c r="O53" s="64"/>
      <c r="P53" s="64"/>
      <c r="Q53" s="70"/>
    </row>
    <row r="54" spans="9:17" x14ac:dyDescent="0.25">
      <c r="I54" s="4"/>
      <c r="J54" s="64"/>
      <c r="K54" s="64"/>
      <c r="L54" s="64"/>
      <c r="M54" s="64"/>
      <c r="N54" s="64"/>
      <c r="O54" s="64"/>
      <c r="P54" s="64"/>
      <c r="Q54" s="70"/>
    </row>
    <row r="55" spans="9:17" x14ac:dyDescent="0.25">
      <c r="I55" s="4"/>
      <c r="J55" s="64" t="s">
        <v>104</v>
      </c>
      <c r="K55" s="64"/>
      <c r="L55" s="64"/>
      <c r="M55" s="64"/>
      <c r="N55" s="64"/>
      <c r="O55" s="64"/>
      <c r="P55" s="64"/>
      <c r="Q55" s="70"/>
    </row>
    <row r="56" spans="9:17" ht="15.75" thickBot="1" x14ac:dyDescent="0.3">
      <c r="I56" s="6"/>
      <c r="J56" s="72"/>
      <c r="K56" s="72"/>
      <c r="L56" s="72"/>
      <c r="M56" s="72"/>
      <c r="N56" s="72"/>
      <c r="O56" s="72"/>
      <c r="P56" s="72"/>
      <c r="Q56" s="73"/>
    </row>
  </sheetData>
  <mergeCells count="8">
    <mergeCell ref="B18:D22"/>
    <mergeCell ref="E18:G22"/>
    <mergeCell ref="C2:D2"/>
    <mergeCell ref="C3:D3"/>
    <mergeCell ref="C5:D5"/>
    <mergeCell ref="E5:G5"/>
    <mergeCell ref="B15:G15"/>
    <mergeCell ref="B16:G17"/>
  </mergeCells>
  <dataValidations count="4">
    <dataValidation type="date" operator="greaterThanOrEqual" allowBlank="1" showInputMessage="1" showErrorMessage="1" sqref="C3:D3">
      <formula1>TODAY()</formula1>
    </dataValidation>
    <dataValidation type="time" allowBlank="1" showInputMessage="1" showErrorMessage="1" sqref="C7">
      <formula1>0.375</formula1>
      <formula2>0.999305555555556</formula2>
    </dataValidation>
    <dataValidation type="time" operator="greaterThanOrEqual" allowBlank="1" showInputMessage="1" showErrorMessage="1" sqref="C8:C13">
      <formula1>D7</formula1>
    </dataValidation>
    <dataValidation type="time" operator="greaterThanOrEqual" allowBlank="1" showInputMessage="1" showErrorMessage="1" sqref="D7:D13">
      <formula1>C7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8" r:id="rId4" name="TextBox1">
          <controlPr defaultSize="0" autoLine="0" linkedCell="B30" r:id="rId5">
            <anchor moveWithCells="1">
              <from>
                <xdr:col>4</xdr:col>
                <xdr:colOff>57150</xdr:colOff>
                <xdr:row>18</xdr:row>
                <xdr:rowOff>9525</xdr:rowOff>
              </from>
              <to>
                <xdr:col>6</xdr:col>
                <xdr:colOff>695325</xdr:colOff>
                <xdr:row>21</xdr:row>
                <xdr:rowOff>142875</xdr:rowOff>
              </to>
            </anchor>
          </controlPr>
        </control>
      </mc:Choice>
      <mc:Fallback>
        <control shapeId="1038" r:id="rId4" name="TextBox1"/>
      </mc:Fallback>
    </mc:AlternateContent>
    <mc:AlternateContent xmlns:mc="http://schemas.openxmlformats.org/markup-compatibility/2006">
      <mc:Choice Requires="x14">
        <control shapeId="1030" r:id="rId6" name="Check Box 6">
          <controlPr defaultSize="0" autoFill="0" autoLine="0" autoPict="0">
            <anchor moveWithCells="1">
              <from>
                <xdr:col>1</xdr:col>
                <xdr:colOff>266700</xdr:colOff>
                <xdr:row>15</xdr:row>
                <xdr:rowOff>85725</xdr:rowOff>
              </from>
              <to>
                <xdr:col>2</xdr:col>
                <xdr:colOff>123825</xdr:colOff>
                <xdr:row>16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1" r:id="rId7" name="Check Box 7">
          <controlPr defaultSize="0" autoFill="0" autoLine="0" autoPict="0">
            <anchor moveWithCells="1">
              <from>
                <xdr:col>2</xdr:col>
                <xdr:colOff>514350</xdr:colOff>
                <xdr:row>15</xdr:row>
                <xdr:rowOff>85725</xdr:rowOff>
              </from>
              <to>
                <xdr:col>3</xdr:col>
                <xdr:colOff>295275</xdr:colOff>
                <xdr:row>16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6" r:id="rId8" name="Check Box 12">
          <controlPr defaultSize="0" autoFill="0" autoLine="0" autoPict="0">
            <anchor moveWithCells="1">
              <from>
                <xdr:col>4</xdr:col>
                <xdr:colOff>85725</xdr:colOff>
                <xdr:row>15</xdr:row>
                <xdr:rowOff>95250</xdr:rowOff>
              </from>
              <to>
                <xdr:col>5</xdr:col>
                <xdr:colOff>95250</xdr:colOff>
                <xdr:row>16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9" name="Check Box 13">
          <controlPr defaultSize="0" autoFill="0" autoLine="0" autoPict="0">
            <anchor moveWithCells="1">
              <from>
                <xdr:col>5</xdr:col>
                <xdr:colOff>323850</xdr:colOff>
                <xdr:row>15</xdr:row>
                <xdr:rowOff>95250</xdr:rowOff>
              </from>
              <to>
                <xdr:col>6</xdr:col>
                <xdr:colOff>152400</xdr:colOff>
                <xdr:row>16</xdr:row>
                <xdr:rowOff>114300</xdr:rowOff>
              </to>
            </anchor>
          </controlPr>
        </control>
      </mc:Choice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Hoja2!$D$6:$G$6</xm:f>
          </x14:formula1>
          <xm:sqref>E7:E13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3:H24"/>
  <sheetViews>
    <sheetView topLeftCell="A5" workbookViewId="0">
      <selection activeCell="C6" sqref="C6:C7"/>
    </sheetView>
  </sheetViews>
  <sheetFormatPr baseColWidth="10" defaultRowHeight="15" x14ac:dyDescent="0.25"/>
  <cols>
    <col min="3" max="3" width="19.42578125" bestFit="1" customWidth="1"/>
  </cols>
  <sheetData>
    <row r="3" spans="3:8" ht="24" thickBot="1" x14ac:dyDescent="0.4">
      <c r="C3" s="42" t="s">
        <v>43</v>
      </c>
      <c r="D3" s="42"/>
      <c r="E3" s="42"/>
      <c r="F3" s="42"/>
    </row>
    <row r="4" spans="3:8" ht="45.75" thickTop="1" x14ac:dyDescent="0.25">
      <c r="C4" s="49" t="s">
        <v>81</v>
      </c>
      <c r="D4" s="26" t="s">
        <v>14</v>
      </c>
      <c r="E4" s="27" t="s">
        <v>44</v>
      </c>
      <c r="F4" s="26" t="s">
        <v>45</v>
      </c>
    </row>
    <row r="5" spans="3:8" ht="15.75" thickBot="1" x14ac:dyDescent="0.3">
      <c r="C5" s="41"/>
      <c r="D5" s="28">
        <v>100</v>
      </c>
      <c r="E5" s="28">
        <v>15</v>
      </c>
      <c r="F5" s="28">
        <v>8</v>
      </c>
    </row>
    <row r="6" spans="3:8" ht="15.75" thickTop="1" x14ac:dyDescent="0.25">
      <c r="C6" s="40" t="s">
        <v>31</v>
      </c>
      <c r="D6" s="26" t="s">
        <v>46</v>
      </c>
      <c r="E6" s="27" t="s">
        <v>47</v>
      </c>
      <c r="F6" s="26" t="s">
        <v>48</v>
      </c>
      <c r="G6" s="26" t="s">
        <v>49</v>
      </c>
    </row>
    <row r="7" spans="3:8" ht="15.75" thickBot="1" x14ac:dyDescent="0.3">
      <c r="C7" s="41"/>
      <c r="D7" s="28">
        <v>0</v>
      </c>
      <c r="E7" s="28">
        <v>30</v>
      </c>
      <c r="F7" s="28">
        <v>60</v>
      </c>
      <c r="G7" s="28">
        <v>120</v>
      </c>
    </row>
    <row r="8" spans="3:8" ht="15.75" thickTop="1" x14ac:dyDescent="0.25">
      <c r="C8" s="40" t="s">
        <v>32</v>
      </c>
      <c r="D8" s="26" t="s">
        <v>46</v>
      </c>
      <c r="E8" s="27" t="s">
        <v>50</v>
      </c>
      <c r="F8" s="26" t="s">
        <v>47</v>
      </c>
      <c r="G8" s="26" t="s">
        <v>51</v>
      </c>
      <c r="H8" s="26" t="s">
        <v>52</v>
      </c>
    </row>
    <row r="9" spans="3:8" ht="15.75" thickBot="1" x14ac:dyDescent="0.3">
      <c r="C9" s="41"/>
      <c r="D9" s="28">
        <v>0</v>
      </c>
      <c r="E9" s="28">
        <v>90</v>
      </c>
      <c r="F9" s="28">
        <v>110</v>
      </c>
      <c r="G9" s="28">
        <v>130</v>
      </c>
      <c r="H9" s="28">
        <v>185</v>
      </c>
    </row>
    <row r="10" spans="3:8" ht="15.75" thickTop="1" x14ac:dyDescent="0.25">
      <c r="C10" s="40" t="s">
        <v>53</v>
      </c>
      <c r="D10" s="26" t="s">
        <v>54</v>
      </c>
      <c r="E10" s="27" t="s">
        <v>56</v>
      </c>
      <c r="F10" s="26" t="s">
        <v>55</v>
      </c>
    </row>
    <row r="11" spans="3:8" x14ac:dyDescent="0.25">
      <c r="C11" s="41"/>
      <c r="D11" s="29">
        <v>0</v>
      </c>
      <c r="E11" s="29">
        <v>10</v>
      </c>
      <c r="F11" s="29">
        <v>15</v>
      </c>
    </row>
    <row r="14" spans="3:8" x14ac:dyDescent="0.25">
      <c r="C14" s="43" t="s">
        <v>57</v>
      </c>
      <c r="D14" s="43"/>
    </row>
    <row r="15" spans="3:8" x14ac:dyDescent="0.25">
      <c r="C15" s="43"/>
      <c r="D15" s="43"/>
    </row>
    <row r="16" spans="3:8" x14ac:dyDescent="0.25">
      <c r="C16" s="30" t="s">
        <v>58</v>
      </c>
      <c r="D16" s="28">
        <v>160</v>
      </c>
    </row>
    <row r="17" spans="3:5" x14ac:dyDescent="0.25">
      <c r="C17" s="30" t="s">
        <v>59</v>
      </c>
      <c r="D17" s="28">
        <v>300</v>
      </c>
    </row>
    <row r="18" spans="3:5" x14ac:dyDescent="0.25">
      <c r="C18" s="30" t="s">
        <v>60</v>
      </c>
      <c r="D18" s="28">
        <v>100</v>
      </c>
    </row>
    <row r="19" spans="3:5" x14ac:dyDescent="0.25">
      <c r="C19" s="30" t="s">
        <v>61</v>
      </c>
      <c r="D19" s="28">
        <v>70</v>
      </c>
    </row>
    <row r="23" spans="3:5" x14ac:dyDescent="0.25">
      <c r="C23" s="39" t="s">
        <v>62</v>
      </c>
      <c r="D23" s="25" t="s">
        <v>63</v>
      </c>
      <c r="E23" s="25" t="s">
        <v>64</v>
      </c>
    </row>
    <row r="24" spans="3:5" x14ac:dyDescent="0.25">
      <c r="C24" s="39"/>
      <c r="D24" s="28">
        <v>1600</v>
      </c>
      <c r="E24" s="28">
        <v>2200</v>
      </c>
    </row>
  </sheetData>
  <mergeCells count="7">
    <mergeCell ref="C23:C24"/>
    <mergeCell ref="C4:C5"/>
    <mergeCell ref="C3:F3"/>
    <mergeCell ref="C6:C7"/>
    <mergeCell ref="C8:C9"/>
    <mergeCell ref="C10:C11"/>
    <mergeCell ref="C14:D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L20"/>
  <sheetViews>
    <sheetView showGridLines="0" topLeftCell="A4" zoomScaleNormal="100" workbookViewId="0">
      <selection activeCell="B18" sqref="B18:K18"/>
    </sheetView>
  </sheetViews>
  <sheetFormatPr baseColWidth="10" defaultColWidth="0" defaultRowHeight="15" zeroHeight="1" x14ac:dyDescent="0.25"/>
  <cols>
    <col min="1" max="1" width="4.85546875" customWidth="1"/>
    <col min="2" max="2" width="19.5703125" customWidth="1"/>
    <col min="3" max="4" width="4.7109375" customWidth="1"/>
    <col min="5" max="9" width="4.85546875" customWidth="1"/>
    <col min="10" max="10" width="1.140625" customWidth="1"/>
    <col min="11" max="11" width="11.42578125" customWidth="1"/>
    <col min="12" max="12" width="4.42578125" customWidth="1"/>
    <col min="13" max="16384" width="11.5703125" hidden="1"/>
  </cols>
  <sheetData>
    <row r="1" spans="2:12" ht="75.599999999999994" customHeight="1" x14ac:dyDescent="0.25"/>
    <row r="2" spans="2:12" ht="18.75" customHeight="1" x14ac:dyDescent="0.25">
      <c r="C2" s="44"/>
      <c r="D2" s="44"/>
      <c r="E2" s="44"/>
      <c r="F2" s="44"/>
      <c r="I2" s="44"/>
      <c r="J2" s="44"/>
      <c r="K2" s="44"/>
    </row>
    <row r="3" spans="2:12" ht="16.5" customHeight="1" x14ac:dyDescent="0.25">
      <c r="C3" s="44" t="str">
        <f>Hoja1!C2</f>
        <v>Raúl</v>
      </c>
      <c r="D3" s="44"/>
      <c r="E3" s="44"/>
      <c r="I3" s="53">
        <f>Hoja1!C3</f>
        <v>44718</v>
      </c>
      <c r="J3" s="44"/>
      <c r="K3" s="44"/>
    </row>
    <row r="4" spans="2:12" ht="20.25" customHeight="1" x14ac:dyDescent="0.25"/>
    <row r="5" spans="2:12" ht="15" customHeight="1" x14ac:dyDescent="0.25">
      <c r="C5" s="50">
        <f>Hoja1!J7</f>
        <v>6.25E-2</v>
      </c>
      <c r="D5" s="50">
        <f>Hoja1!J8</f>
        <v>4.1666666666666664E-2</v>
      </c>
      <c r="E5" s="50">
        <f>Hoja1!J9</f>
        <v>4.1666666666666664E-2</v>
      </c>
      <c r="F5" s="50">
        <f>Hoja1!J10</f>
        <v>9.0277777777777776E-2</v>
      </c>
      <c r="G5" s="50">
        <f>Hoja1!J11</f>
        <v>4.1666666666666664E-2</v>
      </c>
      <c r="H5" s="50">
        <f>Hoja1!J12</f>
        <v>6.25E-2</v>
      </c>
      <c r="I5" s="50">
        <f>Hoja1!J13</f>
        <v>6.25E-2</v>
      </c>
      <c r="K5" s="51">
        <f>Hoja1!M14</f>
        <v>11595</v>
      </c>
      <c r="L5" s="1"/>
    </row>
    <row r="6" spans="2:12" ht="14.25" customHeight="1" x14ac:dyDescent="0.25">
      <c r="C6" s="52">
        <f>Hoja1!O7</f>
        <v>0</v>
      </c>
      <c r="D6" s="52">
        <f>Hoja1!O8</f>
        <v>0</v>
      </c>
      <c r="E6" s="52">
        <f>Hoja1!O9</f>
        <v>0</v>
      </c>
      <c r="F6" s="52">
        <f>Hoja1!O10</f>
        <v>0</v>
      </c>
      <c r="G6" s="52">
        <f>Hoja1!O11</f>
        <v>0</v>
      </c>
      <c r="H6" s="52">
        <f>Hoja1!O12</f>
        <v>8</v>
      </c>
      <c r="I6" s="52">
        <f>Hoja1!O13</f>
        <v>8</v>
      </c>
      <c r="K6" s="51">
        <f>Hoja1!O14</f>
        <v>16</v>
      </c>
    </row>
    <row r="7" spans="2:12" ht="14.25" customHeight="1" x14ac:dyDescent="0.25"/>
    <row r="8" spans="2:12" ht="15.75" customHeight="1" x14ac:dyDescent="0.25"/>
    <row r="9" spans="2:12" ht="15.75" customHeight="1" x14ac:dyDescent="0.25"/>
    <row r="10" spans="2:12" ht="20.25" customHeight="1" x14ac:dyDescent="0.25">
      <c r="K10" s="48">
        <f>K5+K6</f>
        <v>11611</v>
      </c>
    </row>
    <row r="11" spans="2:12" ht="14.25" customHeight="1" x14ac:dyDescent="0.25">
      <c r="C11" s="55">
        <f>Hoja1!F27</f>
        <v>1830</v>
      </c>
      <c r="D11" s="55"/>
      <c r="E11" s="55"/>
      <c r="K11" s="28">
        <f>Hoja1!D27</f>
        <v>0</v>
      </c>
    </row>
    <row r="12" spans="2:12" ht="15" customHeight="1" x14ac:dyDescent="0.25">
      <c r="C12" s="55">
        <f>Hoja1!D25</f>
        <v>160</v>
      </c>
      <c r="D12" s="55"/>
      <c r="E12" s="55"/>
      <c r="K12" s="28">
        <f>Hoja1!D28</f>
        <v>70</v>
      </c>
    </row>
    <row r="13" spans="2:12" ht="15" customHeight="1" x14ac:dyDescent="0.25">
      <c r="C13" s="55">
        <f>Hoja1!D26</f>
        <v>0</v>
      </c>
      <c r="D13" s="55"/>
      <c r="E13" s="55"/>
    </row>
    <row r="14" spans="2:12" ht="15.75" customHeight="1" x14ac:dyDescent="0.25">
      <c r="K14" s="48">
        <f>SUM(C11:E13)+SUM(K11:K12)</f>
        <v>2060</v>
      </c>
    </row>
    <row r="15" spans="2:12" ht="19.5" customHeight="1" x14ac:dyDescent="0.25"/>
    <row r="16" spans="2:12" ht="30" customHeight="1" x14ac:dyDescent="0.25">
      <c r="B16" s="74" t="str">
        <f>Hoja1!B30</f>
        <v>Esta es una observación hecha desde una hoja de Excel, se acomoda sola.</v>
      </c>
      <c r="C16" s="74"/>
      <c r="D16" s="74"/>
      <c r="E16" s="74"/>
      <c r="F16" s="74"/>
      <c r="G16" s="74"/>
      <c r="H16" s="74"/>
      <c r="I16" s="74"/>
      <c r="J16" s="74"/>
      <c r="K16" s="74"/>
    </row>
    <row r="17" spans="2:11" ht="21.75" customHeight="1" x14ac:dyDescent="0.25"/>
    <row r="18" spans="2:11" ht="60" customHeight="1" x14ac:dyDescent="0.25">
      <c r="B18" s="75" t="str">
        <f>"Hoy hubo ingresos por un total de "&amp;TEXT(K10,"$#,###.00")&amp;" y egresos de "&amp;TEXT(K14,"$#,###.00")&amp;""</f>
        <v>Hoy hubo ingresos por un total de $11,611.00 y egresos de $2,060.00</v>
      </c>
      <c r="C18" s="75"/>
      <c r="D18" s="75"/>
      <c r="E18" s="75"/>
      <c r="F18" s="75"/>
      <c r="G18" s="75"/>
      <c r="H18" s="75"/>
      <c r="I18" s="75"/>
      <c r="J18" s="75"/>
      <c r="K18" s="75"/>
    </row>
    <row r="19" spans="2:11" ht="13.5" customHeight="1" x14ac:dyDescent="0.25">
      <c r="C19" s="44"/>
      <c r="D19" s="44"/>
      <c r="E19" s="44"/>
      <c r="F19" s="44"/>
      <c r="G19" s="44"/>
      <c r="H19" s="44"/>
      <c r="I19" s="44"/>
      <c r="J19" s="44"/>
      <c r="K19" s="44"/>
    </row>
    <row r="20" spans="2:11" x14ac:dyDescent="0.25"/>
  </sheetData>
  <mergeCells count="10">
    <mergeCell ref="B18:K18"/>
    <mergeCell ref="C19:K19"/>
    <mergeCell ref="C2:F2"/>
    <mergeCell ref="I2:K2"/>
    <mergeCell ref="C11:E11"/>
    <mergeCell ref="C12:E12"/>
    <mergeCell ref="C13:E13"/>
    <mergeCell ref="B16:K16"/>
    <mergeCell ref="C3:E3"/>
    <mergeCell ref="I3:K3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C4"/>
  <sheetViews>
    <sheetView workbookViewId="0"/>
  </sheetViews>
  <sheetFormatPr baseColWidth="10" defaultRowHeight="15" x14ac:dyDescent="0.25"/>
  <cols>
    <col min="2" max="3" width="15.5703125" bestFit="1" customWidth="1"/>
  </cols>
  <sheetData>
    <row r="3" spans="2:3" x14ac:dyDescent="0.25">
      <c r="B3" s="3"/>
      <c r="C3" s="16"/>
    </row>
    <row r="4" spans="2:3" x14ac:dyDescent="0.25"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C26"/>
  <sheetViews>
    <sheetView workbookViewId="0"/>
  </sheetViews>
  <sheetFormatPr baseColWidth="10" defaultRowHeight="15" x14ac:dyDescent="0.25"/>
  <cols>
    <col min="2" max="2" width="24.85546875" bestFit="1" customWidth="1"/>
    <col min="3" max="3" width="26.7109375" bestFit="1" customWidth="1"/>
  </cols>
  <sheetData>
    <row r="1" spans="2:3" ht="15.75" thickBot="1" x14ac:dyDescent="0.3"/>
    <row r="2" spans="2:3" x14ac:dyDescent="0.25">
      <c r="B2" s="10" t="s">
        <v>1</v>
      </c>
      <c r="C2" s="11" t="s">
        <v>17</v>
      </c>
    </row>
    <row r="3" spans="2:3" x14ac:dyDescent="0.25">
      <c r="B3" s="4" t="s">
        <v>15</v>
      </c>
      <c r="C3" s="5"/>
    </row>
    <row r="4" spans="2:3" ht="15.75" thickBot="1" x14ac:dyDescent="0.3">
      <c r="B4" s="6" t="s">
        <v>16</v>
      </c>
      <c r="C4" s="7"/>
    </row>
    <row r="6" spans="2:3" ht="15.75" thickBot="1" x14ac:dyDescent="0.3"/>
    <row r="7" spans="2:3" x14ac:dyDescent="0.25">
      <c r="B7" s="10" t="s">
        <v>1</v>
      </c>
      <c r="C7" s="11" t="s">
        <v>0</v>
      </c>
    </row>
    <row r="8" spans="2:3" x14ac:dyDescent="0.25">
      <c r="B8" s="4" t="s">
        <v>3</v>
      </c>
      <c r="C8" s="8">
        <v>44241</v>
      </c>
    </row>
    <row r="9" spans="2:3" x14ac:dyDescent="0.25">
      <c r="B9" s="4" t="s">
        <v>4</v>
      </c>
      <c r="C9" s="8">
        <v>44241</v>
      </c>
    </row>
    <row r="10" spans="2:3" x14ac:dyDescent="0.25">
      <c r="B10" s="4" t="s">
        <v>5</v>
      </c>
      <c r="C10" s="8">
        <v>44241</v>
      </c>
    </row>
    <row r="11" spans="2:3" x14ac:dyDescent="0.25">
      <c r="B11" s="4" t="s">
        <v>6</v>
      </c>
      <c r="C11" s="8">
        <v>44241</v>
      </c>
    </row>
    <row r="12" spans="2:3" x14ac:dyDescent="0.25">
      <c r="B12" s="4" t="s">
        <v>7</v>
      </c>
      <c r="C12" s="8">
        <v>44241</v>
      </c>
    </row>
    <row r="13" spans="2:3" x14ac:dyDescent="0.25">
      <c r="B13" s="4" t="s">
        <v>8</v>
      </c>
      <c r="C13" s="8">
        <v>44241</v>
      </c>
    </row>
    <row r="14" spans="2:3" x14ac:dyDescent="0.25">
      <c r="B14" s="4" t="s">
        <v>9</v>
      </c>
      <c r="C14" s="8">
        <v>44241</v>
      </c>
    </row>
    <row r="15" spans="2:3" x14ac:dyDescent="0.25">
      <c r="B15" s="4" t="s">
        <v>10</v>
      </c>
      <c r="C15" s="8">
        <v>44241</v>
      </c>
    </row>
    <row r="16" spans="2:3" x14ac:dyDescent="0.25">
      <c r="B16" s="4" t="s">
        <v>13</v>
      </c>
      <c r="C16" s="8">
        <v>44241</v>
      </c>
    </row>
    <row r="17" spans="2:3" x14ac:dyDescent="0.25">
      <c r="B17" s="4" t="s">
        <v>12</v>
      </c>
      <c r="C17" s="8">
        <v>44241</v>
      </c>
    </row>
    <row r="18" spans="2:3" x14ac:dyDescent="0.25">
      <c r="B18" s="4" t="s">
        <v>11</v>
      </c>
      <c r="C18" s="8">
        <v>44241</v>
      </c>
    </row>
    <row r="19" spans="2:3" ht="15.75" thickBot="1" x14ac:dyDescent="0.3">
      <c r="B19" s="6" t="s">
        <v>2</v>
      </c>
      <c r="C19" s="9">
        <v>44241</v>
      </c>
    </row>
    <row r="21" spans="2:3" ht="15.75" thickBot="1" x14ac:dyDescent="0.3"/>
    <row r="22" spans="2:3" x14ac:dyDescent="0.25">
      <c r="B22" s="10" t="s">
        <v>1</v>
      </c>
      <c r="C22" s="11" t="s">
        <v>14</v>
      </c>
    </row>
    <row r="23" spans="2:3" x14ac:dyDescent="0.25">
      <c r="B23" s="4" t="s">
        <v>18</v>
      </c>
      <c r="C23" s="13">
        <v>44241.559027777781</v>
      </c>
    </row>
    <row r="24" spans="2:3" x14ac:dyDescent="0.25">
      <c r="B24" s="4" t="s">
        <v>21</v>
      </c>
      <c r="C24" s="15"/>
    </row>
    <row r="25" spans="2:3" x14ac:dyDescent="0.25">
      <c r="B25" s="4" t="s">
        <v>19</v>
      </c>
      <c r="C25" s="14"/>
    </row>
    <row r="26" spans="2:3" ht="15.75" thickBot="1" x14ac:dyDescent="0.3">
      <c r="B26" s="6" t="s">
        <v>20</v>
      </c>
      <c r="C26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6"/>
  <sheetViews>
    <sheetView workbookViewId="0"/>
  </sheetViews>
  <sheetFormatPr baseColWidth="10" defaultRowHeight="15" x14ac:dyDescent="0.25"/>
  <cols>
    <col min="2" max="2" width="9.42578125" bestFit="1" customWidth="1"/>
    <col min="4" max="4" width="18.7109375" bestFit="1" customWidth="1"/>
  </cols>
  <sheetData>
    <row r="1" spans="1:5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s="1">
        <v>5.6250000000000001E-2</v>
      </c>
      <c r="B2" s="2"/>
    </row>
    <row r="3" spans="1:5" x14ac:dyDescent="0.25">
      <c r="A3" s="1">
        <v>4.1666666666666664E-2</v>
      </c>
      <c r="B3" s="2"/>
    </row>
    <row r="4" spans="1:5" x14ac:dyDescent="0.25">
      <c r="A4" s="1">
        <v>8.2638888888888887E-2</v>
      </c>
      <c r="B4" s="2"/>
    </row>
    <row r="5" spans="1:5" x14ac:dyDescent="0.25">
      <c r="A5" s="1">
        <v>5.2777777777777778E-2</v>
      </c>
      <c r="B5" s="2"/>
    </row>
    <row r="6" spans="1:5" x14ac:dyDescent="0.25">
      <c r="A6" s="1">
        <v>1.1111111111111112E-2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Campos</cp:lastModifiedBy>
  <dcterms:created xsi:type="dcterms:W3CDTF">2021-07-13T14:51:28Z</dcterms:created>
  <dcterms:modified xsi:type="dcterms:W3CDTF">2022-06-06T20:42:19Z</dcterms:modified>
</cp:coreProperties>
</file>